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0" yWindow="0" windowWidth="25580" windowHeight="15460" activeTab="1"/>
  </bookViews>
  <sheets>
    <sheet name="desc" sheetId="6" r:id="rId1"/>
    <sheet name="tbl1" sheetId="1" r:id="rId2"/>
    <sheet name="tbl2" sheetId="11" r:id="rId3"/>
    <sheet name="tbl3" sheetId="4" r:id="rId4"/>
    <sheet name="tbl4" sheetId="12" r:id="rId5"/>
    <sheet name="tbl5" sheetId="5" r:id="rId6"/>
    <sheet name="tbl6" sheetId="16" r:id="rId7"/>
    <sheet name="tbl7" sheetId="18" r:id="rId8"/>
    <sheet name="tbl8" sheetId="17" r:id="rId9"/>
    <sheet name="tbl9" sheetId="7" r:id="rId10"/>
    <sheet name="tbl10" sheetId="13" r:id="rId11"/>
    <sheet name="tbl11" sheetId="8" r:id="rId12"/>
    <sheet name="tbl12" sheetId="14" r:id="rId13"/>
    <sheet name="tbl13" sheetId="9" r:id="rId14"/>
    <sheet name="tbl14" sheetId="15" r:id="rId15"/>
    <sheet name="apendiceA" sheetId="22" r:id="rId16"/>
    <sheet name="apendiceB" sheetId="23" r:id="rId17"/>
    <sheet name="apendiceC" sheetId="25" r:id="rId18"/>
  </sheets>
  <definedNames>
    <definedName name="_xlnm._FilterDatabase" localSheetId="16" hidden="1">apendiceB!$B$4:$M$58</definedName>
    <definedName name="_xlnm._FilterDatabase" localSheetId="17" hidden="1">apendiceC!$B$4:$F$31</definedName>
    <definedName name="_xlnm._FilterDatabase" localSheetId="5" hidden="1">'tbl5'!$B$4:$L$31</definedName>
    <definedName name="_xlnm._FilterDatabase" localSheetId="6" hidden="1">'tbl6'!$B$4:$L$31</definedName>
    <definedName name="_xlnm._FilterDatabase" localSheetId="7" hidden="1">'tbl7'!$B$4:$L$31</definedName>
    <definedName name="_xlnm._FilterDatabase" localSheetId="8" hidden="1">'tbl8'!$B$4:$L$31</definedName>
    <definedName name="desc_categorias_modelos">desc!$F$15:$G$19</definedName>
    <definedName name="desc_estados">desc!$B$2:$D$29</definedName>
    <definedName name="desc_modelos">desc!$F$2:$G$11</definedName>
    <definedName name="desc_regiao">desc!$I$2:$J$7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H38" i="1"/>
  <c r="I5" i="1"/>
  <c r="I38" i="1"/>
  <c r="J5" i="1"/>
  <c r="J38" i="1"/>
  <c r="G39" i="1"/>
  <c r="H39" i="1"/>
  <c r="I6" i="1"/>
  <c r="I39" i="1"/>
  <c r="J6" i="1"/>
  <c r="J39" i="1"/>
  <c r="G40" i="1"/>
  <c r="H40" i="1"/>
  <c r="I7" i="1"/>
  <c r="I40" i="1"/>
  <c r="J7" i="1"/>
  <c r="J40" i="1"/>
  <c r="G41" i="1"/>
  <c r="H41" i="1"/>
  <c r="I8" i="1"/>
  <c r="I41" i="1"/>
  <c r="J8" i="1"/>
  <c r="J41" i="1"/>
  <c r="G42" i="1"/>
  <c r="H42" i="1"/>
  <c r="I9" i="1"/>
  <c r="I42" i="1"/>
  <c r="J9" i="1"/>
  <c r="J42" i="1"/>
  <c r="G43" i="1"/>
  <c r="H43" i="1"/>
  <c r="I10" i="1"/>
  <c r="I43" i="1"/>
  <c r="J10" i="1"/>
  <c r="J43" i="1"/>
  <c r="G44" i="1"/>
  <c r="H44" i="1"/>
  <c r="I11" i="1"/>
  <c r="I44" i="1"/>
  <c r="J11" i="1"/>
  <c r="J44" i="1"/>
  <c r="G45" i="1"/>
  <c r="H45" i="1"/>
  <c r="I12" i="1"/>
  <c r="I45" i="1"/>
  <c r="J12" i="1"/>
  <c r="J45" i="1"/>
  <c r="G46" i="1"/>
  <c r="H46" i="1"/>
  <c r="I13" i="1"/>
  <c r="I46" i="1"/>
  <c r="J13" i="1"/>
  <c r="J46" i="1"/>
  <c r="F39" i="1"/>
  <c r="F40" i="1"/>
  <c r="F41" i="1"/>
  <c r="F42" i="1"/>
  <c r="F43" i="1"/>
  <c r="F44" i="1"/>
  <c r="F45" i="1"/>
  <c r="F46" i="1"/>
  <c r="F38" i="1"/>
  <c r="G38" i="11"/>
  <c r="H38" i="11"/>
  <c r="I5" i="11"/>
  <c r="I38" i="11"/>
  <c r="J5" i="11"/>
  <c r="G39" i="11"/>
  <c r="H39" i="11"/>
  <c r="I6" i="11"/>
  <c r="I39" i="11"/>
  <c r="J6" i="11"/>
  <c r="G40" i="11"/>
  <c r="H40" i="11"/>
  <c r="I7" i="11"/>
  <c r="I40" i="11"/>
  <c r="J7" i="11"/>
  <c r="G41" i="11"/>
  <c r="H41" i="11"/>
  <c r="I8" i="11"/>
  <c r="I41" i="11"/>
  <c r="J8" i="11"/>
  <c r="G42" i="11"/>
  <c r="H42" i="11"/>
  <c r="I9" i="11"/>
  <c r="I42" i="11"/>
  <c r="J9" i="11"/>
  <c r="G43" i="11"/>
  <c r="H43" i="11"/>
  <c r="I10" i="11"/>
  <c r="I43" i="11"/>
  <c r="J10" i="11"/>
  <c r="G44" i="11"/>
  <c r="H44" i="11"/>
  <c r="I11" i="11"/>
  <c r="I44" i="11"/>
  <c r="J11" i="11"/>
  <c r="G45" i="11"/>
  <c r="H45" i="11"/>
  <c r="I12" i="11"/>
  <c r="I45" i="11"/>
  <c r="J12" i="11"/>
  <c r="G46" i="11"/>
  <c r="H46" i="11"/>
  <c r="I13" i="11"/>
  <c r="I46" i="11"/>
  <c r="J13" i="11"/>
  <c r="F39" i="11"/>
  <c r="F40" i="11"/>
  <c r="F41" i="11"/>
  <c r="F42" i="11"/>
  <c r="F43" i="11"/>
  <c r="F44" i="11"/>
  <c r="F45" i="11"/>
  <c r="F46" i="11"/>
  <c r="F38" i="11"/>
  <c r="E5" i="11"/>
  <c r="F5" i="11"/>
  <c r="T88" i="23"/>
  <c r="S88" i="23"/>
  <c r="R88" i="23"/>
  <c r="Q88" i="23"/>
  <c r="P88" i="23"/>
  <c r="O88" i="23"/>
  <c r="N88" i="23"/>
  <c r="T118" i="23"/>
  <c r="S118" i="23"/>
  <c r="R118" i="23"/>
  <c r="Q118" i="23"/>
  <c r="P118" i="23"/>
  <c r="O118" i="23"/>
  <c r="N118" i="23"/>
  <c r="T87" i="23"/>
  <c r="S87" i="23"/>
  <c r="R87" i="23"/>
  <c r="Q87" i="23"/>
  <c r="P87" i="23"/>
  <c r="O87" i="23"/>
  <c r="N87" i="23"/>
  <c r="T117" i="23"/>
  <c r="S117" i="23"/>
  <c r="R117" i="23"/>
  <c r="Q117" i="23"/>
  <c r="P117" i="23"/>
  <c r="O117" i="23"/>
  <c r="N117" i="23"/>
  <c r="T86" i="23"/>
  <c r="S86" i="23"/>
  <c r="R86" i="23"/>
  <c r="Q86" i="23"/>
  <c r="P86" i="23"/>
  <c r="O86" i="23"/>
  <c r="N86" i="23"/>
  <c r="T116" i="23"/>
  <c r="S116" i="23"/>
  <c r="R116" i="23"/>
  <c r="Q116" i="23"/>
  <c r="P116" i="23"/>
  <c r="O116" i="23"/>
  <c r="N116" i="23"/>
  <c r="T85" i="23"/>
  <c r="S85" i="23"/>
  <c r="R85" i="23"/>
  <c r="Q85" i="23"/>
  <c r="P85" i="23"/>
  <c r="O85" i="23"/>
  <c r="N85" i="23"/>
  <c r="T115" i="23"/>
  <c r="S115" i="23"/>
  <c r="R115" i="23"/>
  <c r="Q115" i="23"/>
  <c r="P115" i="23"/>
  <c r="O115" i="23"/>
  <c r="N115" i="23"/>
  <c r="T84" i="23"/>
  <c r="S84" i="23"/>
  <c r="R84" i="23"/>
  <c r="Q84" i="23"/>
  <c r="P84" i="23"/>
  <c r="O84" i="23"/>
  <c r="N84" i="23"/>
  <c r="T114" i="23"/>
  <c r="S114" i="23"/>
  <c r="R114" i="23"/>
  <c r="Q114" i="23"/>
  <c r="P114" i="23"/>
  <c r="O114" i="23"/>
  <c r="N114" i="23"/>
  <c r="T83" i="23"/>
  <c r="S83" i="23"/>
  <c r="R83" i="23"/>
  <c r="Q83" i="23"/>
  <c r="P83" i="23"/>
  <c r="O83" i="23"/>
  <c r="N83" i="23"/>
  <c r="T113" i="23"/>
  <c r="S113" i="23"/>
  <c r="R113" i="23"/>
  <c r="Q113" i="23"/>
  <c r="P113" i="23"/>
  <c r="O113" i="23"/>
  <c r="N113" i="23"/>
  <c r="T82" i="23"/>
  <c r="S82" i="23"/>
  <c r="R82" i="23"/>
  <c r="Q82" i="23"/>
  <c r="P82" i="23"/>
  <c r="O82" i="23"/>
  <c r="N82" i="23"/>
  <c r="T112" i="23"/>
  <c r="S112" i="23"/>
  <c r="R112" i="23"/>
  <c r="Q112" i="23"/>
  <c r="P112" i="23"/>
  <c r="O112" i="23"/>
  <c r="N112" i="23"/>
  <c r="T81" i="23"/>
  <c r="S81" i="23"/>
  <c r="R81" i="23"/>
  <c r="Q81" i="23"/>
  <c r="P81" i="23"/>
  <c r="O81" i="23"/>
  <c r="N81" i="23"/>
  <c r="T111" i="23"/>
  <c r="S111" i="23"/>
  <c r="R111" i="23"/>
  <c r="Q111" i="23"/>
  <c r="P111" i="23"/>
  <c r="O111" i="23"/>
  <c r="N111" i="23"/>
  <c r="T80" i="23"/>
  <c r="S80" i="23"/>
  <c r="R80" i="23"/>
  <c r="Q80" i="23"/>
  <c r="P80" i="23"/>
  <c r="O80" i="23"/>
  <c r="N80" i="23"/>
  <c r="T110" i="23"/>
  <c r="S110" i="23"/>
  <c r="R110" i="23"/>
  <c r="Q110" i="23"/>
  <c r="P110" i="23"/>
  <c r="O110" i="23"/>
  <c r="N110" i="23"/>
  <c r="T79" i="23"/>
  <c r="S79" i="23"/>
  <c r="R79" i="23"/>
  <c r="Q79" i="23"/>
  <c r="P79" i="23"/>
  <c r="O79" i="23"/>
  <c r="N79" i="23"/>
  <c r="T109" i="23"/>
  <c r="S109" i="23"/>
  <c r="R109" i="23"/>
  <c r="Q109" i="23"/>
  <c r="P109" i="23"/>
  <c r="O109" i="23"/>
  <c r="N109" i="23"/>
  <c r="T78" i="23"/>
  <c r="S78" i="23"/>
  <c r="R78" i="23"/>
  <c r="Q78" i="23"/>
  <c r="P78" i="23"/>
  <c r="O78" i="23"/>
  <c r="N78" i="23"/>
  <c r="T108" i="23"/>
  <c r="S108" i="23"/>
  <c r="R108" i="23"/>
  <c r="Q108" i="23"/>
  <c r="P108" i="23"/>
  <c r="O108" i="23"/>
  <c r="N108" i="23"/>
  <c r="T77" i="23"/>
  <c r="S77" i="23"/>
  <c r="R77" i="23"/>
  <c r="Q77" i="23"/>
  <c r="P77" i="23"/>
  <c r="O77" i="23"/>
  <c r="N77" i="23"/>
  <c r="T107" i="23"/>
  <c r="S107" i="23"/>
  <c r="R107" i="23"/>
  <c r="Q107" i="23"/>
  <c r="P107" i="23"/>
  <c r="O107" i="23"/>
  <c r="N107" i="23"/>
  <c r="T76" i="23"/>
  <c r="S76" i="23"/>
  <c r="R76" i="23"/>
  <c r="Q76" i="23"/>
  <c r="P76" i="23"/>
  <c r="O76" i="23"/>
  <c r="N76" i="23"/>
  <c r="T106" i="23"/>
  <c r="S106" i="23"/>
  <c r="R106" i="23"/>
  <c r="Q106" i="23"/>
  <c r="P106" i="23"/>
  <c r="O106" i="23"/>
  <c r="N106" i="23"/>
  <c r="T75" i="23"/>
  <c r="S75" i="23"/>
  <c r="R75" i="23"/>
  <c r="Q75" i="23"/>
  <c r="P75" i="23"/>
  <c r="O75" i="23"/>
  <c r="N75" i="23"/>
  <c r="T105" i="23"/>
  <c r="S105" i="23"/>
  <c r="R105" i="23"/>
  <c r="Q105" i="23"/>
  <c r="P105" i="23"/>
  <c r="O105" i="23"/>
  <c r="N105" i="23"/>
  <c r="T74" i="23"/>
  <c r="S74" i="23"/>
  <c r="R74" i="23"/>
  <c r="Q74" i="23"/>
  <c r="P74" i="23"/>
  <c r="O74" i="23"/>
  <c r="N74" i="23"/>
  <c r="T104" i="23"/>
  <c r="S104" i="23"/>
  <c r="R104" i="23"/>
  <c r="Q104" i="23"/>
  <c r="P104" i="23"/>
  <c r="O104" i="23"/>
  <c r="N104" i="23"/>
  <c r="T73" i="23"/>
  <c r="S73" i="23"/>
  <c r="R73" i="23"/>
  <c r="Q73" i="23"/>
  <c r="P73" i="23"/>
  <c r="O73" i="23"/>
  <c r="N73" i="23"/>
  <c r="T103" i="23"/>
  <c r="S103" i="23"/>
  <c r="R103" i="23"/>
  <c r="Q103" i="23"/>
  <c r="P103" i="23"/>
  <c r="O103" i="23"/>
  <c r="N103" i="23"/>
  <c r="T72" i="23"/>
  <c r="S72" i="23"/>
  <c r="R72" i="23"/>
  <c r="Q72" i="23"/>
  <c r="P72" i="23"/>
  <c r="O72" i="23"/>
  <c r="N72" i="23"/>
  <c r="T102" i="23"/>
  <c r="S102" i="23"/>
  <c r="R102" i="23"/>
  <c r="Q102" i="23"/>
  <c r="P102" i="23"/>
  <c r="O102" i="23"/>
  <c r="N102" i="23"/>
  <c r="T71" i="23"/>
  <c r="S71" i="23"/>
  <c r="R71" i="23"/>
  <c r="Q71" i="23"/>
  <c r="P71" i="23"/>
  <c r="O71" i="23"/>
  <c r="N71" i="23"/>
  <c r="T101" i="23"/>
  <c r="S101" i="23"/>
  <c r="R101" i="23"/>
  <c r="Q101" i="23"/>
  <c r="P101" i="23"/>
  <c r="O101" i="23"/>
  <c r="N101" i="23"/>
  <c r="T70" i="23"/>
  <c r="S70" i="23"/>
  <c r="R70" i="23"/>
  <c r="Q70" i="23"/>
  <c r="P70" i="23"/>
  <c r="O70" i="23"/>
  <c r="N70" i="23"/>
  <c r="T100" i="23"/>
  <c r="S100" i="23"/>
  <c r="R100" i="23"/>
  <c r="Q100" i="23"/>
  <c r="P100" i="23"/>
  <c r="O100" i="23"/>
  <c r="N100" i="23"/>
  <c r="T69" i="23"/>
  <c r="S69" i="23"/>
  <c r="R69" i="23"/>
  <c r="Q69" i="23"/>
  <c r="P69" i="23"/>
  <c r="O69" i="23"/>
  <c r="N69" i="23"/>
  <c r="T99" i="23"/>
  <c r="S99" i="23"/>
  <c r="R99" i="23"/>
  <c r="Q99" i="23"/>
  <c r="P99" i="23"/>
  <c r="O99" i="23"/>
  <c r="N99" i="23"/>
  <c r="T68" i="23"/>
  <c r="S68" i="23"/>
  <c r="R68" i="23"/>
  <c r="Q68" i="23"/>
  <c r="P68" i="23"/>
  <c r="O68" i="23"/>
  <c r="N68" i="23"/>
  <c r="T98" i="23"/>
  <c r="S98" i="23"/>
  <c r="R98" i="23"/>
  <c r="Q98" i="23"/>
  <c r="P98" i="23"/>
  <c r="O98" i="23"/>
  <c r="N98" i="23"/>
  <c r="T67" i="23"/>
  <c r="S67" i="23"/>
  <c r="R67" i="23"/>
  <c r="Q67" i="23"/>
  <c r="P67" i="23"/>
  <c r="O67" i="23"/>
  <c r="N67" i="23"/>
  <c r="T97" i="23"/>
  <c r="S97" i="23"/>
  <c r="R97" i="23"/>
  <c r="Q97" i="23"/>
  <c r="P97" i="23"/>
  <c r="O97" i="23"/>
  <c r="N97" i="23"/>
  <c r="T66" i="23"/>
  <c r="S66" i="23"/>
  <c r="R66" i="23"/>
  <c r="Q66" i="23"/>
  <c r="P66" i="23"/>
  <c r="O66" i="23"/>
  <c r="N66" i="23"/>
  <c r="T96" i="23"/>
  <c r="S96" i="23"/>
  <c r="R96" i="23"/>
  <c r="Q96" i="23"/>
  <c r="P96" i="23"/>
  <c r="O96" i="23"/>
  <c r="N96" i="23"/>
  <c r="T65" i="23"/>
  <c r="S65" i="23"/>
  <c r="R65" i="23"/>
  <c r="Q65" i="23"/>
  <c r="P65" i="23"/>
  <c r="O65" i="23"/>
  <c r="N65" i="23"/>
  <c r="T95" i="23"/>
  <c r="S95" i="23"/>
  <c r="R95" i="23"/>
  <c r="Q95" i="23"/>
  <c r="P95" i="23"/>
  <c r="O95" i="23"/>
  <c r="N95" i="23"/>
  <c r="T64" i="23"/>
  <c r="S64" i="23"/>
  <c r="R64" i="23"/>
  <c r="Q64" i="23"/>
  <c r="P64" i="23"/>
  <c r="O64" i="23"/>
  <c r="N64" i="23"/>
  <c r="T94" i="23"/>
  <c r="S94" i="23"/>
  <c r="R94" i="23"/>
  <c r="Q94" i="23"/>
  <c r="P94" i="23"/>
  <c r="O94" i="23"/>
  <c r="N94" i="23"/>
  <c r="T63" i="23"/>
  <c r="S63" i="23"/>
  <c r="R63" i="23"/>
  <c r="Q63" i="23"/>
  <c r="P63" i="23"/>
  <c r="O63" i="23"/>
  <c r="N63" i="23"/>
  <c r="T93" i="23"/>
  <c r="S93" i="23"/>
  <c r="R93" i="23"/>
  <c r="Q93" i="23"/>
  <c r="P93" i="23"/>
  <c r="O93" i="23"/>
  <c r="N93" i="23"/>
  <c r="O62" i="23"/>
  <c r="P62" i="23"/>
  <c r="R62" i="23"/>
  <c r="Q62" i="23"/>
  <c r="S62" i="23"/>
  <c r="T62" i="23"/>
  <c r="O92" i="23"/>
  <c r="P92" i="23"/>
  <c r="R92" i="23"/>
  <c r="Q92" i="23"/>
  <c r="S92" i="23"/>
  <c r="T92" i="23"/>
  <c r="N62" i="23"/>
  <c r="N92" i="23"/>
  <c r="F5" i="25"/>
  <c r="G5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5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57" i="23"/>
  <c r="D55" i="23"/>
  <c r="D53" i="23"/>
  <c r="D51" i="23"/>
  <c r="D49" i="23"/>
  <c r="D47" i="23"/>
  <c r="D45" i="23"/>
  <c r="D43" i="23"/>
  <c r="D41" i="23"/>
  <c r="D39" i="23"/>
  <c r="D37" i="23"/>
  <c r="D35" i="23"/>
  <c r="D33" i="23"/>
  <c r="D31" i="23"/>
  <c r="D29" i="23"/>
  <c r="D27" i="23"/>
  <c r="D25" i="23"/>
  <c r="D23" i="23"/>
  <c r="D21" i="23"/>
  <c r="D19" i="23"/>
  <c r="D17" i="23"/>
  <c r="D15" i="23"/>
  <c r="D13" i="23"/>
  <c r="D11" i="23"/>
  <c r="D9" i="23"/>
  <c r="D7" i="23"/>
  <c r="D5" i="23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H11" i="15"/>
  <c r="I11" i="15"/>
  <c r="J11" i="15"/>
  <c r="K11" i="15"/>
  <c r="L11" i="15"/>
  <c r="M11" i="15"/>
  <c r="H12" i="15"/>
  <c r="I12" i="15"/>
  <c r="J12" i="15"/>
  <c r="K12" i="15"/>
  <c r="L12" i="15"/>
  <c r="M12" i="15"/>
  <c r="G9" i="15"/>
  <c r="G10" i="15"/>
  <c r="G11" i="15"/>
  <c r="G12" i="15"/>
  <c r="G8" i="15"/>
  <c r="H8" i="9"/>
  <c r="I8" i="9"/>
  <c r="J8" i="9"/>
  <c r="K8" i="9"/>
  <c r="L8" i="9"/>
  <c r="M8" i="9"/>
  <c r="H9" i="9"/>
  <c r="I9" i="9"/>
  <c r="J9" i="9"/>
  <c r="K9" i="9"/>
  <c r="L9" i="9"/>
  <c r="M9" i="9"/>
  <c r="H10" i="9"/>
  <c r="I10" i="9"/>
  <c r="J10" i="9"/>
  <c r="K10" i="9"/>
  <c r="L10" i="9"/>
  <c r="M10" i="9"/>
  <c r="H11" i="9"/>
  <c r="I11" i="9"/>
  <c r="J11" i="9"/>
  <c r="K11" i="9"/>
  <c r="L11" i="9"/>
  <c r="M11" i="9"/>
  <c r="H12" i="9"/>
  <c r="I12" i="9"/>
  <c r="J12" i="9"/>
  <c r="K12" i="9"/>
  <c r="L12" i="9"/>
  <c r="M12" i="9"/>
  <c r="G9" i="9"/>
  <c r="G10" i="9"/>
  <c r="G11" i="9"/>
  <c r="G12" i="9"/>
  <c r="G8" i="9"/>
  <c r="K31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60" i="18"/>
  <c r="J31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60" i="18"/>
  <c r="I31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60" i="18"/>
  <c r="H31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60" i="18"/>
  <c r="G31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60" i="18"/>
  <c r="F31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60" i="18"/>
  <c r="E31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3" i="18"/>
  <c r="J53" i="18"/>
  <c r="I53" i="18"/>
  <c r="H53" i="18"/>
  <c r="G53" i="18"/>
  <c r="F53" i="18"/>
  <c r="E53" i="18"/>
  <c r="K52" i="18"/>
  <c r="J52" i="18"/>
  <c r="I52" i="18"/>
  <c r="H52" i="18"/>
  <c r="G52" i="18"/>
  <c r="F52" i="18"/>
  <c r="E52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4" i="18"/>
  <c r="J44" i="18"/>
  <c r="I44" i="18"/>
  <c r="H44" i="18"/>
  <c r="G44" i="18"/>
  <c r="F44" i="18"/>
  <c r="E44" i="18"/>
  <c r="K43" i="18"/>
  <c r="J43" i="18"/>
  <c r="I43" i="18"/>
  <c r="H43" i="18"/>
  <c r="G43" i="18"/>
  <c r="F43" i="18"/>
  <c r="E43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5" i="18"/>
  <c r="J35" i="18"/>
  <c r="I35" i="18"/>
  <c r="H35" i="18"/>
  <c r="G35" i="18"/>
  <c r="F35" i="18"/>
  <c r="E35" i="18"/>
  <c r="K34" i="18"/>
  <c r="J34" i="18"/>
  <c r="I34" i="18"/>
  <c r="H34" i="18"/>
  <c r="G34" i="18"/>
  <c r="F34" i="18"/>
  <c r="E34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K31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60" i="17"/>
  <c r="J31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60" i="17"/>
  <c r="I31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60" i="17"/>
  <c r="H31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60" i="17"/>
  <c r="G31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60" i="17"/>
  <c r="F31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60" i="17"/>
  <c r="E31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60" i="17"/>
  <c r="K59" i="17"/>
  <c r="J59" i="17"/>
  <c r="I59" i="17"/>
  <c r="H59" i="17"/>
  <c r="G59" i="17"/>
  <c r="F59" i="17"/>
  <c r="E59" i="17"/>
  <c r="K58" i="17"/>
  <c r="J58" i="17"/>
  <c r="I58" i="17"/>
  <c r="H58" i="17"/>
  <c r="G58" i="17"/>
  <c r="F58" i="17"/>
  <c r="E58" i="17"/>
  <c r="K57" i="17"/>
  <c r="J57" i="17"/>
  <c r="I57" i="17"/>
  <c r="H57" i="17"/>
  <c r="G57" i="17"/>
  <c r="F57" i="17"/>
  <c r="E57" i="17"/>
  <c r="K56" i="17"/>
  <c r="J56" i="17"/>
  <c r="I56" i="17"/>
  <c r="H56" i="17"/>
  <c r="G56" i="17"/>
  <c r="F56" i="17"/>
  <c r="E56" i="17"/>
  <c r="K55" i="17"/>
  <c r="J55" i="17"/>
  <c r="I55" i="17"/>
  <c r="H55" i="17"/>
  <c r="G55" i="17"/>
  <c r="F55" i="17"/>
  <c r="E55" i="17"/>
  <c r="K54" i="17"/>
  <c r="J54" i="17"/>
  <c r="I54" i="17"/>
  <c r="H54" i="17"/>
  <c r="G54" i="17"/>
  <c r="F54" i="17"/>
  <c r="E54" i="17"/>
  <c r="K53" i="17"/>
  <c r="J53" i="17"/>
  <c r="I53" i="17"/>
  <c r="H53" i="17"/>
  <c r="G53" i="17"/>
  <c r="F53" i="17"/>
  <c r="E53" i="17"/>
  <c r="K52" i="17"/>
  <c r="J52" i="17"/>
  <c r="I52" i="17"/>
  <c r="H52" i="17"/>
  <c r="G52" i="17"/>
  <c r="F52" i="17"/>
  <c r="E52" i="17"/>
  <c r="K51" i="17"/>
  <c r="J51" i="17"/>
  <c r="I51" i="17"/>
  <c r="H51" i="17"/>
  <c r="G51" i="17"/>
  <c r="F51" i="17"/>
  <c r="E51" i="17"/>
  <c r="K50" i="17"/>
  <c r="J50" i="17"/>
  <c r="I50" i="17"/>
  <c r="H50" i="17"/>
  <c r="G50" i="17"/>
  <c r="F50" i="17"/>
  <c r="E50" i="17"/>
  <c r="K49" i="17"/>
  <c r="J49" i="17"/>
  <c r="I49" i="17"/>
  <c r="H49" i="17"/>
  <c r="G49" i="17"/>
  <c r="F49" i="17"/>
  <c r="E49" i="17"/>
  <c r="K48" i="17"/>
  <c r="J48" i="17"/>
  <c r="I48" i="17"/>
  <c r="H48" i="17"/>
  <c r="G48" i="17"/>
  <c r="F48" i="17"/>
  <c r="E48" i="17"/>
  <c r="K47" i="17"/>
  <c r="J47" i="17"/>
  <c r="I47" i="17"/>
  <c r="H47" i="17"/>
  <c r="G47" i="17"/>
  <c r="F47" i="17"/>
  <c r="E47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K44" i="17"/>
  <c r="J44" i="17"/>
  <c r="I44" i="17"/>
  <c r="H44" i="17"/>
  <c r="G44" i="17"/>
  <c r="F44" i="17"/>
  <c r="E44" i="17"/>
  <c r="K43" i="17"/>
  <c r="J43" i="17"/>
  <c r="I43" i="17"/>
  <c r="H43" i="17"/>
  <c r="G43" i="17"/>
  <c r="F43" i="17"/>
  <c r="E43" i="17"/>
  <c r="K42" i="17"/>
  <c r="J42" i="17"/>
  <c r="I42" i="17"/>
  <c r="H42" i="17"/>
  <c r="G42" i="17"/>
  <c r="F42" i="17"/>
  <c r="E42" i="17"/>
  <c r="K41" i="17"/>
  <c r="J41" i="17"/>
  <c r="I41" i="17"/>
  <c r="H41" i="17"/>
  <c r="G41" i="17"/>
  <c r="F41" i="17"/>
  <c r="E41" i="17"/>
  <c r="K40" i="17"/>
  <c r="J40" i="17"/>
  <c r="I40" i="17"/>
  <c r="H40" i="17"/>
  <c r="G40" i="17"/>
  <c r="F40" i="17"/>
  <c r="E40" i="17"/>
  <c r="K39" i="17"/>
  <c r="J39" i="17"/>
  <c r="I39" i="17"/>
  <c r="H39" i="17"/>
  <c r="G39" i="17"/>
  <c r="F39" i="17"/>
  <c r="E39" i="17"/>
  <c r="K38" i="17"/>
  <c r="J38" i="17"/>
  <c r="I38" i="17"/>
  <c r="H38" i="17"/>
  <c r="G38" i="17"/>
  <c r="F38" i="17"/>
  <c r="E38" i="17"/>
  <c r="K37" i="17"/>
  <c r="J37" i="17"/>
  <c r="I37" i="17"/>
  <c r="H37" i="17"/>
  <c r="G37" i="17"/>
  <c r="F37" i="17"/>
  <c r="E37" i="17"/>
  <c r="K36" i="17"/>
  <c r="J36" i="17"/>
  <c r="I36" i="17"/>
  <c r="H36" i="17"/>
  <c r="G36" i="17"/>
  <c r="F36" i="17"/>
  <c r="E36" i="17"/>
  <c r="K35" i="17"/>
  <c r="J35" i="17"/>
  <c r="I35" i="17"/>
  <c r="H35" i="17"/>
  <c r="G35" i="17"/>
  <c r="F35" i="17"/>
  <c r="E35" i="17"/>
  <c r="K34" i="17"/>
  <c r="J34" i="17"/>
  <c r="I34" i="17"/>
  <c r="H34" i="17"/>
  <c r="G34" i="17"/>
  <c r="F34" i="17"/>
  <c r="E34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K31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60" i="16"/>
  <c r="J31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60" i="16"/>
  <c r="I3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60" i="16"/>
  <c r="H31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60" i="16"/>
  <c r="G31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60" i="16"/>
  <c r="F3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60" i="16"/>
  <c r="E31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60" i="16"/>
  <c r="K59" i="16"/>
  <c r="J59" i="16"/>
  <c r="I59" i="16"/>
  <c r="H59" i="16"/>
  <c r="G59" i="16"/>
  <c r="F59" i="16"/>
  <c r="E59" i="16"/>
  <c r="K58" i="16"/>
  <c r="J58" i="16"/>
  <c r="I58" i="16"/>
  <c r="H58" i="16"/>
  <c r="G58" i="16"/>
  <c r="F58" i="16"/>
  <c r="E58" i="16"/>
  <c r="K57" i="16"/>
  <c r="J57" i="16"/>
  <c r="I57" i="16"/>
  <c r="H57" i="16"/>
  <c r="G57" i="16"/>
  <c r="F57" i="16"/>
  <c r="E57" i="16"/>
  <c r="K56" i="16"/>
  <c r="J56" i="16"/>
  <c r="I56" i="16"/>
  <c r="H56" i="16"/>
  <c r="G56" i="16"/>
  <c r="F56" i="16"/>
  <c r="E56" i="16"/>
  <c r="K55" i="16"/>
  <c r="J55" i="16"/>
  <c r="I55" i="16"/>
  <c r="H55" i="16"/>
  <c r="G55" i="16"/>
  <c r="F55" i="16"/>
  <c r="E55" i="16"/>
  <c r="K54" i="16"/>
  <c r="J54" i="16"/>
  <c r="I54" i="16"/>
  <c r="H54" i="16"/>
  <c r="G54" i="16"/>
  <c r="F54" i="16"/>
  <c r="E54" i="16"/>
  <c r="K53" i="16"/>
  <c r="J53" i="16"/>
  <c r="I53" i="16"/>
  <c r="H53" i="16"/>
  <c r="G53" i="16"/>
  <c r="F53" i="16"/>
  <c r="E53" i="16"/>
  <c r="K52" i="16"/>
  <c r="J52" i="16"/>
  <c r="I52" i="16"/>
  <c r="H52" i="16"/>
  <c r="G52" i="16"/>
  <c r="F52" i="16"/>
  <c r="E52" i="16"/>
  <c r="K51" i="16"/>
  <c r="J51" i="16"/>
  <c r="I51" i="16"/>
  <c r="H51" i="16"/>
  <c r="G51" i="16"/>
  <c r="F51" i="16"/>
  <c r="E51" i="16"/>
  <c r="K50" i="16"/>
  <c r="J50" i="16"/>
  <c r="I50" i="16"/>
  <c r="H50" i="16"/>
  <c r="G50" i="16"/>
  <c r="F50" i="16"/>
  <c r="E50" i="16"/>
  <c r="K49" i="16"/>
  <c r="J49" i="16"/>
  <c r="I49" i="16"/>
  <c r="H49" i="16"/>
  <c r="G49" i="16"/>
  <c r="F49" i="16"/>
  <c r="E49" i="16"/>
  <c r="K48" i="16"/>
  <c r="J48" i="16"/>
  <c r="I48" i="16"/>
  <c r="H48" i="16"/>
  <c r="G48" i="16"/>
  <c r="F48" i="16"/>
  <c r="E48" i="16"/>
  <c r="K47" i="16"/>
  <c r="J47" i="16"/>
  <c r="I47" i="16"/>
  <c r="H47" i="16"/>
  <c r="G47" i="16"/>
  <c r="F47" i="16"/>
  <c r="E47" i="16"/>
  <c r="K46" i="16"/>
  <c r="J46" i="16"/>
  <c r="I46" i="16"/>
  <c r="H46" i="16"/>
  <c r="G46" i="16"/>
  <c r="F46" i="16"/>
  <c r="E46" i="16"/>
  <c r="K45" i="16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K42" i="16"/>
  <c r="J42" i="16"/>
  <c r="I42" i="16"/>
  <c r="H42" i="16"/>
  <c r="G42" i="16"/>
  <c r="F42" i="16"/>
  <c r="E42" i="16"/>
  <c r="K41" i="16"/>
  <c r="J41" i="16"/>
  <c r="I41" i="16"/>
  <c r="H41" i="16"/>
  <c r="G41" i="16"/>
  <c r="F41" i="16"/>
  <c r="E41" i="16"/>
  <c r="K40" i="16"/>
  <c r="J40" i="16"/>
  <c r="I40" i="16"/>
  <c r="H40" i="16"/>
  <c r="G40" i="16"/>
  <c r="F40" i="16"/>
  <c r="E40" i="16"/>
  <c r="K39" i="16"/>
  <c r="J39" i="16"/>
  <c r="I39" i="16"/>
  <c r="H39" i="16"/>
  <c r="G39" i="16"/>
  <c r="F39" i="16"/>
  <c r="E39" i="16"/>
  <c r="K38" i="16"/>
  <c r="J38" i="16"/>
  <c r="I38" i="16"/>
  <c r="H38" i="16"/>
  <c r="G38" i="16"/>
  <c r="F38" i="16"/>
  <c r="E38" i="16"/>
  <c r="K37" i="16"/>
  <c r="J37" i="16"/>
  <c r="I37" i="16"/>
  <c r="H37" i="16"/>
  <c r="G37" i="16"/>
  <c r="F37" i="16"/>
  <c r="E37" i="16"/>
  <c r="K36" i="16"/>
  <c r="J36" i="16"/>
  <c r="I36" i="16"/>
  <c r="H36" i="16"/>
  <c r="G36" i="16"/>
  <c r="F36" i="16"/>
  <c r="E36" i="16"/>
  <c r="K35" i="16"/>
  <c r="J35" i="16"/>
  <c r="I35" i="16"/>
  <c r="H35" i="16"/>
  <c r="G35" i="16"/>
  <c r="F35" i="16"/>
  <c r="E35" i="16"/>
  <c r="K34" i="16"/>
  <c r="J34" i="16"/>
  <c r="I34" i="16"/>
  <c r="H34" i="16"/>
  <c r="G34" i="16"/>
  <c r="F34" i="16"/>
  <c r="E34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4" i="5"/>
  <c r="F35" i="5"/>
  <c r="G35" i="5"/>
  <c r="H35" i="5"/>
  <c r="I35" i="5"/>
  <c r="J35" i="5"/>
  <c r="K35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48" i="5"/>
  <c r="G48" i="5"/>
  <c r="H48" i="5"/>
  <c r="I48" i="5"/>
  <c r="J48" i="5"/>
  <c r="K48" i="5"/>
  <c r="F49" i="5"/>
  <c r="G49" i="5"/>
  <c r="H49" i="5"/>
  <c r="I49" i="5"/>
  <c r="J49" i="5"/>
  <c r="K49" i="5"/>
  <c r="F50" i="5"/>
  <c r="G50" i="5"/>
  <c r="H50" i="5"/>
  <c r="I50" i="5"/>
  <c r="J50" i="5"/>
  <c r="K50" i="5"/>
  <c r="F51" i="5"/>
  <c r="G51" i="5"/>
  <c r="H51" i="5"/>
  <c r="I51" i="5"/>
  <c r="J51" i="5"/>
  <c r="K51" i="5"/>
  <c r="F52" i="5"/>
  <c r="G52" i="5"/>
  <c r="H52" i="5"/>
  <c r="I52" i="5"/>
  <c r="J52" i="5"/>
  <c r="K52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F60" i="5"/>
  <c r="G60" i="5"/>
  <c r="H60" i="5"/>
  <c r="I60" i="5"/>
  <c r="J60" i="5"/>
  <c r="K60" i="5"/>
  <c r="E6" i="5"/>
  <c r="E5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3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5" i="5"/>
  <c r="M20" i="15"/>
  <c r="L20" i="15"/>
  <c r="K20" i="15"/>
  <c r="J20" i="15"/>
  <c r="I20" i="15"/>
  <c r="H20" i="15"/>
  <c r="G20" i="15"/>
  <c r="M19" i="15"/>
  <c r="L19" i="15"/>
  <c r="K19" i="15"/>
  <c r="J19" i="15"/>
  <c r="I19" i="15"/>
  <c r="H19" i="15"/>
  <c r="G19" i="15"/>
  <c r="M18" i="15"/>
  <c r="L18" i="15"/>
  <c r="K18" i="15"/>
  <c r="J18" i="15"/>
  <c r="I18" i="15"/>
  <c r="H18" i="15"/>
  <c r="G18" i="15"/>
  <c r="M17" i="15"/>
  <c r="L17" i="15"/>
  <c r="K17" i="15"/>
  <c r="J17" i="15"/>
  <c r="I17" i="15"/>
  <c r="H17" i="15"/>
  <c r="G17" i="15"/>
  <c r="M16" i="15"/>
  <c r="L16" i="15"/>
  <c r="K16" i="15"/>
  <c r="J16" i="15"/>
  <c r="I16" i="15"/>
  <c r="H16" i="15"/>
  <c r="G16" i="15"/>
  <c r="L11" i="14"/>
  <c r="L8" i="14"/>
  <c r="L9" i="14"/>
  <c r="L10" i="14"/>
  <c r="L18" i="14"/>
  <c r="K11" i="14"/>
  <c r="K8" i="14"/>
  <c r="K9" i="14"/>
  <c r="K10" i="14"/>
  <c r="K18" i="14"/>
  <c r="J11" i="14"/>
  <c r="J8" i="14"/>
  <c r="J9" i="14"/>
  <c r="J10" i="14"/>
  <c r="J18" i="14"/>
  <c r="I11" i="14"/>
  <c r="I8" i="14"/>
  <c r="I9" i="14"/>
  <c r="I10" i="14"/>
  <c r="I18" i="14"/>
  <c r="H11" i="14"/>
  <c r="H8" i="14"/>
  <c r="H9" i="14"/>
  <c r="H10" i="14"/>
  <c r="H18" i="14"/>
  <c r="G11" i="14"/>
  <c r="G8" i="14"/>
  <c r="G9" i="14"/>
  <c r="G10" i="14"/>
  <c r="G18" i="14"/>
  <c r="F11" i="14"/>
  <c r="F8" i="14"/>
  <c r="F9" i="14"/>
  <c r="F10" i="14"/>
  <c r="F18" i="14"/>
  <c r="L17" i="14"/>
  <c r="K17" i="14"/>
  <c r="J17" i="14"/>
  <c r="I17" i="14"/>
  <c r="H17" i="14"/>
  <c r="G17" i="14"/>
  <c r="F17" i="14"/>
  <c r="L16" i="14"/>
  <c r="K16" i="14"/>
  <c r="J16" i="14"/>
  <c r="I16" i="14"/>
  <c r="H16" i="14"/>
  <c r="G16" i="14"/>
  <c r="F16" i="14"/>
  <c r="L15" i="14"/>
  <c r="K15" i="14"/>
  <c r="J15" i="14"/>
  <c r="I15" i="14"/>
  <c r="H15" i="14"/>
  <c r="G15" i="14"/>
  <c r="F15" i="14"/>
  <c r="E11" i="14"/>
  <c r="E10" i="14"/>
  <c r="E9" i="14"/>
  <c r="E8" i="14"/>
  <c r="L12" i="13"/>
  <c r="L8" i="13"/>
  <c r="L9" i="13"/>
  <c r="L10" i="13"/>
  <c r="L11" i="13"/>
  <c r="L20" i="13"/>
  <c r="K12" i="13"/>
  <c r="K8" i="13"/>
  <c r="K9" i="13"/>
  <c r="K10" i="13"/>
  <c r="K11" i="13"/>
  <c r="K20" i="13"/>
  <c r="J12" i="13"/>
  <c r="J8" i="13"/>
  <c r="J9" i="13"/>
  <c r="J10" i="13"/>
  <c r="J11" i="13"/>
  <c r="J20" i="13"/>
  <c r="I12" i="13"/>
  <c r="I8" i="13"/>
  <c r="I9" i="13"/>
  <c r="I10" i="13"/>
  <c r="I11" i="13"/>
  <c r="I20" i="13"/>
  <c r="H12" i="13"/>
  <c r="H8" i="13"/>
  <c r="H9" i="13"/>
  <c r="H10" i="13"/>
  <c r="H11" i="13"/>
  <c r="H20" i="13"/>
  <c r="G12" i="13"/>
  <c r="G8" i="13"/>
  <c r="G9" i="13"/>
  <c r="G10" i="13"/>
  <c r="G11" i="13"/>
  <c r="G20" i="13"/>
  <c r="F12" i="13"/>
  <c r="F8" i="13"/>
  <c r="F9" i="13"/>
  <c r="F10" i="13"/>
  <c r="F11" i="13"/>
  <c r="F20" i="13"/>
  <c r="L19" i="13"/>
  <c r="K19" i="13"/>
  <c r="J19" i="13"/>
  <c r="I19" i="13"/>
  <c r="H19" i="13"/>
  <c r="G19" i="13"/>
  <c r="F19" i="13"/>
  <c r="L18" i="13"/>
  <c r="K18" i="13"/>
  <c r="J18" i="13"/>
  <c r="I18" i="13"/>
  <c r="H18" i="13"/>
  <c r="G18" i="13"/>
  <c r="F18" i="13"/>
  <c r="L17" i="13"/>
  <c r="K17" i="13"/>
  <c r="J17" i="13"/>
  <c r="I17" i="13"/>
  <c r="H17" i="13"/>
  <c r="G17" i="13"/>
  <c r="F17" i="13"/>
  <c r="L16" i="13"/>
  <c r="K16" i="13"/>
  <c r="J16" i="13"/>
  <c r="I16" i="13"/>
  <c r="H16" i="13"/>
  <c r="G16" i="13"/>
  <c r="F16" i="13"/>
  <c r="E12" i="13"/>
  <c r="E11" i="13"/>
  <c r="E10" i="13"/>
  <c r="E9" i="13"/>
  <c r="E8" i="13"/>
  <c r="G8" i="8"/>
  <c r="H8" i="8"/>
  <c r="I8" i="8"/>
  <c r="J8" i="8"/>
  <c r="K8" i="8"/>
  <c r="L8" i="8"/>
  <c r="G9" i="8"/>
  <c r="H9" i="8"/>
  <c r="I9" i="8"/>
  <c r="J9" i="8"/>
  <c r="K9" i="8"/>
  <c r="L9" i="8"/>
  <c r="G10" i="8"/>
  <c r="H10" i="8"/>
  <c r="I10" i="8"/>
  <c r="J10" i="8"/>
  <c r="K10" i="8"/>
  <c r="L10" i="8"/>
  <c r="G11" i="8"/>
  <c r="H11" i="8"/>
  <c r="I11" i="8"/>
  <c r="J11" i="8"/>
  <c r="K11" i="8"/>
  <c r="L11" i="8"/>
  <c r="F9" i="8"/>
  <c r="F10" i="8"/>
  <c r="F11" i="8"/>
  <c r="F8" i="8"/>
  <c r="G8" i="7"/>
  <c r="H8" i="7"/>
  <c r="I8" i="7"/>
  <c r="J8" i="7"/>
  <c r="K8" i="7"/>
  <c r="L8" i="7"/>
  <c r="G9" i="7"/>
  <c r="H9" i="7"/>
  <c r="I9" i="7"/>
  <c r="J9" i="7"/>
  <c r="K9" i="7"/>
  <c r="L9" i="7"/>
  <c r="G10" i="7"/>
  <c r="H10" i="7"/>
  <c r="I10" i="7"/>
  <c r="J10" i="7"/>
  <c r="K10" i="7"/>
  <c r="L10" i="7"/>
  <c r="G11" i="7"/>
  <c r="H11" i="7"/>
  <c r="I11" i="7"/>
  <c r="J11" i="7"/>
  <c r="K11" i="7"/>
  <c r="L11" i="7"/>
  <c r="G12" i="7"/>
  <c r="H12" i="7"/>
  <c r="I12" i="7"/>
  <c r="J12" i="7"/>
  <c r="K12" i="7"/>
  <c r="L12" i="7"/>
  <c r="F9" i="7"/>
  <c r="F10" i="7"/>
  <c r="F11" i="7"/>
  <c r="F12" i="7"/>
  <c r="F8" i="7"/>
  <c r="M16" i="9"/>
  <c r="M17" i="9"/>
  <c r="M18" i="9"/>
  <c r="M19" i="9"/>
  <c r="M20" i="9"/>
  <c r="L15" i="8"/>
  <c r="L16" i="8"/>
  <c r="L17" i="8"/>
  <c r="L18" i="8"/>
  <c r="L16" i="7"/>
  <c r="L17" i="7"/>
  <c r="L18" i="7"/>
  <c r="L19" i="7"/>
  <c r="L20" i="7"/>
  <c r="J13" i="12"/>
  <c r="J5" i="12"/>
  <c r="J6" i="12"/>
  <c r="J7" i="12"/>
  <c r="J8" i="12"/>
  <c r="J9" i="12"/>
  <c r="J10" i="12"/>
  <c r="J11" i="12"/>
  <c r="J12" i="12"/>
  <c r="J24" i="12"/>
  <c r="I13" i="12"/>
  <c r="I5" i="12"/>
  <c r="I6" i="12"/>
  <c r="I7" i="12"/>
  <c r="I8" i="12"/>
  <c r="I9" i="12"/>
  <c r="I10" i="12"/>
  <c r="I11" i="12"/>
  <c r="I12" i="12"/>
  <c r="I24" i="12"/>
  <c r="H13" i="12"/>
  <c r="H5" i="12"/>
  <c r="H6" i="12"/>
  <c r="H7" i="12"/>
  <c r="H8" i="12"/>
  <c r="H9" i="12"/>
  <c r="H10" i="12"/>
  <c r="H11" i="12"/>
  <c r="H12" i="12"/>
  <c r="H24" i="12"/>
  <c r="G13" i="12"/>
  <c r="G5" i="12"/>
  <c r="G6" i="12"/>
  <c r="G7" i="12"/>
  <c r="G8" i="12"/>
  <c r="G9" i="12"/>
  <c r="G10" i="12"/>
  <c r="G11" i="12"/>
  <c r="G12" i="12"/>
  <c r="G24" i="12"/>
  <c r="F13" i="12"/>
  <c r="F5" i="12"/>
  <c r="F6" i="12"/>
  <c r="F7" i="12"/>
  <c r="F8" i="12"/>
  <c r="F9" i="12"/>
  <c r="F10" i="12"/>
  <c r="F11" i="12"/>
  <c r="F12" i="12"/>
  <c r="F24" i="12"/>
  <c r="E13" i="12"/>
  <c r="E5" i="12"/>
  <c r="E6" i="12"/>
  <c r="E7" i="12"/>
  <c r="E8" i="12"/>
  <c r="E9" i="12"/>
  <c r="E10" i="12"/>
  <c r="E11" i="12"/>
  <c r="E12" i="12"/>
  <c r="E24" i="12"/>
  <c r="D13" i="12"/>
  <c r="D5" i="12"/>
  <c r="D6" i="12"/>
  <c r="D7" i="12"/>
  <c r="D8" i="12"/>
  <c r="D9" i="12"/>
  <c r="D10" i="12"/>
  <c r="D11" i="12"/>
  <c r="D12" i="12"/>
  <c r="D24" i="12"/>
  <c r="J23" i="12"/>
  <c r="I23" i="12"/>
  <c r="H23" i="12"/>
  <c r="G23" i="12"/>
  <c r="F23" i="12"/>
  <c r="E23" i="12"/>
  <c r="D23" i="12"/>
  <c r="J22" i="12"/>
  <c r="I22" i="12"/>
  <c r="H22" i="12"/>
  <c r="G22" i="12"/>
  <c r="F22" i="12"/>
  <c r="E22" i="12"/>
  <c r="D22" i="12"/>
  <c r="J21" i="12"/>
  <c r="I21" i="12"/>
  <c r="H21" i="12"/>
  <c r="G21" i="12"/>
  <c r="F21" i="12"/>
  <c r="E21" i="12"/>
  <c r="D21" i="12"/>
  <c r="J20" i="12"/>
  <c r="I20" i="12"/>
  <c r="H20" i="12"/>
  <c r="G20" i="12"/>
  <c r="F20" i="12"/>
  <c r="E20" i="12"/>
  <c r="D20" i="12"/>
  <c r="J19" i="12"/>
  <c r="I19" i="12"/>
  <c r="H19" i="12"/>
  <c r="G19" i="12"/>
  <c r="F19" i="12"/>
  <c r="E19" i="12"/>
  <c r="D19" i="12"/>
  <c r="J18" i="12"/>
  <c r="I18" i="12"/>
  <c r="H18" i="12"/>
  <c r="G18" i="12"/>
  <c r="F18" i="12"/>
  <c r="E18" i="12"/>
  <c r="D18" i="12"/>
  <c r="J17" i="12"/>
  <c r="I17" i="12"/>
  <c r="H17" i="12"/>
  <c r="G17" i="12"/>
  <c r="F17" i="12"/>
  <c r="E17" i="12"/>
  <c r="D17" i="12"/>
  <c r="J16" i="12"/>
  <c r="I16" i="12"/>
  <c r="H16" i="12"/>
  <c r="G16" i="12"/>
  <c r="F16" i="12"/>
  <c r="E16" i="12"/>
  <c r="D16" i="12"/>
  <c r="C13" i="12"/>
  <c r="C12" i="12"/>
  <c r="C11" i="12"/>
  <c r="C10" i="12"/>
  <c r="C9" i="12"/>
  <c r="C8" i="12"/>
  <c r="C7" i="12"/>
  <c r="C6" i="12"/>
  <c r="C5" i="12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D6" i="4"/>
  <c r="D7" i="4"/>
  <c r="D8" i="4"/>
  <c r="D9" i="4"/>
  <c r="D10" i="4"/>
  <c r="D11" i="4"/>
  <c r="D12" i="4"/>
  <c r="D13" i="4"/>
  <c r="D5" i="4"/>
  <c r="J16" i="4"/>
  <c r="J17" i="4"/>
  <c r="J18" i="4"/>
  <c r="J19" i="4"/>
  <c r="J20" i="4"/>
  <c r="J21" i="4"/>
  <c r="J22" i="4"/>
  <c r="J23" i="4"/>
  <c r="J24" i="4"/>
  <c r="J24" i="11"/>
  <c r="I24" i="11"/>
  <c r="H13" i="11"/>
  <c r="H5" i="11"/>
  <c r="H6" i="11"/>
  <c r="H7" i="11"/>
  <c r="H8" i="11"/>
  <c r="H9" i="11"/>
  <c r="H10" i="11"/>
  <c r="H11" i="11"/>
  <c r="H12" i="11"/>
  <c r="H24" i="11"/>
  <c r="G13" i="11"/>
  <c r="G5" i="11"/>
  <c r="G6" i="11"/>
  <c r="G7" i="11"/>
  <c r="G8" i="11"/>
  <c r="G9" i="11"/>
  <c r="G10" i="11"/>
  <c r="G11" i="11"/>
  <c r="G12" i="11"/>
  <c r="G24" i="11"/>
  <c r="F13" i="11"/>
  <c r="F6" i="11"/>
  <c r="F7" i="11"/>
  <c r="F8" i="11"/>
  <c r="F9" i="11"/>
  <c r="F10" i="11"/>
  <c r="F11" i="11"/>
  <c r="F12" i="11"/>
  <c r="F24" i="11"/>
  <c r="E13" i="11"/>
  <c r="E6" i="11"/>
  <c r="E7" i="11"/>
  <c r="E8" i="11"/>
  <c r="E9" i="11"/>
  <c r="E10" i="11"/>
  <c r="E11" i="11"/>
  <c r="E12" i="11"/>
  <c r="E24" i="11"/>
  <c r="D13" i="11"/>
  <c r="D5" i="11"/>
  <c r="D6" i="11"/>
  <c r="D7" i="11"/>
  <c r="D8" i="11"/>
  <c r="D9" i="11"/>
  <c r="D10" i="11"/>
  <c r="D11" i="11"/>
  <c r="D12" i="11"/>
  <c r="D24" i="11"/>
  <c r="J23" i="11"/>
  <c r="I23" i="11"/>
  <c r="H23" i="11"/>
  <c r="G23" i="11"/>
  <c r="F23" i="11"/>
  <c r="E23" i="11"/>
  <c r="D23" i="11"/>
  <c r="J22" i="11"/>
  <c r="I22" i="11"/>
  <c r="H22" i="11"/>
  <c r="G22" i="11"/>
  <c r="F22" i="11"/>
  <c r="E22" i="11"/>
  <c r="D22" i="11"/>
  <c r="J21" i="11"/>
  <c r="I21" i="11"/>
  <c r="H21" i="11"/>
  <c r="G21" i="11"/>
  <c r="F21" i="11"/>
  <c r="E21" i="11"/>
  <c r="D21" i="11"/>
  <c r="J20" i="11"/>
  <c r="I20" i="11"/>
  <c r="H20" i="11"/>
  <c r="G20" i="11"/>
  <c r="F20" i="11"/>
  <c r="E20" i="11"/>
  <c r="D20" i="11"/>
  <c r="J19" i="11"/>
  <c r="I19" i="11"/>
  <c r="H19" i="11"/>
  <c r="G19" i="11"/>
  <c r="F19" i="11"/>
  <c r="E19" i="11"/>
  <c r="D19" i="11"/>
  <c r="J18" i="11"/>
  <c r="I18" i="11"/>
  <c r="H18" i="11"/>
  <c r="G18" i="11"/>
  <c r="F18" i="11"/>
  <c r="E18" i="11"/>
  <c r="D18" i="11"/>
  <c r="J17" i="11"/>
  <c r="I17" i="11"/>
  <c r="H17" i="11"/>
  <c r="G17" i="11"/>
  <c r="F17" i="11"/>
  <c r="E17" i="11"/>
  <c r="D17" i="11"/>
  <c r="J16" i="11"/>
  <c r="I16" i="11"/>
  <c r="H16" i="11"/>
  <c r="G16" i="11"/>
  <c r="F16" i="11"/>
  <c r="E16" i="11"/>
  <c r="D16" i="11"/>
  <c r="C13" i="11"/>
  <c r="C12" i="11"/>
  <c r="C11" i="11"/>
  <c r="C10" i="11"/>
  <c r="C9" i="11"/>
  <c r="C8" i="11"/>
  <c r="C7" i="11"/>
  <c r="C6" i="11"/>
  <c r="C5" i="1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E5" i="1"/>
  <c r="F5" i="1"/>
  <c r="G5" i="1"/>
  <c r="H5" i="1"/>
  <c r="D5" i="1"/>
  <c r="J16" i="1"/>
  <c r="J17" i="1"/>
  <c r="J18" i="1"/>
  <c r="J19" i="1"/>
  <c r="J20" i="1"/>
  <c r="J21" i="1"/>
  <c r="J22" i="1"/>
  <c r="J23" i="1"/>
  <c r="J24" i="1"/>
  <c r="I19" i="9"/>
  <c r="H16" i="9"/>
  <c r="I16" i="9"/>
  <c r="J16" i="9"/>
  <c r="K16" i="9"/>
  <c r="L16" i="9"/>
  <c r="H17" i="9"/>
  <c r="I17" i="9"/>
  <c r="J17" i="9"/>
  <c r="K17" i="9"/>
  <c r="L17" i="9"/>
  <c r="H18" i="9"/>
  <c r="I18" i="9"/>
  <c r="J18" i="9"/>
  <c r="K18" i="9"/>
  <c r="L18" i="9"/>
  <c r="H19" i="9"/>
  <c r="J19" i="9"/>
  <c r="K19" i="9"/>
  <c r="L19" i="9"/>
  <c r="H20" i="9"/>
  <c r="I20" i="9"/>
  <c r="J20" i="9"/>
  <c r="K20" i="9"/>
  <c r="L20" i="9"/>
  <c r="G17" i="9"/>
  <c r="G18" i="9"/>
  <c r="G19" i="9"/>
  <c r="G20" i="9"/>
  <c r="G16" i="9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F16" i="8"/>
  <c r="F17" i="8"/>
  <c r="F18" i="8"/>
  <c r="F15" i="8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F17" i="7"/>
  <c r="F18" i="7"/>
  <c r="F19" i="7"/>
  <c r="F20" i="7"/>
  <c r="F16" i="7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D17" i="1"/>
  <c r="D18" i="1"/>
  <c r="D19" i="1"/>
  <c r="D20" i="1"/>
  <c r="D21" i="1"/>
  <c r="D22" i="1"/>
  <c r="D23" i="1"/>
  <c r="D24" i="1"/>
  <c r="D16" i="1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D17" i="4"/>
  <c r="D18" i="4"/>
  <c r="D19" i="4"/>
  <c r="D20" i="4"/>
  <c r="D21" i="4"/>
  <c r="D22" i="4"/>
  <c r="D23" i="4"/>
  <c r="D24" i="4"/>
  <c r="D16" i="4"/>
  <c r="E8" i="8"/>
  <c r="E9" i="8"/>
  <c r="E10" i="8"/>
  <c r="E11" i="8"/>
  <c r="E12" i="7"/>
  <c r="E11" i="7"/>
  <c r="E8" i="7"/>
  <c r="E9" i="7"/>
  <c r="E10" i="7"/>
  <c r="C6" i="1"/>
  <c r="C7" i="1"/>
  <c r="C8" i="1"/>
  <c r="C9" i="1"/>
  <c r="C10" i="1"/>
  <c r="C11" i="1"/>
  <c r="C12" i="1"/>
  <c r="C13" i="1"/>
  <c r="C5" i="1"/>
  <c r="C6" i="4"/>
  <c r="C7" i="4"/>
  <c r="C8" i="4"/>
  <c r="C9" i="4"/>
  <c r="C10" i="4"/>
  <c r="C11" i="4"/>
  <c r="C12" i="4"/>
  <c r="C13" i="4"/>
  <c r="C5" i="4"/>
</calcChain>
</file>

<file path=xl/sharedStrings.xml><?xml version="1.0" encoding="utf-8"?>
<sst xmlns="http://schemas.openxmlformats.org/spreadsheetml/2006/main" count="2238" uniqueCount="178">
  <si>
    <t>Método</t>
  </si>
  <si>
    <t>Horizonte de Previsão</t>
  </si>
  <si>
    <t>arima</t>
  </si>
  <si>
    <t>ets</t>
  </si>
  <si>
    <t>lstvar</t>
  </si>
  <si>
    <t>naive</t>
  </si>
  <si>
    <t>rw</t>
  </si>
  <si>
    <t>star</t>
  </si>
  <si>
    <t>todos_media</t>
  </si>
  <si>
    <t>todos_mediana</t>
  </si>
  <si>
    <t>var</t>
  </si>
  <si>
    <t>Combinação - Média</t>
  </si>
  <si>
    <t>Combinação - Mediana</t>
  </si>
  <si>
    <t>ARIMA</t>
  </si>
  <si>
    <t>Ingênuo</t>
  </si>
  <si>
    <t>Passeio Aleatório</t>
  </si>
  <si>
    <t>VAR</t>
  </si>
  <si>
    <t>STAR</t>
  </si>
  <si>
    <t>LSTVAR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</si>
  <si>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</si>
  <si>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</si>
  <si>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</si>
  <si>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</si>
  <si>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</si>
  <si>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</si>
  <si>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</si>
  <si>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</si>
  <si>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</si>
  <si>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</si>
  <si>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</si>
  <si>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</si>
  <si>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</si>
  <si>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</si>
  <si>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</si>
  <si>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</si>
  <si>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</si>
  <si>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</si>
  <si>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</si>
  <si>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</si>
  <si>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</si>
  <si>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</si>
  <si>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</si>
  <si>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</si>
  <si>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</si>
  <si>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</si>
  <si>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</si>
  <si>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</si>
  <si>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</si>
  <si>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</si>
  <si>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</si>
  <si>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</si>
  <si>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</si>
  <si>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</si>
  <si>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</si>
  <si>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</si>
  <si>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</si>
  <si>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</si>
  <si>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</si>
  <si>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</si>
  <si>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</si>
  <si>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</si>
  <si>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</si>
  <si>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</si>
  <si>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</si>
  <si>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</si>
  <si>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</si>
  <si>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</si>
  <si>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</si>
  <si>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</si>
  <si>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</si>
  <si>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</si>
  <si>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</si>
  <si>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</si>
  <si>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Sigla</t>
  </si>
  <si>
    <t>Descrição</t>
  </si>
  <si>
    <t>desc_estados</t>
  </si>
  <si>
    <t>desc_modelos</t>
  </si>
  <si>
    <t>Norte</t>
  </si>
  <si>
    <t>Nordeste</t>
  </si>
  <si>
    <t>Centro-Oeste</t>
  </si>
  <si>
    <t>Sudeste</t>
  </si>
  <si>
    <t>Sul</t>
  </si>
  <si>
    <t>Região</t>
  </si>
  <si>
    <t>CO</t>
  </si>
  <si>
    <t>N</t>
  </si>
  <si>
    <t>NE</t>
  </si>
  <si>
    <t>S</t>
  </si>
  <si>
    <t>desc_regiao</t>
  </si>
  <si>
    <t>Categoria
Método</t>
  </si>
  <si>
    <t>benchmarking</t>
  </si>
  <si>
    <t>combinacao</t>
  </si>
  <si>
    <t>univariado</t>
  </si>
  <si>
    <t>multivariado</t>
  </si>
  <si>
    <t>Benchmarking</t>
  </si>
  <si>
    <t>Combinação</t>
  </si>
  <si>
    <t>Univariado</t>
  </si>
  <si>
    <t>Multivariado</t>
  </si>
  <si>
    <t>desc_categorias_modelos</t>
  </si>
  <si>
    <t>(0.207,0.342]</t>
  </si>
  <si>
    <t>(0.612,0.746]</t>
  </si>
  <si>
    <t>(0.477,0.612]</t>
  </si>
  <si>
    <t>(0.342,0.477]</t>
  </si>
  <si>
    <t>(0.746,0.882]</t>
  </si>
  <si>
    <t>% Estados</t>
  </si>
  <si>
    <t>Suavização Exponencial</t>
  </si>
  <si>
    <t>rank</t>
  </si>
  <si>
    <t>mai/13</t>
  </si>
  <si>
    <t>mai/13 até ago/13</t>
  </si>
  <si>
    <t>set/13 até dez/13</t>
  </si>
  <si>
    <t>mai/14 até ago/14</t>
  </si>
  <si>
    <t>jan/14 até abr/14</t>
  </si>
  <si>
    <t>set/14 até dez/14</t>
  </si>
  <si>
    <t>mai/13 até dez/14</t>
  </si>
  <si>
    <t>MODELO</t>
  </si>
  <si>
    <t>n=1</t>
  </si>
  <si>
    <t>n=1:4</t>
  </si>
  <si>
    <t>n=5:8</t>
  </si>
  <si>
    <t>n=9:12</t>
  </si>
  <si>
    <t>n=13:16</t>
  </si>
  <si>
    <t>n=17:20</t>
  </si>
  <si>
    <t>n=1:20</t>
  </si>
  <si>
    <t>metodo</t>
  </si>
  <si>
    <t>mape</t>
  </si>
  <si>
    <t>acumulado%</t>
  </si>
  <si>
    <t>metodo % de ganho</t>
  </si>
  <si>
    <t>estado média</t>
  </si>
  <si>
    <t>estado melhor</t>
  </si>
  <si>
    <t>regiao</t>
  </si>
  <si>
    <t>complexidade</t>
  </si>
  <si>
    <t>part icms</t>
  </si>
  <si>
    <t>Dimensão</t>
  </si>
  <si>
    <t>Valor</t>
  </si>
  <si>
    <t>Cod</t>
  </si>
  <si>
    <t>REGIAO</t>
  </si>
  <si>
    <t>TIPO_MODELO</t>
  </si>
  <si>
    <t>PART_ICMS_CAT</t>
  </si>
  <si>
    <t>Estado</t>
  </si>
  <si>
    <t>ESTADO</t>
  </si>
  <si>
    <t>Tabela 7 – Média do Valor Absoluto do Erro Acumulado Percentual</t>
  </si>
  <si>
    <t>Tabela 6 – Erro Percentual Absoluto Médio (MAPE)</t>
  </si>
  <si>
    <t>Tabela 2 – Erro Percentual Absoluto Médio (MAPE)</t>
  </si>
  <si>
    <t>Tabela 4 – % de vezes que modelo obteve menor MAPE em algum Estado</t>
  </si>
  <si>
    <t>Tabela 5 – % de vezes que modelo obteve menor Erro Acumulado Percentual (Valor Absoluto) em algum Estado</t>
  </si>
  <si>
    <t>Tabela 9 – Erro Acumulado Percentual do Melhor Modelo</t>
  </si>
  <si>
    <t>Tabela 10 – Erro Percentual Absoluto Médio (MAPE)</t>
  </si>
  <si>
    <t>Tabela 11 – Média do Valor Absoluto do Erro Acumulado Percentual</t>
  </si>
  <si>
    <t>Tabela 12 – Erro Percentual Absoluto Médio (MAPE)</t>
  </si>
  <si>
    <t>Tabela 13 – Média do Valor Absoluto do Erro Acumulado Percentual</t>
  </si>
  <si>
    <t>Tabela 14 – Erro Percentual Absoluto Médio (MAPE)</t>
  </si>
  <si>
    <t>Tabela 15 – Média do Valor Absoluto do Erro Acumulado Percentual</t>
  </si>
  <si>
    <t>(0,207;0,342]</t>
  </si>
  <si>
    <t>(0,342;0,477]</t>
  </si>
  <si>
    <t>(0,477;0,612]</t>
  </si>
  <si>
    <t>(0,612;0,746]</t>
  </si>
  <si>
    <t>(0,746;0,882]</t>
  </si>
  <si>
    <t>Tabela 3 – Média do Valor Absoluto do Erro Acumulado Percentual</t>
  </si>
  <si>
    <t>Tabela 8 – Erro Percentual Absoluto Médio (MAPE) do Melhor Modelo</t>
  </si>
  <si>
    <t>Categoria</t>
  </si>
  <si>
    <t>best_model_1</t>
  </si>
  <si>
    <t>best_model_2</t>
  </si>
  <si>
    <t>best_model_3</t>
  </si>
  <si>
    <t>best_model_4</t>
  </si>
  <si>
    <t>best_model_5</t>
  </si>
  <si>
    <t>best_model_6</t>
  </si>
  <si>
    <t>best_model_7</t>
  </si>
  <si>
    <t>MAPE</t>
  </si>
  <si>
    <t>acumulado</t>
  </si>
  <si>
    <t>SIGLA</t>
  </si>
  <si>
    <t>DESC</t>
  </si>
  <si>
    <t>ANO</t>
  </si>
  <si>
    <t>INTERVALO</t>
  </si>
  <si>
    <t>PART_ICMS</t>
  </si>
  <si>
    <t>Ano</t>
  </si>
  <si>
    <t>Intervalo</t>
  </si>
  <si>
    <t>Partipação ICMS</t>
  </si>
  <si>
    <t>Erro Acumulado Percentual</t>
  </si>
  <si>
    <t>Medida de Acurácia</t>
  </si>
  <si>
    <t>Part. ICMS na 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</si>
</sst>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2" borderId="5" xfId="0" applyFont="1" applyFill="1" applyBorder="1"/>
    <xf numFmtId="0" fontId="7" fillId="2" borderId="6" xfId="0" applyFont="1" applyFill="1" applyBorder="1"/>
    <xf numFmtId="43" fontId="0" fillId="0" borderId="0" xfId="2" applyFont="1"/>
    <xf numFmtId="10" fontId="0" fillId="0" borderId="0" xfId="1" applyNumberFormat="1" applyFont="1"/>
    <xf numFmtId="0" fontId="6" fillId="0" borderId="0" xfId="0" applyFont="1" applyBorder="1"/>
    <xf numFmtId="0" fontId="7" fillId="2" borderId="11" xfId="0" applyFont="1" applyFill="1" applyBorder="1"/>
    <xf numFmtId="0" fontId="6" fillId="0" borderId="3" xfId="0" applyFont="1" applyBorder="1"/>
    <xf numFmtId="164" fontId="2" fillId="0" borderId="0" xfId="1" applyNumberFormat="1" applyFont="1" applyAlignment="1">
      <alignment horizontal="left"/>
    </xf>
    <xf numFmtId="164" fontId="2" fillId="0" borderId="3" xfId="1" applyNumberFormat="1" applyFont="1" applyBorder="1" applyAlignment="1">
      <alignment horizontal="left"/>
    </xf>
    <xf numFmtId="164" fontId="2" fillId="0" borderId="0" xfId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/>
    </xf>
    <xf numFmtId="164" fontId="8" fillId="0" borderId="0" xfId="1" applyNumberFormat="1" applyFont="1" applyAlignment="1">
      <alignment horizontal="right"/>
    </xf>
    <xf numFmtId="0" fontId="8" fillId="0" borderId="3" xfId="0" applyFont="1" applyBorder="1" applyAlignment="1">
      <alignment horizontal="left"/>
    </xf>
    <xf numFmtId="164" fontId="8" fillId="0" borderId="3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3" xfId="1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</cellXfs>
  <cellStyles count="15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  <cellStyle name="Percent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workbookViewId="0">
      <selection activeCell="B32" sqref="B32:D36"/>
    </sheetView>
  </sheetViews>
  <sheetFormatPr baseColWidth="10" defaultColWidth="8.83203125" defaultRowHeight="14" x14ac:dyDescent="0"/>
  <cols>
    <col min="1" max="2" width="8.83203125" style="9"/>
    <col min="3" max="4" width="19.33203125" style="9" bestFit="1" customWidth="1"/>
    <col min="5" max="5" width="8.83203125" style="9"/>
    <col min="6" max="6" width="13.33203125" style="9" bestFit="1" customWidth="1"/>
    <col min="7" max="7" width="20.1640625" style="9" bestFit="1" customWidth="1"/>
    <col min="8" max="9" width="8.83203125" style="9"/>
    <col min="10" max="10" width="11.1640625" style="9" bestFit="1" customWidth="1"/>
    <col min="11" max="16384" width="8.83203125" style="9"/>
  </cols>
  <sheetData>
    <row r="1" spans="2:10">
      <c r="B1" s="9" t="s">
        <v>75</v>
      </c>
      <c r="F1" s="9" t="s">
        <v>76</v>
      </c>
      <c r="I1" s="9" t="s">
        <v>87</v>
      </c>
    </row>
    <row r="2" spans="2:10">
      <c r="B2" s="14" t="s">
        <v>73</v>
      </c>
      <c r="C2" s="19" t="s">
        <v>74</v>
      </c>
      <c r="D2" s="15" t="s">
        <v>82</v>
      </c>
      <c r="F2" s="14" t="s">
        <v>73</v>
      </c>
      <c r="G2" s="15" t="s">
        <v>74</v>
      </c>
      <c r="I2" s="14" t="s">
        <v>73</v>
      </c>
      <c r="J2" s="15" t="s">
        <v>74</v>
      </c>
    </row>
    <row r="3" spans="2:10">
      <c r="B3" s="10" t="s">
        <v>19</v>
      </c>
      <c r="C3" s="18" t="s">
        <v>46</v>
      </c>
      <c r="D3" s="11" t="s">
        <v>77</v>
      </c>
      <c r="F3" s="10" t="s">
        <v>2</v>
      </c>
      <c r="G3" s="11" t="s">
        <v>13</v>
      </c>
      <c r="I3" s="10" t="s">
        <v>83</v>
      </c>
      <c r="J3" s="11" t="s">
        <v>79</v>
      </c>
    </row>
    <row r="4" spans="2:10">
      <c r="B4" s="10" t="s">
        <v>20</v>
      </c>
      <c r="C4" s="18" t="s">
        <v>47</v>
      </c>
      <c r="D4" s="11" t="s">
        <v>78</v>
      </c>
      <c r="F4" s="10" t="s">
        <v>8</v>
      </c>
      <c r="G4" s="11" t="s">
        <v>11</v>
      </c>
      <c r="I4" s="10" t="s">
        <v>84</v>
      </c>
      <c r="J4" s="11" t="s">
        <v>77</v>
      </c>
    </row>
    <row r="5" spans="2:10">
      <c r="B5" s="10" t="s">
        <v>21</v>
      </c>
      <c r="C5" s="18" t="s">
        <v>49</v>
      </c>
      <c r="D5" s="11" t="s">
        <v>77</v>
      </c>
      <c r="F5" s="10" t="s">
        <v>9</v>
      </c>
      <c r="G5" s="11" t="s">
        <v>12</v>
      </c>
      <c r="I5" s="10" t="s">
        <v>85</v>
      </c>
      <c r="J5" s="11" t="s">
        <v>78</v>
      </c>
    </row>
    <row r="6" spans="2:10">
      <c r="B6" s="10" t="s">
        <v>22</v>
      </c>
      <c r="C6" s="18" t="s">
        <v>48</v>
      </c>
      <c r="D6" s="11" t="s">
        <v>77</v>
      </c>
      <c r="F6" s="10" t="s">
        <v>7</v>
      </c>
      <c r="G6" s="11" t="s">
        <v>17</v>
      </c>
      <c r="I6" s="10" t="s">
        <v>86</v>
      </c>
      <c r="J6" s="11" t="s">
        <v>81</v>
      </c>
    </row>
    <row r="7" spans="2:10">
      <c r="B7" s="10" t="s">
        <v>23</v>
      </c>
      <c r="C7" s="18" t="s">
        <v>50</v>
      </c>
      <c r="D7" s="11" t="s">
        <v>78</v>
      </c>
      <c r="F7" s="10" t="s">
        <v>10</v>
      </c>
      <c r="G7" s="11" t="s">
        <v>16</v>
      </c>
      <c r="I7" s="12" t="s">
        <v>43</v>
      </c>
      <c r="J7" s="13" t="s">
        <v>80</v>
      </c>
    </row>
    <row r="8" spans="2:10">
      <c r="B8" s="10" t="s">
        <v>24</v>
      </c>
      <c r="C8" s="18" t="s">
        <v>51</v>
      </c>
      <c r="D8" s="11" t="s">
        <v>78</v>
      </c>
      <c r="F8" s="10" t="s">
        <v>3</v>
      </c>
      <c r="G8" s="11" t="s">
        <v>104</v>
      </c>
    </row>
    <row r="9" spans="2:10">
      <c r="B9" s="10" t="s">
        <v>25</v>
      </c>
      <c r="C9" s="18" t="s">
        <v>52</v>
      </c>
      <c r="D9" s="11" t="s">
        <v>79</v>
      </c>
      <c r="F9" s="10" t="s">
        <v>6</v>
      </c>
      <c r="G9" s="11" t="s">
        <v>15</v>
      </c>
    </row>
    <row r="10" spans="2:10">
      <c r="B10" s="10" t="s">
        <v>26</v>
      </c>
      <c r="C10" s="18" t="s">
        <v>53</v>
      </c>
      <c r="D10" s="11" t="s">
        <v>80</v>
      </c>
      <c r="F10" s="10" t="s">
        <v>4</v>
      </c>
      <c r="G10" s="11" t="s">
        <v>18</v>
      </c>
    </row>
    <row r="11" spans="2:10">
      <c r="B11" s="10" t="s">
        <v>27</v>
      </c>
      <c r="C11" s="18" t="s">
        <v>54</v>
      </c>
      <c r="D11" s="11" t="s">
        <v>79</v>
      </c>
      <c r="F11" s="12" t="s">
        <v>5</v>
      </c>
      <c r="G11" s="13" t="s">
        <v>14</v>
      </c>
    </row>
    <row r="12" spans="2:10">
      <c r="B12" s="10" t="s">
        <v>28</v>
      </c>
      <c r="C12" s="18" t="s">
        <v>55</v>
      </c>
      <c r="D12" s="11" t="s">
        <v>78</v>
      </c>
    </row>
    <row r="13" spans="2:10">
      <c r="B13" s="10" t="s">
        <v>29</v>
      </c>
      <c r="C13" s="18" t="s">
        <v>58</v>
      </c>
      <c r="D13" s="11" t="s">
        <v>80</v>
      </c>
    </row>
    <row r="14" spans="2:10">
      <c r="B14" s="10" t="s">
        <v>30</v>
      </c>
      <c r="C14" s="18" t="s">
        <v>57</v>
      </c>
      <c r="D14" s="11" t="s">
        <v>79</v>
      </c>
      <c r="F14" s="9" t="s">
        <v>97</v>
      </c>
    </row>
    <row r="15" spans="2:10">
      <c r="B15" s="10" t="s">
        <v>31</v>
      </c>
      <c r="C15" s="18" t="s">
        <v>56</v>
      </c>
      <c r="D15" s="11" t="s">
        <v>79</v>
      </c>
      <c r="F15" s="14" t="s">
        <v>73</v>
      </c>
      <c r="G15" s="15" t="s">
        <v>74</v>
      </c>
    </row>
    <row r="16" spans="2:10">
      <c r="B16" s="10" t="s">
        <v>32</v>
      </c>
      <c r="C16" s="18" t="s">
        <v>59</v>
      </c>
      <c r="D16" s="11" t="s">
        <v>77</v>
      </c>
      <c r="F16" s="10" t="s">
        <v>89</v>
      </c>
      <c r="G16" s="11" t="s">
        <v>93</v>
      </c>
    </row>
    <row r="17" spans="2:8">
      <c r="B17" s="10" t="s">
        <v>33</v>
      </c>
      <c r="C17" s="18" t="s">
        <v>60</v>
      </c>
      <c r="D17" s="11" t="s">
        <v>78</v>
      </c>
      <c r="F17" s="10" t="s">
        <v>90</v>
      </c>
      <c r="G17" s="11" t="s">
        <v>94</v>
      </c>
    </row>
    <row r="18" spans="2:8">
      <c r="B18" s="10" t="s">
        <v>34</v>
      </c>
      <c r="C18" s="18" t="s">
        <v>62</v>
      </c>
      <c r="D18" s="11" t="s">
        <v>78</v>
      </c>
      <c r="F18" s="10" t="s">
        <v>91</v>
      </c>
      <c r="G18" s="11" t="s">
        <v>95</v>
      </c>
    </row>
    <row r="19" spans="2:8">
      <c r="B19" s="10" t="s">
        <v>35</v>
      </c>
      <c r="C19" s="18" t="s">
        <v>63</v>
      </c>
      <c r="D19" s="11" t="s">
        <v>78</v>
      </c>
      <c r="F19" s="12" t="s">
        <v>92</v>
      </c>
      <c r="G19" s="13" t="s">
        <v>96</v>
      </c>
    </row>
    <row r="20" spans="2:8">
      <c r="B20" s="10" t="s">
        <v>36</v>
      </c>
      <c r="C20" s="18" t="s">
        <v>61</v>
      </c>
      <c r="D20" s="11" t="s">
        <v>81</v>
      </c>
    </row>
    <row r="21" spans="2:8">
      <c r="B21" s="10" t="s">
        <v>37</v>
      </c>
      <c r="C21" s="18" t="s">
        <v>64</v>
      </c>
      <c r="D21" s="11" t="s">
        <v>80</v>
      </c>
    </row>
    <row r="22" spans="2:8">
      <c r="B22" s="10" t="s">
        <v>38</v>
      </c>
      <c r="C22" s="18" t="s">
        <v>65</v>
      </c>
      <c r="D22" s="11" t="s">
        <v>78</v>
      </c>
      <c r="F22" s="14" t="s">
        <v>130</v>
      </c>
      <c r="G22" s="15" t="s">
        <v>131</v>
      </c>
      <c r="H22" s="15" t="s">
        <v>132</v>
      </c>
    </row>
    <row r="23" spans="2:8">
      <c r="B23" s="10" t="s">
        <v>39</v>
      </c>
      <c r="C23" s="18" t="s">
        <v>67</v>
      </c>
      <c r="D23" s="11" t="s">
        <v>77</v>
      </c>
      <c r="F23" s="9" t="s">
        <v>121</v>
      </c>
      <c r="G23" s="9" t="s">
        <v>122</v>
      </c>
      <c r="H23" s="9">
        <v>1</v>
      </c>
    </row>
    <row r="24" spans="2:8">
      <c r="B24" s="10" t="s">
        <v>40</v>
      </c>
      <c r="C24" s="18" t="s">
        <v>68</v>
      </c>
      <c r="D24" s="11" t="s">
        <v>77</v>
      </c>
      <c r="F24" s="9" t="s">
        <v>121</v>
      </c>
      <c r="G24" s="9" t="s">
        <v>123</v>
      </c>
      <c r="H24" s="9">
        <v>2</v>
      </c>
    </row>
    <row r="25" spans="2:8">
      <c r="B25" s="10" t="s">
        <v>41</v>
      </c>
      <c r="C25" s="18" t="s">
        <v>66</v>
      </c>
      <c r="D25" s="11" t="s">
        <v>81</v>
      </c>
      <c r="F25" s="9" t="s">
        <v>124</v>
      </c>
      <c r="G25" s="9" t="s">
        <v>122</v>
      </c>
      <c r="H25" s="9">
        <v>3</v>
      </c>
    </row>
    <row r="26" spans="2:8">
      <c r="B26" s="10" t="s">
        <v>42</v>
      </c>
      <c r="C26" s="18" t="s">
        <v>69</v>
      </c>
      <c r="D26" s="11" t="s">
        <v>81</v>
      </c>
      <c r="F26" s="9" t="s">
        <v>124</v>
      </c>
      <c r="G26" s="9" t="s">
        <v>123</v>
      </c>
      <c r="H26" s="9">
        <v>4</v>
      </c>
    </row>
    <row r="27" spans="2:8">
      <c r="B27" s="10" t="s">
        <v>43</v>
      </c>
      <c r="C27" s="18" t="s">
        <v>71</v>
      </c>
      <c r="D27" s="11" t="s">
        <v>78</v>
      </c>
      <c r="F27" s="9" t="s">
        <v>125</v>
      </c>
      <c r="G27" s="9" t="s">
        <v>122</v>
      </c>
      <c r="H27" s="9">
        <v>5</v>
      </c>
    </row>
    <row r="28" spans="2:8">
      <c r="B28" s="10" t="s">
        <v>44</v>
      </c>
      <c r="C28" s="18" t="s">
        <v>70</v>
      </c>
      <c r="D28" s="11" t="s">
        <v>80</v>
      </c>
      <c r="F28" s="9" t="s">
        <v>125</v>
      </c>
      <c r="G28" s="9" t="s">
        <v>123</v>
      </c>
      <c r="H28" s="9">
        <v>6</v>
      </c>
    </row>
    <row r="29" spans="2:8">
      <c r="B29" s="12" t="s">
        <v>45</v>
      </c>
      <c r="C29" s="20" t="s">
        <v>72</v>
      </c>
      <c r="D29" s="13" t="s">
        <v>77</v>
      </c>
      <c r="F29" s="9" t="s">
        <v>126</v>
      </c>
      <c r="G29" s="9" t="s">
        <v>122</v>
      </c>
      <c r="H29" s="9">
        <v>7</v>
      </c>
    </row>
    <row r="30" spans="2:8">
      <c r="F30" s="9" t="s">
        <v>126</v>
      </c>
      <c r="G30" s="9" t="s">
        <v>123</v>
      </c>
      <c r="H30" s="9">
        <v>8</v>
      </c>
    </row>
    <row r="31" spans="2:8">
      <c r="F31" s="9" t="s">
        <v>127</v>
      </c>
      <c r="G31" s="9" t="s">
        <v>122</v>
      </c>
      <c r="H31" s="9">
        <v>9</v>
      </c>
    </row>
    <row r="32" spans="2:8">
      <c r="F32" s="9" t="s">
        <v>127</v>
      </c>
      <c r="G32" s="9" t="s">
        <v>123</v>
      </c>
      <c r="H32" s="9">
        <v>10</v>
      </c>
    </row>
    <row r="33" spans="6:8">
      <c r="F33" s="9" t="s">
        <v>128</v>
      </c>
      <c r="G33" s="9" t="s">
        <v>122</v>
      </c>
      <c r="H33" s="9">
        <v>11</v>
      </c>
    </row>
    <row r="34" spans="6:8">
      <c r="F34" s="9" t="s">
        <v>128</v>
      </c>
      <c r="G34" s="9" t="s">
        <v>123</v>
      </c>
      <c r="H34" s="9">
        <v>12</v>
      </c>
    </row>
    <row r="35" spans="6:8">
      <c r="F35" s="9" t="s">
        <v>129</v>
      </c>
      <c r="G35" s="9" t="s">
        <v>122</v>
      </c>
      <c r="H35" s="9">
        <v>13</v>
      </c>
    </row>
    <row r="36" spans="6:8">
      <c r="F36" s="9" t="s">
        <v>129</v>
      </c>
      <c r="G36" s="9" t="s">
        <v>123</v>
      </c>
      <c r="H36" s="9">
        <v>14</v>
      </c>
    </row>
  </sheetData>
  <sortState ref="B3:E29">
    <sortCondition ref="B3:B29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6" sqref="E6:L12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>
      <c r="E5" s="1" t="s">
        <v>144</v>
      </c>
    </row>
    <row r="6" spans="4:12">
      <c r="E6" s="41" t="s">
        <v>82</v>
      </c>
      <c r="F6" s="42" t="s">
        <v>1</v>
      </c>
      <c r="G6" s="42"/>
      <c r="H6" s="42"/>
      <c r="I6" s="42"/>
      <c r="J6" s="42"/>
      <c r="K6" s="42"/>
      <c r="L6" s="42"/>
    </row>
    <row r="7" spans="4:12" ht="36" customHeight="1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3.8882013362412197E-2</v>
      </c>
      <c r="H8" s="6">
        <f t="shared" si="0"/>
        <v>5.8976173244543198E-2</v>
      </c>
      <c r="I8" s="6">
        <f t="shared" si="0"/>
        <v>6.2106254541744003E-2</v>
      </c>
      <c r="J8" s="6">
        <f t="shared" si="0"/>
        <v>4.8367969881579001E-2</v>
      </c>
      <c r="K8" s="6">
        <f t="shared" si="0"/>
        <v>6.0769890545458102E-2</v>
      </c>
      <c r="L8" s="6">
        <f t="shared" si="0"/>
        <v>5.3820460315147298E-2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7.8595542402216806E-2</v>
      </c>
      <c r="H9" s="6">
        <f t="shared" si="0"/>
        <v>9.41268919792876E-2</v>
      </c>
      <c r="I9" s="6">
        <f t="shared" si="0"/>
        <v>7.8300008295637505E-2</v>
      </c>
      <c r="J9" s="6">
        <f t="shared" si="0"/>
        <v>8.5226447270306094E-2</v>
      </c>
      <c r="K9" s="6">
        <f t="shared" si="0"/>
        <v>8.9630939197428497E-2</v>
      </c>
      <c r="L9" s="6">
        <f t="shared" si="0"/>
        <v>8.5175965828975297E-2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5.8324854986272601E-2</v>
      </c>
      <c r="H10" s="6">
        <f t="shared" si="0"/>
        <v>8.6671017859737895E-2</v>
      </c>
      <c r="I10" s="6">
        <f t="shared" si="0"/>
        <v>9.1368684826681104E-2</v>
      </c>
      <c r="J10" s="6">
        <f t="shared" si="0"/>
        <v>7.0714612520195494E-2</v>
      </c>
      <c r="K10" s="6">
        <f t="shared" si="0"/>
        <v>0.10821375041089901</v>
      </c>
      <c r="L10" s="6">
        <f t="shared" si="0"/>
        <v>8.3058584120757298E-2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7.7361901739420799E-2</v>
      </c>
      <c r="H11" s="6">
        <f t="shared" si="0"/>
        <v>9.9143403116452797E-2</v>
      </c>
      <c r="I11" s="6">
        <f t="shared" si="0"/>
        <v>0.12295626215874</v>
      </c>
      <c r="J11" s="6">
        <f t="shared" si="0"/>
        <v>0.123953493015394</v>
      </c>
      <c r="K11" s="6">
        <f t="shared" si="0"/>
        <v>0.166304869956998</v>
      </c>
      <c r="L11" s="6">
        <f t="shared" si="0"/>
        <v>0.117943985997401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0.119762963454508</v>
      </c>
      <c r="H12" s="7">
        <f t="shared" si="0"/>
        <v>0.13431366563201499</v>
      </c>
      <c r="I12" s="7">
        <f t="shared" si="0"/>
        <v>0.16254508586320399</v>
      </c>
      <c r="J12" s="7">
        <f t="shared" si="0"/>
        <v>0.155091320445325</v>
      </c>
      <c r="K12" s="7">
        <f t="shared" si="0"/>
        <v>0.15190902351254601</v>
      </c>
      <c r="L12" s="7">
        <f t="shared" si="0"/>
        <v>0.14472441178152001</v>
      </c>
    </row>
    <row r="15" spans="4:12"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</row>
    <row r="16" spans="4:12">
      <c r="E16" t="s">
        <v>86</v>
      </c>
      <c r="F16" s="25">
        <f>_xlfn.RANK.EQ(F8,F$8:F$12,1)</f>
        <v>1</v>
      </c>
      <c r="G16" s="25">
        <f t="shared" ref="G16:K16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ref="L16" si="3">_xlfn.RANK.EQ(L8,L$8:L$12,1)</f>
        <v>1</v>
      </c>
    </row>
    <row r="17" spans="5:12">
      <c r="E17" t="s">
        <v>43</v>
      </c>
      <c r="F17" s="25">
        <f t="shared" ref="F17:K20" si="4">_xlfn.RANK.EQ(F9,F$8:F$12,1)</f>
        <v>2</v>
      </c>
      <c r="G17" s="25">
        <f t="shared" si="4"/>
        <v>4</v>
      </c>
      <c r="H17" s="25">
        <f t="shared" si="4"/>
        <v>3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ref="L17" si="5">_xlfn.RANK.EQ(L9,L$8:L$12,1)</f>
        <v>3</v>
      </c>
    </row>
    <row r="18" spans="5:12">
      <c r="E18" t="s">
        <v>83</v>
      </c>
      <c r="F18" s="25">
        <f t="shared" si="4"/>
        <v>3</v>
      </c>
      <c r="G18" s="25">
        <f t="shared" si="4"/>
        <v>2</v>
      </c>
      <c r="H18" s="25">
        <f t="shared" si="4"/>
        <v>2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ref="L18" si="6">_xlfn.RANK.EQ(L10,L$8:L$12,1)</f>
        <v>2</v>
      </c>
    </row>
    <row r="19" spans="5:12">
      <c r="E19" t="s">
        <v>85</v>
      </c>
      <c r="F19" s="25">
        <f t="shared" si="4"/>
        <v>4</v>
      </c>
      <c r="G19" s="25">
        <f t="shared" si="4"/>
        <v>3</v>
      </c>
      <c r="H19" s="25">
        <f t="shared" si="4"/>
        <v>4</v>
      </c>
      <c r="I19" s="25">
        <f t="shared" si="4"/>
        <v>4</v>
      </c>
      <c r="J19" s="25">
        <f t="shared" si="4"/>
        <v>4</v>
      </c>
      <c r="K19" s="25">
        <f t="shared" si="4"/>
        <v>5</v>
      </c>
      <c r="L19" s="25">
        <f t="shared" ref="L19" si="7">_xlfn.RANK.EQ(L11,L$8:L$12,1)</f>
        <v>4</v>
      </c>
    </row>
    <row r="20" spans="5:12">
      <c r="E20" t="s">
        <v>84</v>
      </c>
      <c r="F20" s="25">
        <f t="shared" si="4"/>
        <v>5</v>
      </c>
      <c r="G20" s="25">
        <f t="shared" si="4"/>
        <v>5</v>
      </c>
      <c r="H20" s="25">
        <f t="shared" si="4"/>
        <v>5</v>
      </c>
      <c r="I20" s="25">
        <f t="shared" si="4"/>
        <v>5</v>
      </c>
      <c r="J20" s="25">
        <f t="shared" si="4"/>
        <v>5</v>
      </c>
      <c r="K20" s="25">
        <f t="shared" si="4"/>
        <v>4</v>
      </c>
      <c r="L20" s="25">
        <f t="shared" ref="L20" si="8">_xlfn.RANK.EQ(L12,L$8:L$12,1)</f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133</v>
      </c>
      <c r="F23" t="s">
        <v>114</v>
      </c>
      <c r="G23" t="s">
        <v>115</v>
      </c>
      <c r="H23" t="s">
        <v>116</v>
      </c>
      <c r="I23" t="s">
        <v>117</v>
      </c>
      <c r="J23" t="s">
        <v>118</v>
      </c>
      <c r="K23" t="s">
        <v>119</v>
      </c>
      <c r="L23" t="s">
        <v>120</v>
      </c>
    </row>
    <row r="24" spans="5:12">
      <c r="E24" t="s">
        <v>84</v>
      </c>
      <c r="F24">
        <v>9.3032725930317001E-2</v>
      </c>
      <c r="G24">
        <v>0.119762963454508</v>
      </c>
      <c r="H24">
        <v>0.13431366563201499</v>
      </c>
      <c r="I24">
        <v>0.16254508586320399</v>
      </c>
      <c r="J24">
        <v>0.155091320445325</v>
      </c>
      <c r="K24">
        <v>0.15190902351254601</v>
      </c>
      <c r="L24">
        <v>0.14472441178152001</v>
      </c>
    </row>
    <row r="25" spans="5:12">
      <c r="E25" t="s">
        <v>85</v>
      </c>
      <c r="F25">
        <v>9.2106112382634997E-2</v>
      </c>
      <c r="G25">
        <v>7.7361901739420799E-2</v>
      </c>
      <c r="H25">
        <v>9.9143403116452797E-2</v>
      </c>
      <c r="I25">
        <v>0.12295626215874</v>
      </c>
      <c r="J25">
        <v>0.123953493015394</v>
      </c>
      <c r="K25">
        <v>0.166304869956998</v>
      </c>
      <c r="L25">
        <v>0.117943985997401</v>
      </c>
    </row>
    <row r="26" spans="5:12">
      <c r="E26" t="s">
        <v>83</v>
      </c>
      <c r="F26">
        <v>6.9920898159853695E-2</v>
      </c>
      <c r="G26">
        <v>5.8324854986272601E-2</v>
      </c>
      <c r="H26">
        <v>8.6671017859737895E-2</v>
      </c>
      <c r="I26">
        <v>9.1368684826681104E-2</v>
      </c>
      <c r="J26">
        <v>7.0714612520195494E-2</v>
      </c>
      <c r="K26">
        <v>0.10821375041089901</v>
      </c>
      <c r="L26">
        <v>8.3058584120757298E-2</v>
      </c>
    </row>
    <row r="27" spans="5:12">
      <c r="E27" t="s">
        <v>43</v>
      </c>
      <c r="F27">
        <v>6.7653202400810103E-2</v>
      </c>
      <c r="G27">
        <v>7.8595542402216806E-2</v>
      </c>
      <c r="H27">
        <v>9.41268919792876E-2</v>
      </c>
      <c r="I27">
        <v>7.8300008295637505E-2</v>
      </c>
      <c r="J27">
        <v>8.5226447270306094E-2</v>
      </c>
      <c r="K27">
        <v>8.9630939197428497E-2</v>
      </c>
      <c r="L27">
        <v>8.5175965828975297E-2</v>
      </c>
    </row>
    <row r="28" spans="5:12">
      <c r="E28" t="s">
        <v>86</v>
      </c>
      <c r="F28">
        <v>3.2732448187172997E-2</v>
      </c>
      <c r="G28">
        <v>3.8882013362412197E-2</v>
      </c>
      <c r="H28">
        <v>5.8976173244543198E-2</v>
      </c>
      <c r="I28">
        <v>6.2106254541744003E-2</v>
      </c>
      <c r="J28">
        <v>4.8367969881579001E-2</v>
      </c>
      <c r="K28">
        <v>6.0769890545458102E-2</v>
      </c>
      <c r="L28">
        <v>5.3820460315147298E-2</v>
      </c>
    </row>
  </sheetData>
  <sortState ref="D8:K12">
    <sortCondition ref="F8:F12"/>
  </sortState>
  <mergeCells count="2">
    <mergeCell ref="E6:E7"/>
    <mergeCell ref="F6:L6"/>
  </mergeCells>
  <conditionalFormatting sqref="F16:L20">
    <cfRule type="cellIs" dxfId="17" priority="1" operator="equal">
      <formula>3</formula>
    </cfRule>
    <cfRule type="cellIs" dxfId="16" priority="2" operator="equal">
      <formula>2</formula>
    </cfRule>
    <cfRule type="cellIs" dxfId="1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8"/>
  <sheetViews>
    <sheetView showGridLines="0" workbookViewId="0">
      <selection activeCell="E6" sqref="E6:L12"/>
    </sheetView>
  </sheetViews>
  <sheetFormatPr baseColWidth="10" defaultColWidth="8.83203125" defaultRowHeight="14" x14ac:dyDescent="0"/>
  <cols>
    <col min="5" max="5" width="15.33203125" customWidth="1"/>
    <col min="6" max="12" width="7.1640625" customWidth="1"/>
  </cols>
  <sheetData>
    <row r="5" spans="4:12">
      <c r="E5" s="1" t="s">
        <v>145</v>
      </c>
    </row>
    <row r="6" spans="4:12">
      <c r="E6" s="41" t="s">
        <v>82</v>
      </c>
      <c r="F6" s="42" t="s">
        <v>1</v>
      </c>
      <c r="G6" s="42"/>
      <c r="H6" s="42"/>
      <c r="I6" s="42"/>
      <c r="J6" s="42"/>
      <c r="K6" s="42"/>
      <c r="L6" s="42"/>
    </row>
    <row r="7" spans="4:12" ht="33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86</v>
      </c>
      <c r="E8" s="21" t="str">
        <f>VLOOKUP(D8,desc_regiao,2,FALSE)</f>
        <v>Sul</v>
      </c>
      <c r="F8" s="6">
        <f>VLOOKUP($D8,$E$23:$L$28,COLUMN(B:B),FALSE)</f>
        <v>3.2732448187172997E-2</v>
      </c>
      <c r="G8" s="6">
        <f t="shared" ref="G8:L12" si="0">VLOOKUP($D8,$E$23:$L$28,COLUMN(C:C),FALSE)</f>
        <v>1.76880388026192E-2</v>
      </c>
      <c r="H8" s="6">
        <f t="shared" si="0"/>
        <v>4.9069736702938301E-2</v>
      </c>
      <c r="I8" s="6">
        <f t="shared" si="0"/>
        <v>3.4833880222863003E-2</v>
      </c>
      <c r="J8" s="6">
        <f t="shared" si="0"/>
        <v>4.0893651331026099E-2</v>
      </c>
      <c r="K8" s="6">
        <f t="shared" si="0"/>
        <v>5.29900880292552E-2</v>
      </c>
      <c r="L8" s="6">
        <f t="shared" si="0"/>
        <v>3.2103813976936402E-2</v>
      </c>
    </row>
    <row r="9" spans="4:12">
      <c r="D9" t="s">
        <v>43</v>
      </c>
      <c r="E9" s="23" t="str">
        <f>VLOOKUP(D9,desc_regiao,2,FALSE)</f>
        <v>Sudeste</v>
      </c>
      <c r="F9" s="6">
        <f t="shared" ref="F9:F12" si="1">VLOOKUP($D9,$E$23:$L$28,COLUMN(B:B),FALSE)</f>
        <v>6.7653202400810103E-2</v>
      </c>
      <c r="G9" s="6">
        <f t="shared" si="0"/>
        <v>4.1115011356982901E-2</v>
      </c>
      <c r="H9" s="6">
        <f t="shared" si="0"/>
        <v>8.0773222448749196E-2</v>
      </c>
      <c r="I9" s="6">
        <f t="shared" si="0"/>
        <v>4.8791175561475698E-2</v>
      </c>
      <c r="J9" s="6">
        <f t="shared" si="0"/>
        <v>5.8422584196735697E-2</v>
      </c>
      <c r="K9" s="6">
        <f t="shared" si="0"/>
        <v>5.4925111801213601E-2</v>
      </c>
      <c r="L9" s="6">
        <f t="shared" si="0"/>
        <v>3.5706088581219299E-2</v>
      </c>
    </row>
    <row r="10" spans="4:12">
      <c r="D10" t="s">
        <v>83</v>
      </c>
      <c r="E10" s="21" t="str">
        <f>VLOOKUP(D10,desc_regiao,2,FALSE)</f>
        <v>Centro-Oeste</v>
      </c>
      <c r="F10" s="6">
        <f t="shared" si="1"/>
        <v>6.9920898159853695E-2</v>
      </c>
      <c r="G10" s="6">
        <f t="shared" si="0"/>
        <v>3.5250451664219501E-2</v>
      </c>
      <c r="H10" s="6">
        <f t="shared" si="0"/>
        <v>7.4390590879992405E-2</v>
      </c>
      <c r="I10" s="6">
        <f t="shared" si="0"/>
        <v>6.7672610700876698E-2</v>
      </c>
      <c r="J10" s="6">
        <f t="shared" si="0"/>
        <v>6.0545969523323098E-2</v>
      </c>
      <c r="K10" s="6">
        <f t="shared" si="0"/>
        <v>0.10270417358202601</v>
      </c>
      <c r="L10" s="6">
        <f t="shared" si="0"/>
        <v>5.7785720044192697E-2</v>
      </c>
    </row>
    <row r="11" spans="4:12">
      <c r="D11" t="s">
        <v>85</v>
      </c>
      <c r="E11" s="21" t="str">
        <f>VLOOKUP(D11,desc_regiao,2,FALSE)</f>
        <v>Nordeste</v>
      </c>
      <c r="F11" s="6">
        <f t="shared" si="1"/>
        <v>9.2106112382634997E-2</v>
      </c>
      <c r="G11" s="6">
        <f t="shared" si="0"/>
        <v>5.0720840164524397E-2</v>
      </c>
      <c r="H11" s="6">
        <f t="shared" si="0"/>
        <v>8.6745551269681198E-2</v>
      </c>
      <c r="I11" s="6">
        <f t="shared" si="0"/>
        <v>6.5677107021986994E-2</v>
      </c>
      <c r="J11" s="6">
        <f t="shared" si="0"/>
        <v>9.9303161600407405E-2</v>
      </c>
      <c r="K11" s="6">
        <f t="shared" si="0"/>
        <v>0.160281930449299</v>
      </c>
      <c r="L11" s="6">
        <f t="shared" si="0"/>
        <v>8.0112016729841098E-2</v>
      </c>
    </row>
    <row r="12" spans="4:12">
      <c r="D12" t="s">
        <v>84</v>
      </c>
      <c r="E12" s="22" t="str">
        <f>VLOOKUP(D12,desc_regiao,2,FALSE)</f>
        <v>Norte</v>
      </c>
      <c r="F12" s="7">
        <f t="shared" si="1"/>
        <v>9.3032725930317001E-2</v>
      </c>
      <c r="G12" s="7">
        <f t="shared" si="0"/>
        <v>8.0132822127084002E-2</v>
      </c>
      <c r="H12" s="7">
        <f t="shared" si="0"/>
        <v>8.8861926906423194E-2</v>
      </c>
      <c r="I12" s="7">
        <f t="shared" si="0"/>
        <v>0.11479256323161099</v>
      </c>
      <c r="J12" s="7">
        <f t="shared" si="0"/>
        <v>0.14078235396102101</v>
      </c>
      <c r="K12" s="7">
        <f t="shared" si="0"/>
        <v>0.110792240731327</v>
      </c>
      <c r="L12" s="7">
        <f t="shared" si="0"/>
        <v>9.7038516410421299E-2</v>
      </c>
    </row>
    <row r="15" spans="4:12"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</row>
    <row r="16" spans="4:12">
      <c r="E16" t="s">
        <v>86</v>
      </c>
      <c r="F16" s="25">
        <f>_xlfn.RANK.EQ(F8,F$8:F$12,1)</f>
        <v>1</v>
      </c>
      <c r="G16" s="25">
        <f t="shared" ref="G16:L20" si="2">_xlfn.RANK.EQ(G8,G$8:G$12,1)</f>
        <v>1</v>
      </c>
      <c r="H16" s="25">
        <f t="shared" si="2"/>
        <v>1</v>
      </c>
      <c r="I16" s="25">
        <f t="shared" si="2"/>
        <v>1</v>
      </c>
      <c r="J16" s="25">
        <f t="shared" si="2"/>
        <v>1</v>
      </c>
      <c r="K16" s="25">
        <f t="shared" si="2"/>
        <v>1</v>
      </c>
      <c r="L16" s="25">
        <f t="shared" si="2"/>
        <v>1</v>
      </c>
    </row>
    <row r="17" spans="5:12">
      <c r="E17" t="s">
        <v>43</v>
      </c>
      <c r="F17" s="25">
        <f t="shared" ref="F17:K20" si="3">_xlfn.RANK.EQ(F9,F$8:F$12,1)</f>
        <v>2</v>
      </c>
      <c r="G17" s="25">
        <f t="shared" si="3"/>
        <v>3</v>
      </c>
      <c r="H17" s="25">
        <f t="shared" si="3"/>
        <v>3</v>
      </c>
      <c r="I17" s="25">
        <f t="shared" si="3"/>
        <v>2</v>
      </c>
      <c r="J17" s="25">
        <f t="shared" si="3"/>
        <v>2</v>
      </c>
      <c r="K17" s="25">
        <f t="shared" si="3"/>
        <v>2</v>
      </c>
      <c r="L17" s="25">
        <f t="shared" si="2"/>
        <v>2</v>
      </c>
    </row>
    <row r="18" spans="5:12">
      <c r="E18" t="s">
        <v>83</v>
      </c>
      <c r="F18" s="25">
        <f t="shared" si="3"/>
        <v>3</v>
      </c>
      <c r="G18" s="25">
        <f t="shared" si="3"/>
        <v>2</v>
      </c>
      <c r="H18" s="25">
        <f t="shared" si="3"/>
        <v>2</v>
      </c>
      <c r="I18" s="25">
        <f t="shared" si="3"/>
        <v>4</v>
      </c>
      <c r="J18" s="25">
        <f t="shared" si="3"/>
        <v>3</v>
      </c>
      <c r="K18" s="25">
        <f t="shared" si="3"/>
        <v>3</v>
      </c>
      <c r="L18" s="25">
        <f t="shared" si="2"/>
        <v>3</v>
      </c>
    </row>
    <row r="19" spans="5:12">
      <c r="E19" t="s">
        <v>85</v>
      </c>
      <c r="F19" s="25">
        <f t="shared" si="3"/>
        <v>4</v>
      </c>
      <c r="G19" s="25">
        <f t="shared" si="3"/>
        <v>4</v>
      </c>
      <c r="H19" s="25">
        <f t="shared" si="3"/>
        <v>4</v>
      </c>
      <c r="I19" s="25">
        <f t="shared" si="3"/>
        <v>3</v>
      </c>
      <c r="J19" s="25">
        <f t="shared" si="3"/>
        <v>4</v>
      </c>
      <c r="K19" s="25">
        <f t="shared" si="3"/>
        <v>5</v>
      </c>
      <c r="L19" s="25">
        <f t="shared" si="2"/>
        <v>4</v>
      </c>
    </row>
    <row r="20" spans="5:12">
      <c r="E20" t="s">
        <v>84</v>
      </c>
      <c r="F20" s="25">
        <f t="shared" si="3"/>
        <v>5</v>
      </c>
      <c r="G20" s="25">
        <f t="shared" si="3"/>
        <v>5</v>
      </c>
      <c r="H20" s="25">
        <f t="shared" si="3"/>
        <v>5</v>
      </c>
      <c r="I20" s="25">
        <f t="shared" si="3"/>
        <v>5</v>
      </c>
      <c r="J20" s="25">
        <f t="shared" si="3"/>
        <v>5</v>
      </c>
      <c r="K20" s="25">
        <f t="shared" si="3"/>
        <v>4</v>
      </c>
      <c r="L20" s="25">
        <f t="shared" si="2"/>
        <v>5</v>
      </c>
    </row>
    <row r="22" spans="5:12">
      <c r="F22" s="26"/>
      <c r="G22" s="26"/>
      <c r="H22" s="26"/>
      <c r="I22" s="26"/>
      <c r="J22" s="26"/>
      <c r="K22" s="26"/>
    </row>
    <row r="23" spans="5:12">
      <c r="E23" t="s">
        <v>133</v>
      </c>
      <c r="F23" t="s">
        <v>114</v>
      </c>
      <c r="G23" t="s">
        <v>115</v>
      </c>
      <c r="H23" t="s">
        <v>116</v>
      </c>
      <c r="I23" t="s">
        <v>117</v>
      </c>
      <c r="J23" t="s">
        <v>118</v>
      </c>
      <c r="K23" t="s">
        <v>119</v>
      </c>
      <c r="L23" t="s">
        <v>120</v>
      </c>
    </row>
    <row r="24" spans="5:12">
      <c r="E24" t="s">
        <v>84</v>
      </c>
      <c r="F24">
        <v>9.3032725930317001E-2</v>
      </c>
      <c r="G24">
        <v>8.0132822127084002E-2</v>
      </c>
      <c r="H24">
        <v>8.8861926906423194E-2</v>
      </c>
      <c r="I24">
        <v>0.11479256323161099</v>
      </c>
      <c r="J24">
        <v>0.14078235396102101</v>
      </c>
      <c r="K24">
        <v>0.110792240731327</v>
      </c>
      <c r="L24">
        <v>9.7038516410421299E-2</v>
      </c>
    </row>
    <row r="25" spans="5:12">
      <c r="E25" t="s">
        <v>85</v>
      </c>
      <c r="F25">
        <v>9.2106112382634997E-2</v>
      </c>
      <c r="G25">
        <v>5.0720840164524397E-2</v>
      </c>
      <c r="H25">
        <v>8.6745551269681198E-2</v>
      </c>
      <c r="I25">
        <v>6.5677107021986994E-2</v>
      </c>
      <c r="J25">
        <v>9.9303161600407405E-2</v>
      </c>
      <c r="K25">
        <v>0.160281930449299</v>
      </c>
      <c r="L25">
        <v>8.0112016729841098E-2</v>
      </c>
    </row>
    <row r="26" spans="5:12">
      <c r="E26" t="s">
        <v>83</v>
      </c>
      <c r="F26">
        <v>6.9920898159853695E-2</v>
      </c>
      <c r="G26">
        <v>3.5250451664219501E-2</v>
      </c>
      <c r="H26">
        <v>7.4390590879992405E-2</v>
      </c>
      <c r="I26">
        <v>6.7672610700876698E-2</v>
      </c>
      <c r="J26">
        <v>6.0545969523323098E-2</v>
      </c>
      <c r="K26">
        <v>0.10270417358202601</v>
      </c>
      <c r="L26">
        <v>5.7785720044192697E-2</v>
      </c>
    </row>
    <row r="27" spans="5:12">
      <c r="E27" t="s">
        <v>43</v>
      </c>
      <c r="F27">
        <v>6.7653202400810103E-2</v>
      </c>
      <c r="G27">
        <v>4.1115011356982901E-2</v>
      </c>
      <c r="H27">
        <v>8.0773222448749196E-2</v>
      </c>
      <c r="I27">
        <v>4.8791175561475698E-2</v>
      </c>
      <c r="J27">
        <v>5.8422584196735697E-2</v>
      </c>
      <c r="K27">
        <v>5.4925111801213601E-2</v>
      </c>
      <c r="L27">
        <v>3.5706088581219299E-2</v>
      </c>
    </row>
    <row r="28" spans="5:12">
      <c r="E28" t="s">
        <v>86</v>
      </c>
      <c r="F28">
        <v>3.2732448187172997E-2</v>
      </c>
      <c r="G28">
        <v>1.76880388026192E-2</v>
      </c>
      <c r="H28">
        <v>4.9069736702938301E-2</v>
      </c>
      <c r="I28">
        <v>3.4833880222863003E-2</v>
      </c>
      <c r="J28">
        <v>4.0893651331026099E-2</v>
      </c>
      <c r="K28">
        <v>5.29900880292552E-2</v>
      </c>
      <c r="L28">
        <v>3.2103813976936402E-2</v>
      </c>
    </row>
  </sheetData>
  <mergeCells count="2">
    <mergeCell ref="E6:E7"/>
    <mergeCell ref="F6:L6"/>
  </mergeCells>
  <conditionalFormatting sqref="F16:L20">
    <cfRule type="cellIs" dxfId="14" priority="1" operator="equal">
      <formula>3</formula>
    </cfRule>
    <cfRule type="cellIs" dxfId="13" priority="2" operator="equal">
      <formula>2</formula>
    </cfRule>
    <cfRule type="cellIs" dxfId="1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L11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>
      <c r="E5" s="1" t="s">
        <v>146</v>
      </c>
    </row>
    <row r="6" spans="4:12">
      <c r="E6" s="46" t="s">
        <v>88</v>
      </c>
      <c r="F6" s="42" t="s">
        <v>1</v>
      </c>
      <c r="G6" s="42"/>
      <c r="H6" s="42"/>
      <c r="I6" s="42"/>
      <c r="J6" s="42"/>
      <c r="K6" s="42"/>
      <c r="L6" s="42"/>
    </row>
    <row r="7" spans="4:12" ht="36" customHeight="1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6.9978961943132106E-2</v>
      </c>
      <c r="H8" s="6">
        <f t="shared" si="0"/>
        <v>8.6319385623772907E-2</v>
      </c>
      <c r="I8" s="6">
        <f t="shared" si="0"/>
        <v>0.10103383228382</v>
      </c>
      <c r="J8" s="6">
        <f t="shared" si="0"/>
        <v>9.0185961523416402E-2</v>
      </c>
      <c r="K8" s="6">
        <f t="shared" si="0"/>
        <v>0.108949638199872</v>
      </c>
      <c r="L8" s="6">
        <f t="shared" si="0"/>
        <v>9.1293555914802496E-2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7.8212445656288598E-2</v>
      </c>
      <c r="H9" s="6">
        <f t="shared" si="0"/>
        <v>9.78257652052439E-2</v>
      </c>
      <c r="I9" s="6">
        <f t="shared" si="0"/>
        <v>0.107671868304705</v>
      </c>
      <c r="J9" s="6">
        <f t="shared" si="0"/>
        <v>0.10246132013998401</v>
      </c>
      <c r="K9" s="6">
        <f t="shared" si="0"/>
        <v>0.127397245785386</v>
      </c>
      <c r="L9" s="6">
        <f t="shared" si="0"/>
        <v>0.102713729018321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7.8257676407499394E-2</v>
      </c>
      <c r="H10" s="6">
        <f t="shared" si="0"/>
        <v>0.100979929810982</v>
      </c>
      <c r="I10" s="6">
        <f t="shared" si="0"/>
        <v>0.116037136148996</v>
      </c>
      <c r="J10" s="6">
        <f t="shared" si="0"/>
        <v>0.109927377258576</v>
      </c>
      <c r="K10" s="6">
        <f t="shared" si="0"/>
        <v>0.13478728390870301</v>
      </c>
      <c r="L10" s="6">
        <f t="shared" si="0"/>
        <v>0.107997880706951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0.100932274744525</v>
      </c>
      <c r="H11" s="7">
        <f t="shared" si="0"/>
        <v>0.121396444517699</v>
      </c>
      <c r="I11" s="7">
        <f t="shared" si="0"/>
        <v>0.13965714520772601</v>
      </c>
      <c r="J11" s="7">
        <f t="shared" si="0"/>
        <v>0.14120948585179199</v>
      </c>
      <c r="K11" s="7">
        <f t="shared" si="0"/>
        <v>0.15413311325842799</v>
      </c>
      <c r="L11" s="7">
        <f t="shared" si="0"/>
        <v>0.131465692716034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105</v>
      </c>
      <c r="G14" s="25" t="s">
        <v>105</v>
      </c>
      <c r="H14" s="25" t="s">
        <v>105</v>
      </c>
      <c r="I14" s="25" t="s">
        <v>105</v>
      </c>
      <c r="J14" s="25" t="s">
        <v>105</v>
      </c>
      <c r="K14" s="25" t="s">
        <v>105</v>
      </c>
      <c r="L14" s="25" t="s">
        <v>105</v>
      </c>
    </row>
    <row r="15" spans="4:12">
      <c r="E15" s="2" t="s">
        <v>94</v>
      </c>
      <c r="F15" s="25">
        <f>_xlfn.RANK.EQ(F8,F$8:F$11,1)</f>
        <v>1</v>
      </c>
      <c r="G15" s="25">
        <f t="shared" ref="G15:K15" si="2">_xlfn.RANK.EQ(G8,G$8:G$11,1)</f>
        <v>1</v>
      </c>
      <c r="H15" s="25">
        <f t="shared" si="2"/>
        <v>1</v>
      </c>
      <c r="I15" s="25">
        <f t="shared" si="2"/>
        <v>1</v>
      </c>
      <c r="J15" s="25">
        <f t="shared" si="2"/>
        <v>1</v>
      </c>
      <c r="K15" s="25">
        <f t="shared" si="2"/>
        <v>1</v>
      </c>
      <c r="L15" s="25">
        <f t="shared" ref="L15" si="3">_xlfn.RANK.EQ(L8,L$8:L$11,1)</f>
        <v>1</v>
      </c>
    </row>
    <row r="16" spans="4:12">
      <c r="E16" s="2" t="s">
        <v>95</v>
      </c>
      <c r="F16" s="25">
        <f t="shared" ref="F16:K18" si="4">_xlfn.RANK.EQ(F9,F$8:F$11,1)</f>
        <v>2</v>
      </c>
      <c r="G16" s="25">
        <f t="shared" si="4"/>
        <v>2</v>
      </c>
      <c r="H16" s="25">
        <f t="shared" si="4"/>
        <v>2</v>
      </c>
      <c r="I16" s="25">
        <f t="shared" si="4"/>
        <v>2</v>
      </c>
      <c r="J16" s="25">
        <f t="shared" si="4"/>
        <v>2</v>
      </c>
      <c r="K16" s="25">
        <f t="shared" si="4"/>
        <v>2</v>
      </c>
      <c r="L16" s="25">
        <f t="shared" ref="L16" si="5">_xlfn.RANK.EQ(L9,L$8:L$11,1)</f>
        <v>2</v>
      </c>
    </row>
    <row r="17" spans="5:12">
      <c r="E17" s="24" t="s">
        <v>96</v>
      </c>
      <c r="F17" s="25">
        <f t="shared" si="4"/>
        <v>3</v>
      </c>
      <c r="G17" s="25">
        <f t="shared" si="4"/>
        <v>3</v>
      </c>
      <c r="H17" s="25">
        <f t="shared" si="4"/>
        <v>3</v>
      </c>
      <c r="I17" s="25">
        <f t="shared" si="4"/>
        <v>3</v>
      </c>
      <c r="J17" s="25">
        <f t="shared" si="4"/>
        <v>3</v>
      </c>
      <c r="K17" s="25">
        <f t="shared" si="4"/>
        <v>3</v>
      </c>
      <c r="L17" s="25">
        <f t="shared" ref="L17" si="6">_xlfn.RANK.EQ(L10,L$8:L$11,1)</f>
        <v>3</v>
      </c>
    </row>
    <row r="18" spans="5:12">
      <c r="E18" s="24" t="s">
        <v>93</v>
      </c>
      <c r="F18" s="25">
        <f t="shared" si="4"/>
        <v>4</v>
      </c>
      <c r="G18" s="25">
        <f t="shared" si="4"/>
        <v>4</v>
      </c>
      <c r="H18" s="25">
        <f t="shared" si="4"/>
        <v>4</v>
      </c>
      <c r="I18" s="25">
        <f t="shared" si="4"/>
        <v>4</v>
      </c>
      <c r="J18" s="25">
        <f t="shared" si="4"/>
        <v>4</v>
      </c>
      <c r="K18" s="25">
        <f t="shared" si="4"/>
        <v>4</v>
      </c>
      <c r="L18" s="25">
        <f t="shared" ref="L18" si="7">_xlfn.RANK.EQ(L11,L$8:L$11,1)</f>
        <v>4</v>
      </c>
    </row>
    <row r="19" spans="5:12">
      <c r="F19" s="25"/>
    </row>
    <row r="20" spans="5:12">
      <c r="E20" t="s">
        <v>134</v>
      </c>
      <c r="F20" t="s">
        <v>114</v>
      </c>
      <c r="G20" t="s">
        <v>115</v>
      </c>
      <c r="H20" t="s">
        <v>116</v>
      </c>
      <c r="I20" t="s">
        <v>117</v>
      </c>
      <c r="J20" t="s">
        <v>118</v>
      </c>
      <c r="K20" t="s">
        <v>119</v>
      </c>
      <c r="L20" t="s">
        <v>120</v>
      </c>
    </row>
    <row r="21" spans="5:12">
      <c r="E21" t="s">
        <v>89</v>
      </c>
      <c r="F21">
        <v>9.7806826724567003E-2</v>
      </c>
      <c r="G21">
        <v>0.100932274744525</v>
      </c>
      <c r="H21">
        <v>0.121396444517699</v>
      </c>
      <c r="I21">
        <v>0.13965714520772601</v>
      </c>
      <c r="J21">
        <v>0.14120948585179199</v>
      </c>
      <c r="K21">
        <v>0.15413311325842799</v>
      </c>
      <c r="L21">
        <v>0.131465692716034</v>
      </c>
    </row>
    <row r="22" spans="5:12">
      <c r="E22" t="s">
        <v>91</v>
      </c>
      <c r="F22">
        <v>7.1246180924717295E-2</v>
      </c>
      <c r="G22">
        <v>7.8212445656288598E-2</v>
      </c>
      <c r="H22">
        <v>9.78257652052439E-2</v>
      </c>
      <c r="I22">
        <v>0.107671868304705</v>
      </c>
      <c r="J22">
        <v>0.10246132013998401</v>
      </c>
      <c r="K22">
        <v>0.127397245785386</v>
      </c>
      <c r="L22">
        <v>0.102713729018321</v>
      </c>
    </row>
    <row r="23" spans="5:12">
      <c r="E23" t="s">
        <v>92</v>
      </c>
      <c r="F23">
        <v>8.1990405168357303E-2</v>
      </c>
      <c r="G23">
        <v>7.8257676407499394E-2</v>
      </c>
      <c r="H23">
        <v>0.100979929810982</v>
      </c>
      <c r="I23">
        <v>0.116037136148996</v>
      </c>
      <c r="J23">
        <v>0.109927377258576</v>
      </c>
      <c r="K23">
        <v>0.13478728390870301</v>
      </c>
      <c r="L23">
        <v>0.107997880706951</v>
      </c>
    </row>
    <row r="24" spans="5:12">
      <c r="E24" t="s">
        <v>90</v>
      </c>
      <c r="F24">
        <v>6.81131366800177E-2</v>
      </c>
      <c r="G24">
        <v>6.9978961943132106E-2</v>
      </c>
      <c r="H24">
        <v>8.6319385623772907E-2</v>
      </c>
      <c r="I24">
        <v>0.10103383228382</v>
      </c>
      <c r="J24">
        <v>9.0185961523416402E-2</v>
      </c>
      <c r="K24">
        <v>0.108949638199872</v>
      </c>
      <c r="L24">
        <v>9.1293555914802496E-2</v>
      </c>
    </row>
  </sheetData>
  <sortState ref="D8:K11">
    <sortCondition ref="F8:F11"/>
  </sortState>
  <mergeCells count="2">
    <mergeCell ref="E6:E7"/>
    <mergeCell ref="F6:L6"/>
  </mergeCells>
  <conditionalFormatting sqref="F15:L18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4"/>
  <sheetViews>
    <sheetView showGridLines="0" workbookViewId="0">
      <selection activeCell="E6" sqref="E6:L11"/>
    </sheetView>
  </sheetViews>
  <sheetFormatPr baseColWidth="10" defaultColWidth="8.83203125" defaultRowHeight="14" x14ac:dyDescent="0"/>
  <cols>
    <col min="4" max="4" width="13.6640625" bestFit="1" customWidth="1"/>
    <col min="5" max="5" width="15.5" customWidth="1"/>
    <col min="6" max="12" width="7.1640625" customWidth="1"/>
  </cols>
  <sheetData>
    <row r="5" spans="4:12">
      <c r="E5" s="1" t="s">
        <v>147</v>
      </c>
    </row>
    <row r="6" spans="4:12">
      <c r="E6" s="46" t="s">
        <v>88</v>
      </c>
      <c r="F6" s="42" t="s">
        <v>1</v>
      </c>
      <c r="G6" s="42"/>
      <c r="H6" s="42"/>
      <c r="I6" s="42"/>
      <c r="J6" s="42"/>
      <c r="K6" s="42"/>
      <c r="L6" s="42"/>
    </row>
    <row r="7" spans="4:12" ht="33">
      <c r="E7" s="41"/>
      <c r="F7" s="4" t="s">
        <v>106</v>
      </c>
      <c r="G7" s="5" t="s">
        <v>107</v>
      </c>
      <c r="H7" s="5" t="s">
        <v>108</v>
      </c>
      <c r="I7" s="5" t="s">
        <v>110</v>
      </c>
      <c r="J7" s="5" t="s">
        <v>109</v>
      </c>
      <c r="K7" s="5" t="s">
        <v>111</v>
      </c>
      <c r="L7" s="5" t="s">
        <v>112</v>
      </c>
    </row>
    <row r="8" spans="4:12">
      <c r="D8" t="s">
        <v>90</v>
      </c>
      <c r="E8" s="2" t="str">
        <f>VLOOKUP(D8,desc_categorias_modelos,2,FALSE)</f>
        <v>Combinação</v>
      </c>
      <c r="F8" s="6">
        <f>VLOOKUP($D8,$E$20:$L$24,COLUMN(B:B),FALSE)</f>
        <v>6.81131366800177E-2</v>
      </c>
      <c r="G8" s="6">
        <f t="shared" ref="G8:L11" si="0">VLOOKUP($D8,$E$20:$L$24,COLUMN(C:C),FALSE)</f>
        <v>3.6395198605643601E-2</v>
      </c>
      <c r="H8" s="6">
        <f t="shared" si="0"/>
        <v>6.7211092054317995E-2</v>
      </c>
      <c r="I8" s="6">
        <f t="shared" si="0"/>
        <v>6.1852852844974701E-2</v>
      </c>
      <c r="J8" s="6">
        <f t="shared" si="0"/>
        <v>7.0798951796698595E-2</v>
      </c>
      <c r="K8" s="6">
        <f t="shared" si="0"/>
        <v>8.7080404893115207E-2</v>
      </c>
      <c r="L8" s="6">
        <f t="shared" si="0"/>
        <v>5.2972204369527799E-2</v>
      </c>
    </row>
    <row r="9" spans="4:12">
      <c r="D9" t="s">
        <v>91</v>
      </c>
      <c r="E9" s="2" t="str">
        <f>VLOOKUP(D9,desc_categorias_modelos,2,FALSE)</f>
        <v>Univariado</v>
      </c>
      <c r="F9" s="6">
        <f t="shared" ref="F9:F11" si="1">VLOOKUP($D9,$E$20:$L$24,COLUMN(B:B),FALSE)</f>
        <v>7.1246180924717295E-2</v>
      </c>
      <c r="G9" s="6">
        <f t="shared" si="0"/>
        <v>4.8140021111945402E-2</v>
      </c>
      <c r="H9" s="6">
        <f t="shared" si="0"/>
        <v>7.5197623851736797E-2</v>
      </c>
      <c r="I9" s="6">
        <f t="shared" si="0"/>
        <v>6.0991131371816797E-2</v>
      </c>
      <c r="J9" s="6">
        <f t="shared" si="0"/>
        <v>8.3216496541182294E-2</v>
      </c>
      <c r="K9" s="6">
        <f t="shared" si="0"/>
        <v>0.109151626957512</v>
      </c>
      <c r="L9" s="6">
        <f t="shared" si="0"/>
        <v>6.3163877988495098E-2</v>
      </c>
    </row>
    <row r="10" spans="4:12">
      <c r="D10" t="s">
        <v>92</v>
      </c>
      <c r="E10" s="24" t="str">
        <f>VLOOKUP(D10,desc_categorias_modelos,2,FALSE)</f>
        <v>Multivariado</v>
      </c>
      <c r="F10" s="6">
        <f t="shared" si="1"/>
        <v>8.1990405168357303E-2</v>
      </c>
      <c r="G10" s="6">
        <f t="shared" si="0"/>
        <v>5.1040122232066297E-2</v>
      </c>
      <c r="H10" s="6">
        <f t="shared" si="0"/>
        <v>8.5991752740191399E-2</v>
      </c>
      <c r="I10" s="6">
        <f t="shared" si="0"/>
        <v>8.3755261953405005E-2</v>
      </c>
      <c r="J10" s="6">
        <f t="shared" si="0"/>
        <v>9.4517500778213401E-2</v>
      </c>
      <c r="K10" s="6">
        <f t="shared" si="0"/>
        <v>0.12108068947672999</v>
      </c>
      <c r="L10" s="6">
        <f t="shared" si="0"/>
        <v>7.6290066539540194E-2</v>
      </c>
    </row>
    <row r="11" spans="4:12">
      <c r="D11" t="s">
        <v>89</v>
      </c>
      <c r="E11" s="3" t="str">
        <f>VLOOKUP(D11,desc_categorias_modelos,2,FALSE)</f>
        <v>Benchmarking</v>
      </c>
      <c r="F11" s="7">
        <f t="shared" si="1"/>
        <v>9.7806826724567003E-2</v>
      </c>
      <c r="G11" s="7">
        <f t="shared" si="0"/>
        <v>6.9678528304867801E-2</v>
      </c>
      <c r="H11" s="7">
        <f t="shared" si="0"/>
        <v>9.5768704960531095E-2</v>
      </c>
      <c r="I11" s="7">
        <f t="shared" si="0"/>
        <v>9.0404970066755297E-2</v>
      </c>
      <c r="J11" s="7">
        <f t="shared" si="0"/>
        <v>0.122818819447336</v>
      </c>
      <c r="K11" s="7">
        <f t="shared" si="0"/>
        <v>0.129373209324505</v>
      </c>
      <c r="L11" s="7">
        <f t="shared" si="0"/>
        <v>8.7751319087185406E-2</v>
      </c>
    </row>
    <row r="12" spans="4:12">
      <c r="E12" s="2"/>
      <c r="F12" s="8"/>
      <c r="G12" s="8"/>
      <c r="H12" s="8"/>
      <c r="I12" s="8"/>
      <c r="J12" s="8"/>
      <c r="K12" s="8"/>
    </row>
    <row r="13" spans="4:12">
      <c r="E13" s="2"/>
      <c r="F13" s="6"/>
      <c r="G13" s="6"/>
      <c r="H13" s="6"/>
      <c r="I13" s="6"/>
      <c r="J13" s="6"/>
      <c r="K13" s="6"/>
    </row>
    <row r="14" spans="4:12">
      <c r="F14" s="25" t="s">
        <v>105</v>
      </c>
      <c r="G14" s="25" t="s">
        <v>105</v>
      </c>
      <c r="H14" s="25" t="s">
        <v>105</v>
      </c>
      <c r="I14" s="25" t="s">
        <v>105</v>
      </c>
      <c r="J14" s="25" t="s">
        <v>105</v>
      </c>
      <c r="K14" s="25" t="s">
        <v>105</v>
      </c>
      <c r="L14" s="25" t="s">
        <v>105</v>
      </c>
    </row>
    <row r="15" spans="4:12">
      <c r="E15" s="2" t="s">
        <v>94</v>
      </c>
      <c r="F15" s="25">
        <f>_xlfn.RANK.EQ(F8,F$8:F$11,1)</f>
        <v>1</v>
      </c>
      <c r="G15" s="25">
        <f t="shared" ref="G15:L18" si="2">_xlfn.RANK.EQ(G8,G$8:G$11,1)</f>
        <v>1</v>
      </c>
      <c r="H15" s="25">
        <f t="shared" si="2"/>
        <v>1</v>
      </c>
      <c r="I15" s="25">
        <f t="shared" si="2"/>
        <v>2</v>
      </c>
      <c r="J15" s="25">
        <f t="shared" si="2"/>
        <v>1</v>
      </c>
      <c r="K15" s="25">
        <f t="shared" si="2"/>
        <v>1</v>
      </c>
      <c r="L15" s="25">
        <f t="shared" si="2"/>
        <v>1</v>
      </c>
    </row>
    <row r="16" spans="4:12">
      <c r="E16" s="2" t="s">
        <v>95</v>
      </c>
      <c r="F16" s="25">
        <f t="shared" ref="F16:K18" si="3">_xlfn.RANK.EQ(F9,F$8:F$11,1)</f>
        <v>2</v>
      </c>
      <c r="G16" s="25">
        <f t="shared" si="3"/>
        <v>2</v>
      </c>
      <c r="H16" s="25">
        <f t="shared" si="3"/>
        <v>2</v>
      </c>
      <c r="I16" s="25">
        <f t="shared" si="3"/>
        <v>1</v>
      </c>
      <c r="J16" s="25">
        <f t="shared" si="3"/>
        <v>2</v>
      </c>
      <c r="K16" s="25">
        <f t="shared" si="3"/>
        <v>2</v>
      </c>
      <c r="L16" s="25">
        <f t="shared" si="2"/>
        <v>2</v>
      </c>
    </row>
    <row r="17" spans="5:12">
      <c r="E17" s="24" t="s">
        <v>96</v>
      </c>
      <c r="F17" s="25">
        <f t="shared" si="3"/>
        <v>3</v>
      </c>
      <c r="G17" s="25">
        <f t="shared" si="3"/>
        <v>3</v>
      </c>
      <c r="H17" s="25">
        <f t="shared" si="3"/>
        <v>3</v>
      </c>
      <c r="I17" s="25">
        <f t="shared" si="3"/>
        <v>3</v>
      </c>
      <c r="J17" s="25">
        <f t="shared" si="3"/>
        <v>3</v>
      </c>
      <c r="K17" s="25">
        <f t="shared" si="3"/>
        <v>3</v>
      </c>
      <c r="L17" s="25">
        <f t="shared" si="2"/>
        <v>3</v>
      </c>
    </row>
    <row r="18" spans="5:12">
      <c r="E18" s="24" t="s">
        <v>93</v>
      </c>
      <c r="F18" s="25">
        <f t="shared" si="3"/>
        <v>4</v>
      </c>
      <c r="G18" s="25">
        <f t="shared" si="3"/>
        <v>4</v>
      </c>
      <c r="H18" s="25">
        <f t="shared" si="3"/>
        <v>4</v>
      </c>
      <c r="I18" s="25">
        <f t="shared" si="3"/>
        <v>4</v>
      </c>
      <c r="J18" s="25">
        <f t="shared" si="3"/>
        <v>4</v>
      </c>
      <c r="K18" s="25">
        <f t="shared" si="3"/>
        <v>4</v>
      </c>
      <c r="L18" s="25">
        <f t="shared" si="2"/>
        <v>4</v>
      </c>
    </row>
    <row r="19" spans="5:12">
      <c r="F19" s="25"/>
    </row>
    <row r="20" spans="5:12">
      <c r="E20" t="s">
        <v>134</v>
      </c>
      <c r="F20" t="s">
        <v>114</v>
      </c>
      <c r="G20" t="s">
        <v>115</v>
      </c>
      <c r="H20" t="s">
        <v>116</v>
      </c>
      <c r="I20" t="s">
        <v>117</v>
      </c>
      <c r="J20" t="s">
        <v>118</v>
      </c>
      <c r="K20" t="s">
        <v>119</v>
      </c>
      <c r="L20" t="s">
        <v>120</v>
      </c>
    </row>
    <row r="21" spans="5:12">
      <c r="E21" t="s">
        <v>89</v>
      </c>
      <c r="F21">
        <v>9.7806826724567003E-2</v>
      </c>
      <c r="G21">
        <v>6.9678528304867801E-2</v>
      </c>
      <c r="H21">
        <v>9.5768704960531095E-2</v>
      </c>
      <c r="I21">
        <v>9.0404970066755297E-2</v>
      </c>
      <c r="J21">
        <v>0.122818819447336</v>
      </c>
      <c r="K21">
        <v>0.129373209324505</v>
      </c>
      <c r="L21">
        <v>8.7751319087185406E-2</v>
      </c>
    </row>
    <row r="22" spans="5:12">
      <c r="E22" t="s">
        <v>91</v>
      </c>
      <c r="F22">
        <v>7.1246180924717295E-2</v>
      </c>
      <c r="G22">
        <v>4.8140021111945402E-2</v>
      </c>
      <c r="H22">
        <v>7.5197623851736797E-2</v>
      </c>
      <c r="I22">
        <v>6.0991131371816797E-2</v>
      </c>
      <c r="J22">
        <v>8.3216496541182294E-2</v>
      </c>
      <c r="K22">
        <v>0.109151626957512</v>
      </c>
      <c r="L22">
        <v>6.3163877988495098E-2</v>
      </c>
    </row>
    <row r="23" spans="5:12">
      <c r="E23" t="s">
        <v>92</v>
      </c>
      <c r="F23">
        <v>8.1990405168357303E-2</v>
      </c>
      <c r="G23">
        <v>5.1040122232066297E-2</v>
      </c>
      <c r="H23">
        <v>8.5991752740191399E-2</v>
      </c>
      <c r="I23">
        <v>8.3755261953405005E-2</v>
      </c>
      <c r="J23">
        <v>9.4517500778213401E-2</v>
      </c>
      <c r="K23">
        <v>0.12108068947672999</v>
      </c>
      <c r="L23">
        <v>7.6290066539540194E-2</v>
      </c>
    </row>
    <row r="24" spans="5:12">
      <c r="E24" t="s">
        <v>90</v>
      </c>
      <c r="F24">
        <v>6.81131366800177E-2</v>
      </c>
      <c r="G24">
        <v>3.6395198605643601E-2</v>
      </c>
      <c r="H24">
        <v>6.7211092054317995E-2</v>
      </c>
      <c r="I24">
        <v>6.1852852844974701E-2</v>
      </c>
      <c r="J24">
        <v>7.0798951796698595E-2</v>
      </c>
      <c r="K24">
        <v>8.7080404893115207E-2</v>
      </c>
      <c r="L24">
        <v>5.2972204369527799E-2</v>
      </c>
    </row>
  </sheetData>
  <mergeCells count="2">
    <mergeCell ref="E6:E7"/>
    <mergeCell ref="F6:L6"/>
  </mergeCells>
  <conditionalFormatting sqref="F15:L18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F8:L1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workbookViewId="0">
      <selection activeCell="E6" sqref="E6:M12"/>
    </sheetView>
  </sheetViews>
  <sheetFormatPr baseColWidth="10" defaultColWidth="8.83203125" defaultRowHeight="14" x14ac:dyDescent="0"/>
  <cols>
    <col min="5" max="5" width="16.6640625" customWidth="1"/>
    <col min="6" max="6" width="9" customWidth="1"/>
    <col min="7" max="13" width="7.1640625" customWidth="1"/>
  </cols>
  <sheetData>
    <row r="5" spans="4:13">
      <c r="E5" s="1" t="s">
        <v>148</v>
      </c>
      <c r="F5" s="1"/>
    </row>
    <row r="6" spans="4:13">
      <c r="E6" s="41" t="s">
        <v>177</v>
      </c>
      <c r="F6" s="41" t="s">
        <v>103</v>
      </c>
      <c r="G6" s="42" t="s">
        <v>1</v>
      </c>
      <c r="H6" s="42"/>
      <c r="I6" s="42"/>
      <c r="J6" s="42"/>
      <c r="K6" s="42"/>
      <c r="L6" s="42"/>
      <c r="M6" s="42"/>
    </row>
    <row r="7" spans="4:13" ht="33">
      <c r="E7" s="41"/>
      <c r="F7" s="41"/>
      <c r="G7" s="4" t="s">
        <v>106</v>
      </c>
      <c r="H7" s="5" t="s">
        <v>107</v>
      </c>
      <c r="I7" s="5" t="s">
        <v>108</v>
      </c>
      <c r="J7" s="5" t="s">
        <v>110</v>
      </c>
      <c r="K7" s="5" t="s">
        <v>109</v>
      </c>
      <c r="L7" s="5" t="s">
        <v>111</v>
      </c>
      <c r="M7" s="5" t="s">
        <v>112</v>
      </c>
    </row>
    <row r="8" spans="4:13">
      <c r="D8" s="2" t="s">
        <v>98</v>
      </c>
      <c r="E8" s="2" t="s">
        <v>150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0.134316968008827</v>
      </c>
      <c r="I8" s="6">
        <f t="shared" si="0"/>
        <v>0.134306071447887</v>
      </c>
      <c r="J8" s="6">
        <f t="shared" si="0"/>
        <v>0.18719881383894599</v>
      </c>
      <c r="K8" s="6">
        <f t="shared" si="0"/>
        <v>0.157654487551943</v>
      </c>
      <c r="L8" s="6">
        <f t="shared" si="0"/>
        <v>0.15530582039212901</v>
      </c>
      <c r="M8" s="6">
        <f t="shared" si="0"/>
        <v>0.153756432247946</v>
      </c>
    </row>
    <row r="9" spans="4:13">
      <c r="D9" s="2" t="s">
        <v>101</v>
      </c>
      <c r="E9" s="2" t="s">
        <v>151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7.1688717906447902E-2</v>
      </c>
      <c r="I9" s="6">
        <f t="shared" si="0"/>
        <v>8.3272138147795299E-2</v>
      </c>
      <c r="J9" s="6">
        <f t="shared" si="0"/>
        <v>0.115692472559322</v>
      </c>
      <c r="K9" s="6">
        <f t="shared" si="0"/>
        <v>9.1105479040708606E-2</v>
      </c>
      <c r="L9" s="6">
        <f t="shared" si="0"/>
        <v>0.128063237672044</v>
      </c>
      <c r="M9" s="6">
        <f t="shared" si="0"/>
        <v>9.7964409065263602E-2</v>
      </c>
    </row>
    <row r="10" spans="4:13">
      <c r="D10" s="2" t="s">
        <v>100</v>
      </c>
      <c r="E10" s="2" t="s">
        <v>152</v>
      </c>
      <c r="F10" s="6">
        <v>0.18518518518518517</v>
      </c>
      <c r="G10" s="6">
        <f t="shared" si="1"/>
        <v>6.3513902013911494E-2</v>
      </c>
      <c r="H10" s="6">
        <f t="shared" si="0"/>
        <v>7.2546225522720401E-2</v>
      </c>
      <c r="I10" s="6">
        <f t="shared" si="0"/>
        <v>0.10418524723660801</v>
      </c>
      <c r="J10" s="6">
        <f t="shared" si="0"/>
        <v>0.104754269913201</v>
      </c>
      <c r="K10" s="6">
        <f t="shared" si="0"/>
        <v>0.118742001257735</v>
      </c>
      <c r="L10" s="6">
        <f t="shared" si="0"/>
        <v>0.163248217776085</v>
      </c>
      <c r="M10" s="6">
        <f t="shared" si="0"/>
        <v>0.11269519234127</v>
      </c>
    </row>
    <row r="11" spans="4:13">
      <c r="D11" s="2" t="s">
        <v>99</v>
      </c>
      <c r="E11" s="2" t="s">
        <v>153</v>
      </c>
      <c r="F11" s="6">
        <v>0.25925925925925924</v>
      </c>
      <c r="G11" s="6">
        <f t="shared" si="1"/>
        <v>9.9808723814525796E-2</v>
      </c>
      <c r="H11" s="6">
        <f t="shared" si="0"/>
        <v>8.5482287876150795E-2</v>
      </c>
      <c r="I11" s="6">
        <f t="shared" si="0"/>
        <v>0.113749281790699</v>
      </c>
      <c r="J11" s="6">
        <f t="shared" si="0"/>
        <v>0.117355676162713</v>
      </c>
      <c r="K11" s="6">
        <f t="shared" si="0"/>
        <v>0.124986756038112</v>
      </c>
      <c r="L11" s="6">
        <f t="shared" si="0"/>
        <v>0.14582224985553099</v>
      </c>
      <c r="M11" s="6">
        <f t="shared" si="0"/>
        <v>0.117479250344641</v>
      </c>
    </row>
    <row r="12" spans="4:13">
      <c r="D12" s="3" t="s">
        <v>102</v>
      </c>
      <c r="E12" s="3" t="s">
        <v>154</v>
      </c>
      <c r="F12" s="7">
        <v>0.25925925925925924</v>
      </c>
      <c r="G12" s="7">
        <f t="shared" si="1"/>
        <v>3.74016260343185E-2</v>
      </c>
      <c r="H12" s="7">
        <f t="shared" si="0"/>
        <v>5.0166764709628602E-2</v>
      </c>
      <c r="I12" s="7">
        <f t="shared" si="0"/>
        <v>7.0584066594451697E-2</v>
      </c>
      <c r="J12" s="7">
        <f t="shared" si="0"/>
        <v>6.8726132429700507E-2</v>
      </c>
      <c r="K12" s="7">
        <f t="shared" si="0"/>
        <v>6.2840379375038002E-2</v>
      </c>
      <c r="L12" s="7">
        <f t="shared" si="0"/>
        <v>7.6582824489223295E-2</v>
      </c>
      <c r="M12" s="7">
        <f t="shared" si="0"/>
        <v>6.57800335196084E-2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  <c r="M15" s="25" t="s">
        <v>105</v>
      </c>
    </row>
    <row r="16" spans="4:13">
      <c r="F16" s="2" t="s">
        <v>98</v>
      </c>
      <c r="G16" s="25">
        <f>_xlfn.RANK.EQ(G8,G$8:G$12,1)</f>
        <v>5</v>
      </c>
      <c r="H16" s="25">
        <f t="shared" ref="H16:L16" si="2">_xlfn.RANK.EQ(H8,H$8:H$12,1)</f>
        <v>5</v>
      </c>
      <c r="I16" s="25">
        <f t="shared" si="2"/>
        <v>5</v>
      </c>
      <c r="J16" s="25">
        <f t="shared" si="2"/>
        <v>5</v>
      </c>
      <c r="K16" s="25">
        <f t="shared" si="2"/>
        <v>5</v>
      </c>
      <c r="L16" s="25">
        <f t="shared" si="2"/>
        <v>4</v>
      </c>
      <c r="M16" s="25">
        <f t="shared" ref="M16" si="3">_xlfn.RANK.EQ(M8,M$8:M$12,1)</f>
        <v>5</v>
      </c>
    </row>
    <row r="17" spans="6:13">
      <c r="F17" s="2" t="s">
        <v>101</v>
      </c>
      <c r="G17" s="25">
        <f t="shared" ref="G17:L20" si="4">_xlfn.RANK.EQ(G9,G$8:G$12,1)</f>
        <v>3</v>
      </c>
      <c r="H17" s="25">
        <f t="shared" si="4"/>
        <v>2</v>
      </c>
      <c r="I17" s="25">
        <f t="shared" si="4"/>
        <v>2</v>
      </c>
      <c r="J17" s="25">
        <f t="shared" si="4"/>
        <v>3</v>
      </c>
      <c r="K17" s="25">
        <f t="shared" si="4"/>
        <v>2</v>
      </c>
      <c r="L17" s="25">
        <f t="shared" si="4"/>
        <v>2</v>
      </c>
      <c r="M17" s="25">
        <f t="shared" ref="M17" si="5">_xlfn.RANK.EQ(M9,M$8:M$12,1)</f>
        <v>2</v>
      </c>
    </row>
    <row r="18" spans="6:13">
      <c r="F18" s="2" t="s">
        <v>100</v>
      </c>
      <c r="G18" s="25">
        <f t="shared" si="4"/>
        <v>2</v>
      </c>
      <c r="H18" s="25">
        <f t="shared" si="4"/>
        <v>3</v>
      </c>
      <c r="I18" s="25">
        <f t="shared" si="4"/>
        <v>3</v>
      </c>
      <c r="J18" s="25">
        <f t="shared" si="4"/>
        <v>2</v>
      </c>
      <c r="K18" s="25">
        <f t="shared" si="4"/>
        <v>3</v>
      </c>
      <c r="L18" s="25">
        <f t="shared" si="4"/>
        <v>5</v>
      </c>
      <c r="M18" s="25">
        <f t="shared" ref="M18" si="6">_xlfn.RANK.EQ(M10,M$8:M$12,1)</f>
        <v>3</v>
      </c>
    </row>
    <row r="19" spans="6:13">
      <c r="F19" s="2" t="s">
        <v>99</v>
      </c>
      <c r="G19" s="25">
        <f t="shared" si="4"/>
        <v>4</v>
      </c>
      <c r="H19" s="25">
        <f t="shared" si="4"/>
        <v>4</v>
      </c>
      <c r="I19" s="25">
        <f>_xlfn.RANK.EQ(I11,I$8:I$12,1)</f>
        <v>4</v>
      </c>
      <c r="J19" s="25">
        <f t="shared" si="4"/>
        <v>4</v>
      </c>
      <c r="K19" s="25">
        <f t="shared" si="4"/>
        <v>4</v>
      </c>
      <c r="L19" s="25">
        <f t="shared" si="4"/>
        <v>3</v>
      </c>
      <c r="M19" s="25">
        <f t="shared" ref="M19" si="7">_xlfn.RANK.EQ(M11,M$8:M$12,1)</f>
        <v>4</v>
      </c>
    </row>
    <row r="20" spans="6:13">
      <c r="F20" s="2" t="s">
        <v>102</v>
      </c>
      <c r="G20" s="25">
        <f t="shared" si="4"/>
        <v>1</v>
      </c>
      <c r="H20" s="25">
        <f t="shared" si="4"/>
        <v>1</v>
      </c>
      <c r="I20" s="25">
        <f t="shared" si="4"/>
        <v>1</v>
      </c>
      <c r="J20" s="25">
        <f t="shared" si="4"/>
        <v>1</v>
      </c>
      <c r="K20" s="25">
        <f t="shared" si="4"/>
        <v>1</v>
      </c>
      <c r="L20" s="25">
        <f t="shared" si="4"/>
        <v>1</v>
      </c>
      <c r="M20" s="25">
        <f t="shared" ref="M20" si="8">_xlfn.RANK.EQ(M12,M$8:M$12,1)</f>
        <v>1</v>
      </c>
    </row>
    <row r="22" spans="6:13">
      <c r="F22" t="s">
        <v>135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</row>
    <row r="23" spans="6:13">
      <c r="F23" t="s">
        <v>98</v>
      </c>
      <c r="G23">
        <v>0.11380647237069</v>
      </c>
      <c r="H23">
        <v>0.134316968008827</v>
      </c>
      <c r="I23">
        <v>0.134306071447887</v>
      </c>
      <c r="J23">
        <v>0.18719881383894599</v>
      </c>
      <c r="K23">
        <v>0.157654487551943</v>
      </c>
      <c r="L23">
        <v>0.15530582039212901</v>
      </c>
      <c r="M23">
        <v>0.153756432247946</v>
      </c>
    </row>
    <row r="24" spans="6:13">
      <c r="F24" t="s">
        <v>100</v>
      </c>
      <c r="G24">
        <v>6.3513902013911494E-2</v>
      </c>
      <c r="H24">
        <v>7.2546225522720401E-2</v>
      </c>
      <c r="I24">
        <v>0.10418524723660801</v>
      </c>
      <c r="J24">
        <v>0.104754269913201</v>
      </c>
      <c r="K24">
        <v>0.118742001257735</v>
      </c>
      <c r="L24">
        <v>0.163248217776085</v>
      </c>
      <c r="M24">
        <v>0.11269519234127</v>
      </c>
    </row>
    <row r="25" spans="6:13">
      <c r="F25" t="s">
        <v>99</v>
      </c>
      <c r="G25">
        <v>9.9808723814525796E-2</v>
      </c>
      <c r="H25">
        <v>8.5482287876150795E-2</v>
      </c>
      <c r="I25">
        <v>0.113749281790699</v>
      </c>
      <c r="J25">
        <v>0.117355676162713</v>
      </c>
      <c r="K25">
        <v>0.124986756038112</v>
      </c>
      <c r="L25">
        <v>0.14582224985553099</v>
      </c>
      <c r="M25">
        <v>0.117479250344641</v>
      </c>
    </row>
    <row r="26" spans="6:13">
      <c r="F26" t="s">
        <v>101</v>
      </c>
      <c r="G26">
        <v>9.3867839631729302E-2</v>
      </c>
      <c r="H26">
        <v>7.1688717906447902E-2</v>
      </c>
      <c r="I26">
        <v>8.3272138147795299E-2</v>
      </c>
      <c r="J26">
        <v>0.115692472559322</v>
      </c>
      <c r="K26">
        <v>9.1105479040708606E-2</v>
      </c>
      <c r="L26">
        <v>0.128063237672044</v>
      </c>
      <c r="M26">
        <v>9.7964409065263602E-2</v>
      </c>
    </row>
    <row r="27" spans="6:13">
      <c r="F27" t="s">
        <v>102</v>
      </c>
      <c r="G27">
        <v>3.74016260343185E-2</v>
      </c>
      <c r="H27">
        <v>5.0166764709628602E-2</v>
      </c>
      <c r="I27">
        <v>7.0584066594451697E-2</v>
      </c>
      <c r="J27">
        <v>6.8726132429700507E-2</v>
      </c>
      <c r="K27">
        <v>6.2840379375038002E-2</v>
      </c>
      <c r="L27">
        <v>7.6582824489223295E-2</v>
      </c>
      <c r="M27">
        <v>6.57800335196084E-2</v>
      </c>
    </row>
  </sheetData>
  <mergeCells count="3">
    <mergeCell ref="E6:E7"/>
    <mergeCell ref="F6:F7"/>
    <mergeCell ref="G6:M6"/>
  </mergeCells>
  <conditionalFormatting sqref="G16:M20">
    <cfRule type="cellIs" dxfId="5" priority="1" operator="equal">
      <formula>3</formula>
    </cfRule>
    <cfRule type="cellIs" dxfId="4" priority="2" operator="equal">
      <formula>2</formula>
    </cfRule>
    <cfRule type="cellIs" dxfId="3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7"/>
  <sheetViews>
    <sheetView showGridLines="0" topLeftCell="A2" workbookViewId="0">
      <selection activeCell="E17" sqref="E17"/>
    </sheetView>
  </sheetViews>
  <sheetFormatPr baseColWidth="10" defaultColWidth="8.83203125" defaultRowHeight="14" x14ac:dyDescent="0"/>
  <cols>
    <col min="5" max="5" width="16.6640625" customWidth="1"/>
    <col min="6" max="6" width="9" customWidth="1"/>
    <col min="7" max="13" width="7.1640625" customWidth="1"/>
  </cols>
  <sheetData>
    <row r="5" spans="4:13">
      <c r="E5" s="1" t="s">
        <v>149</v>
      </c>
      <c r="F5" s="1"/>
    </row>
    <row r="6" spans="4:13">
      <c r="E6" s="41" t="s">
        <v>177</v>
      </c>
      <c r="F6" s="41" t="s">
        <v>103</v>
      </c>
      <c r="G6" s="42" t="s">
        <v>1</v>
      </c>
      <c r="H6" s="42"/>
      <c r="I6" s="42"/>
      <c r="J6" s="42"/>
      <c r="K6" s="42"/>
      <c r="L6" s="42"/>
      <c r="M6" s="42"/>
    </row>
    <row r="7" spans="4:13" ht="33">
      <c r="E7" s="41"/>
      <c r="F7" s="41"/>
      <c r="G7" s="4" t="s">
        <v>106</v>
      </c>
      <c r="H7" s="5" t="s">
        <v>107</v>
      </c>
      <c r="I7" s="5" t="s">
        <v>108</v>
      </c>
      <c r="J7" s="5" t="s">
        <v>110</v>
      </c>
      <c r="K7" s="5" t="s">
        <v>109</v>
      </c>
      <c r="L7" s="5" t="s">
        <v>111</v>
      </c>
      <c r="M7" s="5" t="s">
        <v>112</v>
      </c>
    </row>
    <row r="8" spans="4:13">
      <c r="D8" s="2" t="s">
        <v>98</v>
      </c>
      <c r="E8" s="2" t="s">
        <v>150</v>
      </c>
      <c r="F8" s="6">
        <v>0.18518518518518517</v>
      </c>
      <c r="G8" s="6">
        <f>VLOOKUP($D8,$F$22:$M$27,COLUMN(B:B),FALSE)</f>
        <v>0.11380647237069</v>
      </c>
      <c r="H8" s="6">
        <f t="shared" ref="H8:M12" si="0">VLOOKUP($D8,$F$22:$M$27,COLUMN(C:C),FALSE)</f>
        <v>9.0628729240573205E-2</v>
      </c>
      <c r="I8" s="6">
        <f t="shared" si="0"/>
        <v>9.9347641031460696E-2</v>
      </c>
      <c r="J8" s="6">
        <f t="shared" si="0"/>
        <v>0.11683216082318899</v>
      </c>
      <c r="K8" s="6">
        <f t="shared" si="0"/>
        <v>0.13986242143455199</v>
      </c>
      <c r="L8" s="6">
        <f t="shared" si="0"/>
        <v>0.104177072314356</v>
      </c>
      <c r="M8" s="6">
        <f t="shared" si="0"/>
        <v>9.5668019982310601E-2</v>
      </c>
    </row>
    <row r="9" spans="4:13">
      <c r="D9" s="2" t="s">
        <v>101</v>
      </c>
      <c r="E9" s="2" t="s">
        <v>151</v>
      </c>
      <c r="F9" s="6">
        <v>0.1111111111111111</v>
      </c>
      <c r="G9" s="6">
        <f t="shared" ref="G9:G12" si="1">VLOOKUP($D9,$F$22:$M$27,COLUMN(B:B),FALSE)</f>
        <v>9.3867839631729302E-2</v>
      </c>
      <c r="H9" s="6">
        <f t="shared" si="0"/>
        <v>5.0920796908038697E-2</v>
      </c>
      <c r="I9" s="6">
        <f t="shared" si="0"/>
        <v>6.8150114511641394E-2</v>
      </c>
      <c r="J9" s="6">
        <f t="shared" si="0"/>
        <v>6.8267446828053593E-2</v>
      </c>
      <c r="K9" s="6">
        <f t="shared" si="0"/>
        <v>6.3577362260893805E-2</v>
      </c>
      <c r="L9" s="6">
        <f t="shared" si="0"/>
        <v>0.118791248164294</v>
      </c>
      <c r="M9" s="6">
        <f t="shared" si="0"/>
        <v>6.1656052828080697E-2</v>
      </c>
    </row>
    <row r="10" spans="4:13">
      <c r="D10" s="2" t="s">
        <v>100</v>
      </c>
      <c r="E10" s="2" t="s">
        <v>152</v>
      </c>
      <c r="F10" s="6">
        <v>0.18518518518518517</v>
      </c>
      <c r="G10" s="6">
        <f t="shared" si="1"/>
        <v>6.3513902013911494E-2</v>
      </c>
      <c r="H10" s="6">
        <f t="shared" si="0"/>
        <v>3.6009991150474298E-2</v>
      </c>
      <c r="I10" s="6">
        <f t="shared" si="0"/>
        <v>6.9362478275794698E-2</v>
      </c>
      <c r="J10" s="6">
        <f t="shared" si="0"/>
        <v>6.1677998086387999E-2</v>
      </c>
      <c r="K10" s="6">
        <f t="shared" si="0"/>
        <v>9.7593868219605001E-2</v>
      </c>
      <c r="L10" s="6">
        <f t="shared" si="0"/>
        <v>0.15515114070693101</v>
      </c>
      <c r="M10" s="6">
        <f t="shared" si="0"/>
        <v>7.5005194509832507E-2</v>
      </c>
    </row>
    <row r="11" spans="4:13">
      <c r="D11" s="2" t="s">
        <v>99</v>
      </c>
      <c r="E11" s="2" t="s">
        <v>153</v>
      </c>
      <c r="F11" s="6">
        <v>0.25925925925925924</v>
      </c>
      <c r="G11" s="6">
        <f t="shared" si="1"/>
        <v>9.9808723814525796E-2</v>
      </c>
      <c r="H11" s="6">
        <f t="shared" si="0"/>
        <v>5.1612392848229202E-2</v>
      </c>
      <c r="I11" s="6">
        <f t="shared" si="0"/>
        <v>0.102975101136666</v>
      </c>
      <c r="J11" s="6">
        <f t="shared" si="0"/>
        <v>8.3600093554627206E-2</v>
      </c>
      <c r="K11" s="6">
        <f t="shared" si="0"/>
        <v>0.104001772326497</v>
      </c>
      <c r="L11" s="6">
        <f t="shared" si="0"/>
        <v>0.12787250615550999</v>
      </c>
      <c r="M11" s="6">
        <f t="shared" si="0"/>
        <v>7.7264683326800698E-2</v>
      </c>
    </row>
    <row r="12" spans="4:13">
      <c r="D12" s="3" t="s">
        <v>102</v>
      </c>
      <c r="E12" s="3" t="s">
        <v>154</v>
      </c>
      <c r="F12" s="7">
        <v>0.25925925925925924</v>
      </c>
      <c r="G12" s="7">
        <f t="shared" si="1"/>
        <v>3.74016260343185E-2</v>
      </c>
      <c r="H12" s="7">
        <f t="shared" si="0"/>
        <v>3.2671506035145299E-2</v>
      </c>
      <c r="I12" s="7">
        <f t="shared" si="0"/>
        <v>5.7397323595430302E-2</v>
      </c>
      <c r="J12" s="7">
        <f t="shared" si="0"/>
        <v>4.0349271660389603E-2</v>
      </c>
      <c r="K12" s="7">
        <f t="shared" si="0"/>
        <v>5.3104879952168497E-2</v>
      </c>
      <c r="L12" s="7">
        <f t="shared" si="0"/>
        <v>6.5635444585117497E-2</v>
      </c>
      <c r="M12" s="7">
        <f t="shared" si="0"/>
        <v>4.1624203948773399E-2</v>
      </c>
    </row>
    <row r="13" spans="4:13">
      <c r="E13" s="2"/>
      <c r="F13" s="2"/>
      <c r="G13" s="6"/>
      <c r="H13" s="6"/>
      <c r="I13" s="6"/>
      <c r="J13" s="6"/>
      <c r="K13" s="6"/>
      <c r="L13" s="6"/>
    </row>
    <row r="15" spans="4:13">
      <c r="G15" s="25" t="s">
        <v>105</v>
      </c>
      <c r="H15" s="25" t="s">
        <v>105</v>
      </c>
      <c r="I15" s="25" t="s">
        <v>105</v>
      </c>
      <c r="J15" s="25" t="s">
        <v>105</v>
      </c>
      <c r="K15" s="25" t="s">
        <v>105</v>
      </c>
      <c r="L15" s="25" t="s">
        <v>105</v>
      </c>
      <c r="M15" s="25" t="s">
        <v>105</v>
      </c>
    </row>
    <row r="16" spans="4:13">
      <c r="F16" s="2" t="s">
        <v>98</v>
      </c>
      <c r="G16" s="25">
        <f>_xlfn.RANK.EQ(G8,G$8:G$12,1)</f>
        <v>5</v>
      </c>
      <c r="H16" s="25">
        <f t="shared" ref="H16:M20" si="2">_xlfn.RANK.EQ(H8,H$8:H$12,1)</f>
        <v>5</v>
      </c>
      <c r="I16" s="25">
        <f t="shared" si="2"/>
        <v>4</v>
      </c>
      <c r="J16" s="25">
        <f t="shared" si="2"/>
        <v>5</v>
      </c>
      <c r="K16" s="25">
        <f t="shared" si="2"/>
        <v>5</v>
      </c>
      <c r="L16" s="25">
        <f t="shared" si="2"/>
        <v>2</v>
      </c>
      <c r="M16" s="25">
        <f t="shared" si="2"/>
        <v>5</v>
      </c>
    </row>
    <row r="17" spans="6:13">
      <c r="F17" s="2" t="s">
        <v>101</v>
      </c>
      <c r="G17" s="25">
        <f t="shared" ref="G17:L20" si="3">_xlfn.RANK.EQ(G9,G$8:G$12,1)</f>
        <v>3</v>
      </c>
      <c r="H17" s="25">
        <f t="shared" si="3"/>
        <v>3</v>
      </c>
      <c r="I17" s="25">
        <f t="shared" si="3"/>
        <v>2</v>
      </c>
      <c r="J17" s="25">
        <f t="shared" si="3"/>
        <v>3</v>
      </c>
      <c r="K17" s="25">
        <f t="shared" si="3"/>
        <v>2</v>
      </c>
      <c r="L17" s="25">
        <f t="shared" si="3"/>
        <v>3</v>
      </c>
      <c r="M17" s="25">
        <f t="shared" si="2"/>
        <v>2</v>
      </c>
    </row>
    <row r="18" spans="6:13">
      <c r="F18" s="2" t="s">
        <v>100</v>
      </c>
      <c r="G18" s="25">
        <f t="shared" si="3"/>
        <v>2</v>
      </c>
      <c r="H18" s="25">
        <f t="shared" si="3"/>
        <v>2</v>
      </c>
      <c r="I18" s="25">
        <f t="shared" si="3"/>
        <v>3</v>
      </c>
      <c r="J18" s="25">
        <f t="shared" si="3"/>
        <v>2</v>
      </c>
      <c r="K18" s="25">
        <f t="shared" si="3"/>
        <v>3</v>
      </c>
      <c r="L18" s="25">
        <f t="shared" si="3"/>
        <v>5</v>
      </c>
      <c r="M18" s="25">
        <f t="shared" si="2"/>
        <v>3</v>
      </c>
    </row>
    <row r="19" spans="6:13">
      <c r="F19" s="2" t="s">
        <v>99</v>
      </c>
      <c r="G19" s="25">
        <f t="shared" si="3"/>
        <v>4</v>
      </c>
      <c r="H19" s="25">
        <f t="shared" si="3"/>
        <v>4</v>
      </c>
      <c r="I19" s="25">
        <f>_xlfn.RANK.EQ(I11,I$8:I$12,1)</f>
        <v>5</v>
      </c>
      <c r="J19" s="25">
        <f t="shared" si="3"/>
        <v>4</v>
      </c>
      <c r="K19" s="25">
        <f t="shared" si="3"/>
        <v>4</v>
      </c>
      <c r="L19" s="25">
        <f t="shared" si="3"/>
        <v>4</v>
      </c>
      <c r="M19" s="25">
        <f t="shared" si="2"/>
        <v>4</v>
      </c>
    </row>
    <row r="20" spans="6:13">
      <c r="F20" s="2" t="s">
        <v>102</v>
      </c>
      <c r="G20" s="25">
        <f t="shared" si="3"/>
        <v>1</v>
      </c>
      <c r="H20" s="25">
        <f t="shared" si="3"/>
        <v>1</v>
      </c>
      <c r="I20" s="25">
        <f t="shared" si="3"/>
        <v>1</v>
      </c>
      <c r="J20" s="25">
        <f t="shared" si="3"/>
        <v>1</v>
      </c>
      <c r="K20" s="25">
        <f t="shared" si="3"/>
        <v>1</v>
      </c>
      <c r="L20" s="25">
        <f t="shared" si="3"/>
        <v>1</v>
      </c>
      <c r="M20" s="25">
        <f t="shared" si="2"/>
        <v>1</v>
      </c>
    </row>
    <row r="22" spans="6:13">
      <c r="F22" t="s">
        <v>135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</row>
    <row r="23" spans="6:13">
      <c r="F23" t="s">
        <v>98</v>
      </c>
      <c r="G23">
        <v>0.11380647237069</v>
      </c>
      <c r="H23">
        <v>9.0628729240573205E-2</v>
      </c>
      <c r="I23">
        <v>9.9347641031460696E-2</v>
      </c>
      <c r="J23">
        <v>0.11683216082318899</v>
      </c>
      <c r="K23">
        <v>0.13986242143455199</v>
      </c>
      <c r="L23">
        <v>0.104177072314356</v>
      </c>
      <c r="M23">
        <v>9.5668019982310601E-2</v>
      </c>
    </row>
    <row r="24" spans="6:13">
      <c r="F24" t="s">
        <v>100</v>
      </c>
      <c r="G24">
        <v>6.3513902013911494E-2</v>
      </c>
      <c r="H24">
        <v>3.6009991150474298E-2</v>
      </c>
      <c r="I24">
        <v>6.9362478275794698E-2</v>
      </c>
      <c r="J24">
        <v>6.1677998086387999E-2</v>
      </c>
      <c r="K24">
        <v>9.7593868219605001E-2</v>
      </c>
      <c r="L24">
        <v>0.15515114070693101</v>
      </c>
      <c r="M24">
        <v>7.5005194509832507E-2</v>
      </c>
    </row>
    <row r="25" spans="6:13">
      <c r="F25" t="s">
        <v>99</v>
      </c>
      <c r="G25">
        <v>9.9808723814525796E-2</v>
      </c>
      <c r="H25">
        <v>5.1612392848229202E-2</v>
      </c>
      <c r="I25">
        <v>0.102975101136666</v>
      </c>
      <c r="J25">
        <v>8.3600093554627206E-2</v>
      </c>
      <c r="K25">
        <v>0.104001772326497</v>
      </c>
      <c r="L25">
        <v>0.12787250615550999</v>
      </c>
      <c r="M25">
        <v>7.7264683326800698E-2</v>
      </c>
    </row>
    <row r="26" spans="6:13">
      <c r="F26" t="s">
        <v>101</v>
      </c>
      <c r="G26">
        <v>9.3867839631729302E-2</v>
      </c>
      <c r="H26">
        <v>5.0920796908038697E-2</v>
      </c>
      <c r="I26">
        <v>6.8150114511641394E-2</v>
      </c>
      <c r="J26">
        <v>6.8267446828053593E-2</v>
      </c>
      <c r="K26">
        <v>6.3577362260893805E-2</v>
      </c>
      <c r="L26">
        <v>0.118791248164294</v>
      </c>
      <c r="M26">
        <v>6.1656052828080697E-2</v>
      </c>
    </row>
    <row r="27" spans="6:13">
      <c r="F27" t="s">
        <v>102</v>
      </c>
      <c r="G27">
        <v>3.74016260343185E-2</v>
      </c>
      <c r="H27">
        <v>3.2671506035145299E-2</v>
      </c>
      <c r="I27">
        <v>5.7397323595430302E-2</v>
      </c>
      <c r="J27">
        <v>4.0349271660389603E-2</v>
      </c>
      <c r="K27">
        <v>5.3104879952168497E-2</v>
      </c>
      <c r="L27">
        <v>6.5635444585117497E-2</v>
      </c>
      <c r="M27">
        <v>4.1624203948773399E-2</v>
      </c>
    </row>
  </sheetData>
  <mergeCells count="3">
    <mergeCell ref="E6:E7"/>
    <mergeCell ref="F6:F7"/>
    <mergeCell ref="G6:M6"/>
  </mergeCells>
  <conditionalFormatting sqref="G16:M2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4294967292"/>
  <ignoredErrors>
    <ignoredError sqref="G8:M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7"/>
  <sheetViews>
    <sheetView showGridLines="0" topLeftCell="A2" workbookViewId="0">
      <selection activeCell="H9" sqref="H9"/>
    </sheetView>
  </sheetViews>
  <sheetFormatPr baseColWidth="10" defaultColWidth="8.83203125" defaultRowHeight="14" x14ac:dyDescent="0"/>
  <cols>
    <col min="4" max="4" width="21.6640625" customWidth="1"/>
    <col min="5" max="5" width="13.5" customWidth="1"/>
  </cols>
  <sheetData>
    <row r="5" spans="4:5">
      <c r="D5" s="1"/>
      <c r="E5" s="1"/>
    </row>
    <row r="6" spans="4:5">
      <c r="D6" s="43" t="s">
        <v>0</v>
      </c>
      <c r="E6" s="43" t="s">
        <v>157</v>
      </c>
    </row>
    <row r="7" spans="4:5">
      <c r="D7" s="44"/>
      <c r="E7" s="44"/>
    </row>
    <row r="8" spans="4:5">
      <c r="D8" s="2" t="s">
        <v>14</v>
      </c>
      <c r="E8" s="6" t="s">
        <v>93</v>
      </c>
    </row>
    <row r="9" spans="4:5">
      <c r="D9" s="2" t="s">
        <v>15</v>
      </c>
      <c r="E9" s="6" t="s">
        <v>93</v>
      </c>
    </row>
    <row r="10" spans="4:5">
      <c r="D10" s="2" t="s">
        <v>104</v>
      </c>
      <c r="E10" s="6" t="s">
        <v>95</v>
      </c>
    </row>
    <row r="11" spans="4:5">
      <c r="D11" s="2" t="s">
        <v>13</v>
      </c>
      <c r="E11" s="6" t="s">
        <v>95</v>
      </c>
    </row>
    <row r="12" spans="4:5">
      <c r="D12" s="2" t="s">
        <v>17</v>
      </c>
      <c r="E12" s="6" t="s">
        <v>95</v>
      </c>
    </row>
    <row r="13" spans="4:5">
      <c r="D13" s="2" t="s">
        <v>16</v>
      </c>
      <c r="E13" s="6" t="s">
        <v>96</v>
      </c>
    </row>
    <row r="14" spans="4:5">
      <c r="D14" s="2" t="s">
        <v>18</v>
      </c>
      <c r="E14" s="6" t="s">
        <v>96</v>
      </c>
    </row>
    <row r="15" spans="4:5">
      <c r="D15" s="2" t="s">
        <v>11</v>
      </c>
      <c r="E15" s="6" t="s">
        <v>94</v>
      </c>
    </row>
    <row r="16" spans="4:5">
      <c r="D16" s="3" t="s">
        <v>12</v>
      </c>
      <c r="E16" s="7" t="s">
        <v>94</v>
      </c>
    </row>
    <row r="17" spans="4:5">
      <c r="D17" s="2"/>
      <c r="E17" s="2"/>
    </row>
  </sheetData>
  <mergeCells count="2">
    <mergeCell ref="D6:D7"/>
    <mergeCell ref="E6:E7"/>
  </mergeCells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8"/>
  <sheetViews>
    <sheetView showGridLines="0" workbookViewId="0">
      <selection activeCell="C1" sqref="C1"/>
    </sheetView>
  </sheetViews>
  <sheetFormatPr baseColWidth="10" defaultColWidth="8.83203125" defaultRowHeight="14" x14ac:dyDescent="0"/>
  <cols>
    <col min="4" max="4" width="15.33203125" customWidth="1"/>
    <col min="5" max="5" width="18.33203125" customWidth="1"/>
    <col min="6" max="12" width="19.5" customWidth="1"/>
    <col min="13" max="13" width="12.5" bestFit="1" customWidth="1"/>
  </cols>
  <sheetData>
    <row r="2" spans="3:12">
      <c r="D2" s="1"/>
      <c r="E2" s="1"/>
    </row>
    <row r="3" spans="3:12" ht="11.25" customHeight="1">
      <c r="D3" s="43" t="s">
        <v>136</v>
      </c>
      <c r="E3" s="43" t="s">
        <v>176</v>
      </c>
      <c r="F3" s="45" t="s">
        <v>1</v>
      </c>
      <c r="G3" s="45"/>
      <c r="H3" s="45"/>
      <c r="I3" s="45"/>
      <c r="J3" s="45"/>
      <c r="K3" s="45"/>
      <c r="L3" s="45"/>
    </row>
    <row r="4" spans="3:12" ht="36" customHeight="1">
      <c r="D4" s="44"/>
      <c r="E4" s="44"/>
      <c r="F4" s="4" t="s">
        <v>106</v>
      </c>
      <c r="G4" s="5" t="s">
        <v>107</v>
      </c>
      <c r="H4" s="5" t="s">
        <v>108</v>
      </c>
      <c r="I4" s="5" t="s">
        <v>110</v>
      </c>
      <c r="J4" s="5" t="s">
        <v>109</v>
      </c>
      <c r="K4" s="5" t="s">
        <v>111</v>
      </c>
      <c r="L4" s="5" t="s">
        <v>112</v>
      </c>
    </row>
    <row r="5" spans="3:12" ht="14" customHeight="1">
      <c r="C5" t="s">
        <v>19</v>
      </c>
      <c r="D5" s="50" t="str">
        <f t="shared" ref="D5:D55" si="0">VLOOKUP(C5,desc_estados,2,FALSE)</f>
        <v>Acre</v>
      </c>
      <c r="E5" s="38" t="s">
        <v>165</v>
      </c>
      <c r="F5" s="32" t="s">
        <v>17</v>
      </c>
      <c r="G5" s="32" t="s">
        <v>17</v>
      </c>
      <c r="H5" s="32" t="s">
        <v>13</v>
      </c>
      <c r="I5" s="32" t="s">
        <v>13</v>
      </c>
      <c r="J5" s="32" t="s">
        <v>17</v>
      </c>
      <c r="K5" s="32" t="s">
        <v>13</v>
      </c>
      <c r="L5" s="32" t="s">
        <v>13</v>
      </c>
    </row>
    <row r="6" spans="3:12" ht="14" customHeight="1">
      <c r="C6" t="s">
        <v>19</v>
      </c>
      <c r="D6" s="47"/>
      <c r="E6" s="39" t="s">
        <v>175</v>
      </c>
      <c r="F6" s="32" t="s">
        <v>17</v>
      </c>
      <c r="G6" s="32" t="s">
        <v>13</v>
      </c>
      <c r="H6" s="32" t="s">
        <v>13</v>
      </c>
      <c r="I6" s="32" t="s">
        <v>16</v>
      </c>
      <c r="J6" s="32" t="s">
        <v>17</v>
      </c>
      <c r="K6" s="32" t="s">
        <v>13</v>
      </c>
      <c r="L6" s="32" t="s">
        <v>13</v>
      </c>
    </row>
    <row r="7" spans="3:12" ht="14" customHeight="1">
      <c r="C7" t="s">
        <v>20</v>
      </c>
      <c r="D7" s="47" t="str">
        <f t="shared" si="0"/>
        <v>Alagoas</v>
      </c>
      <c r="E7" s="38" t="s">
        <v>165</v>
      </c>
      <c r="F7" s="32" t="s">
        <v>18</v>
      </c>
      <c r="G7" s="32" t="s">
        <v>104</v>
      </c>
      <c r="H7" s="32" t="s">
        <v>14</v>
      </c>
      <c r="I7" s="32" t="s">
        <v>17</v>
      </c>
      <c r="J7" s="32" t="s">
        <v>14</v>
      </c>
      <c r="K7" s="32" t="s">
        <v>14</v>
      </c>
      <c r="L7" s="32" t="s">
        <v>104</v>
      </c>
    </row>
    <row r="8" spans="3:12" ht="14" customHeight="1">
      <c r="C8" t="s">
        <v>20</v>
      </c>
      <c r="D8" s="47"/>
      <c r="E8" s="39" t="s">
        <v>175</v>
      </c>
      <c r="F8" s="32" t="s">
        <v>18</v>
      </c>
      <c r="G8" s="32" t="s">
        <v>17</v>
      </c>
      <c r="H8" s="32" t="s">
        <v>104</v>
      </c>
      <c r="I8" s="32" t="s">
        <v>14</v>
      </c>
      <c r="J8" s="32" t="s">
        <v>14</v>
      </c>
      <c r="K8" s="32" t="s">
        <v>14</v>
      </c>
      <c r="L8" s="32" t="s">
        <v>14</v>
      </c>
    </row>
    <row r="9" spans="3:12" ht="14" customHeight="1">
      <c r="C9" t="s">
        <v>21</v>
      </c>
      <c r="D9" s="47" t="str">
        <f t="shared" si="0"/>
        <v>Amazonas</v>
      </c>
      <c r="E9" s="38" t="s">
        <v>165</v>
      </c>
      <c r="F9" s="32" t="s">
        <v>13</v>
      </c>
      <c r="G9" s="32" t="s">
        <v>13</v>
      </c>
      <c r="H9" s="32" t="s">
        <v>11</v>
      </c>
      <c r="I9" s="32" t="s">
        <v>15</v>
      </c>
      <c r="J9" s="32" t="s">
        <v>18</v>
      </c>
      <c r="K9" s="32" t="s">
        <v>18</v>
      </c>
      <c r="L9" s="32" t="s">
        <v>16</v>
      </c>
    </row>
    <row r="10" spans="3:12" ht="14" customHeight="1">
      <c r="C10" t="s">
        <v>21</v>
      </c>
      <c r="D10" s="47"/>
      <c r="E10" s="39" t="s">
        <v>175</v>
      </c>
      <c r="F10" s="32" t="s">
        <v>13</v>
      </c>
      <c r="G10" s="32" t="s">
        <v>13</v>
      </c>
      <c r="H10" s="32" t="s">
        <v>12</v>
      </c>
      <c r="I10" s="32" t="s">
        <v>104</v>
      </c>
      <c r="J10" s="32" t="s">
        <v>18</v>
      </c>
      <c r="K10" s="32" t="s">
        <v>18</v>
      </c>
      <c r="L10" s="32" t="s">
        <v>16</v>
      </c>
    </row>
    <row r="11" spans="3:12" ht="14" customHeight="1">
      <c r="C11" t="s">
        <v>22</v>
      </c>
      <c r="D11" s="47" t="str">
        <f t="shared" si="0"/>
        <v>Amapá</v>
      </c>
      <c r="E11" s="38" t="s">
        <v>165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15</v>
      </c>
      <c r="L11" s="32" t="s">
        <v>13</v>
      </c>
    </row>
    <row r="12" spans="3:12" ht="14" customHeight="1">
      <c r="C12" t="s">
        <v>22</v>
      </c>
      <c r="D12" s="47"/>
      <c r="E12" s="39" t="s">
        <v>175</v>
      </c>
      <c r="F12" s="32" t="s">
        <v>13</v>
      </c>
      <c r="G12" s="32" t="s">
        <v>11</v>
      </c>
      <c r="H12" s="32" t="s">
        <v>17</v>
      </c>
      <c r="I12" s="32" t="s">
        <v>11</v>
      </c>
      <c r="J12" s="32" t="s">
        <v>15</v>
      </c>
      <c r="K12" s="32" t="s">
        <v>17</v>
      </c>
      <c r="L12" s="32" t="s">
        <v>17</v>
      </c>
    </row>
    <row r="13" spans="3:12" ht="14" customHeight="1">
      <c r="C13" t="s">
        <v>23</v>
      </c>
      <c r="D13" s="47" t="str">
        <f t="shared" si="0"/>
        <v>Bahia</v>
      </c>
      <c r="E13" s="38" t="s">
        <v>165</v>
      </c>
      <c r="F13" s="32" t="s">
        <v>13</v>
      </c>
      <c r="G13" s="32" t="s">
        <v>16</v>
      </c>
      <c r="H13" s="32" t="s">
        <v>13</v>
      </c>
      <c r="I13" s="32" t="s">
        <v>13</v>
      </c>
      <c r="J13" s="32" t="s">
        <v>13</v>
      </c>
      <c r="K13" s="32" t="s">
        <v>16</v>
      </c>
      <c r="L13" s="32" t="s">
        <v>13</v>
      </c>
    </row>
    <row r="14" spans="3:12" ht="14" customHeight="1">
      <c r="C14" t="s">
        <v>23</v>
      </c>
      <c r="D14" s="47"/>
      <c r="E14" s="39" t="s">
        <v>175</v>
      </c>
      <c r="F14" s="32" t="s">
        <v>13</v>
      </c>
      <c r="G14" s="32" t="s">
        <v>16</v>
      </c>
      <c r="H14" s="32" t="s">
        <v>11</v>
      </c>
      <c r="I14" s="32" t="s">
        <v>16</v>
      </c>
      <c r="J14" s="32" t="s">
        <v>16</v>
      </c>
      <c r="K14" s="32" t="s">
        <v>16</v>
      </c>
      <c r="L14" s="32" t="s">
        <v>16</v>
      </c>
    </row>
    <row r="15" spans="3:12" ht="14" customHeight="1">
      <c r="C15" t="s">
        <v>24</v>
      </c>
      <c r="D15" s="47" t="str">
        <f t="shared" si="0"/>
        <v>Ceará</v>
      </c>
      <c r="E15" s="38" t="s">
        <v>165</v>
      </c>
      <c r="F15" s="32" t="s">
        <v>17</v>
      </c>
      <c r="G15" s="32" t="s">
        <v>12</v>
      </c>
      <c r="H15" s="32" t="s">
        <v>15</v>
      </c>
      <c r="I15" s="32" t="s">
        <v>13</v>
      </c>
      <c r="J15" s="32" t="s">
        <v>11</v>
      </c>
      <c r="K15" s="32" t="s">
        <v>13</v>
      </c>
      <c r="L15" s="32" t="s">
        <v>13</v>
      </c>
    </row>
    <row r="16" spans="3:12" ht="14" customHeight="1">
      <c r="C16" t="s">
        <v>24</v>
      </c>
      <c r="D16" s="47"/>
      <c r="E16" s="39" t="s">
        <v>175</v>
      </c>
      <c r="F16" s="32" t="s">
        <v>17</v>
      </c>
      <c r="G16" s="32" t="s">
        <v>17</v>
      </c>
      <c r="H16" s="32" t="s">
        <v>13</v>
      </c>
      <c r="I16" s="32" t="s">
        <v>13</v>
      </c>
      <c r="J16" s="32" t="s">
        <v>13</v>
      </c>
      <c r="K16" s="32" t="s">
        <v>104</v>
      </c>
      <c r="L16" s="32" t="s">
        <v>13</v>
      </c>
    </row>
    <row r="17" spans="3:12" ht="14" customHeight="1">
      <c r="C17" t="s">
        <v>25</v>
      </c>
      <c r="D17" s="47" t="str">
        <f t="shared" si="0"/>
        <v>Distrito Federal</v>
      </c>
      <c r="E17" s="38" t="s">
        <v>165</v>
      </c>
      <c r="F17" s="32" t="s">
        <v>14</v>
      </c>
      <c r="G17" s="32" t="s">
        <v>14</v>
      </c>
      <c r="H17" s="32" t="s">
        <v>12</v>
      </c>
      <c r="I17" s="32" t="s">
        <v>18</v>
      </c>
      <c r="J17" s="32" t="s">
        <v>12</v>
      </c>
      <c r="K17" s="32" t="s">
        <v>11</v>
      </c>
      <c r="L17" s="32" t="s">
        <v>12</v>
      </c>
    </row>
    <row r="18" spans="3:12" ht="14" customHeight="1">
      <c r="C18" t="s">
        <v>25</v>
      </c>
      <c r="D18" s="47"/>
      <c r="E18" s="39" t="s">
        <v>175</v>
      </c>
      <c r="F18" s="32" t="s">
        <v>14</v>
      </c>
      <c r="G18" s="32" t="s">
        <v>12</v>
      </c>
      <c r="H18" s="32" t="s">
        <v>16</v>
      </c>
      <c r="I18" s="32" t="s">
        <v>13</v>
      </c>
      <c r="J18" s="32" t="s">
        <v>13</v>
      </c>
      <c r="K18" s="32" t="s">
        <v>16</v>
      </c>
      <c r="L18" s="32" t="s">
        <v>13</v>
      </c>
    </row>
    <row r="19" spans="3:12" ht="14" customHeight="1">
      <c r="C19" t="s">
        <v>26</v>
      </c>
      <c r="D19" s="47" t="str">
        <f t="shared" si="0"/>
        <v>Espírito Santo</v>
      </c>
      <c r="E19" s="38" t="s">
        <v>165</v>
      </c>
      <c r="F19" s="32" t="s">
        <v>13</v>
      </c>
      <c r="G19" s="32" t="s">
        <v>17</v>
      </c>
      <c r="H19" s="32" t="s">
        <v>18</v>
      </c>
      <c r="I19" s="32" t="s">
        <v>13</v>
      </c>
      <c r="J19" s="32" t="s">
        <v>104</v>
      </c>
      <c r="K19" s="32" t="s">
        <v>14</v>
      </c>
      <c r="L19" s="32" t="s">
        <v>104</v>
      </c>
    </row>
    <row r="20" spans="3:12" ht="14" customHeight="1">
      <c r="C20" t="s">
        <v>26</v>
      </c>
      <c r="D20" s="47"/>
      <c r="E20" s="39" t="s">
        <v>175</v>
      </c>
      <c r="F20" s="32" t="s">
        <v>13</v>
      </c>
      <c r="G20" s="32" t="s">
        <v>17</v>
      </c>
      <c r="H20" s="32" t="s">
        <v>13</v>
      </c>
      <c r="I20" s="32" t="s">
        <v>104</v>
      </c>
      <c r="J20" s="32" t="s">
        <v>14</v>
      </c>
      <c r="K20" s="32" t="s">
        <v>18</v>
      </c>
      <c r="L20" s="32" t="s">
        <v>14</v>
      </c>
    </row>
    <row r="21" spans="3:12" ht="14" customHeight="1">
      <c r="C21" t="s">
        <v>27</v>
      </c>
      <c r="D21" s="47" t="str">
        <f t="shared" si="0"/>
        <v>Goiás</v>
      </c>
      <c r="E21" s="38" t="s">
        <v>165</v>
      </c>
      <c r="F21" s="32" t="s">
        <v>15</v>
      </c>
      <c r="G21" s="32" t="s">
        <v>104</v>
      </c>
      <c r="H21" s="32" t="s">
        <v>13</v>
      </c>
      <c r="I21" s="32" t="s">
        <v>104</v>
      </c>
      <c r="J21" s="32" t="s">
        <v>104</v>
      </c>
      <c r="K21" s="32" t="s">
        <v>104</v>
      </c>
      <c r="L21" s="32" t="s">
        <v>14</v>
      </c>
    </row>
    <row r="22" spans="3:12" ht="14" customHeight="1">
      <c r="C22" t="s">
        <v>27</v>
      </c>
      <c r="D22" s="47"/>
      <c r="E22" s="39" t="s">
        <v>175</v>
      </c>
      <c r="F22" s="32" t="s">
        <v>15</v>
      </c>
      <c r="G22" s="32" t="s">
        <v>104</v>
      </c>
      <c r="H22" s="32" t="s">
        <v>14</v>
      </c>
      <c r="I22" s="32" t="s">
        <v>104</v>
      </c>
      <c r="J22" s="32" t="s">
        <v>104</v>
      </c>
      <c r="K22" s="32" t="s">
        <v>104</v>
      </c>
      <c r="L22" s="32" t="s">
        <v>104</v>
      </c>
    </row>
    <row r="23" spans="3:12" ht="14" customHeight="1">
      <c r="C23" t="s">
        <v>28</v>
      </c>
      <c r="D23" s="47" t="str">
        <f t="shared" si="0"/>
        <v>Maranhão</v>
      </c>
      <c r="E23" s="38" t="s">
        <v>165</v>
      </c>
      <c r="F23" s="32" t="s">
        <v>18</v>
      </c>
      <c r="G23" s="32" t="s">
        <v>18</v>
      </c>
      <c r="H23" s="32" t="s">
        <v>18</v>
      </c>
      <c r="I23" s="32" t="s">
        <v>11</v>
      </c>
      <c r="J23" s="32" t="s">
        <v>17</v>
      </c>
      <c r="K23" s="32" t="s">
        <v>14</v>
      </c>
      <c r="L23" s="32" t="s">
        <v>18</v>
      </c>
    </row>
    <row r="24" spans="3:12" ht="14" customHeight="1">
      <c r="C24" t="s">
        <v>28</v>
      </c>
      <c r="D24" s="47"/>
      <c r="E24" s="39" t="s">
        <v>175</v>
      </c>
      <c r="F24" s="32" t="s">
        <v>18</v>
      </c>
      <c r="G24" s="32" t="s">
        <v>18</v>
      </c>
      <c r="H24" s="32" t="s">
        <v>18</v>
      </c>
      <c r="I24" s="32" t="s">
        <v>14</v>
      </c>
      <c r="J24" s="32" t="s">
        <v>18</v>
      </c>
      <c r="K24" s="32" t="s">
        <v>14</v>
      </c>
      <c r="L24" s="32" t="s">
        <v>18</v>
      </c>
    </row>
    <row r="25" spans="3:12" ht="14" customHeight="1">
      <c r="C25" t="s">
        <v>29</v>
      </c>
      <c r="D25" s="47" t="str">
        <f t="shared" si="0"/>
        <v>Minas Gerais</v>
      </c>
      <c r="E25" s="38" t="s">
        <v>165</v>
      </c>
      <c r="F25" s="32" t="s">
        <v>14</v>
      </c>
      <c r="G25" s="32" t="s">
        <v>14</v>
      </c>
      <c r="H25" s="32" t="s">
        <v>104</v>
      </c>
      <c r="I25" s="32" t="s">
        <v>11</v>
      </c>
      <c r="J25" s="32" t="s">
        <v>14</v>
      </c>
      <c r="K25" s="32" t="s">
        <v>14</v>
      </c>
      <c r="L25" s="32" t="s">
        <v>14</v>
      </c>
    </row>
    <row r="26" spans="3:12" ht="14" customHeight="1">
      <c r="C26" t="s">
        <v>29</v>
      </c>
      <c r="D26" s="47"/>
      <c r="E26" s="39" t="s">
        <v>175</v>
      </c>
      <c r="F26" s="32" t="s">
        <v>14</v>
      </c>
      <c r="G26" s="32" t="s">
        <v>14</v>
      </c>
      <c r="H26" s="32" t="s">
        <v>104</v>
      </c>
      <c r="I26" s="32" t="s">
        <v>18</v>
      </c>
      <c r="J26" s="32" t="s">
        <v>14</v>
      </c>
      <c r="K26" s="32" t="s">
        <v>14</v>
      </c>
      <c r="L26" s="32" t="s">
        <v>14</v>
      </c>
    </row>
    <row r="27" spans="3:12" ht="14" customHeight="1">
      <c r="C27" t="s">
        <v>30</v>
      </c>
      <c r="D27" s="47" t="str">
        <f t="shared" si="0"/>
        <v>Mato Grosso do Sul</v>
      </c>
      <c r="E27" s="38" t="s">
        <v>165</v>
      </c>
      <c r="F27" s="32" t="s">
        <v>18</v>
      </c>
      <c r="G27" s="32" t="s">
        <v>17</v>
      </c>
      <c r="H27" s="32" t="s">
        <v>11</v>
      </c>
      <c r="I27" s="32" t="s">
        <v>18</v>
      </c>
      <c r="J27" s="32" t="s">
        <v>11</v>
      </c>
      <c r="K27" s="32" t="s">
        <v>17</v>
      </c>
      <c r="L27" s="32" t="s">
        <v>13</v>
      </c>
    </row>
    <row r="28" spans="3:12" ht="14" customHeight="1">
      <c r="C28" t="s">
        <v>30</v>
      </c>
      <c r="D28" s="47"/>
      <c r="E28" s="39" t="s">
        <v>175</v>
      </c>
      <c r="F28" s="32" t="s">
        <v>18</v>
      </c>
      <c r="G28" s="32" t="s">
        <v>18</v>
      </c>
      <c r="H28" s="32" t="s">
        <v>12</v>
      </c>
      <c r="I28" s="32" t="s">
        <v>13</v>
      </c>
      <c r="J28" s="32" t="s">
        <v>13</v>
      </c>
      <c r="K28" s="32" t="s">
        <v>17</v>
      </c>
      <c r="L28" s="32" t="s">
        <v>13</v>
      </c>
    </row>
    <row r="29" spans="3:12" ht="14" customHeight="1">
      <c r="C29" t="s">
        <v>31</v>
      </c>
      <c r="D29" s="47" t="str">
        <f t="shared" si="0"/>
        <v>Mato Grosso</v>
      </c>
      <c r="E29" s="38" t="s">
        <v>165</v>
      </c>
      <c r="F29" s="32" t="s">
        <v>14</v>
      </c>
      <c r="G29" s="32" t="s">
        <v>14</v>
      </c>
      <c r="H29" s="32" t="s">
        <v>14</v>
      </c>
      <c r="I29" s="32" t="s">
        <v>15</v>
      </c>
      <c r="J29" s="32" t="s">
        <v>14</v>
      </c>
      <c r="K29" s="32" t="s">
        <v>14</v>
      </c>
      <c r="L29" s="32" t="s">
        <v>14</v>
      </c>
    </row>
    <row r="30" spans="3:12" ht="14" customHeight="1">
      <c r="C30" t="s">
        <v>31</v>
      </c>
      <c r="D30" s="47"/>
      <c r="E30" s="39" t="s">
        <v>175</v>
      </c>
      <c r="F30" s="32" t="s">
        <v>14</v>
      </c>
      <c r="G30" s="32" t="s">
        <v>14</v>
      </c>
      <c r="H30" s="32" t="s">
        <v>14</v>
      </c>
      <c r="I30" s="32" t="s">
        <v>12</v>
      </c>
      <c r="J30" s="32" t="s">
        <v>14</v>
      </c>
      <c r="K30" s="32" t="s">
        <v>14</v>
      </c>
      <c r="L30" s="32" t="s">
        <v>14</v>
      </c>
    </row>
    <row r="31" spans="3:12" ht="14" customHeight="1">
      <c r="C31" t="s">
        <v>32</v>
      </c>
      <c r="D31" s="47" t="str">
        <f t="shared" si="0"/>
        <v>Pará</v>
      </c>
      <c r="E31" s="38" t="s">
        <v>165</v>
      </c>
      <c r="F31" s="32" t="s">
        <v>11</v>
      </c>
      <c r="G31" s="32" t="s">
        <v>11</v>
      </c>
      <c r="H31" s="32" t="s">
        <v>11</v>
      </c>
      <c r="I31" s="32" t="s">
        <v>12</v>
      </c>
      <c r="J31" s="32" t="s">
        <v>16</v>
      </c>
      <c r="K31" s="32" t="s">
        <v>14</v>
      </c>
      <c r="L31" s="32" t="s">
        <v>11</v>
      </c>
    </row>
    <row r="32" spans="3:12" ht="14" customHeight="1">
      <c r="C32" t="s">
        <v>32</v>
      </c>
      <c r="D32" s="47"/>
      <c r="E32" s="39" t="s">
        <v>175</v>
      </c>
      <c r="F32" s="32" t="s">
        <v>11</v>
      </c>
      <c r="G32" s="32" t="s">
        <v>11</v>
      </c>
      <c r="H32" s="32" t="s">
        <v>104</v>
      </c>
      <c r="I32" s="32" t="s">
        <v>16</v>
      </c>
      <c r="J32" s="32" t="s">
        <v>11</v>
      </c>
      <c r="K32" s="32" t="s">
        <v>11</v>
      </c>
      <c r="L32" s="32" t="s">
        <v>11</v>
      </c>
    </row>
    <row r="33" spans="3:12" ht="14" customHeight="1">
      <c r="C33" t="s">
        <v>33</v>
      </c>
      <c r="D33" s="47" t="str">
        <f t="shared" si="0"/>
        <v>Paraíba</v>
      </c>
      <c r="E33" s="38" t="s">
        <v>165</v>
      </c>
      <c r="F33" s="32" t="s">
        <v>17</v>
      </c>
      <c r="G33" s="32" t="s">
        <v>13</v>
      </c>
      <c r="H33" s="32" t="s">
        <v>11</v>
      </c>
      <c r="I33" s="32" t="s">
        <v>17</v>
      </c>
      <c r="J33" s="32" t="s">
        <v>15</v>
      </c>
      <c r="K33" s="32" t="s">
        <v>14</v>
      </c>
      <c r="L33" s="32" t="s">
        <v>15</v>
      </c>
    </row>
    <row r="34" spans="3:12" ht="14" customHeight="1">
      <c r="C34" t="s">
        <v>33</v>
      </c>
      <c r="D34" s="47"/>
      <c r="E34" s="39" t="s">
        <v>175</v>
      </c>
      <c r="F34" s="32" t="s">
        <v>17</v>
      </c>
      <c r="G34" s="32" t="s">
        <v>17</v>
      </c>
      <c r="H34" s="32" t="s">
        <v>18</v>
      </c>
      <c r="I34" s="32" t="s">
        <v>14</v>
      </c>
      <c r="J34" s="32" t="s">
        <v>18</v>
      </c>
      <c r="K34" s="32" t="s">
        <v>14</v>
      </c>
      <c r="L34" s="32" t="s">
        <v>18</v>
      </c>
    </row>
    <row r="35" spans="3:12" ht="14" customHeight="1">
      <c r="C35" t="s">
        <v>34</v>
      </c>
      <c r="D35" s="47" t="str">
        <f t="shared" si="0"/>
        <v>Pernambuco</v>
      </c>
      <c r="E35" s="38" t="s">
        <v>165</v>
      </c>
      <c r="F35" s="32" t="s">
        <v>16</v>
      </c>
      <c r="G35" s="32" t="s">
        <v>18</v>
      </c>
      <c r="H35" s="32" t="s">
        <v>14</v>
      </c>
      <c r="I35" s="32" t="s">
        <v>14</v>
      </c>
      <c r="J35" s="32" t="s">
        <v>14</v>
      </c>
      <c r="K35" s="32" t="s">
        <v>14</v>
      </c>
      <c r="L35" s="32" t="s">
        <v>14</v>
      </c>
    </row>
    <row r="36" spans="3:12" ht="14" customHeight="1">
      <c r="C36" t="s">
        <v>34</v>
      </c>
      <c r="D36" s="47"/>
      <c r="E36" s="39" t="s">
        <v>175</v>
      </c>
      <c r="F36" s="32" t="s">
        <v>16</v>
      </c>
      <c r="G36" s="32" t="s">
        <v>14</v>
      </c>
      <c r="H36" s="32" t="s">
        <v>14</v>
      </c>
      <c r="I36" s="32" t="s">
        <v>14</v>
      </c>
      <c r="J36" s="32" t="s">
        <v>14</v>
      </c>
      <c r="K36" s="32" t="s">
        <v>14</v>
      </c>
      <c r="L36" s="32" t="s">
        <v>14</v>
      </c>
    </row>
    <row r="37" spans="3:12" ht="14" customHeight="1">
      <c r="C37" t="s">
        <v>35</v>
      </c>
      <c r="D37" s="47" t="str">
        <f t="shared" si="0"/>
        <v>Piauí</v>
      </c>
      <c r="E37" s="38" t="s">
        <v>165</v>
      </c>
      <c r="F37" s="32" t="s">
        <v>18</v>
      </c>
      <c r="G37" s="32" t="s">
        <v>13</v>
      </c>
      <c r="H37" s="32" t="s">
        <v>104</v>
      </c>
      <c r="I37" s="32" t="s">
        <v>17</v>
      </c>
      <c r="J37" s="32" t="s">
        <v>12</v>
      </c>
      <c r="K37" s="32" t="s">
        <v>104</v>
      </c>
      <c r="L37" s="32" t="s">
        <v>15</v>
      </c>
    </row>
    <row r="38" spans="3:12" ht="14" customHeight="1">
      <c r="C38" t="s">
        <v>35</v>
      </c>
      <c r="D38" s="47"/>
      <c r="E38" s="39" t="s">
        <v>175</v>
      </c>
      <c r="F38" s="32" t="s">
        <v>18</v>
      </c>
      <c r="G38" s="32" t="s">
        <v>13</v>
      </c>
      <c r="H38" s="32" t="s">
        <v>104</v>
      </c>
      <c r="I38" s="32" t="s">
        <v>14</v>
      </c>
      <c r="J38" s="32" t="s">
        <v>12</v>
      </c>
      <c r="K38" s="32" t="s">
        <v>104</v>
      </c>
      <c r="L38" s="32" t="s">
        <v>104</v>
      </c>
    </row>
    <row r="39" spans="3:12" ht="14" customHeight="1">
      <c r="C39" t="s">
        <v>36</v>
      </c>
      <c r="D39" s="47" t="str">
        <f t="shared" si="0"/>
        <v>Paraná</v>
      </c>
      <c r="E39" s="38" t="s">
        <v>165</v>
      </c>
      <c r="F39" s="32" t="s">
        <v>11</v>
      </c>
      <c r="G39" s="32" t="s">
        <v>15</v>
      </c>
      <c r="H39" s="32" t="s">
        <v>14</v>
      </c>
      <c r="I39" s="32" t="s">
        <v>17</v>
      </c>
      <c r="J39" s="32" t="s">
        <v>13</v>
      </c>
      <c r="K39" s="32" t="s">
        <v>17</v>
      </c>
      <c r="L39" s="32" t="s">
        <v>14</v>
      </c>
    </row>
    <row r="40" spans="3:12" ht="14" customHeight="1">
      <c r="C40" t="s">
        <v>36</v>
      </c>
      <c r="D40" s="47"/>
      <c r="E40" s="39" t="s">
        <v>175</v>
      </c>
      <c r="F40" s="32" t="s">
        <v>11</v>
      </c>
      <c r="G40" s="32" t="s">
        <v>11</v>
      </c>
      <c r="H40" s="32" t="s">
        <v>17</v>
      </c>
      <c r="I40" s="32" t="s">
        <v>17</v>
      </c>
      <c r="J40" s="32" t="s">
        <v>13</v>
      </c>
      <c r="K40" s="32" t="s">
        <v>13</v>
      </c>
      <c r="L40" s="32" t="s">
        <v>12</v>
      </c>
    </row>
    <row r="41" spans="3:12" ht="14" customHeight="1">
      <c r="C41" t="s">
        <v>37</v>
      </c>
      <c r="D41" s="47" t="str">
        <f t="shared" si="0"/>
        <v>Rio de Janeiro</v>
      </c>
      <c r="E41" s="38" t="s">
        <v>165</v>
      </c>
      <c r="F41" s="32" t="s">
        <v>14</v>
      </c>
      <c r="G41" s="32" t="s">
        <v>17</v>
      </c>
      <c r="H41" s="32" t="s">
        <v>18</v>
      </c>
      <c r="I41" s="32" t="s">
        <v>16</v>
      </c>
      <c r="J41" s="32" t="s">
        <v>104</v>
      </c>
      <c r="K41" s="32" t="s">
        <v>12</v>
      </c>
      <c r="L41" s="32" t="s">
        <v>13</v>
      </c>
    </row>
    <row r="42" spans="3:12" ht="14" customHeight="1">
      <c r="C42" t="s">
        <v>37</v>
      </c>
      <c r="D42" s="47"/>
      <c r="E42" s="39" t="s">
        <v>175</v>
      </c>
      <c r="F42" s="32" t="s">
        <v>14</v>
      </c>
      <c r="G42" s="32" t="s">
        <v>16</v>
      </c>
      <c r="H42" s="32" t="s">
        <v>13</v>
      </c>
      <c r="I42" s="32" t="s">
        <v>16</v>
      </c>
      <c r="J42" s="32" t="s">
        <v>16</v>
      </c>
      <c r="K42" s="32" t="s">
        <v>16</v>
      </c>
      <c r="L42" s="32" t="s">
        <v>104</v>
      </c>
    </row>
    <row r="43" spans="3:12" ht="14" customHeight="1">
      <c r="C43" t="s">
        <v>38</v>
      </c>
      <c r="D43" s="47" t="str">
        <f t="shared" si="0"/>
        <v>Rio Grande do Norte</v>
      </c>
      <c r="E43" s="38" t="s">
        <v>165</v>
      </c>
      <c r="F43" s="32" t="s">
        <v>18</v>
      </c>
      <c r="G43" s="32" t="s">
        <v>18</v>
      </c>
      <c r="H43" s="32" t="s">
        <v>14</v>
      </c>
      <c r="I43" s="32" t="s">
        <v>14</v>
      </c>
      <c r="J43" s="32" t="s">
        <v>14</v>
      </c>
      <c r="K43" s="32" t="s">
        <v>14</v>
      </c>
      <c r="L43" s="32" t="s">
        <v>14</v>
      </c>
    </row>
    <row r="44" spans="3:12" ht="14" customHeight="1">
      <c r="C44" t="s">
        <v>38</v>
      </c>
      <c r="D44" s="47"/>
      <c r="E44" s="39" t="s">
        <v>175</v>
      </c>
      <c r="F44" s="32" t="s">
        <v>18</v>
      </c>
      <c r="G44" s="32" t="s">
        <v>18</v>
      </c>
      <c r="H44" s="32" t="s">
        <v>14</v>
      </c>
      <c r="I44" s="32" t="s">
        <v>13</v>
      </c>
      <c r="J44" s="32" t="s">
        <v>14</v>
      </c>
      <c r="K44" s="32" t="s">
        <v>14</v>
      </c>
      <c r="L44" s="32" t="s">
        <v>14</v>
      </c>
    </row>
    <row r="45" spans="3:12" ht="14" customHeight="1">
      <c r="C45" t="s">
        <v>39</v>
      </c>
      <c r="D45" s="47" t="str">
        <f t="shared" si="0"/>
        <v>Rondônia</v>
      </c>
      <c r="E45" s="38" t="s">
        <v>165</v>
      </c>
      <c r="F45" s="32" t="s">
        <v>11</v>
      </c>
      <c r="G45" s="32" t="s">
        <v>11</v>
      </c>
      <c r="H45" s="32" t="s">
        <v>16</v>
      </c>
      <c r="I45" s="32" t="s">
        <v>15</v>
      </c>
      <c r="J45" s="32" t="s">
        <v>17</v>
      </c>
      <c r="K45" s="32" t="s">
        <v>17</v>
      </c>
      <c r="L45" s="32" t="s">
        <v>16</v>
      </c>
    </row>
    <row r="46" spans="3:12" ht="14" customHeight="1">
      <c r="C46" t="s">
        <v>39</v>
      </c>
      <c r="D46" s="47"/>
      <c r="E46" s="39" t="s">
        <v>175</v>
      </c>
      <c r="F46" s="32" t="s">
        <v>11</v>
      </c>
      <c r="G46" s="32" t="s">
        <v>11</v>
      </c>
      <c r="H46" s="32" t="s">
        <v>14</v>
      </c>
      <c r="I46" s="32" t="s">
        <v>15</v>
      </c>
      <c r="J46" s="32" t="s">
        <v>17</v>
      </c>
      <c r="K46" s="32" t="s">
        <v>104</v>
      </c>
      <c r="L46" s="32" t="s">
        <v>11</v>
      </c>
    </row>
    <row r="47" spans="3:12" ht="14" customHeight="1">
      <c r="C47" t="s">
        <v>40</v>
      </c>
      <c r="D47" s="47" t="str">
        <f t="shared" si="0"/>
        <v>Roraima</v>
      </c>
      <c r="E47" s="38" t="s">
        <v>165</v>
      </c>
      <c r="F47" s="32" t="s">
        <v>14</v>
      </c>
      <c r="G47" s="32" t="s">
        <v>104</v>
      </c>
      <c r="H47" s="32" t="s">
        <v>11</v>
      </c>
      <c r="I47" s="32" t="s">
        <v>13</v>
      </c>
      <c r="J47" s="32" t="s">
        <v>14</v>
      </c>
      <c r="K47" s="32" t="s">
        <v>104</v>
      </c>
      <c r="L47" s="32" t="s">
        <v>16</v>
      </c>
    </row>
    <row r="48" spans="3:12" ht="14" customHeight="1">
      <c r="C48" t="s">
        <v>40</v>
      </c>
      <c r="D48" s="47"/>
      <c r="E48" s="39" t="s">
        <v>175</v>
      </c>
      <c r="F48" s="32" t="s">
        <v>14</v>
      </c>
      <c r="G48" s="32" t="s">
        <v>15</v>
      </c>
      <c r="H48" s="32" t="s">
        <v>11</v>
      </c>
      <c r="I48" s="32" t="s">
        <v>14</v>
      </c>
      <c r="J48" s="32" t="s">
        <v>11</v>
      </c>
      <c r="K48" s="32" t="s">
        <v>11</v>
      </c>
      <c r="L48" s="32" t="s">
        <v>11</v>
      </c>
    </row>
    <row r="49" spans="3:20" ht="14" customHeight="1">
      <c r="C49" t="s">
        <v>41</v>
      </c>
      <c r="D49" s="47" t="str">
        <f t="shared" si="0"/>
        <v>Rio Grande do Sul</v>
      </c>
      <c r="E49" s="38" t="s">
        <v>165</v>
      </c>
      <c r="F49" s="32" t="s">
        <v>14</v>
      </c>
      <c r="G49" s="32" t="s">
        <v>11</v>
      </c>
      <c r="H49" s="32" t="s">
        <v>14</v>
      </c>
      <c r="I49" s="32" t="s">
        <v>13</v>
      </c>
      <c r="J49" s="32" t="s">
        <v>15</v>
      </c>
      <c r="K49" s="32" t="s">
        <v>14</v>
      </c>
      <c r="L49" s="32" t="s">
        <v>14</v>
      </c>
    </row>
    <row r="50" spans="3:20" ht="14" customHeight="1">
      <c r="C50" t="s">
        <v>41</v>
      </c>
      <c r="D50" s="47"/>
      <c r="E50" s="39" t="s">
        <v>175</v>
      </c>
      <c r="F50" s="32" t="s">
        <v>14</v>
      </c>
      <c r="G50" s="32" t="s">
        <v>104</v>
      </c>
      <c r="H50" s="32" t="s">
        <v>14</v>
      </c>
      <c r="I50" s="32" t="s">
        <v>14</v>
      </c>
      <c r="J50" s="32" t="s">
        <v>104</v>
      </c>
      <c r="K50" s="32" t="s">
        <v>104</v>
      </c>
      <c r="L50" s="32" t="s">
        <v>104</v>
      </c>
    </row>
    <row r="51" spans="3:20" ht="14" customHeight="1">
      <c r="C51" t="s">
        <v>42</v>
      </c>
      <c r="D51" s="47" t="str">
        <f t="shared" si="0"/>
        <v>Santa Catarina</v>
      </c>
      <c r="E51" s="38" t="s">
        <v>165</v>
      </c>
      <c r="F51" s="32" t="s">
        <v>104</v>
      </c>
      <c r="G51" s="32" t="s">
        <v>16</v>
      </c>
      <c r="H51" s="32" t="s">
        <v>104</v>
      </c>
      <c r="I51" s="32" t="s">
        <v>104</v>
      </c>
      <c r="J51" s="32" t="s">
        <v>12</v>
      </c>
      <c r="K51" s="32" t="s">
        <v>12</v>
      </c>
      <c r="L51" s="32" t="s">
        <v>13</v>
      </c>
    </row>
    <row r="52" spans="3:20" ht="14" customHeight="1">
      <c r="C52" t="s">
        <v>42</v>
      </c>
      <c r="D52" s="47"/>
      <c r="E52" s="39" t="s">
        <v>175</v>
      </c>
      <c r="F52" s="32" t="s">
        <v>104</v>
      </c>
      <c r="G52" s="32" t="s">
        <v>15</v>
      </c>
      <c r="H52" s="32" t="s">
        <v>104</v>
      </c>
      <c r="I52" s="32" t="s">
        <v>104</v>
      </c>
      <c r="J52" s="32" t="s">
        <v>15</v>
      </c>
      <c r="K52" s="32" t="s">
        <v>12</v>
      </c>
      <c r="L52" s="32" t="s">
        <v>13</v>
      </c>
    </row>
    <row r="53" spans="3:20" ht="14" customHeight="1">
      <c r="C53" t="s">
        <v>43</v>
      </c>
      <c r="D53" s="47" t="str">
        <f t="shared" si="0"/>
        <v>Sergipe</v>
      </c>
      <c r="E53" s="38" t="s">
        <v>165</v>
      </c>
      <c r="F53" s="32" t="s">
        <v>13</v>
      </c>
      <c r="G53" s="32" t="s">
        <v>15</v>
      </c>
      <c r="H53" s="32" t="s">
        <v>17</v>
      </c>
      <c r="I53" s="32" t="s">
        <v>13</v>
      </c>
      <c r="J53" s="32" t="s">
        <v>12</v>
      </c>
      <c r="K53" s="32" t="s">
        <v>11</v>
      </c>
      <c r="L53" s="32" t="s">
        <v>16</v>
      </c>
    </row>
    <row r="54" spans="3:20" ht="14" customHeight="1">
      <c r="C54" t="s">
        <v>43</v>
      </c>
      <c r="D54" s="47"/>
      <c r="E54" s="39" t="s">
        <v>175</v>
      </c>
      <c r="F54" s="32" t="s">
        <v>13</v>
      </c>
      <c r="G54" s="32" t="s">
        <v>13</v>
      </c>
      <c r="H54" s="32" t="s">
        <v>17</v>
      </c>
      <c r="I54" s="32" t="s">
        <v>104</v>
      </c>
      <c r="J54" s="32" t="s">
        <v>12</v>
      </c>
      <c r="K54" s="32" t="s">
        <v>17</v>
      </c>
      <c r="L54" s="32" t="s">
        <v>18</v>
      </c>
    </row>
    <row r="55" spans="3:20" ht="14" customHeight="1">
      <c r="C55" t="s">
        <v>44</v>
      </c>
      <c r="D55" s="47" t="str">
        <f t="shared" si="0"/>
        <v>São Paulo</v>
      </c>
      <c r="E55" s="38" t="s">
        <v>165</v>
      </c>
      <c r="F55" s="32" t="s">
        <v>15</v>
      </c>
      <c r="G55" s="32" t="s">
        <v>104</v>
      </c>
      <c r="H55" s="32" t="s">
        <v>104</v>
      </c>
      <c r="I55" s="32" t="s">
        <v>18</v>
      </c>
      <c r="J55" s="32" t="s">
        <v>18</v>
      </c>
      <c r="K55" s="32" t="s">
        <v>11</v>
      </c>
      <c r="L55" s="32" t="s">
        <v>15</v>
      </c>
    </row>
    <row r="56" spans="3:20" ht="14" customHeight="1">
      <c r="C56" t="s">
        <v>44</v>
      </c>
      <c r="D56" s="47"/>
      <c r="E56" s="39" t="s">
        <v>175</v>
      </c>
      <c r="F56" s="32" t="s">
        <v>15</v>
      </c>
      <c r="G56" s="32" t="s">
        <v>15</v>
      </c>
      <c r="H56" s="32" t="s">
        <v>13</v>
      </c>
      <c r="I56" s="32" t="s">
        <v>12</v>
      </c>
      <c r="J56" s="32" t="s">
        <v>18</v>
      </c>
      <c r="K56" s="32" t="s">
        <v>18</v>
      </c>
      <c r="L56" s="32" t="s">
        <v>18</v>
      </c>
    </row>
    <row r="57" spans="3:20" ht="14" customHeight="1">
      <c r="C57" t="s">
        <v>45</v>
      </c>
      <c r="D57" s="48" t="str">
        <f>VLOOKUP(C58,desc_estados,2,FALSE)</f>
        <v>Tocantins</v>
      </c>
      <c r="E57" s="38" t="s">
        <v>165</v>
      </c>
      <c r="F57" s="32" t="s">
        <v>17</v>
      </c>
      <c r="G57" s="32" t="s">
        <v>13</v>
      </c>
      <c r="H57" s="32" t="s">
        <v>15</v>
      </c>
      <c r="I57" s="32" t="s">
        <v>13</v>
      </c>
      <c r="J57" s="32" t="s">
        <v>13</v>
      </c>
      <c r="K57" s="32" t="s">
        <v>12</v>
      </c>
      <c r="L57" s="32" t="s">
        <v>13</v>
      </c>
    </row>
    <row r="58" spans="3:20" ht="14" customHeight="1">
      <c r="C58" t="s">
        <v>45</v>
      </c>
      <c r="D58" s="49"/>
      <c r="E58" s="40" t="s">
        <v>175</v>
      </c>
      <c r="F58" s="34" t="s">
        <v>17</v>
      </c>
      <c r="G58" s="34" t="s">
        <v>13</v>
      </c>
      <c r="H58" s="34" t="s">
        <v>15</v>
      </c>
      <c r="I58" s="34" t="s">
        <v>17</v>
      </c>
      <c r="J58" s="34" t="s">
        <v>17</v>
      </c>
      <c r="K58" s="34" t="s">
        <v>15</v>
      </c>
      <c r="L58" s="34" t="s">
        <v>17</v>
      </c>
    </row>
    <row r="61" spans="3:20">
      <c r="D61" t="s">
        <v>165</v>
      </c>
      <c r="F61" t="s">
        <v>158</v>
      </c>
      <c r="G61" t="s">
        <v>159</v>
      </c>
      <c r="H61" t="s">
        <v>160</v>
      </c>
      <c r="I61" t="s">
        <v>161</v>
      </c>
      <c r="J61" t="s">
        <v>162</v>
      </c>
      <c r="K61" t="s">
        <v>163</v>
      </c>
      <c r="L61" t="s">
        <v>164</v>
      </c>
      <c r="M61" t="s">
        <v>165</v>
      </c>
      <c r="N61" t="s">
        <v>158</v>
      </c>
      <c r="O61" t="s">
        <v>159</v>
      </c>
      <c r="P61" t="s">
        <v>160</v>
      </c>
      <c r="Q61" t="s">
        <v>161</v>
      </c>
      <c r="R61" t="s">
        <v>162</v>
      </c>
      <c r="S61" t="s">
        <v>163</v>
      </c>
      <c r="T61" t="s">
        <v>164</v>
      </c>
    </row>
    <row r="62" spans="3:20">
      <c r="D62" t="s">
        <v>19</v>
      </c>
      <c r="F62" t="s">
        <v>7</v>
      </c>
      <c r="G62" t="s">
        <v>2</v>
      </c>
      <c r="H62" t="s">
        <v>2</v>
      </c>
      <c r="I62" t="s">
        <v>10</v>
      </c>
      <c r="J62" t="s">
        <v>7</v>
      </c>
      <c r="K62" t="s">
        <v>2</v>
      </c>
      <c r="L62" t="s">
        <v>2</v>
      </c>
      <c r="M62" t="s">
        <v>19</v>
      </c>
      <c r="N62" t="str">
        <f t="shared" ref="N62:N88" si="1">VLOOKUP(F62,desc_modelos, 2, FALSE)</f>
        <v>STAR</v>
      </c>
      <c r="O62" t="str">
        <f t="shared" ref="O62:O88" si="2">VLOOKUP(G62,desc_modelos, 2, FALSE)</f>
        <v>ARIMA</v>
      </c>
      <c r="P62" t="str">
        <f t="shared" ref="P62:P88" si="3">VLOOKUP(H62,desc_modelos, 2, FALSE)</f>
        <v>ARIMA</v>
      </c>
      <c r="Q62" t="str">
        <f t="shared" ref="Q62:Q88" si="4">VLOOKUP(I62,desc_modelos, 2, FALSE)</f>
        <v>VAR</v>
      </c>
      <c r="R62" t="str">
        <f t="shared" ref="R62:R88" si="5">VLOOKUP(J62,desc_modelos, 2, FALSE)</f>
        <v>STAR</v>
      </c>
      <c r="S62" t="str">
        <f t="shared" ref="S62:S88" si="6">VLOOKUP(K62,desc_modelos, 2, FALSE)</f>
        <v>ARIMA</v>
      </c>
      <c r="T62" t="str">
        <f t="shared" ref="T62:T88" si="7">VLOOKUP(L62,desc_modelos, 2, FALSE)</f>
        <v>ARIMA</v>
      </c>
    </row>
    <row r="63" spans="3:20">
      <c r="D63" t="s">
        <v>20</v>
      </c>
      <c r="F63" t="s">
        <v>4</v>
      </c>
      <c r="G63" t="s">
        <v>7</v>
      </c>
      <c r="H63" t="s">
        <v>3</v>
      </c>
      <c r="I63" t="s">
        <v>5</v>
      </c>
      <c r="J63" t="s">
        <v>5</v>
      </c>
      <c r="K63" t="s">
        <v>5</v>
      </c>
      <c r="L63" t="s">
        <v>5</v>
      </c>
      <c r="M63" t="s">
        <v>20</v>
      </c>
      <c r="N63" t="str">
        <f t="shared" si="1"/>
        <v>LSTVAR</v>
      </c>
      <c r="O63" t="str">
        <f t="shared" si="2"/>
        <v>STAR</v>
      </c>
      <c r="P63" t="str">
        <f t="shared" si="3"/>
        <v>Suavização Exponencial</v>
      </c>
      <c r="Q63" t="str">
        <f t="shared" si="4"/>
        <v>Ingênuo</v>
      </c>
      <c r="R63" t="str">
        <f t="shared" si="5"/>
        <v>Ingênuo</v>
      </c>
      <c r="S63" t="str">
        <f t="shared" si="6"/>
        <v>Ingênuo</v>
      </c>
      <c r="T63" t="str">
        <f t="shared" si="7"/>
        <v>Ingênuo</v>
      </c>
    </row>
    <row r="64" spans="3:20">
      <c r="D64" t="s">
        <v>21</v>
      </c>
      <c r="F64" t="s">
        <v>2</v>
      </c>
      <c r="G64" t="s">
        <v>2</v>
      </c>
      <c r="H64" t="s">
        <v>9</v>
      </c>
      <c r="I64" t="s">
        <v>3</v>
      </c>
      <c r="J64" t="s">
        <v>4</v>
      </c>
      <c r="K64" t="s">
        <v>4</v>
      </c>
      <c r="L64" t="s">
        <v>10</v>
      </c>
      <c r="M64" t="s">
        <v>21</v>
      </c>
      <c r="N64" t="str">
        <f t="shared" si="1"/>
        <v>ARIMA</v>
      </c>
      <c r="O64" t="str">
        <f t="shared" si="2"/>
        <v>ARIMA</v>
      </c>
      <c r="P64" t="str">
        <f t="shared" si="3"/>
        <v>Combinação - Mediana</v>
      </c>
      <c r="Q64" t="str">
        <f t="shared" si="4"/>
        <v>Suavização Exponencial</v>
      </c>
      <c r="R64" t="str">
        <f t="shared" si="5"/>
        <v>LSTVAR</v>
      </c>
      <c r="S64" t="str">
        <f t="shared" si="6"/>
        <v>LSTVAR</v>
      </c>
      <c r="T64" t="str">
        <f t="shared" si="7"/>
        <v>VAR</v>
      </c>
    </row>
    <row r="65" spans="4:20">
      <c r="D65" t="s">
        <v>22</v>
      </c>
      <c r="F65" t="s">
        <v>2</v>
      </c>
      <c r="G65" t="s">
        <v>8</v>
      </c>
      <c r="H65" t="s">
        <v>7</v>
      </c>
      <c r="I65" t="s">
        <v>8</v>
      </c>
      <c r="J65" t="s">
        <v>6</v>
      </c>
      <c r="K65" t="s">
        <v>7</v>
      </c>
      <c r="L65" t="s">
        <v>7</v>
      </c>
      <c r="M65" t="s">
        <v>22</v>
      </c>
      <c r="N65" t="str">
        <f t="shared" si="1"/>
        <v>ARIMA</v>
      </c>
      <c r="O65" t="str">
        <f t="shared" si="2"/>
        <v>Combinação - Média</v>
      </c>
      <c r="P65" t="str">
        <f t="shared" si="3"/>
        <v>STAR</v>
      </c>
      <c r="Q65" t="str">
        <f t="shared" si="4"/>
        <v>Combinação - Média</v>
      </c>
      <c r="R65" t="str">
        <f t="shared" si="5"/>
        <v>Passeio Aleatório</v>
      </c>
      <c r="S65" t="str">
        <f t="shared" si="6"/>
        <v>STAR</v>
      </c>
      <c r="T65" t="str">
        <f t="shared" si="7"/>
        <v>STAR</v>
      </c>
    </row>
    <row r="66" spans="4:20">
      <c r="D66" t="s">
        <v>23</v>
      </c>
      <c r="F66" t="s">
        <v>2</v>
      </c>
      <c r="G66" t="s">
        <v>10</v>
      </c>
      <c r="H66" t="s">
        <v>8</v>
      </c>
      <c r="I66" t="s">
        <v>10</v>
      </c>
      <c r="J66" t="s">
        <v>10</v>
      </c>
      <c r="K66" t="s">
        <v>10</v>
      </c>
      <c r="L66" t="s">
        <v>10</v>
      </c>
      <c r="M66" t="s">
        <v>23</v>
      </c>
      <c r="N66" t="str">
        <f t="shared" si="1"/>
        <v>ARIMA</v>
      </c>
      <c r="O66" t="str">
        <f t="shared" si="2"/>
        <v>VAR</v>
      </c>
      <c r="P66" t="str">
        <f t="shared" si="3"/>
        <v>Combinação - Média</v>
      </c>
      <c r="Q66" t="str">
        <f t="shared" si="4"/>
        <v>VAR</v>
      </c>
      <c r="R66" t="str">
        <f t="shared" si="5"/>
        <v>VAR</v>
      </c>
      <c r="S66" t="str">
        <f t="shared" si="6"/>
        <v>VAR</v>
      </c>
      <c r="T66" t="str">
        <f t="shared" si="7"/>
        <v>VAR</v>
      </c>
    </row>
    <row r="67" spans="4:20">
      <c r="D67" t="s">
        <v>24</v>
      </c>
      <c r="F67" t="s">
        <v>7</v>
      </c>
      <c r="G67" t="s">
        <v>7</v>
      </c>
      <c r="H67" t="s">
        <v>2</v>
      </c>
      <c r="I67" t="s">
        <v>2</v>
      </c>
      <c r="J67" t="s">
        <v>2</v>
      </c>
      <c r="K67" t="s">
        <v>3</v>
      </c>
      <c r="L67" t="s">
        <v>2</v>
      </c>
      <c r="M67" t="s">
        <v>24</v>
      </c>
      <c r="N67" t="str">
        <f t="shared" si="1"/>
        <v>STAR</v>
      </c>
      <c r="O67" t="str">
        <f t="shared" si="2"/>
        <v>STAR</v>
      </c>
      <c r="P67" t="str">
        <f t="shared" si="3"/>
        <v>ARIMA</v>
      </c>
      <c r="Q67" t="str">
        <f t="shared" si="4"/>
        <v>ARIMA</v>
      </c>
      <c r="R67" t="str">
        <f t="shared" si="5"/>
        <v>ARIMA</v>
      </c>
      <c r="S67" t="str">
        <f t="shared" si="6"/>
        <v>Suavização Exponencial</v>
      </c>
      <c r="T67" t="str">
        <f t="shared" si="7"/>
        <v>ARIMA</v>
      </c>
    </row>
    <row r="68" spans="4:20">
      <c r="D68" t="s">
        <v>25</v>
      </c>
      <c r="F68" t="s">
        <v>5</v>
      </c>
      <c r="G68" t="s">
        <v>9</v>
      </c>
      <c r="H68" t="s">
        <v>10</v>
      </c>
      <c r="I68" t="s">
        <v>2</v>
      </c>
      <c r="J68" t="s">
        <v>2</v>
      </c>
      <c r="K68" t="s">
        <v>10</v>
      </c>
      <c r="L68" t="s">
        <v>2</v>
      </c>
      <c r="M68" t="s">
        <v>25</v>
      </c>
      <c r="N68" t="str">
        <f t="shared" si="1"/>
        <v>Ingênuo</v>
      </c>
      <c r="O68" t="str">
        <f t="shared" si="2"/>
        <v>Combinação - Mediana</v>
      </c>
      <c r="P68" t="str">
        <f t="shared" si="3"/>
        <v>VAR</v>
      </c>
      <c r="Q68" t="str">
        <f t="shared" si="4"/>
        <v>ARIMA</v>
      </c>
      <c r="R68" t="str">
        <f t="shared" si="5"/>
        <v>ARIMA</v>
      </c>
      <c r="S68" t="str">
        <f t="shared" si="6"/>
        <v>VAR</v>
      </c>
      <c r="T68" t="str">
        <f t="shared" si="7"/>
        <v>ARIMA</v>
      </c>
    </row>
    <row r="69" spans="4:20">
      <c r="D69" t="s">
        <v>26</v>
      </c>
      <c r="F69" t="s">
        <v>2</v>
      </c>
      <c r="G69" t="s">
        <v>7</v>
      </c>
      <c r="H69" t="s">
        <v>2</v>
      </c>
      <c r="I69" t="s">
        <v>3</v>
      </c>
      <c r="J69" t="s">
        <v>5</v>
      </c>
      <c r="K69" t="s">
        <v>4</v>
      </c>
      <c r="L69" t="s">
        <v>5</v>
      </c>
      <c r="M69" t="s">
        <v>26</v>
      </c>
      <c r="N69" t="str">
        <f t="shared" si="1"/>
        <v>ARIMA</v>
      </c>
      <c r="O69" t="str">
        <f t="shared" si="2"/>
        <v>STAR</v>
      </c>
      <c r="P69" t="str">
        <f t="shared" si="3"/>
        <v>ARIMA</v>
      </c>
      <c r="Q69" t="str">
        <f t="shared" si="4"/>
        <v>Suavização Exponencial</v>
      </c>
      <c r="R69" t="str">
        <f t="shared" si="5"/>
        <v>Ingênuo</v>
      </c>
      <c r="S69" t="str">
        <f t="shared" si="6"/>
        <v>LSTVAR</v>
      </c>
      <c r="T69" t="str">
        <f t="shared" si="7"/>
        <v>Ingênuo</v>
      </c>
    </row>
    <row r="70" spans="4:20">
      <c r="D70" t="s">
        <v>27</v>
      </c>
      <c r="F70" t="s">
        <v>6</v>
      </c>
      <c r="G70" t="s">
        <v>3</v>
      </c>
      <c r="H70" t="s">
        <v>5</v>
      </c>
      <c r="I70" t="s">
        <v>3</v>
      </c>
      <c r="J70" t="s">
        <v>3</v>
      </c>
      <c r="K70" t="s">
        <v>3</v>
      </c>
      <c r="L70" t="s">
        <v>3</v>
      </c>
      <c r="M70" t="s">
        <v>27</v>
      </c>
      <c r="N70" t="str">
        <f t="shared" si="1"/>
        <v>Passeio Aleatório</v>
      </c>
      <c r="O70" t="str">
        <f t="shared" si="2"/>
        <v>Suavização Exponencial</v>
      </c>
      <c r="P70" t="str">
        <f t="shared" si="3"/>
        <v>Ingênuo</v>
      </c>
      <c r="Q70" t="str">
        <f t="shared" si="4"/>
        <v>Suavização Exponencial</v>
      </c>
      <c r="R70" t="str">
        <f t="shared" si="5"/>
        <v>Suavização Exponencial</v>
      </c>
      <c r="S70" t="str">
        <f t="shared" si="6"/>
        <v>Suavização Exponencial</v>
      </c>
      <c r="T70" t="str">
        <f t="shared" si="7"/>
        <v>Suavização Exponencial</v>
      </c>
    </row>
    <row r="71" spans="4:20">
      <c r="D71" t="s">
        <v>28</v>
      </c>
      <c r="F71" t="s">
        <v>4</v>
      </c>
      <c r="G71" t="s">
        <v>4</v>
      </c>
      <c r="H71" t="s">
        <v>4</v>
      </c>
      <c r="I71" t="s">
        <v>5</v>
      </c>
      <c r="J71" t="s">
        <v>4</v>
      </c>
      <c r="K71" t="s">
        <v>5</v>
      </c>
      <c r="L71" t="s">
        <v>4</v>
      </c>
      <c r="M71" t="s">
        <v>28</v>
      </c>
      <c r="N71" t="str">
        <f t="shared" si="1"/>
        <v>LSTVAR</v>
      </c>
      <c r="O71" t="str">
        <f t="shared" si="2"/>
        <v>LSTVAR</v>
      </c>
      <c r="P71" t="str">
        <f t="shared" si="3"/>
        <v>LSTVAR</v>
      </c>
      <c r="Q71" t="str">
        <f t="shared" si="4"/>
        <v>Ingênuo</v>
      </c>
      <c r="R71" t="str">
        <f t="shared" si="5"/>
        <v>LSTVAR</v>
      </c>
      <c r="S71" t="str">
        <f t="shared" si="6"/>
        <v>Ingênuo</v>
      </c>
      <c r="T71" t="str">
        <f t="shared" si="7"/>
        <v>LSTVAR</v>
      </c>
    </row>
    <row r="72" spans="4:20">
      <c r="D72" t="s">
        <v>29</v>
      </c>
      <c r="F72" t="s">
        <v>5</v>
      </c>
      <c r="G72" t="s">
        <v>5</v>
      </c>
      <c r="H72" t="s">
        <v>3</v>
      </c>
      <c r="I72" t="s">
        <v>4</v>
      </c>
      <c r="J72" t="s">
        <v>5</v>
      </c>
      <c r="K72" t="s">
        <v>5</v>
      </c>
      <c r="L72" t="s">
        <v>5</v>
      </c>
      <c r="M72" t="s">
        <v>29</v>
      </c>
      <c r="N72" t="str">
        <f t="shared" si="1"/>
        <v>Ingênuo</v>
      </c>
      <c r="O72" t="str">
        <f t="shared" si="2"/>
        <v>Ingênuo</v>
      </c>
      <c r="P72" t="str">
        <f t="shared" si="3"/>
        <v>Suavização Exponencial</v>
      </c>
      <c r="Q72" t="str">
        <f t="shared" si="4"/>
        <v>LSTVAR</v>
      </c>
      <c r="R72" t="str">
        <f t="shared" si="5"/>
        <v>Ingênuo</v>
      </c>
      <c r="S72" t="str">
        <f t="shared" si="6"/>
        <v>Ingênuo</v>
      </c>
      <c r="T72" t="str">
        <f t="shared" si="7"/>
        <v>Ingênuo</v>
      </c>
    </row>
    <row r="73" spans="4:20">
      <c r="D73" t="s">
        <v>30</v>
      </c>
      <c r="F73" t="s">
        <v>4</v>
      </c>
      <c r="G73" t="s">
        <v>4</v>
      </c>
      <c r="H73" t="s">
        <v>9</v>
      </c>
      <c r="I73" t="s">
        <v>2</v>
      </c>
      <c r="J73" t="s">
        <v>2</v>
      </c>
      <c r="K73" t="s">
        <v>7</v>
      </c>
      <c r="L73" t="s">
        <v>2</v>
      </c>
      <c r="M73" t="s">
        <v>30</v>
      </c>
      <c r="N73" t="str">
        <f t="shared" si="1"/>
        <v>LSTVAR</v>
      </c>
      <c r="O73" t="str">
        <f t="shared" si="2"/>
        <v>LSTVAR</v>
      </c>
      <c r="P73" t="str">
        <f t="shared" si="3"/>
        <v>Combinação - Mediana</v>
      </c>
      <c r="Q73" t="str">
        <f t="shared" si="4"/>
        <v>ARIMA</v>
      </c>
      <c r="R73" t="str">
        <f t="shared" si="5"/>
        <v>ARIMA</v>
      </c>
      <c r="S73" t="str">
        <f t="shared" si="6"/>
        <v>STAR</v>
      </c>
      <c r="T73" t="str">
        <f t="shared" si="7"/>
        <v>ARIMA</v>
      </c>
    </row>
    <row r="74" spans="4:20">
      <c r="D74" t="s">
        <v>31</v>
      </c>
      <c r="F74" t="s">
        <v>5</v>
      </c>
      <c r="G74" t="s">
        <v>5</v>
      </c>
      <c r="H74" t="s">
        <v>5</v>
      </c>
      <c r="I74" t="s">
        <v>9</v>
      </c>
      <c r="J74" t="s">
        <v>5</v>
      </c>
      <c r="K74" t="s">
        <v>5</v>
      </c>
      <c r="L74" t="s">
        <v>5</v>
      </c>
      <c r="M74" t="s">
        <v>31</v>
      </c>
      <c r="N74" t="str">
        <f t="shared" si="1"/>
        <v>Ingênuo</v>
      </c>
      <c r="O74" t="str">
        <f t="shared" si="2"/>
        <v>Ingênuo</v>
      </c>
      <c r="P74" t="str">
        <f t="shared" si="3"/>
        <v>Ingênuo</v>
      </c>
      <c r="Q74" t="str">
        <f t="shared" si="4"/>
        <v>Combinação - Mediana</v>
      </c>
      <c r="R74" t="str">
        <f t="shared" si="5"/>
        <v>Ingênuo</v>
      </c>
      <c r="S74" t="str">
        <f t="shared" si="6"/>
        <v>Ingênuo</v>
      </c>
      <c r="T74" t="str">
        <f t="shared" si="7"/>
        <v>Ingênuo</v>
      </c>
    </row>
    <row r="75" spans="4:20">
      <c r="D75" t="s">
        <v>32</v>
      </c>
      <c r="F75" t="s">
        <v>8</v>
      </c>
      <c r="G75" t="s">
        <v>8</v>
      </c>
      <c r="H75" t="s">
        <v>3</v>
      </c>
      <c r="I75" t="s">
        <v>10</v>
      </c>
      <c r="J75" t="s">
        <v>8</v>
      </c>
      <c r="K75" t="s">
        <v>8</v>
      </c>
      <c r="L75" t="s">
        <v>8</v>
      </c>
      <c r="M75" t="s">
        <v>32</v>
      </c>
      <c r="N75" t="str">
        <f t="shared" si="1"/>
        <v>Combinação - Média</v>
      </c>
      <c r="O75" t="str">
        <f t="shared" si="2"/>
        <v>Combinação - Média</v>
      </c>
      <c r="P75" t="str">
        <f t="shared" si="3"/>
        <v>Suavização Exponencial</v>
      </c>
      <c r="Q75" t="str">
        <f t="shared" si="4"/>
        <v>VAR</v>
      </c>
      <c r="R75" t="str">
        <f t="shared" si="5"/>
        <v>Combinação - Média</v>
      </c>
      <c r="S75" t="str">
        <f t="shared" si="6"/>
        <v>Combinação - Média</v>
      </c>
      <c r="T75" t="str">
        <f t="shared" si="7"/>
        <v>Combinação - Média</v>
      </c>
    </row>
    <row r="76" spans="4:20">
      <c r="D76" t="s">
        <v>33</v>
      </c>
      <c r="F76" t="s">
        <v>7</v>
      </c>
      <c r="G76" t="s">
        <v>7</v>
      </c>
      <c r="H76" t="s">
        <v>4</v>
      </c>
      <c r="I76" t="s">
        <v>5</v>
      </c>
      <c r="J76" t="s">
        <v>4</v>
      </c>
      <c r="K76" t="s">
        <v>5</v>
      </c>
      <c r="L76" t="s">
        <v>4</v>
      </c>
      <c r="M76" t="s">
        <v>33</v>
      </c>
      <c r="N76" t="str">
        <f t="shared" si="1"/>
        <v>STAR</v>
      </c>
      <c r="O76" t="str">
        <f t="shared" si="2"/>
        <v>STAR</v>
      </c>
      <c r="P76" t="str">
        <f t="shared" si="3"/>
        <v>LSTVAR</v>
      </c>
      <c r="Q76" t="str">
        <f t="shared" si="4"/>
        <v>Ingênuo</v>
      </c>
      <c r="R76" t="str">
        <f t="shared" si="5"/>
        <v>LSTVAR</v>
      </c>
      <c r="S76" t="str">
        <f t="shared" si="6"/>
        <v>Ingênuo</v>
      </c>
      <c r="T76" t="str">
        <f t="shared" si="7"/>
        <v>LSTVAR</v>
      </c>
    </row>
    <row r="77" spans="4:20">
      <c r="D77" t="s">
        <v>34</v>
      </c>
      <c r="F77" t="s">
        <v>10</v>
      </c>
      <c r="G77" t="s">
        <v>5</v>
      </c>
      <c r="H77" t="s">
        <v>5</v>
      </c>
      <c r="I77" t="s">
        <v>5</v>
      </c>
      <c r="J77" t="s">
        <v>5</v>
      </c>
      <c r="K77" t="s">
        <v>5</v>
      </c>
      <c r="L77" t="s">
        <v>5</v>
      </c>
      <c r="M77" t="s">
        <v>34</v>
      </c>
      <c r="N77" t="str">
        <f t="shared" si="1"/>
        <v>VAR</v>
      </c>
      <c r="O77" t="str">
        <f t="shared" si="2"/>
        <v>Ingênuo</v>
      </c>
      <c r="P77" t="str">
        <f t="shared" si="3"/>
        <v>Ingênuo</v>
      </c>
      <c r="Q77" t="str">
        <f t="shared" si="4"/>
        <v>Ingênuo</v>
      </c>
      <c r="R77" t="str">
        <f t="shared" si="5"/>
        <v>Ingênuo</v>
      </c>
      <c r="S77" t="str">
        <f t="shared" si="6"/>
        <v>Ingênuo</v>
      </c>
      <c r="T77" t="str">
        <f t="shared" si="7"/>
        <v>Ingênuo</v>
      </c>
    </row>
    <row r="78" spans="4:20">
      <c r="D78" t="s">
        <v>35</v>
      </c>
      <c r="F78" t="s">
        <v>4</v>
      </c>
      <c r="G78" t="s">
        <v>2</v>
      </c>
      <c r="H78" t="s">
        <v>3</v>
      </c>
      <c r="I78" t="s">
        <v>5</v>
      </c>
      <c r="J78" t="s">
        <v>9</v>
      </c>
      <c r="K78" t="s">
        <v>3</v>
      </c>
      <c r="L78" t="s">
        <v>3</v>
      </c>
      <c r="M78" t="s">
        <v>35</v>
      </c>
      <c r="N78" t="str">
        <f t="shared" si="1"/>
        <v>LSTVAR</v>
      </c>
      <c r="O78" t="str">
        <f t="shared" si="2"/>
        <v>ARIMA</v>
      </c>
      <c r="P78" t="str">
        <f t="shared" si="3"/>
        <v>Suavização Exponencial</v>
      </c>
      <c r="Q78" t="str">
        <f t="shared" si="4"/>
        <v>Ingênuo</v>
      </c>
      <c r="R78" t="str">
        <f t="shared" si="5"/>
        <v>Combinação - Mediana</v>
      </c>
      <c r="S78" t="str">
        <f t="shared" si="6"/>
        <v>Suavização Exponencial</v>
      </c>
      <c r="T78" t="str">
        <f t="shared" si="7"/>
        <v>Suavização Exponencial</v>
      </c>
    </row>
    <row r="79" spans="4:20">
      <c r="D79" t="s">
        <v>36</v>
      </c>
      <c r="F79" t="s">
        <v>8</v>
      </c>
      <c r="G79" t="s">
        <v>8</v>
      </c>
      <c r="H79" t="s">
        <v>7</v>
      </c>
      <c r="I79" t="s">
        <v>7</v>
      </c>
      <c r="J79" t="s">
        <v>2</v>
      </c>
      <c r="K79" t="s">
        <v>2</v>
      </c>
      <c r="L79" t="s">
        <v>9</v>
      </c>
      <c r="M79" t="s">
        <v>36</v>
      </c>
      <c r="N79" t="str">
        <f t="shared" si="1"/>
        <v>Combinação - Média</v>
      </c>
      <c r="O79" t="str">
        <f t="shared" si="2"/>
        <v>Combinação - Média</v>
      </c>
      <c r="P79" t="str">
        <f t="shared" si="3"/>
        <v>STAR</v>
      </c>
      <c r="Q79" t="str">
        <f t="shared" si="4"/>
        <v>STAR</v>
      </c>
      <c r="R79" t="str">
        <f t="shared" si="5"/>
        <v>ARIMA</v>
      </c>
      <c r="S79" t="str">
        <f t="shared" si="6"/>
        <v>ARIMA</v>
      </c>
      <c r="T79" t="str">
        <f t="shared" si="7"/>
        <v>Combinação - Mediana</v>
      </c>
    </row>
    <row r="80" spans="4:20">
      <c r="D80" t="s">
        <v>37</v>
      </c>
      <c r="F80" t="s">
        <v>5</v>
      </c>
      <c r="G80" t="s">
        <v>10</v>
      </c>
      <c r="H80" t="s">
        <v>2</v>
      </c>
      <c r="I80" t="s">
        <v>10</v>
      </c>
      <c r="J80" t="s">
        <v>10</v>
      </c>
      <c r="K80" t="s">
        <v>10</v>
      </c>
      <c r="L80" t="s">
        <v>3</v>
      </c>
      <c r="M80" t="s">
        <v>37</v>
      </c>
      <c r="N80" t="str">
        <f t="shared" si="1"/>
        <v>Ingênuo</v>
      </c>
      <c r="O80" t="str">
        <f t="shared" si="2"/>
        <v>VAR</v>
      </c>
      <c r="P80" t="str">
        <f t="shared" si="3"/>
        <v>ARIMA</v>
      </c>
      <c r="Q80" t="str">
        <f t="shared" si="4"/>
        <v>VAR</v>
      </c>
      <c r="R80" t="str">
        <f t="shared" si="5"/>
        <v>VAR</v>
      </c>
      <c r="S80" t="str">
        <f t="shared" si="6"/>
        <v>VAR</v>
      </c>
      <c r="T80" t="str">
        <f t="shared" si="7"/>
        <v>Suavização Exponencial</v>
      </c>
    </row>
    <row r="81" spans="4:20">
      <c r="D81" t="s">
        <v>38</v>
      </c>
      <c r="F81" t="s">
        <v>4</v>
      </c>
      <c r="G81" t="s">
        <v>4</v>
      </c>
      <c r="H81" t="s">
        <v>5</v>
      </c>
      <c r="I81" t="s">
        <v>2</v>
      </c>
      <c r="J81" t="s">
        <v>5</v>
      </c>
      <c r="K81" t="s">
        <v>5</v>
      </c>
      <c r="L81" t="s">
        <v>5</v>
      </c>
      <c r="M81" t="s">
        <v>38</v>
      </c>
      <c r="N81" t="str">
        <f t="shared" si="1"/>
        <v>LSTVAR</v>
      </c>
      <c r="O81" t="str">
        <f t="shared" si="2"/>
        <v>LSTVAR</v>
      </c>
      <c r="P81" t="str">
        <f t="shared" si="3"/>
        <v>Ingênuo</v>
      </c>
      <c r="Q81" t="str">
        <f t="shared" si="4"/>
        <v>ARIMA</v>
      </c>
      <c r="R81" t="str">
        <f t="shared" si="5"/>
        <v>Ingênuo</v>
      </c>
      <c r="S81" t="str">
        <f t="shared" si="6"/>
        <v>Ingênuo</v>
      </c>
      <c r="T81" t="str">
        <f t="shared" si="7"/>
        <v>Ingênuo</v>
      </c>
    </row>
    <row r="82" spans="4:20">
      <c r="D82" t="s">
        <v>39</v>
      </c>
      <c r="F82" t="s">
        <v>8</v>
      </c>
      <c r="G82" t="s">
        <v>8</v>
      </c>
      <c r="H82" t="s">
        <v>5</v>
      </c>
      <c r="I82" t="s">
        <v>6</v>
      </c>
      <c r="J82" t="s">
        <v>7</v>
      </c>
      <c r="K82" t="s">
        <v>3</v>
      </c>
      <c r="L82" t="s">
        <v>8</v>
      </c>
      <c r="M82" t="s">
        <v>39</v>
      </c>
      <c r="N82" t="str">
        <f t="shared" si="1"/>
        <v>Combinação - Média</v>
      </c>
      <c r="O82" t="str">
        <f t="shared" si="2"/>
        <v>Combinação - Média</v>
      </c>
      <c r="P82" t="str">
        <f t="shared" si="3"/>
        <v>Ingênuo</v>
      </c>
      <c r="Q82" t="str">
        <f t="shared" si="4"/>
        <v>Passeio Aleatório</v>
      </c>
      <c r="R82" t="str">
        <f t="shared" si="5"/>
        <v>STAR</v>
      </c>
      <c r="S82" t="str">
        <f t="shared" si="6"/>
        <v>Suavização Exponencial</v>
      </c>
      <c r="T82" t="str">
        <f t="shared" si="7"/>
        <v>Combinação - Média</v>
      </c>
    </row>
    <row r="83" spans="4:20">
      <c r="D83" t="s">
        <v>40</v>
      </c>
      <c r="F83" t="s">
        <v>5</v>
      </c>
      <c r="G83" t="s">
        <v>6</v>
      </c>
      <c r="H83" t="s">
        <v>8</v>
      </c>
      <c r="I83" t="s">
        <v>5</v>
      </c>
      <c r="J83" t="s">
        <v>8</v>
      </c>
      <c r="K83" t="s">
        <v>8</v>
      </c>
      <c r="L83" t="s">
        <v>8</v>
      </c>
      <c r="M83" t="s">
        <v>40</v>
      </c>
      <c r="N83" t="str">
        <f t="shared" si="1"/>
        <v>Ingênuo</v>
      </c>
      <c r="O83" t="str">
        <f t="shared" si="2"/>
        <v>Passeio Aleatório</v>
      </c>
      <c r="P83" t="str">
        <f t="shared" si="3"/>
        <v>Combinação - Média</v>
      </c>
      <c r="Q83" t="str">
        <f t="shared" si="4"/>
        <v>Ingênuo</v>
      </c>
      <c r="R83" t="str">
        <f t="shared" si="5"/>
        <v>Combinação - Média</v>
      </c>
      <c r="S83" t="str">
        <f t="shared" si="6"/>
        <v>Combinação - Média</v>
      </c>
      <c r="T83" t="str">
        <f t="shared" si="7"/>
        <v>Combinação - Média</v>
      </c>
    </row>
    <row r="84" spans="4:20">
      <c r="D84" t="s">
        <v>41</v>
      </c>
      <c r="F84" t="s">
        <v>5</v>
      </c>
      <c r="G84" t="s">
        <v>3</v>
      </c>
      <c r="H84" t="s">
        <v>5</v>
      </c>
      <c r="I84" t="s">
        <v>5</v>
      </c>
      <c r="J84" t="s">
        <v>3</v>
      </c>
      <c r="K84" t="s">
        <v>3</v>
      </c>
      <c r="L84" t="s">
        <v>3</v>
      </c>
      <c r="M84" t="s">
        <v>41</v>
      </c>
      <c r="N84" t="str">
        <f t="shared" si="1"/>
        <v>Ingênuo</v>
      </c>
      <c r="O84" t="str">
        <f t="shared" si="2"/>
        <v>Suavização Exponencial</v>
      </c>
      <c r="P84" t="str">
        <f t="shared" si="3"/>
        <v>Ingênuo</v>
      </c>
      <c r="Q84" t="str">
        <f t="shared" si="4"/>
        <v>Ingênuo</v>
      </c>
      <c r="R84" t="str">
        <f t="shared" si="5"/>
        <v>Suavização Exponencial</v>
      </c>
      <c r="S84" t="str">
        <f t="shared" si="6"/>
        <v>Suavização Exponencial</v>
      </c>
      <c r="T84" t="str">
        <f t="shared" si="7"/>
        <v>Suavização Exponencial</v>
      </c>
    </row>
    <row r="85" spans="4:20">
      <c r="D85" t="s">
        <v>42</v>
      </c>
      <c r="F85" t="s">
        <v>3</v>
      </c>
      <c r="G85" t="s">
        <v>6</v>
      </c>
      <c r="H85" t="s">
        <v>3</v>
      </c>
      <c r="I85" t="s">
        <v>3</v>
      </c>
      <c r="J85" t="s">
        <v>6</v>
      </c>
      <c r="K85" t="s">
        <v>9</v>
      </c>
      <c r="L85" t="s">
        <v>2</v>
      </c>
      <c r="M85" t="s">
        <v>42</v>
      </c>
      <c r="N85" t="str">
        <f t="shared" si="1"/>
        <v>Suavização Exponencial</v>
      </c>
      <c r="O85" t="str">
        <f t="shared" si="2"/>
        <v>Passeio Aleatório</v>
      </c>
      <c r="P85" t="str">
        <f t="shared" si="3"/>
        <v>Suavização Exponencial</v>
      </c>
      <c r="Q85" t="str">
        <f t="shared" si="4"/>
        <v>Suavização Exponencial</v>
      </c>
      <c r="R85" t="str">
        <f t="shared" si="5"/>
        <v>Passeio Aleatório</v>
      </c>
      <c r="S85" t="str">
        <f t="shared" si="6"/>
        <v>Combinação - Mediana</v>
      </c>
      <c r="T85" t="str">
        <f t="shared" si="7"/>
        <v>ARIMA</v>
      </c>
    </row>
    <row r="86" spans="4:20">
      <c r="D86" t="s">
        <v>43</v>
      </c>
      <c r="F86" t="s">
        <v>2</v>
      </c>
      <c r="G86" t="s">
        <v>2</v>
      </c>
      <c r="H86" t="s">
        <v>7</v>
      </c>
      <c r="I86" t="s">
        <v>3</v>
      </c>
      <c r="J86" t="s">
        <v>9</v>
      </c>
      <c r="K86" t="s">
        <v>7</v>
      </c>
      <c r="L86" t="s">
        <v>4</v>
      </c>
      <c r="M86" t="s">
        <v>43</v>
      </c>
      <c r="N86" t="str">
        <f t="shared" si="1"/>
        <v>ARIMA</v>
      </c>
      <c r="O86" t="str">
        <f t="shared" si="2"/>
        <v>ARIMA</v>
      </c>
      <c r="P86" t="str">
        <f t="shared" si="3"/>
        <v>STAR</v>
      </c>
      <c r="Q86" t="str">
        <f t="shared" si="4"/>
        <v>Suavização Exponencial</v>
      </c>
      <c r="R86" t="str">
        <f t="shared" si="5"/>
        <v>Combinação - Mediana</v>
      </c>
      <c r="S86" t="str">
        <f t="shared" si="6"/>
        <v>STAR</v>
      </c>
      <c r="T86" t="str">
        <f t="shared" si="7"/>
        <v>LSTVAR</v>
      </c>
    </row>
    <row r="87" spans="4:20">
      <c r="D87" t="s">
        <v>44</v>
      </c>
      <c r="F87" t="s">
        <v>6</v>
      </c>
      <c r="G87" t="s">
        <v>6</v>
      </c>
      <c r="H87" t="s">
        <v>2</v>
      </c>
      <c r="I87" t="s">
        <v>9</v>
      </c>
      <c r="J87" t="s">
        <v>4</v>
      </c>
      <c r="K87" t="s">
        <v>4</v>
      </c>
      <c r="L87" t="s">
        <v>4</v>
      </c>
      <c r="M87" t="s">
        <v>44</v>
      </c>
      <c r="N87" t="str">
        <f t="shared" si="1"/>
        <v>Passeio Aleatório</v>
      </c>
      <c r="O87" t="str">
        <f t="shared" si="2"/>
        <v>Passeio Aleatório</v>
      </c>
      <c r="P87" t="str">
        <f t="shared" si="3"/>
        <v>ARIMA</v>
      </c>
      <c r="Q87" t="str">
        <f t="shared" si="4"/>
        <v>Combinação - Mediana</v>
      </c>
      <c r="R87" t="str">
        <f t="shared" si="5"/>
        <v>LSTVAR</v>
      </c>
      <c r="S87" t="str">
        <f t="shared" si="6"/>
        <v>LSTVAR</v>
      </c>
      <c r="T87" t="str">
        <f t="shared" si="7"/>
        <v>LSTVAR</v>
      </c>
    </row>
    <row r="88" spans="4:20">
      <c r="D88" t="s">
        <v>45</v>
      </c>
      <c r="F88" t="s">
        <v>7</v>
      </c>
      <c r="G88" t="s">
        <v>2</v>
      </c>
      <c r="H88" t="s">
        <v>6</v>
      </c>
      <c r="I88" t="s">
        <v>7</v>
      </c>
      <c r="J88" t="s">
        <v>7</v>
      </c>
      <c r="K88" t="s">
        <v>6</v>
      </c>
      <c r="L88" t="s">
        <v>7</v>
      </c>
      <c r="M88" t="s">
        <v>45</v>
      </c>
      <c r="N88" t="str">
        <f t="shared" si="1"/>
        <v>STAR</v>
      </c>
      <c r="O88" t="str">
        <f t="shared" si="2"/>
        <v>ARIMA</v>
      </c>
      <c r="P88" t="str">
        <f t="shared" si="3"/>
        <v>Passeio Aleatório</v>
      </c>
      <c r="Q88" t="str">
        <f t="shared" si="4"/>
        <v>STAR</v>
      </c>
      <c r="R88" t="str">
        <f t="shared" si="5"/>
        <v>STAR</v>
      </c>
      <c r="S88" t="str">
        <f t="shared" si="6"/>
        <v>Passeio Aleatório</v>
      </c>
      <c r="T88" t="str">
        <f t="shared" si="7"/>
        <v>STAR</v>
      </c>
    </row>
    <row r="91" spans="4:20">
      <c r="D91" t="s">
        <v>166</v>
      </c>
      <c r="F91" t="s">
        <v>158</v>
      </c>
      <c r="G91" t="s">
        <v>159</v>
      </c>
      <c r="H91" t="s">
        <v>160</v>
      </c>
      <c r="I91" t="s">
        <v>161</v>
      </c>
      <c r="J91" t="s">
        <v>162</v>
      </c>
      <c r="K91" t="s">
        <v>163</v>
      </c>
      <c r="L91" t="s">
        <v>164</v>
      </c>
      <c r="M91" t="s">
        <v>166</v>
      </c>
      <c r="N91" t="s">
        <v>158</v>
      </c>
      <c r="O91" t="s">
        <v>159</v>
      </c>
      <c r="P91" t="s">
        <v>160</v>
      </c>
      <c r="Q91" t="s">
        <v>161</v>
      </c>
      <c r="R91" t="s">
        <v>162</v>
      </c>
      <c r="S91" t="s">
        <v>163</v>
      </c>
      <c r="T91" t="s">
        <v>164</v>
      </c>
    </row>
    <row r="92" spans="4:20">
      <c r="D92" t="s">
        <v>19</v>
      </c>
      <c r="F92" t="s">
        <v>7</v>
      </c>
      <c r="G92" t="s">
        <v>7</v>
      </c>
      <c r="H92" t="s">
        <v>2</v>
      </c>
      <c r="I92" t="s">
        <v>2</v>
      </c>
      <c r="J92" t="s">
        <v>7</v>
      </c>
      <c r="K92" t="s">
        <v>2</v>
      </c>
      <c r="L92" t="s">
        <v>2</v>
      </c>
      <c r="M92" t="s">
        <v>19</v>
      </c>
      <c r="N92" t="str">
        <f t="shared" ref="N92:N118" si="8">VLOOKUP(F92,desc_modelos, 2, FALSE)</f>
        <v>STAR</v>
      </c>
      <c r="O92" t="str">
        <f t="shared" ref="O92:O118" si="9">VLOOKUP(G92,desc_modelos, 2, FALSE)</f>
        <v>STAR</v>
      </c>
      <c r="P92" t="str">
        <f t="shared" ref="P92:P118" si="10">VLOOKUP(H92,desc_modelos, 2, FALSE)</f>
        <v>ARIMA</v>
      </c>
      <c r="Q92" t="str">
        <f t="shared" ref="Q92:Q118" si="11">VLOOKUP(I92,desc_modelos, 2, FALSE)</f>
        <v>ARIMA</v>
      </c>
      <c r="R92" t="str">
        <f t="shared" ref="R92:R118" si="12">VLOOKUP(J92,desc_modelos, 2, FALSE)</f>
        <v>STAR</v>
      </c>
      <c r="S92" t="str">
        <f t="shared" ref="S92:S118" si="13">VLOOKUP(K92,desc_modelos, 2, FALSE)</f>
        <v>ARIMA</v>
      </c>
      <c r="T92" t="str">
        <f t="shared" ref="T92:T118" si="14">VLOOKUP(L92,desc_modelos, 2, FALSE)</f>
        <v>ARIMA</v>
      </c>
    </row>
    <row r="93" spans="4:20">
      <c r="D93" t="s">
        <v>20</v>
      </c>
      <c r="F93" t="s">
        <v>4</v>
      </c>
      <c r="G93" t="s">
        <v>3</v>
      </c>
      <c r="H93" t="s">
        <v>5</v>
      </c>
      <c r="I93" t="s">
        <v>7</v>
      </c>
      <c r="J93" t="s">
        <v>5</v>
      </c>
      <c r="K93" t="s">
        <v>5</v>
      </c>
      <c r="L93" t="s">
        <v>3</v>
      </c>
      <c r="M93" t="s">
        <v>20</v>
      </c>
      <c r="N93" t="str">
        <f t="shared" si="8"/>
        <v>LSTVAR</v>
      </c>
      <c r="O93" t="str">
        <f t="shared" si="9"/>
        <v>Suavização Exponencial</v>
      </c>
      <c r="P93" t="str">
        <f t="shared" si="10"/>
        <v>Ingênuo</v>
      </c>
      <c r="Q93" t="str">
        <f t="shared" si="11"/>
        <v>STAR</v>
      </c>
      <c r="R93" t="str">
        <f t="shared" si="12"/>
        <v>Ingênuo</v>
      </c>
      <c r="S93" t="str">
        <f t="shared" si="13"/>
        <v>Ingênuo</v>
      </c>
      <c r="T93" t="str">
        <f t="shared" si="14"/>
        <v>Suavização Exponencial</v>
      </c>
    </row>
    <row r="94" spans="4:20">
      <c r="D94" t="s">
        <v>21</v>
      </c>
      <c r="F94" t="s">
        <v>2</v>
      </c>
      <c r="G94" t="s">
        <v>2</v>
      </c>
      <c r="H94" t="s">
        <v>8</v>
      </c>
      <c r="I94" t="s">
        <v>6</v>
      </c>
      <c r="J94" t="s">
        <v>4</v>
      </c>
      <c r="K94" t="s">
        <v>4</v>
      </c>
      <c r="L94" t="s">
        <v>10</v>
      </c>
      <c r="M94" t="s">
        <v>21</v>
      </c>
      <c r="N94" t="str">
        <f t="shared" si="8"/>
        <v>ARIMA</v>
      </c>
      <c r="O94" t="str">
        <f t="shared" si="9"/>
        <v>ARIMA</v>
      </c>
      <c r="P94" t="str">
        <f t="shared" si="10"/>
        <v>Combinação - Média</v>
      </c>
      <c r="Q94" t="str">
        <f t="shared" si="11"/>
        <v>Passeio Aleatório</v>
      </c>
      <c r="R94" t="str">
        <f t="shared" si="12"/>
        <v>LSTVAR</v>
      </c>
      <c r="S94" t="str">
        <f t="shared" si="13"/>
        <v>LSTVAR</v>
      </c>
      <c r="T94" t="str">
        <f t="shared" si="14"/>
        <v>VAR</v>
      </c>
    </row>
    <row r="95" spans="4:20">
      <c r="D95" t="s">
        <v>22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6</v>
      </c>
      <c r="L95" t="s">
        <v>2</v>
      </c>
      <c r="M95" t="s">
        <v>22</v>
      </c>
      <c r="N95" t="str">
        <f t="shared" si="8"/>
        <v>ARIMA</v>
      </c>
      <c r="O95" t="str">
        <f t="shared" si="9"/>
        <v>ARIMA</v>
      </c>
      <c r="P95" t="str">
        <f t="shared" si="10"/>
        <v>ARIMA</v>
      </c>
      <c r="Q95" t="str">
        <f t="shared" si="11"/>
        <v>ARIMA</v>
      </c>
      <c r="R95" t="str">
        <f t="shared" si="12"/>
        <v>ARIMA</v>
      </c>
      <c r="S95" t="str">
        <f t="shared" si="13"/>
        <v>Passeio Aleatório</v>
      </c>
      <c r="T95" t="str">
        <f t="shared" si="14"/>
        <v>ARIMA</v>
      </c>
    </row>
    <row r="96" spans="4:20">
      <c r="D96" t="s">
        <v>23</v>
      </c>
      <c r="F96" t="s">
        <v>2</v>
      </c>
      <c r="G96" t="s">
        <v>10</v>
      </c>
      <c r="H96" t="s">
        <v>2</v>
      </c>
      <c r="I96" t="s">
        <v>2</v>
      </c>
      <c r="J96" t="s">
        <v>2</v>
      </c>
      <c r="K96" t="s">
        <v>10</v>
      </c>
      <c r="L96" t="s">
        <v>2</v>
      </c>
      <c r="M96" t="s">
        <v>23</v>
      </c>
      <c r="N96" t="str">
        <f t="shared" si="8"/>
        <v>ARIMA</v>
      </c>
      <c r="O96" t="str">
        <f t="shared" si="9"/>
        <v>VAR</v>
      </c>
      <c r="P96" t="str">
        <f t="shared" si="10"/>
        <v>ARIMA</v>
      </c>
      <c r="Q96" t="str">
        <f t="shared" si="11"/>
        <v>ARIMA</v>
      </c>
      <c r="R96" t="str">
        <f t="shared" si="12"/>
        <v>ARIMA</v>
      </c>
      <c r="S96" t="str">
        <f t="shared" si="13"/>
        <v>VAR</v>
      </c>
      <c r="T96" t="str">
        <f t="shared" si="14"/>
        <v>ARIMA</v>
      </c>
    </row>
    <row r="97" spans="4:20">
      <c r="D97" t="s">
        <v>24</v>
      </c>
      <c r="F97" t="s">
        <v>7</v>
      </c>
      <c r="G97" t="s">
        <v>9</v>
      </c>
      <c r="H97" t="s">
        <v>6</v>
      </c>
      <c r="I97" t="s">
        <v>2</v>
      </c>
      <c r="J97" t="s">
        <v>8</v>
      </c>
      <c r="K97" t="s">
        <v>2</v>
      </c>
      <c r="L97" t="s">
        <v>2</v>
      </c>
      <c r="M97" t="s">
        <v>24</v>
      </c>
      <c r="N97" t="str">
        <f t="shared" si="8"/>
        <v>STAR</v>
      </c>
      <c r="O97" t="str">
        <f t="shared" si="9"/>
        <v>Combinação - Mediana</v>
      </c>
      <c r="P97" t="str">
        <f t="shared" si="10"/>
        <v>Passeio Aleatório</v>
      </c>
      <c r="Q97" t="str">
        <f t="shared" si="11"/>
        <v>ARIMA</v>
      </c>
      <c r="R97" t="str">
        <f t="shared" si="12"/>
        <v>Combinação - Média</v>
      </c>
      <c r="S97" t="str">
        <f t="shared" si="13"/>
        <v>ARIMA</v>
      </c>
      <c r="T97" t="str">
        <f t="shared" si="14"/>
        <v>ARIMA</v>
      </c>
    </row>
    <row r="98" spans="4:20">
      <c r="D98" t="s">
        <v>25</v>
      </c>
      <c r="F98" t="s">
        <v>5</v>
      </c>
      <c r="G98" t="s">
        <v>5</v>
      </c>
      <c r="H98" t="s">
        <v>9</v>
      </c>
      <c r="I98" t="s">
        <v>4</v>
      </c>
      <c r="J98" t="s">
        <v>9</v>
      </c>
      <c r="K98" t="s">
        <v>8</v>
      </c>
      <c r="L98" t="s">
        <v>9</v>
      </c>
      <c r="M98" t="s">
        <v>25</v>
      </c>
      <c r="N98" t="str">
        <f t="shared" si="8"/>
        <v>Ingênuo</v>
      </c>
      <c r="O98" t="str">
        <f t="shared" si="9"/>
        <v>Ingênuo</v>
      </c>
      <c r="P98" t="str">
        <f t="shared" si="10"/>
        <v>Combinação - Mediana</v>
      </c>
      <c r="Q98" t="str">
        <f t="shared" si="11"/>
        <v>LSTVAR</v>
      </c>
      <c r="R98" t="str">
        <f t="shared" si="12"/>
        <v>Combinação - Mediana</v>
      </c>
      <c r="S98" t="str">
        <f t="shared" si="13"/>
        <v>Combinação - Média</v>
      </c>
      <c r="T98" t="str">
        <f t="shared" si="14"/>
        <v>Combinação - Mediana</v>
      </c>
    </row>
    <row r="99" spans="4:20">
      <c r="D99" t="s">
        <v>26</v>
      </c>
      <c r="F99" t="s">
        <v>2</v>
      </c>
      <c r="G99" t="s">
        <v>7</v>
      </c>
      <c r="H99" t="s">
        <v>4</v>
      </c>
      <c r="I99" t="s">
        <v>2</v>
      </c>
      <c r="J99" t="s">
        <v>3</v>
      </c>
      <c r="K99" t="s">
        <v>5</v>
      </c>
      <c r="L99" t="s">
        <v>3</v>
      </c>
      <c r="M99" t="s">
        <v>26</v>
      </c>
      <c r="N99" t="str">
        <f t="shared" si="8"/>
        <v>ARIMA</v>
      </c>
      <c r="O99" t="str">
        <f t="shared" si="9"/>
        <v>STAR</v>
      </c>
      <c r="P99" t="str">
        <f t="shared" si="10"/>
        <v>LSTVAR</v>
      </c>
      <c r="Q99" t="str">
        <f t="shared" si="11"/>
        <v>ARIMA</v>
      </c>
      <c r="R99" t="str">
        <f t="shared" si="12"/>
        <v>Suavização Exponencial</v>
      </c>
      <c r="S99" t="str">
        <f t="shared" si="13"/>
        <v>Ingênuo</v>
      </c>
      <c r="T99" t="str">
        <f t="shared" si="14"/>
        <v>Suavização Exponencial</v>
      </c>
    </row>
    <row r="100" spans="4:20">
      <c r="D100" t="s">
        <v>27</v>
      </c>
      <c r="F100" t="s">
        <v>6</v>
      </c>
      <c r="G100" t="s">
        <v>3</v>
      </c>
      <c r="H100" t="s">
        <v>2</v>
      </c>
      <c r="I100" t="s">
        <v>3</v>
      </c>
      <c r="J100" t="s">
        <v>3</v>
      </c>
      <c r="K100" t="s">
        <v>3</v>
      </c>
      <c r="L100" t="s">
        <v>5</v>
      </c>
      <c r="M100" t="s">
        <v>27</v>
      </c>
      <c r="N100" t="str">
        <f t="shared" si="8"/>
        <v>Passeio Aleatório</v>
      </c>
      <c r="O100" t="str">
        <f t="shared" si="9"/>
        <v>Suavização Exponencial</v>
      </c>
      <c r="P100" t="str">
        <f t="shared" si="10"/>
        <v>ARIMA</v>
      </c>
      <c r="Q100" t="str">
        <f t="shared" si="11"/>
        <v>Suavização Exponencial</v>
      </c>
      <c r="R100" t="str">
        <f t="shared" si="12"/>
        <v>Suavização Exponencial</v>
      </c>
      <c r="S100" t="str">
        <f t="shared" si="13"/>
        <v>Suavização Exponencial</v>
      </c>
      <c r="T100" t="str">
        <f t="shared" si="14"/>
        <v>Ingênuo</v>
      </c>
    </row>
    <row r="101" spans="4:20">
      <c r="D101" t="s">
        <v>28</v>
      </c>
      <c r="F101" t="s">
        <v>4</v>
      </c>
      <c r="G101" t="s">
        <v>4</v>
      </c>
      <c r="H101" t="s">
        <v>4</v>
      </c>
      <c r="I101" t="s">
        <v>8</v>
      </c>
      <c r="J101" t="s">
        <v>7</v>
      </c>
      <c r="K101" t="s">
        <v>5</v>
      </c>
      <c r="L101" t="s">
        <v>4</v>
      </c>
      <c r="M101" t="s">
        <v>28</v>
      </c>
      <c r="N101" t="str">
        <f t="shared" si="8"/>
        <v>LSTVAR</v>
      </c>
      <c r="O101" t="str">
        <f t="shared" si="9"/>
        <v>LSTVAR</v>
      </c>
      <c r="P101" t="str">
        <f t="shared" si="10"/>
        <v>LSTVAR</v>
      </c>
      <c r="Q101" t="str">
        <f t="shared" si="11"/>
        <v>Combinação - Média</v>
      </c>
      <c r="R101" t="str">
        <f t="shared" si="12"/>
        <v>STAR</v>
      </c>
      <c r="S101" t="str">
        <f t="shared" si="13"/>
        <v>Ingênuo</v>
      </c>
      <c r="T101" t="str">
        <f t="shared" si="14"/>
        <v>LSTVAR</v>
      </c>
    </row>
    <row r="102" spans="4:20">
      <c r="D102" t="s">
        <v>29</v>
      </c>
      <c r="F102" t="s">
        <v>5</v>
      </c>
      <c r="G102" t="s">
        <v>5</v>
      </c>
      <c r="H102" t="s">
        <v>3</v>
      </c>
      <c r="I102" t="s">
        <v>8</v>
      </c>
      <c r="J102" t="s">
        <v>5</v>
      </c>
      <c r="K102" t="s">
        <v>5</v>
      </c>
      <c r="L102" t="s">
        <v>5</v>
      </c>
      <c r="M102" t="s">
        <v>29</v>
      </c>
      <c r="N102" t="str">
        <f t="shared" si="8"/>
        <v>Ingênuo</v>
      </c>
      <c r="O102" t="str">
        <f t="shared" si="9"/>
        <v>Ingênuo</v>
      </c>
      <c r="P102" t="str">
        <f t="shared" si="10"/>
        <v>Suavização Exponencial</v>
      </c>
      <c r="Q102" t="str">
        <f t="shared" si="11"/>
        <v>Combinação - Média</v>
      </c>
      <c r="R102" t="str">
        <f t="shared" si="12"/>
        <v>Ingênuo</v>
      </c>
      <c r="S102" t="str">
        <f t="shared" si="13"/>
        <v>Ingênuo</v>
      </c>
      <c r="T102" t="str">
        <f t="shared" si="14"/>
        <v>Ingênuo</v>
      </c>
    </row>
    <row r="103" spans="4:20">
      <c r="D103" t="s">
        <v>30</v>
      </c>
      <c r="F103" t="s">
        <v>4</v>
      </c>
      <c r="G103" t="s">
        <v>7</v>
      </c>
      <c r="H103" t="s">
        <v>8</v>
      </c>
      <c r="I103" t="s">
        <v>4</v>
      </c>
      <c r="J103" t="s">
        <v>8</v>
      </c>
      <c r="K103" t="s">
        <v>7</v>
      </c>
      <c r="L103" t="s">
        <v>2</v>
      </c>
      <c r="M103" t="s">
        <v>30</v>
      </c>
      <c r="N103" t="str">
        <f t="shared" si="8"/>
        <v>LSTVAR</v>
      </c>
      <c r="O103" t="str">
        <f t="shared" si="9"/>
        <v>STAR</v>
      </c>
      <c r="P103" t="str">
        <f t="shared" si="10"/>
        <v>Combinação - Média</v>
      </c>
      <c r="Q103" t="str">
        <f t="shared" si="11"/>
        <v>LSTVAR</v>
      </c>
      <c r="R103" t="str">
        <f t="shared" si="12"/>
        <v>Combinação - Média</v>
      </c>
      <c r="S103" t="str">
        <f t="shared" si="13"/>
        <v>STAR</v>
      </c>
      <c r="T103" t="str">
        <f t="shared" si="14"/>
        <v>ARIMA</v>
      </c>
    </row>
    <row r="104" spans="4:20">
      <c r="D104" t="s">
        <v>31</v>
      </c>
      <c r="F104" t="s">
        <v>5</v>
      </c>
      <c r="G104" t="s">
        <v>5</v>
      </c>
      <c r="H104" t="s">
        <v>5</v>
      </c>
      <c r="I104" t="s">
        <v>6</v>
      </c>
      <c r="J104" t="s">
        <v>5</v>
      </c>
      <c r="K104" t="s">
        <v>5</v>
      </c>
      <c r="L104" t="s">
        <v>5</v>
      </c>
      <c r="M104" t="s">
        <v>31</v>
      </c>
      <c r="N104" t="str">
        <f t="shared" si="8"/>
        <v>Ingênuo</v>
      </c>
      <c r="O104" t="str">
        <f t="shared" si="9"/>
        <v>Ingênuo</v>
      </c>
      <c r="P104" t="str">
        <f t="shared" si="10"/>
        <v>Ingênuo</v>
      </c>
      <c r="Q104" t="str">
        <f t="shared" si="11"/>
        <v>Passeio Aleatório</v>
      </c>
      <c r="R104" t="str">
        <f t="shared" si="12"/>
        <v>Ingênuo</v>
      </c>
      <c r="S104" t="str">
        <f t="shared" si="13"/>
        <v>Ingênuo</v>
      </c>
      <c r="T104" t="str">
        <f t="shared" si="14"/>
        <v>Ingênuo</v>
      </c>
    </row>
    <row r="105" spans="4:20">
      <c r="D105" t="s">
        <v>32</v>
      </c>
      <c r="F105" t="s">
        <v>8</v>
      </c>
      <c r="G105" t="s">
        <v>8</v>
      </c>
      <c r="H105" t="s">
        <v>8</v>
      </c>
      <c r="I105" t="s">
        <v>9</v>
      </c>
      <c r="J105" t="s">
        <v>10</v>
      </c>
      <c r="K105" t="s">
        <v>5</v>
      </c>
      <c r="L105" t="s">
        <v>8</v>
      </c>
      <c r="M105" t="s">
        <v>32</v>
      </c>
      <c r="N105" t="str">
        <f t="shared" si="8"/>
        <v>Combinação - Média</v>
      </c>
      <c r="O105" t="str">
        <f t="shared" si="9"/>
        <v>Combinação - Média</v>
      </c>
      <c r="P105" t="str">
        <f t="shared" si="10"/>
        <v>Combinação - Média</v>
      </c>
      <c r="Q105" t="str">
        <f t="shared" si="11"/>
        <v>Combinação - Mediana</v>
      </c>
      <c r="R105" t="str">
        <f t="shared" si="12"/>
        <v>VAR</v>
      </c>
      <c r="S105" t="str">
        <f t="shared" si="13"/>
        <v>Ingênuo</v>
      </c>
      <c r="T105" t="str">
        <f t="shared" si="14"/>
        <v>Combinação - Média</v>
      </c>
    </row>
    <row r="106" spans="4:20">
      <c r="D106" t="s">
        <v>33</v>
      </c>
      <c r="F106" t="s">
        <v>7</v>
      </c>
      <c r="G106" t="s">
        <v>2</v>
      </c>
      <c r="H106" t="s">
        <v>8</v>
      </c>
      <c r="I106" t="s">
        <v>7</v>
      </c>
      <c r="J106" t="s">
        <v>6</v>
      </c>
      <c r="K106" t="s">
        <v>5</v>
      </c>
      <c r="L106" t="s">
        <v>6</v>
      </c>
      <c r="M106" t="s">
        <v>33</v>
      </c>
      <c r="N106" t="str">
        <f t="shared" si="8"/>
        <v>STAR</v>
      </c>
      <c r="O106" t="str">
        <f t="shared" si="9"/>
        <v>ARIMA</v>
      </c>
      <c r="P106" t="str">
        <f t="shared" si="10"/>
        <v>Combinação - Média</v>
      </c>
      <c r="Q106" t="str">
        <f t="shared" si="11"/>
        <v>STAR</v>
      </c>
      <c r="R106" t="str">
        <f t="shared" si="12"/>
        <v>Passeio Aleatório</v>
      </c>
      <c r="S106" t="str">
        <f t="shared" si="13"/>
        <v>Ingênuo</v>
      </c>
      <c r="T106" t="str">
        <f t="shared" si="14"/>
        <v>Passeio Aleatório</v>
      </c>
    </row>
    <row r="107" spans="4:20">
      <c r="D107" t="s">
        <v>34</v>
      </c>
      <c r="F107" t="s">
        <v>10</v>
      </c>
      <c r="G107" t="s">
        <v>4</v>
      </c>
      <c r="H107" t="s">
        <v>5</v>
      </c>
      <c r="I107" t="s">
        <v>5</v>
      </c>
      <c r="J107" t="s">
        <v>5</v>
      </c>
      <c r="K107" t="s">
        <v>5</v>
      </c>
      <c r="L107" t="s">
        <v>5</v>
      </c>
      <c r="M107" t="s">
        <v>34</v>
      </c>
      <c r="N107" t="str">
        <f t="shared" si="8"/>
        <v>VAR</v>
      </c>
      <c r="O107" t="str">
        <f t="shared" si="9"/>
        <v>LSTVAR</v>
      </c>
      <c r="P107" t="str">
        <f t="shared" si="10"/>
        <v>Ingênuo</v>
      </c>
      <c r="Q107" t="str">
        <f t="shared" si="11"/>
        <v>Ingênuo</v>
      </c>
      <c r="R107" t="str">
        <f t="shared" si="12"/>
        <v>Ingênuo</v>
      </c>
      <c r="S107" t="str">
        <f t="shared" si="13"/>
        <v>Ingênuo</v>
      </c>
      <c r="T107" t="str">
        <f t="shared" si="14"/>
        <v>Ingênuo</v>
      </c>
    </row>
    <row r="108" spans="4:20">
      <c r="D108" t="s">
        <v>35</v>
      </c>
      <c r="F108" t="s">
        <v>4</v>
      </c>
      <c r="G108" t="s">
        <v>2</v>
      </c>
      <c r="H108" t="s">
        <v>3</v>
      </c>
      <c r="I108" t="s">
        <v>7</v>
      </c>
      <c r="J108" t="s">
        <v>9</v>
      </c>
      <c r="K108" t="s">
        <v>3</v>
      </c>
      <c r="L108" t="s">
        <v>6</v>
      </c>
      <c r="M108" t="s">
        <v>35</v>
      </c>
      <c r="N108" t="str">
        <f t="shared" si="8"/>
        <v>LSTVAR</v>
      </c>
      <c r="O108" t="str">
        <f t="shared" si="9"/>
        <v>ARIMA</v>
      </c>
      <c r="P108" t="str">
        <f t="shared" si="10"/>
        <v>Suavização Exponencial</v>
      </c>
      <c r="Q108" t="str">
        <f t="shared" si="11"/>
        <v>STAR</v>
      </c>
      <c r="R108" t="str">
        <f t="shared" si="12"/>
        <v>Combinação - Mediana</v>
      </c>
      <c r="S108" t="str">
        <f t="shared" si="13"/>
        <v>Suavização Exponencial</v>
      </c>
      <c r="T108" t="str">
        <f t="shared" si="14"/>
        <v>Passeio Aleatório</v>
      </c>
    </row>
    <row r="109" spans="4:20">
      <c r="D109" t="s">
        <v>36</v>
      </c>
      <c r="F109" t="s">
        <v>8</v>
      </c>
      <c r="G109" t="s">
        <v>6</v>
      </c>
      <c r="H109" t="s">
        <v>5</v>
      </c>
      <c r="I109" t="s">
        <v>7</v>
      </c>
      <c r="J109" t="s">
        <v>2</v>
      </c>
      <c r="K109" t="s">
        <v>7</v>
      </c>
      <c r="L109" t="s">
        <v>5</v>
      </c>
      <c r="M109" t="s">
        <v>36</v>
      </c>
      <c r="N109" t="str">
        <f t="shared" si="8"/>
        <v>Combinação - Média</v>
      </c>
      <c r="O109" t="str">
        <f t="shared" si="9"/>
        <v>Passeio Aleatório</v>
      </c>
      <c r="P109" t="str">
        <f t="shared" si="10"/>
        <v>Ingênuo</v>
      </c>
      <c r="Q109" t="str">
        <f t="shared" si="11"/>
        <v>STAR</v>
      </c>
      <c r="R109" t="str">
        <f t="shared" si="12"/>
        <v>ARIMA</v>
      </c>
      <c r="S109" t="str">
        <f t="shared" si="13"/>
        <v>STAR</v>
      </c>
      <c r="T109" t="str">
        <f t="shared" si="14"/>
        <v>Ingênuo</v>
      </c>
    </row>
    <row r="110" spans="4:20">
      <c r="D110" t="s">
        <v>37</v>
      </c>
      <c r="F110" t="s">
        <v>5</v>
      </c>
      <c r="G110" t="s">
        <v>7</v>
      </c>
      <c r="H110" t="s">
        <v>4</v>
      </c>
      <c r="I110" t="s">
        <v>10</v>
      </c>
      <c r="J110" t="s">
        <v>3</v>
      </c>
      <c r="K110" t="s">
        <v>9</v>
      </c>
      <c r="L110" t="s">
        <v>2</v>
      </c>
      <c r="M110" t="s">
        <v>37</v>
      </c>
      <c r="N110" t="str">
        <f t="shared" si="8"/>
        <v>Ingênuo</v>
      </c>
      <c r="O110" t="str">
        <f t="shared" si="9"/>
        <v>STAR</v>
      </c>
      <c r="P110" t="str">
        <f t="shared" si="10"/>
        <v>LSTVAR</v>
      </c>
      <c r="Q110" t="str">
        <f t="shared" si="11"/>
        <v>VAR</v>
      </c>
      <c r="R110" t="str">
        <f t="shared" si="12"/>
        <v>Suavização Exponencial</v>
      </c>
      <c r="S110" t="str">
        <f t="shared" si="13"/>
        <v>Combinação - Mediana</v>
      </c>
      <c r="T110" t="str">
        <f t="shared" si="14"/>
        <v>ARIMA</v>
      </c>
    </row>
    <row r="111" spans="4:20">
      <c r="D111" t="s">
        <v>38</v>
      </c>
      <c r="F111" t="s">
        <v>4</v>
      </c>
      <c r="G111" t="s">
        <v>4</v>
      </c>
      <c r="H111" t="s">
        <v>5</v>
      </c>
      <c r="I111" t="s">
        <v>5</v>
      </c>
      <c r="J111" t="s">
        <v>5</v>
      </c>
      <c r="K111" t="s">
        <v>5</v>
      </c>
      <c r="L111" t="s">
        <v>5</v>
      </c>
      <c r="M111" t="s">
        <v>38</v>
      </c>
      <c r="N111" t="str">
        <f t="shared" si="8"/>
        <v>LSTVAR</v>
      </c>
      <c r="O111" t="str">
        <f t="shared" si="9"/>
        <v>LSTVAR</v>
      </c>
      <c r="P111" t="str">
        <f t="shared" si="10"/>
        <v>Ingênuo</v>
      </c>
      <c r="Q111" t="str">
        <f t="shared" si="11"/>
        <v>Ingênuo</v>
      </c>
      <c r="R111" t="str">
        <f t="shared" si="12"/>
        <v>Ingênuo</v>
      </c>
      <c r="S111" t="str">
        <f t="shared" si="13"/>
        <v>Ingênuo</v>
      </c>
      <c r="T111" t="str">
        <f t="shared" si="14"/>
        <v>Ingênuo</v>
      </c>
    </row>
    <row r="112" spans="4:20">
      <c r="D112" t="s">
        <v>39</v>
      </c>
      <c r="F112" t="s">
        <v>8</v>
      </c>
      <c r="G112" t="s">
        <v>8</v>
      </c>
      <c r="H112" t="s">
        <v>10</v>
      </c>
      <c r="I112" t="s">
        <v>6</v>
      </c>
      <c r="J112" t="s">
        <v>7</v>
      </c>
      <c r="K112" t="s">
        <v>7</v>
      </c>
      <c r="L112" t="s">
        <v>10</v>
      </c>
      <c r="M112" t="s">
        <v>39</v>
      </c>
      <c r="N112" t="str">
        <f t="shared" si="8"/>
        <v>Combinação - Média</v>
      </c>
      <c r="O112" t="str">
        <f t="shared" si="9"/>
        <v>Combinação - Média</v>
      </c>
      <c r="P112" t="str">
        <f t="shared" si="10"/>
        <v>VAR</v>
      </c>
      <c r="Q112" t="str">
        <f t="shared" si="11"/>
        <v>Passeio Aleatório</v>
      </c>
      <c r="R112" t="str">
        <f t="shared" si="12"/>
        <v>STAR</v>
      </c>
      <c r="S112" t="str">
        <f t="shared" si="13"/>
        <v>STAR</v>
      </c>
      <c r="T112" t="str">
        <f t="shared" si="14"/>
        <v>VAR</v>
      </c>
    </row>
    <row r="113" spans="4:20">
      <c r="D113" t="s">
        <v>40</v>
      </c>
      <c r="F113" t="s">
        <v>5</v>
      </c>
      <c r="G113" t="s">
        <v>3</v>
      </c>
      <c r="H113" t="s">
        <v>8</v>
      </c>
      <c r="I113" t="s">
        <v>2</v>
      </c>
      <c r="J113" t="s">
        <v>5</v>
      </c>
      <c r="K113" t="s">
        <v>3</v>
      </c>
      <c r="L113" t="s">
        <v>10</v>
      </c>
      <c r="M113" t="s">
        <v>40</v>
      </c>
      <c r="N113" t="str">
        <f t="shared" si="8"/>
        <v>Ingênuo</v>
      </c>
      <c r="O113" t="str">
        <f t="shared" si="9"/>
        <v>Suavização Exponencial</v>
      </c>
      <c r="P113" t="str">
        <f t="shared" si="10"/>
        <v>Combinação - Média</v>
      </c>
      <c r="Q113" t="str">
        <f t="shared" si="11"/>
        <v>ARIMA</v>
      </c>
      <c r="R113" t="str">
        <f t="shared" si="12"/>
        <v>Ingênuo</v>
      </c>
      <c r="S113" t="str">
        <f t="shared" si="13"/>
        <v>Suavização Exponencial</v>
      </c>
      <c r="T113" t="str">
        <f t="shared" si="14"/>
        <v>VAR</v>
      </c>
    </row>
    <row r="114" spans="4:20">
      <c r="D114" t="s">
        <v>41</v>
      </c>
      <c r="F114" t="s">
        <v>5</v>
      </c>
      <c r="G114" t="s">
        <v>8</v>
      </c>
      <c r="H114" t="s">
        <v>5</v>
      </c>
      <c r="I114" t="s">
        <v>2</v>
      </c>
      <c r="J114" t="s">
        <v>6</v>
      </c>
      <c r="K114" t="s">
        <v>5</v>
      </c>
      <c r="L114" t="s">
        <v>5</v>
      </c>
      <c r="M114" t="s">
        <v>41</v>
      </c>
      <c r="N114" t="str">
        <f t="shared" si="8"/>
        <v>Ingênuo</v>
      </c>
      <c r="O114" t="str">
        <f t="shared" si="9"/>
        <v>Combinação - Média</v>
      </c>
      <c r="P114" t="str">
        <f t="shared" si="10"/>
        <v>Ingênuo</v>
      </c>
      <c r="Q114" t="str">
        <f t="shared" si="11"/>
        <v>ARIMA</v>
      </c>
      <c r="R114" t="str">
        <f t="shared" si="12"/>
        <v>Passeio Aleatório</v>
      </c>
      <c r="S114" t="str">
        <f t="shared" si="13"/>
        <v>Ingênuo</v>
      </c>
      <c r="T114" t="str">
        <f t="shared" si="14"/>
        <v>Ingênuo</v>
      </c>
    </row>
    <row r="115" spans="4:20">
      <c r="D115" t="s">
        <v>42</v>
      </c>
      <c r="F115" t="s">
        <v>3</v>
      </c>
      <c r="G115" t="s">
        <v>10</v>
      </c>
      <c r="H115" t="s">
        <v>3</v>
      </c>
      <c r="I115" t="s">
        <v>3</v>
      </c>
      <c r="J115" t="s">
        <v>9</v>
      </c>
      <c r="K115" t="s">
        <v>9</v>
      </c>
      <c r="L115" t="s">
        <v>2</v>
      </c>
      <c r="M115" t="s">
        <v>42</v>
      </c>
      <c r="N115" t="str">
        <f t="shared" si="8"/>
        <v>Suavização Exponencial</v>
      </c>
      <c r="O115" t="str">
        <f t="shared" si="9"/>
        <v>VAR</v>
      </c>
      <c r="P115" t="str">
        <f t="shared" si="10"/>
        <v>Suavização Exponencial</v>
      </c>
      <c r="Q115" t="str">
        <f t="shared" si="11"/>
        <v>Suavização Exponencial</v>
      </c>
      <c r="R115" t="str">
        <f t="shared" si="12"/>
        <v>Combinação - Mediana</v>
      </c>
      <c r="S115" t="str">
        <f t="shared" si="13"/>
        <v>Combinação - Mediana</v>
      </c>
      <c r="T115" t="str">
        <f t="shared" si="14"/>
        <v>ARIMA</v>
      </c>
    </row>
    <row r="116" spans="4:20">
      <c r="D116" t="s">
        <v>43</v>
      </c>
      <c r="F116" t="s">
        <v>2</v>
      </c>
      <c r="G116" t="s">
        <v>6</v>
      </c>
      <c r="H116" t="s">
        <v>7</v>
      </c>
      <c r="I116" t="s">
        <v>2</v>
      </c>
      <c r="J116" t="s">
        <v>9</v>
      </c>
      <c r="K116" t="s">
        <v>8</v>
      </c>
      <c r="L116" t="s">
        <v>10</v>
      </c>
      <c r="M116" t="s">
        <v>43</v>
      </c>
      <c r="N116" t="str">
        <f t="shared" si="8"/>
        <v>ARIMA</v>
      </c>
      <c r="O116" t="str">
        <f t="shared" si="9"/>
        <v>Passeio Aleatório</v>
      </c>
      <c r="P116" t="str">
        <f t="shared" si="10"/>
        <v>STAR</v>
      </c>
      <c r="Q116" t="str">
        <f t="shared" si="11"/>
        <v>ARIMA</v>
      </c>
      <c r="R116" t="str">
        <f t="shared" si="12"/>
        <v>Combinação - Mediana</v>
      </c>
      <c r="S116" t="str">
        <f t="shared" si="13"/>
        <v>Combinação - Média</v>
      </c>
      <c r="T116" t="str">
        <f t="shared" si="14"/>
        <v>VAR</v>
      </c>
    </row>
    <row r="117" spans="4:20">
      <c r="D117" t="s">
        <v>44</v>
      </c>
      <c r="F117" t="s">
        <v>6</v>
      </c>
      <c r="G117" t="s">
        <v>3</v>
      </c>
      <c r="H117" t="s">
        <v>3</v>
      </c>
      <c r="I117" t="s">
        <v>4</v>
      </c>
      <c r="J117" t="s">
        <v>4</v>
      </c>
      <c r="K117" t="s">
        <v>8</v>
      </c>
      <c r="L117" t="s">
        <v>6</v>
      </c>
      <c r="M117" t="s">
        <v>44</v>
      </c>
      <c r="N117" t="str">
        <f t="shared" si="8"/>
        <v>Passeio Aleatório</v>
      </c>
      <c r="O117" t="str">
        <f t="shared" si="9"/>
        <v>Suavização Exponencial</v>
      </c>
      <c r="P117" t="str">
        <f t="shared" si="10"/>
        <v>Suavização Exponencial</v>
      </c>
      <c r="Q117" t="str">
        <f t="shared" si="11"/>
        <v>LSTVAR</v>
      </c>
      <c r="R117" t="str">
        <f t="shared" si="12"/>
        <v>LSTVAR</v>
      </c>
      <c r="S117" t="str">
        <f t="shared" si="13"/>
        <v>Combinação - Média</v>
      </c>
      <c r="T117" t="str">
        <f t="shared" si="14"/>
        <v>Passeio Aleatório</v>
      </c>
    </row>
    <row r="118" spans="4:20">
      <c r="D118" t="s">
        <v>45</v>
      </c>
      <c r="F118" t="s">
        <v>7</v>
      </c>
      <c r="G118" t="s">
        <v>2</v>
      </c>
      <c r="H118" t="s">
        <v>6</v>
      </c>
      <c r="I118" t="s">
        <v>2</v>
      </c>
      <c r="J118" t="s">
        <v>2</v>
      </c>
      <c r="K118" t="s">
        <v>9</v>
      </c>
      <c r="L118" t="s">
        <v>2</v>
      </c>
      <c r="M118" t="s">
        <v>45</v>
      </c>
      <c r="N118" t="str">
        <f t="shared" si="8"/>
        <v>STAR</v>
      </c>
      <c r="O118" t="str">
        <f t="shared" si="9"/>
        <v>ARIMA</v>
      </c>
      <c r="P118" t="str">
        <f t="shared" si="10"/>
        <v>Passeio Aleatório</v>
      </c>
      <c r="Q118" t="str">
        <f t="shared" si="11"/>
        <v>ARIMA</v>
      </c>
      <c r="R118" t="str">
        <f t="shared" si="12"/>
        <v>ARIMA</v>
      </c>
      <c r="S118" t="str">
        <f t="shared" si="13"/>
        <v>Combinação - Mediana</v>
      </c>
      <c r="T118" t="str">
        <f t="shared" si="14"/>
        <v>ARIMA</v>
      </c>
    </row>
  </sheetData>
  <mergeCells count="30">
    <mergeCell ref="F3:L3"/>
    <mergeCell ref="D5:D6"/>
    <mergeCell ref="D7:D8"/>
    <mergeCell ref="D9:D10"/>
    <mergeCell ref="D11:D12"/>
    <mergeCell ref="D45:D46"/>
    <mergeCell ref="D47:D48"/>
    <mergeCell ref="D25:D26"/>
    <mergeCell ref="D27:D28"/>
    <mergeCell ref="D29:D30"/>
    <mergeCell ref="D31:D32"/>
    <mergeCell ref="D33:D34"/>
    <mergeCell ref="D35:D36"/>
    <mergeCell ref="E3:E4"/>
    <mergeCell ref="D37:D38"/>
    <mergeCell ref="D39:D40"/>
    <mergeCell ref="D41:D42"/>
    <mergeCell ref="D43:D44"/>
    <mergeCell ref="D13:D14"/>
    <mergeCell ref="D15:D16"/>
    <mergeCell ref="D17:D18"/>
    <mergeCell ref="D19:D20"/>
    <mergeCell ref="D21:D22"/>
    <mergeCell ref="D23:D24"/>
    <mergeCell ref="D3:D4"/>
    <mergeCell ref="D49:D50"/>
    <mergeCell ref="D51:D52"/>
    <mergeCell ref="D53:D54"/>
    <mergeCell ref="D55:D56"/>
    <mergeCell ref="D57:D58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1"/>
  <sheetViews>
    <sheetView showGridLines="0" workbookViewId="0">
      <selection activeCell="D3" sqref="D3:G31"/>
    </sheetView>
  </sheetViews>
  <sheetFormatPr baseColWidth="10" defaultColWidth="8.83203125" defaultRowHeight="14" x14ac:dyDescent="0"/>
  <cols>
    <col min="4" max="4" width="16.5" customWidth="1"/>
    <col min="5" max="7" width="14.5" customWidth="1"/>
  </cols>
  <sheetData>
    <row r="2" spans="3:7">
      <c r="D2" s="1"/>
      <c r="E2" s="1"/>
    </row>
    <row r="3" spans="3:7" ht="11.25" customHeight="1">
      <c r="D3" s="43" t="s">
        <v>136</v>
      </c>
      <c r="E3" s="43" t="s">
        <v>172</v>
      </c>
      <c r="F3" s="43" t="s">
        <v>173</v>
      </c>
      <c r="G3" s="43" t="s">
        <v>174</v>
      </c>
    </row>
    <row r="4" spans="3:7" ht="26" customHeight="1">
      <c r="D4" s="44"/>
      <c r="E4" s="44"/>
      <c r="F4" s="44"/>
      <c r="G4" s="44"/>
    </row>
    <row r="5" spans="3:7" ht="14" customHeight="1">
      <c r="C5" t="s">
        <v>19</v>
      </c>
      <c r="D5" s="28" t="str">
        <f t="shared" ref="D5:D31" si="0">VLOOKUP(C5,desc_estados,2,FALSE)</f>
        <v>Acre</v>
      </c>
      <c r="E5" s="35">
        <f>VLOOKUP($C5,$D$34:$I$61,COLUMN(D:D),FALSE)</f>
        <v>2014</v>
      </c>
      <c r="F5" s="35" t="str">
        <f t="shared" ref="F5:G5" si="1">VLOOKUP($C5,$D$34:$I$61,COLUMN(E:E),FALSE)</f>
        <v>(0.207,0.342]</v>
      </c>
      <c r="G5" s="33">
        <f t="shared" si="1"/>
        <v>0.20770513956294975</v>
      </c>
    </row>
    <row r="6" spans="3:7" ht="14" customHeight="1">
      <c r="C6" t="s">
        <v>20</v>
      </c>
      <c r="D6" s="28" t="str">
        <f t="shared" si="0"/>
        <v>Alagoas</v>
      </c>
      <c r="E6" s="35">
        <f t="shared" ref="E6:G31" si="2">VLOOKUP($C6,$D$34:$I$61,COLUMN(D:D),FALSE)</f>
        <v>2014</v>
      </c>
      <c r="F6" s="35" t="str">
        <f t="shared" si="2"/>
        <v>(0.477,0.612]</v>
      </c>
      <c r="G6" s="33">
        <f t="shared" si="2"/>
        <v>0.4921096733684861</v>
      </c>
    </row>
    <row r="7" spans="3:7" ht="14" customHeight="1">
      <c r="C7" t="s">
        <v>21</v>
      </c>
      <c r="D7" s="28" t="str">
        <f t="shared" si="0"/>
        <v>Amazonas</v>
      </c>
      <c r="E7" s="35">
        <f t="shared" si="2"/>
        <v>2014</v>
      </c>
      <c r="F7" s="35" t="str">
        <f t="shared" si="2"/>
        <v>(0.612,0.746]</v>
      </c>
      <c r="G7" s="33">
        <f t="shared" si="2"/>
        <v>0.70372173056158482</v>
      </c>
    </row>
    <row r="8" spans="3:7" ht="14" customHeight="1">
      <c r="C8" t="s">
        <v>22</v>
      </c>
      <c r="D8" s="28" t="str">
        <f t="shared" si="0"/>
        <v>Amapá</v>
      </c>
      <c r="E8" s="35">
        <f t="shared" si="2"/>
        <v>2014</v>
      </c>
      <c r="F8" s="35" t="str">
        <f t="shared" si="2"/>
        <v>(0.207,0.342]</v>
      </c>
      <c r="G8" s="33">
        <f t="shared" si="2"/>
        <v>0.21136657903233166</v>
      </c>
    </row>
    <row r="9" spans="3:7" ht="14" customHeight="1">
      <c r="C9" t="s">
        <v>23</v>
      </c>
      <c r="D9" s="28" t="str">
        <f t="shared" si="0"/>
        <v>Bahia</v>
      </c>
      <c r="E9" s="35">
        <f t="shared" si="2"/>
        <v>2014</v>
      </c>
      <c r="F9" s="35" t="str">
        <f t="shared" si="2"/>
        <v>(0.612,0.746]</v>
      </c>
      <c r="G9" s="33">
        <f t="shared" si="2"/>
        <v>0.67045423454306941</v>
      </c>
    </row>
    <row r="10" spans="3:7" ht="14" customHeight="1">
      <c r="C10" t="s">
        <v>24</v>
      </c>
      <c r="D10" s="28" t="str">
        <f t="shared" si="0"/>
        <v>Ceará</v>
      </c>
      <c r="E10" s="35">
        <f t="shared" si="2"/>
        <v>2013</v>
      </c>
      <c r="F10" s="35" t="str">
        <f t="shared" si="2"/>
        <v>(0.612,0.746]</v>
      </c>
      <c r="G10" s="33">
        <f t="shared" si="2"/>
        <v>0.63842190269086274</v>
      </c>
    </row>
    <row r="11" spans="3:7" ht="14" customHeight="1">
      <c r="C11" t="s">
        <v>25</v>
      </c>
      <c r="D11" s="28" t="str">
        <f t="shared" si="0"/>
        <v>Distrito Federal</v>
      </c>
      <c r="E11" s="35">
        <f t="shared" si="2"/>
        <v>2014</v>
      </c>
      <c r="F11" s="35" t="str">
        <f t="shared" si="2"/>
        <v>(0.342,0.477]</v>
      </c>
      <c r="G11" s="33">
        <f t="shared" si="2"/>
        <v>0.37364941260850948</v>
      </c>
    </row>
    <row r="12" spans="3:7" ht="14" customHeight="1">
      <c r="C12" t="s">
        <v>26</v>
      </c>
      <c r="D12" s="28" t="str">
        <f t="shared" si="0"/>
        <v>Espírito Santo</v>
      </c>
      <c r="E12" s="35">
        <f t="shared" si="2"/>
        <v>2014</v>
      </c>
      <c r="F12" s="35" t="str">
        <f t="shared" si="2"/>
        <v>(0.612,0.746]</v>
      </c>
      <c r="G12" s="33">
        <f t="shared" si="2"/>
        <v>0.73782718227200139</v>
      </c>
    </row>
    <row r="13" spans="3:7" ht="14" customHeight="1">
      <c r="C13" t="s">
        <v>27</v>
      </c>
      <c r="D13" s="28" t="str">
        <f t="shared" si="0"/>
        <v>Goiás</v>
      </c>
      <c r="E13" s="35">
        <f t="shared" si="2"/>
        <v>2014</v>
      </c>
      <c r="F13" s="35" t="str">
        <f t="shared" si="2"/>
        <v>(0.746,0.882]</v>
      </c>
      <c r="G13" s="33">
        <f t="shared" si="2"/>
        <v>0.77783030683024101</v>
      </c>
    </row>
    <row r="14" spans="3:7" ht="14" customHeight="1">
      <c r="C14" t="s">
        <v>28</v>
      </c>
      <c r="D14" s="28" t="str">
        <f t="shared" si="0"/>
        <v>Maranhão</v>
      </c>
      <c r="E14" s="35">
        <f t="shared" si="2"/>
        <v>2014</v>
      </c>
      <c r="F14" s="35" t="str">
        <f t="shared" si="2"/>
        <v>(0.342,0.477]</v>
      </c>
      <c r="G14" s="33">
        <f t="shared" si="2"/>
        <v>0.46067852485087668</v>
      </c>
    </row>
    <row r="15" spans="3:7" ht="14" customHeight="1">
      <c r="C15" t="s">
        <v>29</v>
      </c>
      <c r="D15" s="28" t="str">
        <f t="shared" si="0"/>
        <v>Minas Gerais</v>
      </c>
      <c r="E15" s="35">
        <f t="shared" si="2"/>
        <v>2014</v>
      </c>
      <c r="F15" s="35" t="str">
        <f t="shared" si="2"/>
        <v>(0.746,0.882]</v>
      </c>
      <c r="G15" s="33">
        <f t="shared" si="2"/>
        <v>0.78516612958982679</v>
      </c>
    </row>
    <row r="16" spans="3:7" ht="14" customHeight="1">
      <c r="C16" t="s">
        <v>30</v>
      </c>
      <c r="D16" s="28" t="str">
        <f t="shared" si="0"/>
        <v>Mato Grosso do Sul</v>
      </c>
      <c r="E16" s="35">
        <f t="shared" si="2"/>
        <v>2014</v>
      </c>
      <c r="F16" s="35" t="str">
        <f t="shared" si="2"/>
        <v>(0.746,0.882]</v>
      </c>
      <c r="G16" s="33">
        <f t="shared" si="2"/>
        <v>0.83593126144119112</v>
      </c>
    </row>
    <row r="17" spans="3:7" ht="14" customHeight="1">
      <c r="C17" t="s">
        <v>31</v>
      </c>
      <c r="D17" s="28" t="str">
        <f t="shared" si="0"/>
        <v>Mato Grosso</v>
      </c>
      <c r="E17" s="35">
        <f t="shared" si="2"/>
        <v>2014</v>
      </c>
      <c r="F17" s="35" t="str">
        <f t="shared" si="2"/>
        <v>(0.612,0.746]</v>
      </c>
      <c r="G17" s="33">
        <f t="shared" si="2"/>
        <v>0.63645165907833745</v>
      </c>
    </row>
    <row r="18" spans="3:7" ht="14" customHeight="1">
      <c r="C18" t="s">
        <v>32</v>
      </c>
      <c r="D18" s="28" t="str">
        <f t="shared" si="0"/>
        <v>Pará</v>
      </c>
      <c r="E18" s="35">
        <f t="shared" si="2"/>
        <v>2014</v>
      </c>
      <c r="F18" s="35" t="str">
        <f t="shared" si="2"/>
        <v>(0.477,0.612]</v>
      </c>
      <c r="G18" s="33">
        <f t="shared" si="2"/>
        <v>0.58291079256684786</v>
      </c>
    </row>
    <row r="19" spans="3:7" ht="14" customHeight="1">
      <c r="C19" t="s">
        <v>33</v>
      </c>
      <c r="D19" s="28" t="str">
        <f t="shared" si="0"/>
        <v>Paraíba</v>
      </c>
      <c r="E19" s="35">
        <f t="shared" si="2"/>
        <v>2013</v>
      </c>
      <c r="F19" s="35" t="str">
        <f t="shared" si="2"/>
        <v>(0.477,0.612]</v>
      </c>
      <c r="G19" s="33">
        <f t="shared" si="2"/>
        <v>0.54459388966357458</v>
      </c>
    </row>
    <row r="20" spans="3:7" ht="14" customHeight="1">
      <c r="C20" t="s">
        <v>34</v>
      </c>
      <c r="D20" s="28" t="str">
        <f t="shared" si="0"/>
        <v>Pernambuco</v>
      </c>
      <c r="E20" s="35">
        <f t="shared" si="2"/>
        <v>2014</v>
      </c>
      <c r="F20" s="35" t="str">
        <f t="shared" si="2"/>
        <v>(0.612,0.746]</v>
      </c>
      <c r="G20" s="33">
        <f t="shared" si="2"/>
        <v>0.67657593573209307</v>
      </c>
    </row>
    <row r="21" spans="3:7" ht="14" customHeight="1">
      <c r="C21" t="s">
        <v>35</v>
      </c>
      <c r="D21" s="28" t="str">
        <f t="shared" si="0"/>
        <v>Piauí</v>
      </c>
      <c r="E21" s="35">
        <f t="shared" si="2"/>
        <v>2014</v>
      </c>
      <c r="F21" s="35" t="str">
        <f t="shared" si="2"/>
        <v>(0.207,0.342]</v>
      </c>
      <c r="G21" s="33">
        <f t="shared" si="2"/>
        <v>0.28589561820420878</v>
      </c>
    </row>
    <row r="22" spans="3:7" ht="14" customHeight="1">
      <c r="C22" t="s">
        <v>36</v>
      </c>
      <c r="D22" s="28" t="str">
        <f t="shared" si="0"/>
        <v>Paraná</v>
      </c>
      <c r="E22" s="35">
        <f t="shared" si="2"/>
        <v>2014</v>
      </c>
      <c r="F22" s="35" t="str">
        <f t="shared" si="2"/>
        <v>(0.746,0.882]</v>
      </c>
      <c r="G22" s="33">
        <f t="shared" si="2"/>
        <v>0.80040204350057098</v>
      </c>
    </row>
    <row r="23" spans="3:7" ht="14" customHeight="1">
      <c r="C23" t="s">
        <v>37</v>
      </c>
      <c r="D23" s="28" t="str">
        <f t="shared" si="0"/>
        <v>Rio de Janeiro</v>
      </c>
      <c r="E23" s="35">
        <f t="shared" si="2"/>
        <v>2014</v>
      </c>
      <c r="F23" s="35" t="str">
        <f t="shared" si="2"/>
        <v>(0.612,0.746]</v>
      </c>
      <c r="G23" s="33">
        <f t="shared" si="2"/>
        <v>0.68570721143738311</v>
      </c>
    </row>
    <row r="24" spans="3:7" ht="14" customHeight="1">
      <c r="C24" t="s">
        <v>38</v>
      </c>
      <c r="D24" s="28" t="str">
        <f t="shared" si="0"/>
        <v>Rio Grande do Norte</v>
      </c>
      <c r="E24" s="35">
        <f t="shared" si="2"/>
        <v>2013</v>
      </c>
      <c r="F24" s="35" t="str">
        <f t="shared" si="2"/>
        <v>(0.477,0.612]</v>
      </c>
      <c r="G24" s="33">
        <f t="shared" si="2"/>
        <v>0.5410568900176701</v>
      </c>
    </row>
    <row r="25" spans="3:7" ht="14" customHeight="1">
      <c r="C25" t="s">
        <v>39</v>
      </c>
      <c r="D25" s="28" t="str">
        <f t="shared" si="0"/>
        <v>Rondônia</v>
      </c>
      <c r="E25" s="35">
        <f t="shared" si="2"/>
        <v>2014</v>
      </c>
      <c r="F25" s="35" t="str">
        <f t="shared" si="2"/>
        <v>(0.477,0.612]</v>
      </c>
      <c r="G25" s="33">
        <f t="shared" si="2"/>
        <v>0.54521964278576907</v>
      </c>
    </row>
    <row r="26" spans="3:7" ht="14" customHeight="1">
      <c r="C26" t="s">
        <v>40</v>
      </c>
      <c r="D26" s="28" t="str">
        <f t="shared" si="0"/>
        <v>Roraima</v>
      </c>
      <c r="E26" s="35">
        <f t="shared" si="2"/>
        <v>2014</v>
      </c>
      <c r="F26" s="35" t="str">
        <f t="shared" si="2"/>
        <v>(0.207,0.342]</v>
      </c>
      <c r="G26" s="33">
        <f t="shared" si="2"/>
        <v>0.21630524055646061</v>
      </c>
    </row>
    <row r="27" spans="3:7" ht="14" customHeight="1">
      <c r="C27" t="s">
        <v>41</v>
      </c>
      <c r="D27" s="28" t="str">
        <f t="shared" si="0"/>
        <v>Rio Grande do Sul</v>
      </c>
      <c r="E27" s="35">
        <f t="shared" si="2"/>
        <v>2014</v>
      </c>
      <c r="F27" s="35" t="str">
        <f t="shared" si="2"/>
        <v>(0.746,0.882]</v>
      </c>
      <c r="G27" s="33">
        <f t="shared" si="2"/>
        <v>0.88094578616344454</v>
      </c>
    </row>
    <row r="28" spans="3:7" ht="14" customHeight="1">
      <c r="C28" t="s">
        <v>42</v>
      </c>
      <c r="D28" s="28" t="str">
        <f t="shared" si="0"/>
        <v>Santa Catarina</v>
      </c>
      <c r="E28" s="35">
        <f t="shared" si="2"/>
        <v>2014</v>
      </c>
      <c r="F28" s="35" t="str">
        <f t="shared" si="2"/>
        <v>(0.746,0.882]</v>
      </c>
      <c r="G28" s="33">
        <f t="shared" si="2"/>
        <v>0.87529382188647642</v>
      </c>
    </row>
    <row r="29" spans="3:7" ht="14" customHeight="1">
      <c r="C29" t="s">
        <v>43</v>
      </c>
      <c r="D29" s="28" t="str">
        <f t="shared" si="0"/>
        <v>Sergipe</v>
      </c>
      <c r="E29" s="35">
        <f t="shared" si="2"/>
        <v>2014</v>
      </c>
      <c r="F29" s="35" t="str">
        <f t="shared" si="2"/>
        <v>(0.342,0.477]</v>
      </c>
      <c r="G29" s="33">
        <f t="shared" si="2"/>
        <v>0.43653890642226018</v>
      </c>
    </row>
    <row r="30" spans="3:7" ht="14" customHeight="1">
      <c r="C30" t="s">
        <v>44</v>
      </c>
      <c r="D30" s="28" t="str">
        <f t="shared" si="0"/>
        <v>São Paulo</v>
      </c>
      <c r="E30" s="35">
        <f t="shared" si="2"/>
        <v>2014</v>
      </c>
      <c r="F30" s="35" t="str">
        <f t="shared" si="2"/>
        <v>(0.746,0.882]</v>
      </c>
      <c r="G30" s="33">
        <f t="shared" si="2"/>
        <v>0.86369579194466928</v>
      </c>
    </row>
    <row r="31" spans="3:7" ht="14" customHeight="1">
      <c r="C31" t="s">
        <v>45</v>
      </c>
      <c r="D31" s="30" t="str">
        <f t="shared" si="0"/>
        <v>Tocantins</v>
      </c>
      <c r="E31" s="36">
        <f t="shared" si="2"/>
        <v>2014</v>
      </c>
      <c r="F31" s="36" t="str">
        <f t="shared" si="2"/>
        <v>(0.207,0.342]</v>
      </c>
      <c r="G31" s="37">
        <f t="shared" si="2"/>
        <v>0.30956533688805082</v>
      </c>
    </row>
    <row r="34" spans="4:9">
      <c r="D34" t="s">
        <v>167</v>
      </c>
      <c r="E34" t="s">
        <v>168</v>
      </c>
      <c r="F34" t="s">
        <v>133</v>
      </c>
      <c r="G34" t="s">
        <v>169</v>
      </c>
      <c r="H34" t="s">
        <v>170</v>
      </c>
      <c r="I34" t="s">
        <v>171</v>
      </c>
    </row>
    <row r="35" spans="4:9">
      <c r="D35" t="s">
        <v>19</v>
      </c>
      <c r="E35" t="s">
        <v>46</v>
      </c>
      <c r="F35" t="s">
        <v>77</v>
      </c>
      <c r="G35">
        <v>2014</v>
      </c>
      <c r="H35" t="s">
        <v>98</v>
      </c>
      <c r="I35">
        <v>0.20770513956294975</v>
      </c>
    </row>
    <row r="36" spans="4:9">
      <c r="D36" t="s">
        <v>21</v>
      </c>
      <c r="E36" t="s">
        <v>49</v>
      </c>
      <c r="F36" t="s">
        <v>77</v>
      </c>
      <c r="G36">
        <v>2014</v>
      </c>
      <c r="H36" t="s">
        <v>99</v>
      </c>
      <c r="I36">
        <v>0.70372173056158482</v>
      </c>
    </row>
    <row r="37" spans="4:9">
      <c r="D37" t="s">
        <v>32</v>
      </c>
      <c r="E37" t="s">
        <v>59</v>
      </c>
      <c r="F37" t="s">
        <v>77</v>
      </c>
      <c r="G37">
        <v>2014</v>
      </c>
      <c r="H37" t="s">
        <v>100</v>
      </c>
      <c r="I37">
        <v>0.58291079256684786</v>
      </c>
    </row>
    <row r="38" spans="4:9">
      <c r="D38" t="s">
        <v>39</v>
      </c>
      <c r="E38" t="s">
        <v>67</v>
      </c>
      <c r="F38" t="s">
        <v>77</v>
      </c>
      <c r="G38">
        <v>2014</v>
      </c>
      <c r="H38" t="s">
        <v>100</v>
      </c>
      <c r="I38">
        <v>0.54521964278576907</v>
      </c>
    </row>
    <row r="39" spans="4:9">
      <c r="D39" t="s">
        <v>22</v>
      </c>
      <c r="E39" t="s">
        <v>48</v>
      </c>
      <c r="F39" t="s">
        <v>77</v>
      </c>
      <c r="G39">
        <v>2014</v>
      </c>
      <c r="H39" t="s">
        <v>98</v>
      </c>
      <c r="I39">
        <v>0.21136657903233166</v>
      </c>
    </row>
    <row r="40" spans="4:9">
      <c r="D40" t="s">
        <v>40</v>
      </c>
      <c r="E40" t="s">
        <v>68</v>
      </c>
      <c r="F40" t="s">
        <v>77</v>
      </c>
      <c r="G40">
        <v>2014</v>
      </c>
      <c r="H40" t="s">
        <v>98</v>
      </c>
      <c r="I40">
        <v>0.21630524055646061</v>
      </c>
    </row>
    <row r="41" spans="4:9">
      <c r="D41" t="s">
        <v>45</v>
      </c>
      <c r="E41" t="s">
        <v>72</v>
      </c>
      <c r="F41" t="s">
        <v>77</v>
      </c>
      <c r="G41">
        <v>2014</v>
      </c>
      <c r="H41" t="s">
        <v>98</v>
      </c>
      <c r="I41">
        <v>0.30956533688805082</v>
      </c>
    </row>
    <row r="42" spans="4:9">
      <c r="D42" t="s">
        <v>28</v>
      </c>
      <c r="E42" t="s">
        <v>55</v>
      </c>
      <c r="F42" t="s">
        <v>78</v>
      </c>
      <c r="G42">
        <v>2014</v>
      </c>
      <c r="H42" t="s">
        <v>101</v>
      </c>
      <c r="I42">
        <v>0.46067852485087668</v>
      </c>
    </row>
    <row r="43" spans="4:9">
      <c r="D43" t="s">
        <v>35</v>
      </c>
      <c r="E43" t="s">
        <v>63</v>
      </c>
      <c r="F43" t="s">
        <v>78</v>
      </c>
      <c r="G43">
        <v>2014</v>
      </c>
      <c r="H43" t="s">
        <v>98</v>
      </c>
      <c r="I43">
        <v>0.28589561820420878</v>
      </c>
    </row>
    <row r="44" spans="4:9">
      <c r="D44" t="s">
        <v>24</v>
      </c>
      <c r="E44" t="s">
        <v>51</v>
      </c>
      <c r="F44" t="s">
        <v>78</v>
      </c>
      <c r="G44">
        <v>2013</v>
      </c>
      <c r="H44" t="s">
        <v>99</v>
      </c>
      <c r="I44">
        <v>0.63842190269086274</v>
      </c>
    </row>
    <row r="45" spans="4:9">
      <c r="D45" t="s">
        <v>38</v>
      </c>
      <c r="E45" t="s">
        <v>65</v>
      </c>
      <c r="F45" t="s">
        <v>78</v>
      </c>
      <c r="G45">
        <v>2013</v>
      </c>
      <c r="H45" t="s">
        <v>100</v>
      </c>
      <c r="I45">
        <v>0.5410568900176701</v>
      </c>
    </row>
    <row r="46" spans="4:9">
      <c r="D46" t="s">
        <v>33</v>
      </c>
      <c r="E46" t="s">
        <v>60</v>
      </c>
      <c r="F46" t="s">
        <v>78</v>
      </c>
      <c r="G46">
        <v>2013</v>
      </c>
      <c r="H46" t="s">
        <v>100</v>
      </c>
      <c r="I46">
        <v>0.54459388966357458</v>
      </c>
    </row>
    <row r="47" spans="4:9">
      <c r="D47" t="s">
        <v>34</v>
      </c>
      <c r="E47" t="s">
        <v>62</v>
      </c>
      <c r="F47" t="s">
        <v>78</v>
      </c>
      <c r="G47">
        <v>2014</v>
      </c>
      <c r="H47" t="s">
        <v>99</v>
      </c>
      <c r="I47">
        <v>0.67657593573209307</v>
      </c>
    </row>
    <row r="48" spans="4:9">
      <c r="D48" t="s">
        <v>20</v>
      </c>
      <c r="E48" t="s">
        <v>47</v>
      </c>
      <c r="F48" t="s">
        <v>78</v>
      </c>
      <c r="G48">
        <v>2014</v>
      </c>
      <c r="H48" t="s">
        <v>100</v>
      </c>
      <c r="I48">
        <v>0.4921096733684861</v>
      </c>
    </row>
    <row r="49" spans="4:9">
      <c r="D49" t="s">
        <v>43</v>
      </c>
      <c r="E49" t="s">
        <v>71</v>
      </c>
      <c r="F49" t="s">
        <v>78</v>
      </c>
      <c r="G49">
        <v>2014</v>
      </c>
      <c r="H49" t="s">
        <v>101</v>
      </c>
      <c r="I49">
        <v>0.43653890642226018</v>
      </c>
    </row>
    <row r="50" spans="4:9">
      <c r="D50" t="s">
        <v>23</v>
      </c>
      <c r="E50" t="s">
        <v>50</v>
      </c>
      <c r="F50" t="s">
        <v>78</v>
      </c>
      <c r="G50">
        <v>2014</v>
      </c>
      <c r="H50" t="s">
        <v>99</v>
      </c>
      <c r="I50">
        <v>0.67045423454306941</v>
      </c>
    </row>
    <row r="51" spans="4:9">
      <c r="D51" t="s">
        <v>29</v>
      </c>
      <c r="E51" t="s">
        <v>58</v>
      </c>
      <c r="F51" t="s">
        <v>80</v>
      </c>
      <c r="G51">
        <v>2014</v>
      </c>
      <c r="H51" t="s">
        <v>102</v>
      </c>
      <c r="I51">
        <v>0.78516612958982679</v>
      </c>
    </row>
    <row r="52" spans="4:9">
      <c r="D52" t="s">
        <v>26</v>
      </c>
      <c r="E52" t="s">
        <v>53</v>
      </c>
      <c r="F52" t="s">
        <v>80</v>
      </c>
      <c r="G52">
        <v>2014</v>
      </c>
      <c r="H52" t="s">
        <v>99</v>
      </c>
      <c r="I52">
        <v>0.73782718227200139</v>
      </c>
    </row>
    <row r="53" spans="4:9">
      <c r="D53" t="s">
        <v>37</v>
      </c>
      <c r="E53" t="s">
        <v>64</v>
      </c>
      <c r="F53" t="s">
        <v>80</v>
      </c>
      <c r="G53">
        <v>2014</v>
      </c>
      <c r="H53" t="s">
        <v>99</v>
      </c>
      <c r="I53">
        <v>0.68570721143738311</v>
      </c>
    </row>
    <row r="54" spans="4:9">
      <c r="D54" t="s">
        <v>44</v>
      </c>
      <c r="E54" t="s">
        <v>70</v>
      </c>
      <c r="F54" t="s">
        <v>80</v>
      </c>
      <c r="G54">
        <v>2014</v>
      </c>
      <c r="H54" t="s">
        <v>102</v>
      </c>
      <c r="I54">
        <v>0.86369579194466928</v>
      </c>
    </row>
    <row r="55" spans="4:9">
      <c r="D55" t="s">
        <v>36</v>
      </c>
      <c r="E55" t="s">
        <v>61</v>
      </c>
      <c r="F55" t="s">
        <v>81</v>
      </c>
      <c r="G55">
        <v>2014</v>
      </c>
      <c r="H55" t="s">
        <v>102</v>
      </c>
      <c r="I55">
        <v>0.80040204350057098</v>
      </c>
    </row>
    <row r="56" spans="4:9">
      <c r="D56" t="s">
        <v>42</v>
      </c>
      <c r="E56" t="s">
        <v>69</v>
      </c>
      <c r="F56" t="s">
        <v>81</v>
      </c>
      <c r="G56">
        <v>2014</v>
      </c>
      <c r="H56" t="s">
        <v>102</v>
      </c>
      <c r="I56">
        <v>0.87529382188647642</v>
      </c>
    </row>
    <row r="57" spans="4:9">
      <c r="D57" t="s">
        <v>41</v>
      </c>
      <c r="E57" t="s">
        <v>66</v>
      </c>
      <c r="F57" t="s">
        <v>81</v>
      </c>
      <c r="G57">
        <v>2014</v>
      </c>
      <c r="H57" t="s">
        <v>102</v>
      </c>
      <c r="I57">
        <v>0.88094578616344454</v>
      </c>
    </row>
    <row r="58" spans="4:9">
      <c r="D58" t="s">
        <v>31</v>
      </c>
      <c r="E58" t="s">
        <v>56</v>
      </c>
      <c r="F58" t="s">
        <v>79</v>
      </c>
      <c r="G58">
        <v>2014</v>
      </c>
      <c r="H58" t="s">
        <v>99</v>
      </c>
      <c r="I58">
        <v>0.63645165907833745</v>
      </c>
    </row>
    <row r="59" spans="4:9">
      <c r="D59" t="s">
        <v>30</v>
      </c>
      <c r="E59" t="s">
        <v>57</v>
      </c>
      <c r="F59" t="s">
        <v>79</v>
      </c>
      <c r="G59">
        <v>2014</v>
      </c>
      <c r="H59" t="s">
        <v>102</v>
      </c>
      <c r="I59">
        <v>0.83593126144119112</v>
      </c>
    </row>
    <row r="60" spans="4:9">
      <c r="D60" t="s">
        <v>27</v>
      </c>
      <c r="E60" t="s">
        <v>54</v>
      </c>
      <c r="F60" t="s">
        <v>79</v>
      </c>
      <c r="G60">
        <v>2014</v>
      </c>
      <c r="H60" t="s">
        <v>102</v>
      </c>
      <c r="I60">
        <v>0.77783030683024101</v>
      </c>
    </row>
    <row r="61" spans="4:9">
      <c r="D61" t="s">
        <v>25</v>
      </c>
      <c r="E61" t="s">
        <v>52</v>
      </c>
      <c r="F61" t="s">
        <v>79</v>
      </c>
      <c r="G61">
        <v>2014</v>
      </c>
      <c r="H61" t="s">
        <v>101</v>
      </c>
      <c r="I61">
        <v>0.37364941260850948</v>
      </c>
    </row>
  </sheetData>
  <mergeCells count="4"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/>
  <ignoredErrors>
    <ignoredError sqref="E5:G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tabSelected="1" zoomScale="115" zoomScaleNormal="115" zoomScalePageLayoutView="115" workbookViewId="0">
      <selection activeCell="H41" sqref="H41"/>
    </sheetView>
  </sheetViews>
  <sheetFormatPr baseColWidth="10" defaultColWidth="8.83203125" defaultRowHeight="14" x14ac:dyDescent="0"/>
  <cols>
    <col min="3" max="3" width="25.5" customWidth="1"/>
    <col min="4" max="4" width="7.83203125" customWidth="1"/>
    <col min="5" max="10" width="7.1640625" customWidth="1"/>
  </cols>
  <sheetData>
    <row r="2" spans="2:10">
      <c r="C2" s="1" t="s">
        <v>140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5" si="1">VLOOKUP($B5,$C$27:$J$35,COLUMN(C:C),FALSE)</f>
        <v>7.6940202408279701E-2</v>
      </c>
      <c r="F5" s="6">
        <f t="shared" si="1"/>
        <v>9.8418964552796098E-2</v>
      </c>
      <c r="G5" s="6">
        <f t="shared" si="1"/>
        <v>0.10131753706602099</v>
      </c>
      <c r="H5" s="6">
        <f t="shared" si="1"/>
        <v>9.4171731550135501E-2</v>
      </c>
      <c r="I5" s="6">
        <f t="shared" si="1"/>
        <v>0.12397264558255899</v>
      </c>
      <c r="J5" s="6">
        <f t="shared" si="1"/>
        <v>9.8964216231958196E-2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ref="E6:E13" si="3">VLOOKUP($B6,$C$27:$J$35,COLUMN(C:C),FALSE)</f>
        <v>7.0307284712709403E-2</v>
      </c>
      <c r="F6" s="6">
        <f t="shared" ref="F6:F13" si="4">VLOOKUP($B6,$C$27:$J$35,COLUMN(D:D),FALSE)</f>
        <v>8.5740108561202802E-2</v>
      </c>
      <c r="G6" s="6">
        <f t="shared" ref="G6:G13" si="5">VLOOKUP($B6,$C$27:$J$35,COLUMN(E:E),FALSE)</f>
        <v>0.10190678665495199</v>
      </c>
      <c r="H6" s="6">
        <f t="shared" ref="H6:H13" si="6">VLOOKUP($B6,$C$27:$J$35,COLUMN(F:F),FALSE)</f>
        <v>8.9434241288505203E-2</v>
      </c>
      <c r="I6" s="6">
        <f t="shared" ref="I6:I13" si="7">VLOOKUP($B6,$C$27:$J$35,COLUMN(G:G),FALSE)</f>
        <v>0.105365065129004</v>
      </c>
      <c r="J6" s="6">
        <f t="shared" ref="J6:J13" si="8">VLOOKUP($B6,$C$27:$J$35,COLUMN(H:H),FALSE)</f>
        <v>9.0550697269274699E-2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3"/>
        <v>6.9650639173554907E-2</v>
      </c>
      <c r="F7" s="6">
        <f t="shared" si="4"/>
        <v>8.6898662686342901E-2</v>
      </c>
      <c r="G7" s="6">
        <f t="shared" si="5"/>
        <v>0.100160877912688</v>
      </c>
      <c r="H7" s="6">
        <f t="shared" si="6"/>
        <v>9.0937681758327601E-2</v>
      </c>
      <c r="I7" s="6">
        <f t="shared" si="7"/>
        <v>0.112534211270739</v>
      </c>
      <c r="J7" s="6">
        <f t="shared" si="8"/>
        <v>9.2036414560330307E-2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3"/>
        <v>7.7403782007889096E-2</v>
      </c>
      <c r="F8" s="6">
        <f t="shared" si="4"/>
        <v>0.10127620246810599</v>
      </c>
      <c r="G8" s="6">
        <f t="shared" si="5"/>
        <v>0.117029549150078</v>
      </c>
      <c r="H8" s="6">
        <f t="shared" si="6"/>
        <v>0.10849769672185899</v>
      </c>
      <c r="I8" s="6">
        <f t="shared" si="7"/>
        <v>0.13811785399569801</v>
      </c>
      <c r="J8" s="6">
        <f t="shared" si="8"/>
        <v>0.10846501686872601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3"/>
        <v>7.5880334130887003E-2</v>
      </c>
      <c r="F9" s="6">
        <f t="shared" si="4"/>
        <v>9.3987900384072606E-2</v>
      </c>
      <c r="G9" s="6">
        <f t="shared" si="5"/>
        <v>0.101487753311194</v>
      </c>
      <c r="H9" s="6">
        <f t="shared" si="6"/>
        <v>8.9924489808184405E-2</v>
      </c>
      <c r="I9" s="6">
        <f t="shared" si="7"/>
        <v>0.11064340262038</v>
      </c>
      <c r="J9" s="6">
        <f t="shared" si="8"/>
        <v>9.43847760509436E-2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3"/>
        <v>8.0293352552696998E-2</v>
      </c>
      <c r="F10" s="6">
        <f t="shared" si="4"/>
        <v>9.3782128594829706E-2</v>
      </c>
      <c r="G10" s="6">
        <f t="shared" si="5"/>
        <v>0.10466851869801599</v>
      </c>
      <c r="H10" s="6">
        <f t="shared" si="6"/>
        <v>0.10471453214795801</v>
      </c>
      <c r="I10" s="6">
        <f t="shared" si="7"/>
        <v>0.12010123777790099</v>
      </c>
      <c r="J10" s="6">
        <f t="shared" si="8"/>
        <v>0.10071195395428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3"/>
        <v>8.8117567693868804E-2</v>
      </c>
      <c r="F11" s="6">
        <f t="shared" si="4"/>
        <v>0.123436480062267</v>
      </c>
      <c r="G11" s="6">
        <f t="shared" si="5"/>
        <v>0.159439133336856</v>
      </c>
      <c r="H11" s="6">
        <f t="shared" si="6"/>
        <v>0.105727947346023</v>
      </c>
      <c r="I11" s="6">
        <f t="shared" si="7"/>
        <v>0.145046935744091</v>
      </c>
      <c r="J11" s="6">
        <f t="shared" si="8"/>
        <v>0.124353612836621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3"/>
        <v>8.0635018684111895E-2</v>
      </c>
      <c r="F12" s="6">
        <f t="shared" si="4"/>
        <v>0.107971959237891</v>
      </c>
      <c r="G12" s="6">
        <f t="shared" si="5"/>
        <v>0.13058651898679899</v>
      </c>
      <c r="H12" s="6">
        <f t="shared" si="6"/>
        <v>0.12993026470896701</v>
      </c>
      <c r="I12" s="6">
        <f t="shared" si="7"/>
        <v>0.15893116519702499</v>
      </c>
      <c r="J12" s="6">
        <f t="shared" si="8"/>
        <v>0.121610985362959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3"/>
        <v>0.113746981795181</v>
      </c>
      <c r="F13" s="7">
        <f t="shared" si="4"/>
        <v>0.11935640897313</v>
      </c>
      <c r="G13" s="7">
        <f t="shared" si="5"/>
        <v>0.119875157078596</v>
      </c>
      <c r="H13" s="7">
        <f t="shared" si="6"/>
        <v>0.17669102435756101</v>
      </c>
      <c r="I13" s="7">
        <f t="shared" si="7"/>
        <v>0.16321929077276601</v>
      </c>
      <c r="J13" s="7">
        <f t="shared" si="8"/>
        <v>0.13857777259544701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2</v>
      </c>
      <c r="D16" s="25">
        <f>_xlfn.RANK.EQ(D5,D$5:D$13,1)</f>
        <v>1</v>
      </c>
      <c r="E16" s="25">
        <f t="shared" ref="E16:I16" si="9">_xlfn.RANK.EQ(E5,E$5:E$13,1)</f>
        <v>4</v>
      </c>
      <c r="F16" s="25">
        <f t="shared" si="9"/>
        <v>5</v>
      </c>
      <c r="G16" s="25">
        <f t="shared" si="9"/>
        <v>2</v>
      </c>
      <c r="H16" s="25">
        <f t="shared" si="9"/>
        <v>4</v>
      </c>
      <c r="I16" s="25">
        <f t="shared" si="9"/>
        <v>5</v>
      </c>
      <c r="J16" s="25">
        <f t="shared" ref="J16" si="10">_xlfn.RANK.EQ(J5,J$5:J$13,1)</f>
        <v>4</v>
      </c>
    </row>
    <row r="17" spans="3:12">
      <c r="C17" t="s">
        <v>8</v>
      </c>
      <c r="D17" s="25">
        <f t="shared" ref="D17:I24" si="11">_xlfn.RANK.EQ(D6,D$5:D$13,1)</f>
        <v>2</v>
      </c>
      <c r="E17" s="25">
        <f t="shared" si="11"/>
        <v>2</v>
      </c>
      <c r="F17" s="25">
        <f t="shared" si="11"/>
        <v>1</v>
      </c>
      <c r="G17" s="25">
        <f t="shared" si="11"/>
        <v>4</v>
      </c>
      <c r="H17" s="25">
        <f t="shared" si="11"/>
        <v>1</v>
      </c>
      <c r="I17" s="25">
        <f t="shared" si="11"/>
        <v>1</v>
      </c>
      <c r="J17" s="25">
        <f t="shared" ref="J17" si="12">_xlfn.RANK.EQ(J6,J$5:J$13,1)</f>
        <v>1</v>
      </c>
    </row>
    <row r="18" spans="3:12">
      <c r="C18" t="s">
        <v>9</v>
      </c>
      <c r="D18" s="25">
        <f t="shared" si="11"/>
        <v>3</v>
      </c>
      <c r="E18" s="25">
        <f t="shared" si="11"/>
        <v>1</v>
      </c>
      <c r="F18" s="25">
        <f t="shared" si="11"/>
        <v>2</v>
      </c>
      <c r="G18" s="25">
        <f t="shared" si="11"/>
        <v>1</v>
      </c>
      <c r="H18" s="25">
        <f t="shared" si="11"/>
        <v>3</v>
      </c>
      <c r="I18" s="25">
        <f t="shared" si="11"/>
        <v>3</v>
      </c>
      <c r="J18" s="25">
        <f t="shared" ref="J18" si="13">_xlfn.RANK.EQ(J7,J$5:J$13,1)</f>
        <v>2</v>
      </c>
    </row>
    <row r="19" spans="3:12">
      <c r="C19" t="s">
        <v>7</v>
      </c>
      <c r="D19" s="25">
        <f t="shared" si="11"/>
        <v>4</v>
      </c>
      <c r="E19" s="25">
        <f t="shared" si="11"/>
        <v>5</v>
      </c>
      <c r="F19" s="25">
        <f t="shared" si="11"/>
        <v>6</v>
      </c>
      <c r="G19" s="25">
        <f t="shared" si="11"/>
        <v>6</v>
      </c>
      <c r="H19" s="25">
        <f t="shared" si="11"/>
        <v>7</v>
      </c>
      <c r="I19" s="25">
        <f t="shared" si="11"/>
        <v>6</v>
      </c>
      <c r="J19" s="25">
        <f t="shared" ref="J19" si="14">_xlfn.RANK.EQ(J8,J$5:J$13,1)</f>
        <v>6</v>
      </c>
    </row>
    <row r="20" spans="3:12">
      <c r="C20" t="s">
        <v>10</v>
      </c>
      <c r="D20" s="25">
        <f t="shared" si="11"/>
        <v>5</v>
      </c>
      <c r="E20" s="25">
        <f t="shared" si="11"/>
        <v>3</v>
      </c>
      <c r="F20" s="25">
        <f t="shared" si="11"/>
        <v>4</v>
      </c>
      <c r="G20" s="25">
        <f t="shared" si="11"/>
        <v>3</v>
      </c>
      <c r="H20" s="25">
        <f t="shared" si="11"/>
        <v>2</v>
      </c>
      <c r="I20" s="25">
        <f t="shared" si="11"/>
        <v>2</v>
      </c>
      <c r="J20" s="25">
        <f t="shared" ref="J20" si="15">_xlfn.RANK.EQ(J9,J$5:J$13,1)</f>
        <v>3</v>
      </c>
    </row>
    <row r="21" spans="3:12">
      <c r="C21" t="s">
        <v>3</v>
      </c>
      <c r="D21" s="25">
        <f t="shared" si="11"/>
        <v>6</v>
      </c>
      <c r="E21" s="25">
        <f t="shared" si="11"/>
        <v>6</v>
      </c>
      <c r="F21" s="25">
        <f t="shared" si="11"/>
        <v>3</v>
      </c>
      <c r="G21" s="25">
        <f t="shared" si="11"/>
        <v>5</v>
      </c>
      <c r="H21" s="25">
        <f t="shared" si="11"/>
        <v>5</v>
      </c>
      <c r="I21" s="25">
        <f t="shared" si="11"/>
        <v>4</v>
      </c>
      <c r="J21" s="25">
        <f t="shared" ref="J21" si="16">_xlfn.RANK.EQ(J10,J$5:J$13,1)</f>
        <v>5</v>
      </c>
    </row>
    <row r="22" spans="3:12">
      <c r="C22" t="s">
        <v>6</v>
      </c>
      <c r="D22" s="25">
        <f t="shared" si="11"/>
        <v>7</v>
      </c>
      <c r="E22" s="25">
        <f t="shared" si="11"/>
        <v>8</v>
      </c>
      <c r="F22" s="25">
        <f t="shared" si="11"/>
        <v>9</v>
      </c>
      <c r="G22" s="25">
        <f t="shared" si="11"/>
        <v>9</v>
      </c>
      <c r="H22" s="25">
        <f t="shared" si="11"/>
        <v>6</v>
      </c>
      <c r="I22" s="25">
        <f t="shared" si="11"/>
        <v>7</v>
      </c>
      <c r="J22" s="25">
        <f t="shared" ref="J22" si="17">_xlfn.RANK.EQ(J11,J$5:J$13,1)</f>
        <v>8</v>
      </c>
    </row>
    <row r="23" spans="3:12">
      <c r="C23" t="s">
        <v>4</v>
      </c>
      <c r="D23" s="25">
        <f t="shared" si="11"/>
        <v>8</v>
      </c>
      <c r="E23" s="25">
        <f t="shared" si="11"/>
        <v>7</v>
      </c>
      <c r="F23" s="25">
        <f t="shared" si="11"/>
        <v>7</v>
      </c>
      <c r="G23" s="25">
        <f t="shared" si="11"/>
        <v>8</v>
      </c>
      <c r="H23" s="25">
        <f t="shared" si="11"/>
        <v>8</v>
      </c>
      <c r="I23" s="25">
        <f t="shared" si="11"/>
        <v>8</v>
      </c>
      <c r="J23" s="25">
        <f t="shared" ref="J23" si="18">_xlfn.RANK.EQ(J12,J$5:J$13,1)</f>
        <v>7</v>
      </c>
    </row>
    <row r="24" spans="3:12">
      <c r="C24" t="s">
        <v>5</v>
      </c>
      <c r="D24" s="25">
        <f t="shared" si="11"/>
        <v>9</v>
      </c>
      <c r="E24" s="25">
        <f t="shared" si="11"/>
        <v>9</v>
      </c>
      <c r="F24" s="25">
        <f t="shared" si="11"/>
        <v>8</v>
      </c>
      <c r="G24" s="25">
        <f t="shared" si="11"/>
        <v>7</v>
      </c>
      <c r="H24" s="25">
        <f t="shared" si="11"/>
        <v>9</v>
      </c>
      <c r="I24" s="25">
        <f t="shared" si="11"/>
        <v>9</v>
      </c>
      <c r="J24" s="25">
        <f t="shared" ref="J24" si="19">_xlfn.RANK.EQ(J13,J$5:J$13,1)</f>
        <v>9</v>
      </c>
    </row>
    <row r="26" spans="3:12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</row>
    <row r="27" spans="3:12">
      <c r="C27" t="s">
        <v>5</v>
      </c>
      <c r="D27">
        <v>0.11403216318845801</v>
      </c>
      <c r="E27">
        <v>0.113746981795181</v>
      </c>
      <c r="F27">
        <v>0.11935640897313</v>
      </c>
      <c r="G27">
        <v>0.119875157078596</v>
      </c>
      <c r="H27">
        <v>0.17669102435756101</v>
      </c>
      <c r="I27">
        <v>0.16321929077276601</v>
      </c>
      <c r="J27">
        <v>0.13857777259544701</v>
      </c>
      <c r="K27" s="26"/>
      <c r="L27" s="27"/>
    </row>
    <row r="28" spans="3:12">
      <c r="C28" t="s">
        <v>6</v>
      </c>
      <c r="D28">
        <v>8.1581490260675599E-2</v>
      </c>
      <c r="E28">
        <v>8.8117567693868804E-2</v>
      </c>
      <c r="F28">
        <v>0.123436480062267</v>
      </c>
      <c r="G28">
        <v>0.159439133336856</v>
      </c>
      <c r="H28">
        <v>0.105727947346023</v>
      </c>
      <c r="I28">
        <v>0.145046935744091</v>
      </c>
      <c r="J28">
        <v>0.124353612836621</v>
      </c>
      <c r="K28" s="26"/>
      <c r="L28" s="27"/>
    </row>
    <row r="29" spans="3:12">
      <c r="C29" t="s">
        <v>3</v>
      </c>
      <c r="D29">
        <v>8.1290802331980994E-2</v>
      </c>
      <c r="E29">
        <v>8.0293352552696998E-2</v>
      </c>
      <c r="F29">
        <v>9.3782128594829706E-2</v>
      </c>
      <c r="G29">
        <v>0.10466851869801599</v>
      </c>
      <c r="H29">
        <v>0.10471453214795801</v>
      </c>
      <c r="I29">
        <v>0.12010123777790099</v>
      </c>
      <c r="J29">
        <v>0.10071195395428</v>
      </c>
      <c r="K29" s="26"/>
      <c r="L29" s="27"/>
    </row>
    <row r="30" spans="3:12">
      <c r="C30" t="s">
        <v>2</v>
      </c>
      <c r="D30">
        <v>6.3803453911764493E-2</v>
      </c>
      <c r="E30">
        <v>7.6940202408279701E-2</v>
      </c>
      <c r="F30">
        <v>9.8418964552796098E-2</v>
      </c>
      <c r="G30">
        <v>0.10131753706602099</v>
      </c>
      <c r="H30">
        <v>9.4171731550135501E-2</v>
      </c>
      <c r="I30">
        <v>0.12397264558255899</v>
      </c>
      <c r="J30">
        <v>9.8964216231958196E-2</v>
      </c>
      <c r="K30" s="26"/>
      <c r="L30" s="27"/>
    </row>
    <row r="31" spans="3:12">
      <c r="C31" t="s">
        <v>7</v>
      </c>
      <c r="D31">
        <v>6.8644286530406398E-2</v>
      </c>
      <c r="E31">
        <v>7.7403782007889096E-2</v>
      </c>
      <c r="F31">
        <v>0.10127620246810599</v>
      </c>
      <c r="G31">
        <v>0.117029549150078</v>
      </c>
      <c r="H31">
        <v>0.10849769672185899</v>
      </c>
      <c r="I31">
        <v>0.13811785399569801</v>
      </c>
      <c r="J31">
        <v>0.10846501686872601</v>
      </c>
      <c r="K31" s="26"/>
      <c r="L31" s="27"/>
    </row>
    <row r="32" spans="3:12">
      <c r="C32" t="s">
        <v>10</v>
      </c>
      <c r="D32">
        <v>7.8806114630162294E-2</v>
      </c>
      <c r="E32">
        <v>7.5880334130887003E-2</v>
      </c>
      <c r="F32">
        <v>9.3987900384072606E-2</v>
      </c>
      <c r="G32">
        <v>0.101487753311194</v>
      </c>
      <c r="H32">
        <v>8.9924489808184405E-2</v>
      </c>
      <c r="I32">
        <v>0.11064340262038</v>
      </c>
      <c r="J32">
        <v>9.43847760509436E-2</v>
      </c>
      <c r="K32" s="26"/>
      <c r="L32" s="27"/>
    </row>
    <row r="33" spans="3:12">
      <c r="C33" t="s">
        <v>4</v>
      </c>
      <c r="D33">
        <v>8.5174695706552297E-2</v>
      </c>
      <c r="E33">
        <v>8.0635018684111895E-2</v>
      </c>
      <c r="F33">
        <v>0.107971959237891</v>
      </c>
      <c r="G33">
        <v>0.13058651898679899</v>
      </c>
      <c r="H33">
        <v>0.12993026470896701</v>
      </c>
      <c r="I33">
        <v>0.15893116519702499</v>
      </c>
      <c r="J33">
        <v>0.121610985362959</v>
      </c>
      <c r="K33" s="26"/>
      <c r="L33" s="27"/>
    </row>
    <row r="34" spans="3:12">
      <c r="C34" t="s">
        <v>8</v>
      </c>
      <c r="D34">
        <v>6.7847056319337198E-2</v>
      </c>
      <c r="E34">
        <v>7.0307284712709403E-2</v>
      </c>
      <c r="F34">
        <v>8.5740108561202802E-2</v>
      </c>
      <c r="G34">
        <v>0.10190678665495199</v>
      </c>
      <c r="H34">
        <v>8.9434241288505203E-2</v>
      </c>
      <c r="I34">
        <v>0.105365065129004</v>
      </c>
      <c r="J34">
        <v>9.0550697269274699E-2</v>
      </c>
      <c r="K34" s="26"/>
      <c r="L34" s="27"/>
    </row>
    <row r="35" spans="3:12">
      <c r="C35" t="s">
        <v>9</v>
      </c>
      <c r="D35">
        <v>6.8379217040698298E-2</v>
      </c>
      <c r="E35">
        <v>6.9650639173554907E-2</v>
      </c>
      <c r="F35">
        <v>8.6898662686342901E-2</v>
      </c>
      <c r="G35">
        <v>0.100160877912688</v>
      </c>
      <c r="H35">
        <v>9.0937681758327601E-2</v>
      </c>
      <c r="I35">
        <v>0.112534211270739</v>
      </c>
      <c r="J35">
        <v>9.2036414560330307E-2</v>
      </c>
      <c r="K35" s="26"/>
      <c r="L35" s="27"/>
    </row>
    <row r="37" spans="3:12">
      <c r="C37" t="s">
        <v>113</v>
      </c>
    </row>
    <row r="38" spans="3:12">
      <c r="C38" t="s">
        <v>5</v>
      </c>
      <c r="F38" s="16">
        <f>F5/$E5</f>
        <v>1.2791617577315475</v>
      </c>
      <c r="G38" s="16">
        <f t="shared" ref="G38:J38" si="20">G5/$E5</f>
        <v>1.316834813201869</v>
      </c>
      <c r="H38" s="16">
        <f t="shared" si="20"/>
        <v>1.2239600183323858</v>
      </c>
      <c r="I38" s="16">
        <f t="shared" si="20"/>
        <v>1.6112856699375935</v>
      </c>
      <c r="J38" s="16">
        <f t="shared" si="20"/>
        <v>1.2862484518406783</v>
      </c>
    </row>
    <row r="39" spans="3:12">
      <c r="C39" t="s">
        <v>6</v>
      </c>
      <c r="F39" s="16">
        <f t="shared" ref="F39:J46" si="21">F6/$E6</f>
        <v>1.219505331653117</v>
      </c>
      <c r="G39" s="16">
        <f t="shared" si="21"/>
        <v>1.449448475664576</v>
      </c>
      <c r="H39" s="16">
        <f t="shared" si="21"/>
        <v>1.2720480054656162</v>
      </c>
      <c r="I39" s="16">
        <f t="shared" si="21"/>
        <v>1.4986365290531156</v>
      </c>
      <c r="J39" s="16">
        <f t="shared" si="21"/>
        <v>1.2879276683672853</v>
      </c>
    </row>
    <row r="40" spans="3:12">
      <c r="C40" t="s">
        <v>3</v>
      </c>
      <c r="F40" s="16">
        <f t="shared" si="21"/>
        <v>1.2476362559977303</v>
      </c>
      <c r="G40" s="16">
        <f t="shared" si="21"/>
        <v>1.4380467875263561</v>
      </c>
      <c r="H40" s="16">
        <f t="shared" si="21"/>
        <v>1.3056259474048733</v>
      </c>
      <c r="I40" s="16">
        <f t="shared" si="21"/>
        <v>1.6156953131517882</v>
      </c>
      <c r="J40" s="16">
        <f t="shared" si="21"/>
        <v>1.3214008608161472</v>
      </c>
    </row>
    <row r="41" spans="3:12">
      <c r="C41" t="s">
        <v>2</v>
      </c>
      <c r="F41" s="16">
        <f t="shared" si="21"/>
        <v>1.3084141348259157</v>
      </c>
      <c r="G41" s="16">
        <f t="shared" si="21"/>
        <v>1.5119358009941968</v>
      </c>
      <c r="H41" s="16">
        <f t="shared" si="21"/>
        <v>1.4017105354206176</v>
      </c>
      <c r="I41" s="16">
        <f t="shared" si="21"/>
        <v>1.7843812073888179</v>
      </c>
      <c r="J41" s="16">
        <f t="shared" si="21"/>
        <v>1.4012883357259094</v>
      </c>
    </row>
    <row r="42" spans="3:12">
      <c r="C42" t="s">
        <v>7</v>
      </c>
      <c r="F42" s="16">
        <f t="shared" si="21"/>
        <v>1.2386331908074051</v>
      </c>
      <c r="G42" s="16">
        <f t="shared" si="21"/>
        <v>1.337471091470636</v>
      </c>
      <c r="H42" s="16">
        <f t="shared" si="21"/>
        <v>1.1850829445884155</v>
      </c>
      <c r="I42" s="16">
        <f t="shared" si="21"/>
        <v>1.4581301451510442</v>
      </c>
      <c r="J42" s="16">
        <f t="shared" si="21"/>
        <v>1.2438634744035</v>
      </c>
    </row>
    <row r="43" spans="3:12">
      <c r="C43" t="s">
        <v>10</v>
      </c>
      <c r="F43" s="16">
        <f t="shared" si="21"/>
        <v>1.1679936833286411</v>
      </c>
      <c r="G43" s="16">
        <f t="shared" si="21"/>
        <v>1.3035763904530133</v>
      </c>
      <c r="H43" s="16">
        <f t="shared" si="21"/>
        <v>1.3041494571948935</v>
      </c>
      <c r="I43" s="16">
        <f t="shared" si="21"/>
        <v>1.4957805840661322</v>
      </c>
      <c r="J43" s="16">
        <f t="shared" si="21"/>
        <v>1.2543000230085317</v>
      </c>
    </row>
    <row r="44" spans="3:12">
      <c r="C44" t="s">
        <v>4</v>
      </c>
      <c r="F44" s="16">
        <f t="shared" si="21"/>
        <v>1.4008157884146373</v>
      </c>
      <c r="G44" s="16">
        <f t="shared" si="21"/>
        <v>1.8093909933007573</v>
      </c>
      <c r="H44" s="16">
        <f t="shared" si="21"/>
        <v>1.1998509504181369</v>
      </c>
      <c r="I44" s="16">
        <f t="shared" si="21"/>
        <v>1.6460615010164803</v>
      </c>
      <c r="J44" s="16">
        <f t="shared" si="21"/>
        <v>1.4112238466300004</v>
      </c>
    </row>
    <row r="45" spans="3:12">
      <c r="C45" t="s">
        <v>8</v>
      </c>
      <c r="F45" s="16">
        <f t="shared" si="21"/>
        <v>1.3390207009298494</v>
      </c>
      <c r="G45" s="16">
        <f t="shared" si="21"/>
        <v>1.6194765142719487</v>
      </c>
      <c r="H45" s="16">
        <f t="shared" si="21"/>
        <v>1.6113379376517478</v>
      </c>
      <c r="I45" s="16">
        <f t="shared" si="21"/>
        <v>1.9709943370837262</v>
      </c>
      <c r="J45" s="16">
        <f t="shared" si="21"/>
        <v>1.508165897987457</v>
      </c>
    </row>
    <row r="46" spans="3:12">
      <c r="C46" t="s">
        <v>9</v>
      </c>
      <c r="F46" s="16">
        <f t="shared" si="21"/>
        <v>1.0493149540270847</v>
      </c>
      <c r="G46" s="16">
        <f t="shared" si="21"/>
        <v>1.0538754979402418</v>
      </c>
      <c r="H46" s="16">
        <f t="shared" si="21"/>
        <v>1.553368903235784</v>
      </c>
      <c r="I46" s="16">
        <f t="shared" si="21"/>
        <v>1.4349329379716425</v>
      </c>
      <c r="J46" s="16">
        <f t="shared" si="21"/>
        <v>1.2182984586349526</v>
      </c>
    </row>
  </sheetData>
  <sortState ref="B33:I41">
    <sortCondition ref="D33:D41"/>
  </sortState>
  <mergeCells count="2">
    <mergeCell ref="C3:C4"/>
    <mergeCell ref="D3:J3"/>
  </mergeCells>
  <conditionalFormatting sqref="D16:J24">
    <cfRule type="cellIs" dxfId="53" priority="1" operator="equal">
      <formula>3</formula>
    </cfRule>
    <cfRule type="cellIs" dxfId="52" priority="2" operator="equal">
      <formula>2</formula>
    </cfRule>
    <cfRule type="cellIs" dxfId="51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 E5:J5 D6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showGridLines="0" zoomScale="115" zoomScaleNormal="115" zoomScalePageLayoutView="115" workbookViewId="0">
      <selection activeCell="C2" sqref="C2"/>
    </sheetView>
  </sheetViews>
  <sheetFormatPr baseColWidth="10" defaultColWidth="8.83203125" defaultRowHeight="14" x14ac:dyDescent="0"/>
  <cols>
    <col min="3" max="3" width="25.5" customWidth="1"/>
    <col min="4" max="4" width="8.1640625" customWidth="1"/>
    <col min="5" max="10" width="7.1640625" customWidth="1"/>
  </cols>
  <sheetData>
    <row r="2" spans="2:10">
      <c r="C2" s="1" t="s">
        <v>155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2</v>
      </c>
      <c r="C5" s="2" t="str">
        <f t="shared" ref="C5:C13" si="0">VLOOKUP(B5,desc_modelos,2,FALSE)</f>
        <v>ARIMA</v>
      </c>
      <c r="D5" s="6">
        <f>VLOOKUP($B5,$C$27:$J$35,COLUMN(B:B),FALSE)</f>
        <v>6.3803453911764493E-2</v>
      </c>
      <c r="E5" s="6">
        <f t="shared" ref="E5:J13" si="1">VLOOKUP($B5,$C$27:$J$35,COLUMN(C:C),FALSE)</f>
        <v>4.7448366463577203E-2</v>
      </c>
      <c r="F5" s="6">
        <f t="shared" si="1"/>
        <v>7.0659138484570602E-2</v>
      </c>
      <c r="G5" s="6">
        <f t="shared" si="1"/>
        <v>3.7761412699145298E-2</v>
      </c>
      <c r="H5" s="6">
        <f t="shared" si="1"/>
        <v>6.9916573615331906E-2</v>
      </c>
      <c r="I5" s="6">
        <f t="shared" si="1"/>
        <v>0.109503883580943</v>
      </c>
      <c r="J5" s="6">
        <f t="shared" si="1"/>
        <v>5.2441399616321403E-2</v>
      </c>
    </row>
    <row r="6" spans="2:10">
      <c r="B6" t="s">
        <v>8</v>
      </c>
      <c r="C6" s="2" t="str">
        <f t="shared" si="0"/>
        <v>Combinação - Média</v>
      </c>
      <c r="D6" s="6">
        <f t="shared" ref="D6:D13" si="2">VLOOKUP($B6,$C$27:$J$35,COLUMN(B:B),FALSE)</f>
        <v>6.7847056319337198E-2</v>
      </c>
      <c r="E6" s="6">
        <f t="shared" si="1"/>
        <v>3.6918692548017398E-2</v>
      </c>
      <c r="F6" s="6">
        <f t="shared" si="1"/>
        <v>6.5854863856163195E-2</v>
      </c>
      <c r="G6" s="6">
        <f t="shared" si="1"/>
        <v>6.4978294973534703E-2</v>
      </c>
      <c r="H6" s="6">
        <f t="shared" si="1"/>
        <v>7.1450712698436003E-2</v>
      </c>
      <c r="I6" s="6">
        <f t="shared" si="1"/>
        <v>8.5027123512150304E-2</v>
      </c>
      <c r="J6" s="6">
        <f t="shared" si="1"/>
        <v>5.1887132887366898E-2</v>
      </c>
    </row>
    <row r="7" spans="2:10">
      <c r="B7" t="s">
        <v>9</v>
      </c>
      <c r="C7" s="2" t="str">
        <f t="shared" si="0"/>
        <v>Combinação - Mediana</v>
      </c>
      <c r="D7" s="6">
        <f t="shared" si="2"/>
        <v>6.8379217040698298E-2</v>
      </c>
      <c r="E7" s="6">
        <f t="shared" si="1"/>
        <v>3.5871704663269902E-2</v>
      </c>
      <c r="F7" s="6">
        <f t="shared" si="1"/>
        <v>6.8567320252472794E-2</v>
      </c>
      <c r="G7" s="6">
        <f t="shared" si="1"/>
        <v>5.8727410716414803E-2</v>
      </c>
      <c r="H7" s="6">
        <f t="shared" si="1"/>
        <v>7.0147190894961201E-2</v>
      </c>
      <c r="I7" s="6">
        <f t="shared" si="1"/>
        <v>8.9133686274080096E-2</v>
      </c>
      <c r="J7" s="6">
        <f t="shared" si="1"/>
        <v>5.4057275851688798E-2</v>
      </c>
    </row>
    <row r="8" spans="2:10">
      <c r="B8" t="s">
        <v>7</v>
      </c>
      <c r="C8" s="2" t="str">
        <f t="shared" si="0"/>
        <v>STAR</v>
      </c>
      <c r="D8" s="6">
        <f t="shared" si="2"/>
        <v>6.8644286530406398E-2</v>
      </c>
      <c r="E8" s="6">
        <f t="shared" si="1"/>
        <v>4.9422202025085502E-2</v>
      </c>
      <c r="F8" s="6">
        <f t="shared" si="1"/>
        <v>8.1753486129139102E-2</v>
      </c>
      <c r="G8" s="6">
        <f t="shared" si="1"/>
        <v>7.3614659452207395E-2</v>
      </c>
      <c r="H8" s="6">
        <f t="shared" si="1"/>
        <v>9.0680214436511003E-2</v>
      </c>
      <c r="I8" s="6">
        <f t="shared" si="1"/>
        <v>0.11636408667435399</v>
      </c>
      <c r="J8" s="6">
        <f t="shared" si="1"/>
        <v>6.9379233348312599E-2</v>
      </c>
    </row>
    <row r="9" spans="2:10">
      <c r="B9" t="s">
        <v>10</v>
      </c>
      <c r="C9" s="2" t="str">
        <f t="shared" si="0"/>
        <v>VAR</v>
      </c>
      <c r="D9" s="6">
        <f t="shared" si="2"/>
        <v>7.8806114630162294E-2</v>
      </c>
      <c r="E9" s="6">
        <f t="shared" si="1"/>
        <v>5.0891649156413997E-2</v>
      </c>
      <c r="F9" s="6">
        <f t="shared" si="1"/>
        <v>7.6707596786957599E-2</v>
      </c>
      <c r="G9" s="6">
        <f t="shared" si="1"/>
        <v>6.7052807668351297E-2</v>
      </c>
      <c r="H9" s="6">
        <f t="shared" si="1"/>
        <v>6.9138004441263806E-2</v>
      </c>
      <c r="I9" s="6">
        <f t="shared" si="1"/>
        <v>9.57103573507882E-2</v>
      </c>
      <c r="J9" s="6">
        <f t="shared" si="1"/>
        <v>5.8939778526582498E-2</v>
      </c>
    </row>
    <row r="10" spans="2:10">
      <c r="B10" t="s">
        <v>3</v>
      </c>
      <c r="C10" s="2" t="str">
        <f t="shared" si="0"/>
        <v>Suavização Exponencial</v>
      </c>
      <c r="D10" s="6">
        <f t="shared" si="2"/>
        <v>8.1290802331980994E-2</v>
      </c>
      <c r="E10" s="6">
        <f t="shared" si="1"/>
        <v>4.7549494847173503E-2</v>
      </c>
      <c r="F10" s="6">
        <f t="shared" si="1"/>
        <v>7.3180246941500604E-2</v>
      </c>
      <c r="G10" s="6">
        <f t="shared" si="1"/>
        <v>7.1597321964097793E-2</v>
      </c>
      <c r="H10" s="6">
        <f t="shared" si="1"/>
        <v>8.9052701571703904E-2</v>
      </c>
      <c r="I10" s="6">
        <f t="shared" si="1"/>
        <v>0.101586910617239</v>
      </c>
      <c r="J10" s="6">
        <f t="shared" si="1"/>
        <v>6.76710010008513E-2</v>
      </c>
    </row>
    <row r="11" spans="2:10">
      <c r="B11" t="s">
        <v>6</v>
      </c>
      <c r="C11" s="2" t="str">
        <f t="shared" si="0"/>
        <v>Passeio Aleatório</v>
      </c>
      <c r="D11" s="6">
        <f t="shared" si="2"/>
        <v>8.1581490260675599E-2</v>
      </c>
      <c r="E11" s="6">
        <f t="shared" si="1"/>
        <v>4.9170057471134697E-2</v>
      </c>
      <c r="F11" s="6">
        <f t="shared" si="1"/>
        <v>9.45127565854635E-2</v>
      </c>
      <c r="G11" s="6">
        <f t="shared" si="1"/>
        <v>7.7874585143274E-2</v>
      </c>
      <c r="H11" s="6">
        <f t="shared" si="1"/>
        <v>8.2829012870263702E-2</v>
      </c>
      <c r="I11" s="6">
        <f t="shared" si="1"/>
        <v>0.116108451075323</v>
      </c>
      <c r="J11" s="6">
        <f t="shared" si="1"/>
        <v>6.8682129992109306E-2</v>
      </c>
    </row>
    <row r="12" spans="2:10">
      <c r="B12" t="s">
        <v>4</v>
      </c>
      <c r="C12" s="2" t="str">
        <f t="shared" si="0"/>
        <v>LSTVAR</v>
      </c>
      <c r="D12" s="6">
        <f t="shared" si="2"/>
        <v>8.5174695706552297E-2</v>
      </c>
      <c r="E12" s="6">
        <f t="shared" si="1"/>
        <v>5.11885953077185E-2</v>
      </c>
      <c r="F12" s="6">
        <f t="shared" si="1"/>
        <v>9.5275908693425296E-2</v>
      </c>
      <c r="G12" s="6">
        <f t="shared" si="1"/>
        <v>0.100457716238459</v>
      </c>
      <c r="H12" s="6">
        <f t="shared" si="1"/>
        <v>0.119896997115163</v>
      </c>
      <c r="I12" s="6">
        <f t="shared" si="1"/>
        <v>0.14645102160267101</v>
      </c>
      <c r="J12" s="6">
        <f t="shared" si="1"/>
        <v>9.3640354552497806E-2</v>
      </c>
    </row>
    <row r="13" spans="2:10">
      <c r="B13" t="s">
        <v>5</v>
      </c>
      <c r="C13" s="3" t="str">
        <f t="shared" si="0"/>
        <v>Ingênuo</v>
      </c>
      <c r="D13" s="7">
        <f t="shared" si="2"/>
        <v>0.11403216318845801</v>
      </c>
      <c r="E13" s="7">
        <f t="shared" si="1"/>
        <v>9.0186999138600996E-2</v>
      </c>
      <c r="F13" s="7">
        <f t="shared" si="1"/>
        <v>9.7024653335598607E-2</v>
      </c>
      <c r="G13" s="7">
        <f t="shared" si="1"/>
        <v>0.102935354990237</v>
      </c>
      <c r="H13" s="7">
        <f t="shared" si="1"/>
        <v>0.16280862602440799</v>
      </c>
      <c r="I13" s="7">
        <f t="shared" si="1"/>
        <v>0.14263796757368799</v>
      </c>
      <c r="J13" s="7">
        <f t="shared" si="1"/>
        <v>0.10682050818226201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2</v>
      </c>
      <c r="D16" s="25">
        <f>_xlfn.RANK.EQ(D5,D$5:D$13,1)</f>
        <v>1</v>
      </c>
      <c r="E16" s="25">
        <f t="shared" ref="E16:J24" si="3">_xlfn.RANK.EQ(E5,E$5:E$13,1)</f>
        <v>3</v>
      </c>
      <c r="F16" s="25">
        <f t="shared" si="3"/>
        <v>3</v>
      </c>
      <c r="G16" s="25">
        <f t="shared" si="3"/>
        <v>1</v>
      </c>
      <c r="H16" s="25">
        <f t="shared" si="3"/>
        <v>2</v>
      </c>
      <c r="I16" s="25">
        <f t="shared" si="3"/>
        <v>5</v>
      </c>
      <c r="J16" s="25">
        <f t="shared" si="3"/>
        <v>2</v>
      </c>
    </row>
    <row r="17" spans="3:12">
      <c r="C17" t="s">
        <v>8</v>
      </c>
      <c r="D17" s="25">
        <f t="shared" ref="D17:I24" si="4">_xlfn.RANK.EQ(D6,D$5:D$13,1)</f>
        <v>2</v>
      </c>
      <c r="E17" s="25">
        <f t="shared" si="4"/>
        <v>2</v>
      </c>
      <c r="F17" s="25">
        <f t="shared" si="4"/>
        <v>1</v>
      </c>
      <c r="G17" s="25">
        <f t="shared" si="4"/>
        <v>3</v>
      </c>
      <c r="H17" s="25">
        <f t="shared" si="4"/>
        <v>4</v>
      </c>
      <c r="I17" s="25">
        <f t="shared" si="4"/>
        <v>1</v>
      </c>
      <c r="J17" s="25">
        <f t="shared" si="3"/>
        <v>1</v>
      </c>
    </row>
    <row r="18" spans="3:12">
      <c r="C18" t="s">
        <v>9</v>
      </c>
      <c r="D18" s="25">
        <f t="shared" si="4"/>
        <v>3</v>
      </c>
      <c r="E18" s="25">
        <f t="shared" si="4"/>
        <v>1</v>
      </c>
      <c r="F18" s="25">
        <f t="shared" si="4"/>
        <v>2</v>
      </c>
      <c r="G18" s="25">
        <f t="shared" si="4"/>
        <v>2</v>
      </c>
      <c r="H18" s="25">
        <f t="shared" si="4"/>
        <v>3</v>
      </c>
      <c r="I18" s="25">
        <f t="shared" si="4"/>
        <v>2</v>
      </c>
      <c r="J18" s="25">
        <f t="shared" si="3"/>
        <v>3</v>
      </c>
    </row>
    <row r="19" spans="3:12">
      <c r="C19" t="s">
        <v>7</v>
      </c>
      <c r="D19" s="25">
        <f t="shared" si="4"/>
        <v>4</v>
      </c>
      <c r="E19" s="25">
        <f t="shared" si="4"/>
        <v>6</v>
      </c>
      <c r="F19" s="25">
        <f t="shared" si="4"/>
        <v>6</v>
      </c>
      <c r="G19" s="25">
        <f t="shared" si="4"/>
        <v>6</v>
      </c>
      <c r="H19" s="25">
        <f t="shared" si="4"/>
        <v>7</v>
      </c>
      <c r="I19" s="25">
        <f t="shared" si="4"/>
        <v>7</v>
      </c>
      <c r="J19" s="25">
        <f t="shared" si="3"/>
        <v>7</v>
      </c>
    </row>
    <row r="20" spans="3:12">
      <c r="C20" t="s">
        <v>10</v>
      </c>
      <c r="D20" s="25">
        <f t="shared" si="4"/>
        <v>5</v>
      </c>
      <c r="E20" s="25">
        <f t="shared" si="4"/>
        <v>7</v>
      </c>
      <c r="F20" s="25">
        <f t="shared" si="4"/>
        <v>5</v>
      </c>
      <c r="G20" s="25">
        <f t="shared" si="4"/>
        <v>4</v>
      </c>
      <c r="H20" s="25">
        <f t="shared" si="4"/>
        <v>1</v>
      </c>
      <c r="I20" s="25">
        <f t="shared" si="4"/>
        <v>3</v>
      </c>
      <c r="J20" s="25">
        <f t="shared" si="3"/>
        <v>4</v>
      </c>
    </row>
    <row r="21" spans="3:12">
      <c r="C21" t="s">
        <v>3</v>
      </c>
      <c r="D21" s="25">
        <f t="shared" si="4"/>
        <v>6</v>
      </c>
      <c r="E21" s="25">
        <f t="shared" si="4"/>
        <v>4</v>
      </c>
      <c r="F21" s="25">
        <f t="shared" si="4"/>
        <v>4</v>
      </c>
      <c r="G21" s="25">
        <f t="shared" si="4"/>
        <v>5</v>
      </c>
      <c r="H21" s="25">
        <f t="shared" si="4"/>
        <v>6</v>
      </c>
      <c r="I21" s="25">
        <f t="shared" si="4"/>
        <v>4</v>
      </c>
      <c r="J21" s="25">
        <f t="shared" si="3"/>
        <v>5</v>
      </c>
    </row>
    <row r="22" spans="3:12">
      <c r="C22" t="s">
        <v>6</v>
      </c>
      <c r="D22" s="25">
        <f t="shared" si="4"/>
        <v>7</v>
      </c>
      <c r="E22" s="25">
        <f t="shared" si="4"/>
        <v>5</v>
      </c>
      <c r="F22" s="25">
        <f t="shared" si="4"/>
        <v>7</v>
      </c>
      <c r="G22" s="25">
        <f t="shared" si="4"/>
        <v>7</v>
      </c>
      <c r="H22" s="25">
        <f t="shared" si="4"/>
        <v>5</v>
      </c>
      <c r="I22" s="25">
        <f t="shared" si="4"/>
        <v>6</v>
      </c>
      <c r="J22" s="25">
        <f t="shared" si="3"/>
        <v>6</v>
      </c>
    </row>
    <row r="23" spans="3:12">
      <c r="C23" t="s">
        <v>4</v>
      </c>
      <c r="D23" s="25">
        <f t="shared" si="4"/>
        <v>8</v>
      </c>
      <c r="E23" s="25">
        <f t="shared" si="4"/>
        <v>8</v>
      </c>
      <c r="F23" s="25">
        <f t="shared" si="4"/>
        <v>8</v>
      </c>
      <c r="G23" s="25">
        <f t="shared" si="4"/>
        <v>8</v>
      </c>
      <c r="H23" s="25">
        <f t="shared" si="4"/>
        <v>8</v>
      </c>
      <c r="I23" s="25">
        <f t="shared" si="4"/>
        <v>9</v>
      </c>
      <c r="J23" s="25">
        <f t="shared" si="3"/>
        <v>8</v>
      </c>
    </row>
    <row r="24" spans="3:12">
      <c r="C24" t="s">
        <v>5</v>
      </c>
      <c r="D24" s="25">
        <f t="shared" si="4"/>
        <v>9</v>
      </c>
      <c r="E24" s="25">
        <f t="shared" si="4"/>
        <v>9</v>
      </c>
      <c r="F24" s="25">
        <f t="shared" si="4"/>
        <v>9</v>
      </c>
      <c r="G24" s="25">
        <f t="shared" si="4"/>
        <v>9</v>
      </c>
      <c r="H24" s="25">
        <f t="shared" si="4"/>
        <v>9</v>
      </c>
      <c r="I24" s="25">
        <f t="shared" si="4"/>
        <v>8</v>
      </c>
      <c r="J24" s="25">
        <f t="shared" si="3"/>
        <v>9</v>
      </c>
    </row>
    <row r="26" spans="3:12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</row>
    <row r="27" spans="3:12">
      <c r="C27" t="s">
        <v>5</v>
      </c>
      <c r="D27">
        <v>0.11403216318845801</v>
      </c>
      <c r="E27">
        <v>9.0186999138600996E-2</v>
      </c>
      <c r="F27">
        <v>9.7024653335598607E-2</v>
      </c>
      <c r="G27">
        <v>0.102935354990237</v>
      </c>
      <c r="H27">
        <v>0.16280862602440799</v>
      </c>
      <c r="I27">
        <v>0.14263796757368799</v>
      </c>
      <c r="J27">
        <v>0.10682050818226201</v>
      </c>
      <c r="K27" s="26"/>
      <c r="L27" s="27"/>
    </row>
    <row r="28" spans="3:12">
      <c r="C28" t="s">
        <v>6</v>
      </c>
      <c r="D28">
        <v>8.1581490260675599E-2</v>
      </c>
      <c r="E28">
        <v>4.9170057471134697E-2</v>
      </c>
      <c r="F28">
        <v>9.45127565854635E-2</v>
      </c>
      <c r="G28">
        <v>7.7874585143274E-2</v>
      </c>
      <c r="H28">
        <v>8.2829012870263702E-2</v>
      </c>
      <c r="I28">
        <v>0.116108451075323</v>
      </c>
      <c r="J28">
        <v>6.8682129992109306E-2</v>
      </c>
      <c r="K28" s="26"/>
      <c r="L28" s="27"/>
    </row>
    <row r="29" spans="3:12">
      <c r="C29" t="s">
        <v>3</v>
      </c>
      <c r="D29">
        <v>8.1290802331980994E-2</v>
      </c>
      <c r="E29">
        <v>4.7549494847173503E-2</v>
      </c>
      <c r="F29">
        <v>7.3180246941500604E-2</v>
      </c>
      <c r="G29">
        <v>7.1597321964097793E-2</v>
      </c>
      <c r="H29">
        <v>8.9052701571703904E-2</v>
      </c>
      <c r="I29">
        <v>0.101586910617239</v>
      </c>
      <c r="J29">
        <v>6.76710010008513E-2</v>
      </c>
      <c r="K29" s="26"/>
      <c r="L29" s="27"/>
    </row>
    <row r="30" spans="3:12">
      <c r="C30" t="s">
        <v>2</v>
      </c>
      <c r="D30">
        <v>6.3803453911764493E-2</v>
      </c>
      <c r="E30">
        <v>4.7448366463577203E-2</v>
      </c>
      <c r="F30">
        <v>7.0659138484570602E-2</v>
      </c>
      <c r="G30">
        <v>3.7761412699145298E-2</v>
      </c>
      <c r="H30">
        <v>6.9916573615331906E-2</v>
      </c>
      <c r="I30">
        <v>0.109503883580943</v>
      </c>
      <c r="J30">
        <v>5.2441399616321403E-2</v>
      </c>
      <c r="K30" s="26"/>
      <c r="L30" s="27"/>
    </row>
    <row r="31" spans="3:12">
      <c r="C31" t="s">
        <v>7</v>
      </c>
      <c r="D31">
        <v>6.8644286530406398E-2</v>
      </c>
      <c r="E31">
        <v>4.9422202025085502E-2</v>
      </c>
      <c r="F31">
        <v>8.1753486129139102E-2</v>
      </c>
      <c r="G31">
        <v>7.3614659452207395E-2</v>
      </c>
      <c r="H31">
        <v>9.0680214436511003E-2</v>
      </c>
      <c r="I31">
        <v>0.11636408667435399</v>
      </c>
      <c r="J31">
        <v>6.9379233348312599E-2</v>
      </c>
      <c r="K31" s="26"/>
      <c r="L31" s="27"/>
    </row>
    <row r="32" spans="3:12">
      <c r="C32" t="s">
        <v>10</v>
      </c>
      <c r="D32">
        <v>7.8806114630162294E-2</v>
      </c>
      <c r="E32">
        <v>5.0891649156413997E-2</v>
      </c>
      <c r="F32">
        <v>7.6707596786957599E-2</v>
      </c>
      <c r="G32">
        <v>6.7052807668351297E-2</v>
      </c>
      <c r="H32">
        <v>6.9138004441263806E-2</v>
      </c>
      <c r="I32">
        <v>9.57103573507882E-2</v>
      </c>
      <c r="J32">
        <v>5.8939778526582498E-2</v>
      </c>
      <c r="K32" s="26"/>
      <c r="L32" s="27"/>
    </row>
    <row r="33" spans="3:12">
      <c r="C33" t="s">
        <v>4</v>
      </c>
      <c r="D33">
        <v>8.5174695706552297E-2</v>
      </c>
      <c r="E33">
        <v>5.11885953077185E-2</v>
      </c>
      <c r="F33">
        <v>9.5275908693425296E-2</v>
      </c>
      <c r="G33">
        <v>0.100457716238459</v>
      </c>
      <c r="H33">
        <v>0.119896997115163</v>
      </c>
      <c r="I33">
        <v>0.14645102160267101</v>
      </c>
      <c r="J33">
        <v>9.3640354552497806E-2</v>
      </c>
      <c r="K33" s="26"/>
      <c r="L33" s="27"/>
    </row>
    <row r="34" spans="3:12">
      <c r="C34" t="s">
        <v>8</v>
      </c>
      <c r="D34">
        <v>6.7847056319337198E-2</v>
      </c>
      <c r="E34">
        <v>3.6918692548017398E-2</v>
      </c>
      <c r="F34">
        <v>6.5854863856163195E-2</v>
      </c>
      <c r="G34">
        <v>6.4978294973534703E-2</v>
      </c>
      <c r="H34">
        <v>7.1450712698436003E-2</v>
      </c>
      <c r="I34">
        <v>8.5027123512150304E-2</v>
      </c>
      <c r="J34">
        <v>5.1887132887366898E-2</v>
      </c>
      <c r="K34" s="26"/>
      <c r="L34" s="27"/>
    </row>
    <row r="35" spans="3:12">
      <c r="C35" t="s">
        <v>9</v>
      </c>
      <c r="D35">
        <v>6.8379217040698298E-2</v>
      </c>
      <c r="E35">
        <v>3.5871704663269902E-2</v>
      </c>
      <c r="F35">
        <v>6.8567320252472794E-2</v>
      </c>
      <c r="G35">
        <v>5.8727410716414803E-2</v>
      </c>
      <c r="H35">
        <v>7.0147190894961201E-2</v>
      </c>
      <c r="I35">
        <v>8.9133686274080096E-2</v>
      </c>
      <c r="J35">
        <v>5.4057275851688798E-2</v>
      </c>
      <c r="K35" s="26"/>
      <c r="L35" s="27"/>
    </row>
    <row r="37" spans="3:12">
      <c r="C37" t="s">
        <v>113</v>
      </c>
    </row>
    <row r="38" spans="3:12">
      <c r="C38" t="s">
        <v>5</v>
      </c>
      <c r="F38" s="16">
        <f>F5/$E5</f>
        <v>1.4891795808989692</v>
      </c>
      <c r="G38" s="16">
        <f t="shared" ref="G38:J38" si="5">G5/$E5</f>
        <v>0.79584220729984656</v>
      </c>
      <c r="H38" s="16">
        <f t="shared" si="5"/>
        <v>1.4735296244392728</v>
      </c>
      <c r="I38" s="16">
        <f t="shared" si="5"/>
        <v>2.3078536047179092</v>
      </c>
      <c r="J38" s="16"/>
    </row>
    <row r="39" spans="3:12">
      <c r="C39" t="s">
        <v>6</v>
      </c>
      <c r="F39" s="16">
        <f t="shared" ref="F39:J46" si="6">F6/$E6</f>
        <v>1.7837810418261879</v>
      </c>
      <c r="G39" s="16">
        <f t="shared" si="6"/>
        <v>1.7600378152347151</v>
      </c>
      <c r="H39" s="16">
        <f t="shared" si="6"/>
        <v>1.9353532795210819</v>
      </c>
      <c r="I39" s="16">
        <f t="shared" si="6"/>
        <v>2.30309140556811</v>
      </c>
      <c r="J39" s="16"/>
    </row>
    <row r="40" spans="3:12">
      <c r="C40" t="s">
        <v>3</v>
      </c>
      <c r="F40" s="16">
        <f t="shared" si="6"/>
        <v>1.9114597674160967</v>
      </c>
      <c r="G40" s="16">
        <f t="shared" si="6"/>
        <v>1.6371513778810611</v>
      </c>
      <c r="H40" s="16">
        <f t="shared" si="6"/>
        <v>1.9555020190269068</v>
      </c>
      <c r="I40" s="16">
        <f t="shared" si="6"/>
        <v>2.4847909267425115</v>
      </c>
      <c r="J40" s="16"/>
    </row>
    <row r="41" spans="3:12">
      <c r="C41" t="s">
        <v>2</v>
      </c>
      <c r="F41" s="16">
        <f t="shared" si="6"/>
        <v>1.6541854223258412</v>
      </c>
      <c r="G41" s="16">
        <f t="shared" si="6"/>
        <v>1.4895058584164744</v>
      </c>
      <c r="H41" s="16">
        <f t="shared" si="6"/>
        <v>1.8348072469632968</v>
      </c>
      <c r="I41" s="16">
        <f t="shared" si="6"/>
        <v>2.3544901260225197</v>
      </c>
      <c r="J41" s="16"/>
    </row>
    <row r="42" spans="3:12">
      <c r="C42" t="s">
        <v>7</v>
      </c>
      <c r="F42" s="16">
        <f t="shared" si="6"/>
        <v>1.5072727659345257</v>
      </c>
      <c r="G42" s="16">
        <f t="shared" si="6"/>
        <v>1.3175601258718588</v>
      </c>
      <c r="H42" s="16">
        <f t="shared" si="6"/>
        <v>1.3585333858757489</v>
      </c>
      <c r="I42" s="16">
        <f t="shared" si="6"/>
        <v>1.8806692048163975</v>
      </c>
      <c r="J42" s="16"/>
    </row>
    <row r="43" spans="3:12">
      <c r="C43" t="s">
        <v>10</v>
      </c>
      <c r="F43" s="16">
        <f t="shared" si="6"/>
        <v>1.5390331101666936</v>
      </c>
      <c r="G43" s="16">
        <f t="shared" si="6"/>
        <v>1.5057430619234806</v>
      </c>
      <c r="H43" s="16">
        <f t="shared" si="6"/>
        <v>1.8728422217296696</v>
      </c>
      <c r="I43" s="16">
        <f t="shared" si="6"/>
        <v>2.1364456329924115</v>
      </c>
      <c r="J43" s="16"/>
    </row>
    <row r="44" spans="3:12">
      <c r="C44" t="s">
        <v>4</v>
      </c>
      <c r="F44" s="16">
        <f t="shared" si="6"/>
        <v>1.9221607914724781</v>
      </c>
      <c r="G44" s="16">
        <f t="shared" si="6"/>
        <v>1.5837806410738955</v>
      </c>
      <c r="H44" s="16">
        <f t="shared" si="6"/>
        <v>1.6845417136005689</v>
      </c>
      <c r="I44" s="16">
        <f t="shared" si="6"/>
        <v>2.3613649657311164</v>
      </c>
      <c r="J44" s="16"/>
    </row>
    <row r="45" spans="3:12">
      <c r="C45" t="s">
        <v>8</v>
      </c>
      <c r="F45" s="16">
        <f t="shared" si="6"/>
        <v>1.861272186132036</v>
      </c>
      <c r="G45" s="16">
        <f t="shared" si="6"/>
        <v>1.9625019134547619</v>
      </c>
      <c r="H45" s="16">
        <f t="shared" si="6"/>
        <v>2.3422599583834303</v>
      </c>
      <c r="I45" s="16">
        <f t="shared" si="6"/>
        <v>2.8610087993680171</v>
      </c>
      <c r="J45" s="16"/>
    </row>
    <row r="46" spans="3:12">
      <c r="C46" t="s">
        <v>9</v>
      </c>
      <c r="F46" s="16">
        <f t="shared" si="6"/>
        <v>1.0758164066030114</v>
      </c>
      <c r="G46" s="16">
        <f t="shared" si="6"/>
        <v>1.1413546960581769</v>
      </c>
      <c r="H46" s="16">
        <f t="shared" si="6"/>
        <v>1.8052338760512563</v>
      </c>
      <c r="I46" s="16">
        <f t="shared" si="6"/>
        <v>1.5815801494235262</v>
      </c>
      <c r="J46" s="16"/>
    </row>
  </sheetData>
  <mergeCells count="2">
    <mergeCell ref="C3:C4"/>
    <mergeCell ref="D3:J3"/>
  </mergeCells>
  <conditionalFormatting sqref="D16:J24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workbookViewId="0">
      <selection activeCell="C2" sqref="C2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>
      <c r="C2" s="1" t="s">
        <v>141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6" customHeight="1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0.22222222222222199</v>
      </c>
      <c r="E5" s="6">
        <f t="shared" ref="E5:J13" si="1">VLOOKUP($B5,$C$27:$J$35,COLUMN(C:C), FALSE)</f>
        <v>0.11111111111111099</v>
      </c>
      <c r="F5" s="6">
        <f t="shared" si="1"/>
        <v>0.22222222222222199</v>
      </c>
      <c r="G5" s="6">
        <f t="shared" si="1"/>
        <v>0.25925925925925902</v>
      </c>
      <c r="H5" s="6">
        <f t="shared" si="1"/>
        <v>0.22222222222222199</v>
      </c>
      <c r="I5" s="6">
        <f t="shared" si="1"/>
        <v>0.25925925925925902</v>
      </c>
      <c r="J5" s="6">
        <f t="shared" si="1"/>
        <v>0.22222222222222199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0.18518518518518501</v>
      </c>
      <c r="E6" s="6">
        <f t="shared" si="1"/>
        <v>0.18518518518518501</v>
      </c>
      <c r="F6" s="6">
        <f t="shared" si="1"/>
        <v>0.18518518518518501</v>
      </c>
      <c r="G6" s="6">
        <f t="shared" si="1"/>
        <v>0.148148148148148</v>
      </c>
      <c r="H6" s="6">
        <f t="shared" si="1"/>
        <v>0.148148148148148</v>
      </c>
      <c r="I6" s="6">
        <f t="shared" si="1"/>
        <v>7.4074074074074098E-2</v>
      </c>
      <c r="J6" s="6">
        <f t="shared" si="1"/>
        <v>0.18518518518518501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0.18518518518518501</v>
      </c>
      <c r="E7" s="6">
        <f t="shared" si="1"/>
        <v>0.11111111111111099</v>
      </c>
      <c r="F7" s="6">
        <f t="shared" si="1"/>
        <v>7.4074074074074098E-2</v>
      </c>
      <c r="G7" s="6">
        <f t="shared" si="1"/>
        <v>3.7037037037037E-2</v>
      </c>
      <c r="H7" s="6">
        <f t="shared" si="1"/>
        <v>0.148148148148148</v>
      </c>
      <c r="I7" s="6">
        <f t="shared" si="1"/>
        <v>0.11111111111111099</v>
      </c>
      <c r="J7" s="6">
        <f t="shared" si="1"/>
        <v>0.148148148148148</v>
      </c>
    </row>
    <row r="8" spans="2:10">
      <c r="B8" t="s">
        <v>7</v>
      </c>
      <c r="C8" s="2" t="str">
        <f t="shared" si="0"/>
        <v>STAR</v>
      </c>
      <c r="D8" s="6">
        <f t="shared" si="2"/>
        <v>0.148148148148148</v>
      </c>
      <c r="E8" s="6">
        <f t="shared" si="1"/>
        <v>0.148148148148148</v>
      </c>
      <c r="F8" s="6">
        <f t="shared" si="1"/>
        <v>0.11111111111111099</v>
      </c>
      <c r="G8" s="6">
        <f t="shared" si="1"/>
        <v>7.4074074074074098E-2</v>
      </c>
      <c r="H8" s="6">
        <f t="shared" si="1"/>
        <v>0.11111111111111099</v>
      </c>
      <c r="I8" s="6">
        <f t="shared" si="1"/>
        <v>0.11111111111111099</v>
      </c>
      <c r="J8" s="6">
        <f t="shared" si="1"/>
        <v>7.4074074074074098E-2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0.11111111111111099</v>
      </c>
      <c r="E9" s="6">
        <f t="shared" si="1"/>
        <v>0.148148148148148</v>
      </c>
      <c r="F9" s="6">
        <f t="shared" si="1"/>
        <v>7.4074074074074098E-2</v>
      </c>
      <c r="G9" s="6">
        <f t="shared" si="1"/>
        <v>3.7037037037037E-2</v>
      </c>
      <c r="H9" s="6">
        <f t="shared" si="1"/>
        <v>7.4074074074074098E-2</v>
      </c>
      <c r="I9" s="6">
        <f t="shared" si="1"/>
        <v>7.4074074074074098E-2</v>
      </c>
      <c r="J9" s="6">
        <f t="shared" si="1"/>
        <v>0.11111111111111099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7.4074074074074098E-2</v>
      </c>
      <c r="E10" s="6">
        <f t="shared" si="1"/>
        <v>0.11111111111111099</v>
      </c>
      <c r="F10" s="6">
        <f t="shared" si="1"/>
        <v>3.7037037037037E-2</v>
      </c>
      <c r="G10" s="6">
        <f t="shared" si="1"/>
        <v>3.7037037037037E-2</v>
      </c>
      <c r="H10" s="6">
        <f t="shared" si="1"/>
        <v>7.4074074074074098E-2</v>
      </c>
      <c r="I10" s="6">
        <f t="shared" si="1"/>
        <v>3.7037037037037E-2</v>
      </c>
      <c r="J10" s="6">
        <f t="shared" si="1"/>
        <v>0</v>
      </c>
    </row>
    <row r="11" spans="2:10">
      <c r="B11" t="s">
        <v>10</v>
      </c>
      <c r="C11" s="2" t="str">
        <f t="shared" si="0"/>
        <v>VAR</v>
      </c>
      <c r="D11" s="6">
        <f t="shared" si="2"/>
        <v>3.7037037037037E-2</v>
      </c>
      <c r="E11" s="6">
        <f t="shared" si="1"/>
        <v>7.4074074074074098E-2</v>
      </c>
      <c r="F11" s="6">
        <f t="shared" si="1"/>
        <v>3.7037037037037E-2</v>
      </c>
      <c r="G11" s="6">
        <f t="shared" si="1"/>
        <v>0.148148148148148</v>
      </c>
      <c r="H11" s="6">
        <f t="shared" si="1"/>
        <v>7.4074074074074098E-2</v>
      </c>
      <c r="I11" s="6">
        <f t="shared" si="1"/>
        <v>0.11111111111111099</v>
      </c>
      <c r="J11" s="6">
        <f t="shared" si="1"/>
        <v>7.4074074074074098E-2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3.7037037037037E-2</v>
      </c>
      <c r="E12" s="6">
        <f t="shared" si="1"/>
        <v>7.4074074074074098E-2</v>
      </c>
      <c r="F12" s="6">
        <f t="shared" si="1"/>
        <v>0.18518518518518501</v>
      </c>
      <c r="G12" s="6">
        <f t="shared" si="1"/>
        <v>0.18518518518518501</v>
      </c>
      <c r="H12" s="6">
        <f t="shared" si="1"/>
        <v>7.4074074074074098E-2</v>
      </c>
      <c r="I12" s="6">
        <f t="shared" si="1"/>
        <v>0.18518518518518501</v>
      </c>
      <c r="J12" s="6">
        <f t="shared" si="1"/>
        <v>0.148148148148148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3.7037037037037E-2</v>
      </c>
      <c r="F13" s="7">
        <f t="shared" si="1"/>
        <v>7.4074074074074098E-2</v>
      </c>
      <c r="G13" s="7">
        <f t="shared" si="1"/>
        <v>7.4074074074074098E-2</v>
      </c>
      <c r="H13" s="7">
        <f t="shared" si="1"/>
        <v>7.4074074074074098E-2</v>
      </c>
      <c r="I13" s="7">
        <f t="shared" si="1"/>
        <v>3.7037037037037E-2</v>
      </c>
      <c r="J13" s="7">
        <f t="shared" si="1"/>
        <v>3.7037037037037E-2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5</v>
      </c>
      <c r="D16" s="25">
        <f>_xlfn.RANK.EQ(D5,D$5:D$13,0)</f>
        <v>1</v>
      </c>
      <c r="E16" s="25">
        <f t="shared" ref="E16:I16" si="3">_xlfn.RANK.EQ(E5,E$5:E$13,0)</f>
        <v>4</v>
      </c>
      <c r="F16" s="25">
        <f t="shared" si="3"/>
        <v>1</v>
      </c>
      <c r="G16" s="25">
        <f t="shared" si="3"/>
        <v>1</v>
      </c>
      <c r="H16" s="25">
        <f t="shared" si="3"/>
        <v>1</v>
      </c>
      <c r="I16" s="25">
        <f t="shared" si="3"/>
        <v>1</v>
      </c>
      <c r="J16" s="25">
        <f t="shared" ref="J16" si="4">_xlfn.RANK.EQ(J5,J$5:J$13,0)</f>
        <v>1</v>
      </c>
    </row>
    <row r="17" spans="3:16">
      <c r="C17" t="s">
        <v>2</v>
      </c>
      <c r="D17" s="25">
        <f t="shared" ref="D17:I24" si="5">_xlfn.RANK.EQ(D6,D$5:D$13,0)</f>
        <v>2</v>
      </c>
      <c r="E17" s="25">
        <f t="shared" si="5"/>
        <v>1</v>
      </c>
      <c r="F17" s="25">
        <f t="shared" si="5"/>
        <v>2</v>
      </c>
      <c r="G17" s="25">
        <f t="shared" si="5"/>
        <v>3</v>
      </c>
      <c r="H17" s="25">
        <f t="shared" si="5"/>
        <v>2</v>
      </c>
      <c r="I17" s="25">
        <f t="shared" si="5"/>
        <v>6</v>
      </c>
      <c r="J17" s="25">
        <f t="shared" ref="J17" si="6">_xlfn.RANK.EQ(J6,J$5:J$13,0)</f>
        <v>2</v>
      </c>
    </row>
    <row r="18" spans="3:16">
      <c r="C18" t="s">
        <v>4</v>
      </c>
      <c r="D18" s="25">
        <f t="shared" si="5"/>
        <v>2</v>
      </c>
      <c r="E18" s="25">
        <f t="shared" si="5"/>
        <v>4</v>
      </c>
      <c r="F18" s="25">
        <f t="shared" si="5"/>
        <v>5</v>
      </c>
      <c r="G18" s="25">
        <f t="shared" si="5"/>
        <v>7</v>
      </c>
      <c r="H18" s="25">
        <f t="shared" si="5"/>
        <v>2</v>
      </c>
      <c r="I18" s="25">
        <f t="shared" si="5"/>
        <v>3</v>
      </c>
      <c r="J18" s="25">
        <f t="shared" ref="J18" si="7">_xlfn.RANK.EQ(J7,J$5:J$13,0)</f>
        <v>3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5"/>
        <v>4</v>
      </c>
      <c r="E19" s="25">
        <f t="shared" si="5"/>
        <v>2</v>
      </c>
      <c r="F19" s="25">
        <f t="shared" si="5"/>
        <v>4</v>
      </c>
      <c r="G19" s="25">
        <f t="shared" si="5"/>
        <v>5</v>
      </c>
      <c r="H19" s="25">
        <f t="shared" si="5"/>
        <v>4</v>
      </c>
      <c r="I19" s="25">
        <f t="shared" si="5"/>
        <v>3</v>
      </c>
      <c r="J19" s="25">
        <f t="shared" ref="J19" si="8">_xlfn.RANK.EQ(J8,J$5:J$13,0)</f>
        <v>6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5"/>
        <v>5</v>
      </c>
      <c r="E20" s="25">
        <f t="shared" si="5"/>
        <v>2</v>
      </c>
      <c r="F20" s="25">
        <f t="shared" si="5"/>
        <v>5</v>
      </c>
      <c r="G20" s="25">
        <f t="shared" si="5"/>
        <v>7</v>
      </c>
      <c r="H20" s="25">
        <f t="shared" si="5"/>
        <v>5</v>
      </c>
      <c r="I20" s="25">
        <f t="shared" si="5"/>
        <v>6</v>
      </c>
      <c r="J20" s="25">
        <f t="shared" ref="J20" si="9">_xlfn.RANK.EQ(J9,J$5:J$13,0)</f>
        <v>5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5"/>
        <v>6</v>
      </c>
      <c r="E21" s="25">
        <f t="shared" si="5"/>
        <v>4</v>
      </c>
      <c r="F21" s="25">
        <f t="shared" si="5"/>
        <v>8</v>
      </c>
      <c r="G21" s="25">
        <f t="shared" si="5"/>
        <v>7</v>
      </c>
      <c r="H21" s="25">
        <f t="shared" si="5"/>
        <v>5</v>
      </c>
      <c r="I21" s="25">
        <f t="shared" si="5"/>
        <v>8</v>
      </c>
      <c r="J21" s="25">
        <f t="shared" ref="J21" si="10">_xlfn.RANK.EQ(J10,J$5:J$13,0)</f>
        <v>9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5"/>
        <v>7</v>
      </c>
      <c r="E22" s="25">
        <f t="shared" si="5"/>
        <v>7</v>
      </c>
      <c r="F22" s="25">
        <f t="shared" si="5"/>
        <v>8</v>
      </c>
      <c r="G22" s="25">
        <f t="shared" si="5"/>
        <v>3</v>
      </c>
      <c r="H22" s="25">
        <f t="shared" si="5"/>
        <v>5</v>
      </c>
      <c r="I22" s="25">
        <f t="shared" si="5"/>
        <v>3</v>
      </c>
      <c r="J22" s="25">
        <f t="shared" ref="J22" si="11">_xlfn.RANK.EQ(J11,J$5:J$13,0)</f>
        <v>6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5"/>
        <v>7</v>
      </c>
      <c r="E23" s="25">
        <f t="shared" si="5"/>
        <v>7</v>
      </c>
      <c r="F23" s="25">
        <f t="shared" si="5"/>
        <v>2</v>
      </c>
      <c r="G23" s="25">
        <f t="shared" si="5"/>
        <v>2</v>
      </c>
      <c r="H23" s="25">
        <f t="shared" si="5"/>
        <v>5</v>
      </c>
      <c r="I23" s="25">
        <f t="shared" si="5"/>
        <v>2</v>
      </c>
      <c r="J23" s="25">
        <f t="shared" ref="J23" si="12">_xlfn.RANK.EQ(J12,J$5:J$13,0)</f>
        <v>3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5"/>
        <v>9</v>
      </c>
      <c r="E24" s="25">
        <f t="shared" si="5"/>
        <v>9</v>
      </c>
      <c r="F24" s="25">
        <f t="shared" si="5"/>
        <v>5</v>
      </c>
      <c r="G24" s="25">
        <f t="shared" si="5"/>
        <v>5</v>
      </c>
      <c r="H24" s="25">
        <f t="shared" si="5"/>
        <v>5</v>
      </c>
      <c r="I24" s="25">
        <f t="shared" si="5"/>
        <v>8</v>
      </c>
      <c r="J24" s="25">
        <f t="shared" ref="J24" si="13">_xlfn.RANK.EQ(J13,J$5:J$13,0)</f>
        <v>8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0.18518518518518501</v>
      </c>
      <c r="E27">
        <v>0.18518518518518501</v>
      </c>
      <c r="F27">
        <v>0.18518518518518501</v>
      </c>
      <c r="G27">
        <v>0.148148148148148</v>
      </c>
      <c r="H27">
        <v>0.148148148148148</v>
      </c>
      <c r="I27">
        <v>7.4074074074074098E-2</v>
      </c>
      <c r="J27">
        <v>0.18518518518518501</v>
      </c>
    </row>
    <row r="28" spans="3:16">
      <c r="C28" t="s">
        <v>3</v>
      </c>
      <c r="D28">
        <v>3.7037037037037E-2</v>
      </c>
      <c r="E28">
        <v>7.4074074074074098E-2</v>
      </c>
      <c r="F28">
        <v>0.18518518518518501</v>
      </c>
      <c r="G28">
        <v>0.18518518518518501</v>
      </c>
      <c r="H28">
        <v>7.4074074074074098E-2</v>
      </c>
      <c r="I28">
        <v>0.18518518518518501</v>
      </c>
      <c r="J28">
        <v>0.148148148148148</v>
      </c>
      <c r="N28" s="17"/>
    </row>
    <row r="29" spans="3:16">
      <c r="C29" t="s">
        <v>4</v>
      </c>
      <c r="D29">
        <v>0.18518518518518501</v>
      </c>
      <c r="E29">
        <v>0.11111111111111099</v>
      </c>
      <c r="F29">
        <v>7.4074074074074098E-2</v>
      </c>
      <c r="G29">
        <v>3.7037037037037E-2</v>
      </c>
      <c r="H29">
        <v>0.148148148148148</v>
      </c>
      <c r="I29">
        <v>0.11111111111111099</v>
      </c>
      <c r="J29">
        <v>0.148148148148148</v>
      </c>
      <c r="N29" s="16"/>
    </row>
    <row r="30" spans="3:16">
      <c r="C30" t="s">
        <v>5</v>
      </c>
      <c r="D30">
        <v>0.22222222222222199</v>
      </c>
      <c r="E30">
        <v>0.11111111111111099</v>
      </c>
      <c r="F30">
        <v>0.22222222222222199</v>
      </c>
      <c r="G30">
        <v>0.25925925925925902</v>
      </c>
      <c r="H30">
        <v>0.22222222222222199</v>
      </c>
      <c r="I30">
        <v>0.25925925925925902</v>
      </c>
      <c r="J30">
        <v>0.22222222222222199</v>
      </c>
    </row>
    <row r="31" spans="3:16">
      <c r="C31" t="s">
        <v>6</v>
      </c>
      <c r="D31">
        <v>7.4074074074074098E-2</v>
      </c>
      <c r="E31">
        <v>0.11111111111111099</v>
      </c>
      <c r="F31">
        <v>3.7037037037037E-2</v>
      </c>
      <c r="G31">
        <v>3.7037037037037E-2</v>
      </c>
      <c r="H31">
        <v>7.4074074074074098E-2</v>
      </c>
      <c r="I31">
        <v>3.7037037037037E-2</v>
      </c>
      <c r="J31">
        <v>0</v>
      </c>
    </row>
    <row r="32" spans="3:16">
      <c r="C32" t="s">
        <v>7</v>
      </c>
      <c r="D32">
        <v>0.148148148148148</v>
      </c>
      <c r="E32">
        <v>0.148148148148148</v>
      </c>
      <c r="F32">
        <v>0.11111111111111099</v>
      </c>
      <c r="G32">
        <v>7.4074074074074098E-2</v>
      </c>
      <c r="H32">
        <v>0.11111111111111099</v>
      </c>
      <c r="I32">
        <v>0.11111111111111099</v>
      </c>
      <c r="J32">
        <v>7.4074074074074098E-2</v>
      </c>
    </row>
    <row r="33" spans="3:10">
      <c r="C33" t="s">
        <v>8</v>
      </c>
      <c r="D33">
        <v>0.11111111111111099</v>
      </c>
      <c r="E33">
        <v>0.148148148148148</v>
      </c>
      <c r="F33">
        <v>7.4074074074074098E-2</v>
      </c>
      <c r="G33">
        <v>3.7037037037037E-2</v>
      </c>
      <c r="H33">
        <v>7.4074074074074098E-2</v>
      </c>
      <c r="I33">
        <v>7.4074074074074098E-2</v>
      </c>
      <c r="J33">
        <v>0.11111111111111099</v>
      </c>
    </row>
    <row r="34" spans="3:10">
      <c r="C34" t="s">
        <v>9</v>
      </c>
      <c r="D34">
        <v>0</v>
      </c>
      <c r="E34">
        <v>3.7037037037037E-2</v>
      </c>
      <c r="F34">
        <v>7.4074074074074098E-2</v>
      </c>
      <c r="G34">
        <v>7.4074074074074098E-2</v>
      </c>
      <c r="H34">
        <v>7.4074074074074098E-2</v>
      </c>
      <c r="I34">
        <v>3.7037037037037E-2</v>
      </c>
      <c r="J34">
        <v>3.7037037037037E-2</v>
      </c>
    </row>
    <row r="35" spans="3:10">
      <c r="C35" t="s">
        <v>10</v>
      </c>
      <c r="D35">
        <v>3.7037037037037E-2</v>
      </c>
      <c r="E35">
        <v>7.4074074074074098E-2</v>
      </c>
      <c r="F35">
        <v>3.7037037037037E-2</v>
      </c>
      <c r="G35">
        <v>0.148148148148148</v>
      </c>
      <c r="H35">
        <v>7.4074074074074098E-2</v>
      </c>
      <c r="I35">
        <v>0.11111111111111099</v>
      </c>
      <c r="J35">
        <v>7.4074074074074098E-2</v>
      </c>
    </row>
  </sheetData>
  <sortState ref="B5:I13">
    <sortCondition descending="1" ref="D5:D13"/>
  </sortState>
  <mergeCells count="2">
    <mergeCell ref="C3:C4"/>
    <mergeCell ref="D3:J3"/>
  </mergeCells>
  <conditionalFormatting sqref="D16:J24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topLeftCell="B1" zoomScale="130" zoomScaleNormal="130" zoomScalePageLayoutView="130" workbookViewId="0">
      <selection activeCell="C3" sqref="C3:J13"/>
    </sheetView>
  </sheetViews>
  <sheetFormatPr baseColWidth="10" defaultColWidth="8.83203125" defaultRowHeight="14" x14ac:dyDescent="0"/>
  <cols>
    <col min="3" max="3" width="25.5" customWidth="1"/>
    <col min="4" max="10" width="7.1640625" customWidth="1"/>
  </cols>
  <sheetData>
    <row r="2" spans="2:10">
      <c r="C2" s="1" t="s">
        <v>142</v>
      </c>
    </row>
    <row r="3" spans="2:10">
      <c r="C3" s="41" t="s">
        <v>0</v>
      </c>
      <c r="D3" s="42" t="s">
        <v>1</v>
      </c>
      <c r="E3" s="42"/>
      <c r="F3" s="42"/>
      <c r="G3" s="42"/>
      <c r="H3" s="42"/>
      <c r="I3" s="42"/>
      <c r="J3" s="42"/>
    </row>
    <row r="4" spans="2:10" ht="33">
      <c r="C4" s="41"/>
      <c r="D4" s="4" t="s">
        <v>106</v>
      </c>
      <c r="E4" s="5" t="s">
        <v>107</v>
      </c>
      <c r="F4" s="5" t="s">
        <v>108</v>
      </c>
      <c r="G4" s="5" t="s">
        <v>110</v>
      </c>
      <c r="H4" s="5" t="s">
        <v>109</v>
      </c>
      <c r="I4" s="5" t="s">
        <v>111</v>
      </c>
      <c r="J4" s="5" t="s">
        <v>112</v>
      </c>
    </row>
    <row r="5" spans="2:10">
      <c r="B5" t="s">
        <v>5</v>
      </c>
      <c r="C5" s="2" t="str">
        <f t="shared" ref="C5:C13" si="0">VLOOKUP(B5,desc_modelos,2,FALSE)</f>
        <v>Ingênuo</v>
      </c>
      <c r="D5" s="6">
        <f>VLOOKUP($B5,$C$27:$J$35,COLUMN(B:B), FALSE)</f>
        <v>0.222222222</v>
      </c>
      <c r="E5" s="6">
        <f t="shared" ref="E5:J13" si="1">VLOOKUP($B5,$C$27:$J$35,COLUMN(C:C), FALSE)</f>
        <v>0.111111111</v>
      </c>
      <c r="F5" s="6">
        <f t="shared" si="1"/>
        <v>0.222222222</v>
      </c>
      <c r="G5" s="6">
        <f t="shared" si="1"/>
        <v>7.4074074000000004E-2</v>
      </c>
      <c r="H5" s="6">
        <f t="shared" si="1"/>
        <v>0.222222222</v>
      </c>
      <c r="I5" s="6">
        <f t="shared" si="1"/>
        <v>0.37037037</v>
      </c>
      <c r="J5" s="6">
        <f t="shared" si="1"/>
        <v>0.25925925900000002</v>
      </c>
    </row>
    <row r="6" spans="2:10">
      <c r="B6" t="s">
        <v>2</v>
      </c>
      <c r="C6" s="2" t="str">
        <f t="shared" si="0"/>
        <v>ARIMA</v>
      </c>
      <c r="D6" s="6">
        <f t="shared" ref="D6:D13" si="2">VLOOKUP($B6,$C$27:$J$35,COLUMN(B:B), FALSE)</f>
        <v>0.185185185</v>
      </c>
      <c r="E6" s="6">
        <f t="shared" si="1"/>
        <v>0.185185185</v>
      </c>
      <c r="F6" s="6">
        <f t="shared" si="1"/>
        <v>0.14814814800000001</v>
      </c>
      <c r="G6" s="6">
        <f t="shared" si="1"/>
        <v>0.33333333300000001</v>
      </c>
      <c r="H6" s="6">
        <f t="shared" si="1"/>
        <v>0.14814814800000001</v>
      </c>
      <c r="I6" s="6">
        <f t="shared" si="1"/>
        <v>7.4074074000000004E-2</v>
      </c>
      <c r="J6" s="6">
        <f t="shared" si="1"/>
        <v>0.29629629600000001</v>
      </c>
    </row>
    <row r="7" spans="2:10">
      <c r="B7" t="s">
        <v>4</v>
      </c>
      <c r="C7" s="2" t="str">
        <f t="shared" si="0"/>
        <v>LSTVAR</v>
      </c>
      <c r="D7" s="6">
        <f t="shared" si="2"/>
        <v>0.185185185</v>
      </c>
      <c r="E7" s="6">
        <f t="shared" si="1"/>
        <v>0.111111111</v>
      </c>
      <c r="F7" s="6">
        <f t="shared" si="1"/>
        <v>0.111111111</v>
      </c>
      <c r="G7" s="6">
        <f t="shared" si="1"/>
        <v>0.111111111</v>
      </c>
      <c r="H7" s="6">
        <f t="shared" si="1"/>
        <v>7.4074074000000004E-2</v>
      </c>
      <c r="I7" s="6">
        <f t="shared" si="1"/>
        <v>3.7037037000000002E-2</v>
      </c>
      <c r="J7" s="6">
        <f t="shared" si="1"/>
        <v>3.7037037000000002E-2</v>
      </c>
    </row>
    <row r="8" spans="2:10">
      <c r="B8" t="s">
        <v>7</v>
      </c>
      <c r="C8" s="2" t="str">
        <f t="shared" si="0"/>
        <v>STAR</v>
      </c>
      <c r="D8" s="6">
        <f t="shared" si="2"/>
        <v>0.14814814800000001</v>
      </c>
      <c r="E8" s="6">
        <f t="shared" si="1"/>
        <v>0.14814814800000001</v>
      </c>
      <c r="F8" s="6">
        <f t="shared" si="1"/>
        <v>3.7037037000000002E-2</v>
      </c>
      <c r="G8" s="6">
        <f t="shared" si="1"/>
        <v>0.14814814800000001</v>
      </c>
      <c r="H8" s="6">
        <f t="shared" si="1"/>
        <v>0.111111111</v>
      </c>
      <c r="I8" s="6">
        <f t="shared" si="1"/>
        <v>0.111111111</v>
      </c>
      <c r="J8" s="6">
        <f t="shared" si="1"/>
        <v>0</v>
      </c>
    </row>
    <row r="9" spans="2:10">
      <c r="B9" t="s">
        <v>8</v>
      </c>
      <c r="C9" s="2" t="str">
        <f t="shared" si="0"/>
        <v>Combinação - Média</v>
      </c>
      <c r="D9" s="6">
        <f t="shared" si="2"/>
        <v>0.111111111</v>
      </c>
      <c r="E9" s="6">
        <f t="shared" si="1"/>
        <v>0.111111111</v>
      </c>
      <c r="F9" s="6">
        <f t="shared" si="1"/>
        <v>0.185185185</v>
      </c>
      <c r="G9" s="6">
        <f t="shared" si="1"/>
        <v>7.4074074000000004E-2</v>
      </c>
      <c r="H9" s="6">
        <f t="shared" si="1"/>
        <v>7.4074074000000004E-2</v>
      </c>
      <c r="I9" s="6">
        <f t="shared" si="1"/>
        <v>0.111111111</v>
      </c>
      <c r="J9" s="6">
        <f t="shared" si="1"/>
        <v>3.7037037000000002E-2</v>
      </c>
    </row>
    <row r="10" spans="2:10">
      <c r="B10" t="s">
        <v>6</v>
      </c>
      <c r="C10" s="2" t="str">
        <f t="shared" si="0"/>
        <v>Passeio Aleatório</v>
      </c>
      <c r="D10" s="6">
        <f t="shared" si="2"/>
        <v>7.4074074000000004E-2</v>
      </c>
      <c r="E10" s="6">
        <f t="shared" si="1"/>
        <v>7.4074074000000004E-2</v>
      </c>
      <c r="F10" s="6">
        <f t="shared" si="1"/>
        <v>7.4074074000000004E-2</v>
      </c>
      <c r="G10" s="6">
        <f t="shared" si="1"/>
        <v>0.111111111</v>
      </c>
      <c r="H10" s="6">
        <f t="shared" si="1"/>
        <v>7.4074074000000004E-2</v>
      </c>
      <c r="I10" s="6">
        <f t="shared" si="1"/>
        <v>3.7037037000000002E-2</v>
      </c>
      <c r="J10" s="6">
        <f t="shared" si="1"/>
        <v>0.111111111</v>
      </c>
    </row>
    <row r="11" spans="2:10">
      <c r="B11" t="s">
        <v>10</v>
      </c>
      <c r="C11" s="2" t="str">
        <f t="shared" si="0"/>
        <v>VAR</v>
      </c>
      <c r="D11" s="6">
        <f t="shared" si="2"/>
        <v>3.7037037000000002E-2</v>
      </c>
      <c r="E11" s="6">
        <f t="shared" si="1"/>
        <v>7.4074074000000004E-2</v>
      </c>
      <c r="F11" s="6">
        <f t="shared" si="1"/>
        <v>3.7037037000000002E-2</v>
      </c>
      <c r="G11" s="6">
        <f t="shared" si="1"/>
        <v>3.7037037000000002E-2</v>
      </c>
      <c r="H11" s="6">
        <f t="shared" si="1"/>
        <v>3.7037037000000002E-2</v>
      </c>
      <c r="I11" s="6">
        <f t="shared" si="1"/>
        <v>3.7037037000000002E-2</v>
      </c>
      <c r="J11" s="6">
        <f t="shared" si="1"/>
        <v>0.14814814800000001</v>
      </c>
    </row>
    <row r="12" spans="2:10">
      <c r="B12" t="s">
        <v>3</v>
      </c>
      <c r="C12" s="2" t="str">
        <f t="shared" si="0"/>
        <v>Suavização Exponencial</v>
      </c>
      <c r="D12" s="6">
        <f t="shared" si="2"/>
        <v>3.7037037000000002E-2</v>
      </c>
      <c r="E12" s="6">
        <f t="shared" si="1"/>
        <v>0.14814814800000001</v>
      </c>
      <c r="F12" s="6">
        <f t="shared" si="1"/>
        <v>0.14814814800000001</v>
      </c>
      <c r="G12" s="6">
        <f t="shared" si="1"/>
        <v>7.4074074000000004E-2</v>
      </c>
      <c r="H12" s="6">
        <f t="shared" si="1"/>
        <v>0.111111111</v>
      </c>
      <c r="I12" s="6">
        <f t="shared" si="1"/>
        <v>0.111111111</v>
      </c>
      <c r="J12" s="6">
        <f t="shared" si="1"/>
        <v>7.4074074000000004E-2</v>
      </c>
    </row>
    <row r="13" spans="2:10">
      <c r="B13" t="s">
        <v>9</v>
      </c>
      <c r="C13" s="3" t="str">
        <f t="shared" si="0"/>
        <v>Combinação - Mediana</v>
      </c>
      <c r="D13" s="7">
        <f t="shared" si="2"/>
        <v>0</v>
      </c>
      <c r="E13" s="7">
        <f t="shared" si="1"/>
        <v>3.7037037000000002E-2</v>
      </c>
      <c r="F13" s="7">
        <f t="shared" si="1"/>
        <v>3.7037037000000002E-2</v>
      </c>
      <c r="G13" s="7">
        <f t="shared" si="1"/>
        <v>3.7037037000000002E-2</v>
      </c>
      <c r="H13" s="7">
        <f t="shared" si="1"/>
        <v>0.14814814800000001</v>
      </c>
      <c r="I13" s="7">
        <f t="shared" si="1"/>
        <v>0.111111111</v>
      </c>
      <c r="J13" s="7">
        <f t="shared" si="1"/>
        <v>3.7037037000000002E-2</v>
      </c>
    </row>
    <row r="15" spans="2:10">
      <c r="D15" s="25" t="s">
        <v>105</v>
      </c>
      <c r="E15" s="25" t="s">
        <v>105</v>
      </c>
      <c r="F15" s="25" t="s">
        <v>105</v>
      </c>
      <c r="G15" s="25" t="s">
        <v>105</v>
      </c>
      <c r="H15" s="25" t="s">
        <v>105</v>
      </c>
      <c r="I15" s="25" t="s">
        <v>105</v>
      </c>
      <c r="J15" s="25" t="s">
        <v>105</v>
      </c>
    </row>
    <row r="16" spans="2:10">
      <c r="C16" t="s">
        <v>5</v>
      </c>
      <c r="D16" s="25">
        <f>_xlfn.RANK.EQ(D5,D$5:D$13,0)</f>
        <v>1</v>
      </c>
      <c r="E16" s="25">
        <f t="shared" ref="E16:J24" si="3">_xlfn.RANK.EQ(E5,E$5:E$13,0)</f>
        <v>4</v>
      </c>
      <c r="F16" s="25">
        <f t="shared" si="3"/>
        <v>1</v>
      </c>
      <c r="G16" s="25">
        <f t="shared" si="3"/>
        <v>5</v>
      </c>
      <c r="H16" s="25">
        <f t="shared" si="3"/>
        <v>1</v>
      </c>
      <c r="I16" s="25">
        <f t="shared" si="3"/>
        <v>1</v>
      </c>
      <c r="J16" s="25">
        <f t="shared" si="3"/>
        <v>2</v>
      </c>
    </row>
    <row r="17" spans="3:16">
      <c r="C17" t="s">
        <v>2</v>
      </c>
      <c r="D17" s="25">
        <f t="shared" ref="D17:I24" si="4">_xlfn.RANK.EQ(D6,D$5:D$13,0)</f>
        <v>2</v>
      </c>
      <c r="E17" s="25">
        <f t="shared" si="4"/>
        <v>1</v>
      </c>
      <c r="F17" s="25">
        <f t="shared" si="4"/>
        <v>3</v>
      </c>
      <c r="G17" s="25">
        <f t="shared" si="4"/>
        <v>1</v>
      </c>
      <c r="H17" s="25">
        <f t="shared" si="4"/>
        <v>2</v>
      </c>
      <c r="I17" s="25">
        <f t="shared" si="4"/>
        <v>6</v>
      </c>
      <c r="J17" s="25">
        <f t="shared" si="3"/>
        <v>1</v>
      </c>
    </row>
    <row r="18" spans="3:16">
      <c r="C18" t="s">
        <v>4</v>
      </c>
      <c r="D18" s="25">
        <f t="shared" si="4"/>
        <v>2</v>
      </c>
      <c r="E18" s="25">
        <f t="shared" si="4"/>
        <v>4</v>
      </c>
      <c r="F18" s="25">
        <f t="shared" si="4"/>
        <v>5</v>
      </c>
      <c r="G18" s="25">
        <f t="shared" si="4"/>
        <v>3</v>
      </c>
      <c r="H18" s="25">
        <f t="shared" si="4"/>
        <v>6</v>
      </c>
      <c r="I18" s="25">
        <f t="shared" si="4"/>
        <v>7</v>
      </c>
      <c r="J18" s="25">
        <f t="shared" si="3"/>
        <v>6</v>
      </c>
      <c r="K18" s="16"/>
      <c r="L18" s="16"/>
      <c r="M18" s="16"/>
      <c r="N18" s="16"/>
      <c r="O18" s="16"/>
      <c r="P18" s="16"/>
    </row>
    <row r="19" spans="3:16">
      <c r="C19" t="s">
        <v>7</v>
      </c>
      <c r="D19" s="25">
        <f t="shared" si="4"/>
        <v>4</v>
      </c>
      <c r="E19" s="25">
        <f t="shared" si="4"/>
        <v>2</v>
      </c>
      <c r="F19" s="25">
        <f t="shared" si="4"/>
        <v>7</v>
      </c>
      <c r="G19" s="25">
        <f t="shared" si="4"/>
        <v>2</v>
      </c>
      <c r="H19" s="25">
        <f t="shared" si="4"/>
        <v>4</v>
      </c>
      <c r="I19" s="25">
        <f t="shared" si="4"/>
        <v>2</v>
      </c>
      <c r="J19" s="25">
        <f t="shared" si="3"/>
        <v>9</v>
      </c>
      <c r="K19" s="16"/>
      <c r="L19" s="16"/>
      <c r="M19" s="16"/>
      <c r="N19" s="16"/>
      <c r="O19" s="16"/>
      <c r="P19" s="16"/>
    </row>
    <row r="20" spans="3:16">
      <c r="C20" t="s">
        <v>8</v>
      </c>
      <c r="D20" s="25">
        <f t="shared" si="4"/>
        <v>5</v>
      </c>
      <c r="E20" s="25">
        <f t="shared" si="4"/>
        <v>4</v>
      </c>
      <c r="F20" s="25">
        <f t="shared" si="4"/>
        <v>2</v>
      </c>
      <c r="G20" s="25">
        <f t="shared" si="4"/>
        <v>5</v>
      </c>
      <c r="H20" s="25">
        <f t="shared" si="4"/>
        <v>6</v>
      </c>
      <c r="I20" s="25">
        <f t="shared" si="4"/>
        <v>2</v>
      </c>
      <c r="J20" s="25">
        <f t="shared" si="3"/>
        <v>6</v>
      </c>
      <c r="K20" s="16"/>
      <c r="L20" s="16"/>
      <c r="M20" s="16"/>
      <c r="N20" s="16"/>
      <c r="O20" s="16"/>
      <c r="P20" s="16"/>
    </row>
    <row r="21" spans="3:16">
      <c r="C21" t="s">
        <v>6</v>
      </c>
      <c r="D21" s="25">
        <f t="shared" si="4"/>
        <v>6</v>
      </c>
      <c r="E21" s="25">
        <f t="shared" si="4"/>
        <v>7</v>
      </c>
      <c r="F21" s="25">
        <f t="shared" si="4"/>
        <v>6</v>
      </c>
      <c r="G21" s="25">
        <f t="shared" si="4"/>
        <v>3</v>
      </c>
      <c r="H21" s="25">
        <f t="shared" si="4"/>
        <v>6</v>
      </c>
      <c r="I21" s="25">
        <f t="shared" si="4"/>
        <v>7</v>
      </c>
      <c r="J21" s="25">
        <f t="shared" si="3"/>
        <v>4</v>
      </c>
      <c r="K21" s="16"/>
      <c r="L21" s="16"/>
      <c r="M21" s="16"/>
      <c r="N21" s="16"/>
      <c r="O21" s="16"/>
      <c r="P21" s="16"/>
    </row>
    <row r="22" spans="3:16">
      <c r="C22" t="s">
        <v>10</v>
      </c>
      <c r="D22" s="25">
        <f t="shared" si="4"/>
        <v>7</v>
      </c>
      <c r="E22" s="25">
        <f t="shared" si="4"/>
        <v>7</v>
      </c>
      <c r="F22" s="25">
        <f t="shared" si="4"/>
        <v>7</v>
      </c>
      <c r="G22" s="25">
        <f t="shared" si="4"/>
        <v>8</v>
      </c>
      <c r="H22" s="25">
        <f t="shared" si="4"/>
        <v>9</v>
      </c>
      <c r="I22" s="25">
        <f t="shared" si="4"/>
        <v>7</v>
      </c>
      <c r="J22" s="25">
        <f t="shared" si="3"/>
        <v>3</v>
      </c>
      <c r="K22" s="16"/>
      <c r="L22" s="16"/>
      <c r="M22" s="16"/>
      <c r="N22" s="16"/>
      <c r="O22" s="16"/>
      <c r="P22" s="16"/>
    </row>
    <row r="23" spans="3:16">
      <c r="C23" t="s">
        <v>3</v>
      </c>
      <c r="D23" s="25">
        <f t="shared" si="4"/>
        <v>7</v>
      </c>
      <c r="E23" s="25">
        <f t="shared" si="4"/>
        <v>2</v>
      </c>
      <c r="F23" s="25">
        <f t="shared" si="4"/>
        <v>3</v>
      </c>
      <c r="G23" s="25">
        <f t="shared" si="4"/>
        <v>5</v>
      </c>
      <c r="H23" s="25">
        <f t="shared" si="4"/>
        <v>4</v>
      </c>
      <c r="I23" s="25">
        <f t="shared" si="4"/>
        <v>2</v>
      </c>
      <c r="J23" s="25">
        <f t="shared" si="3"/>
        <v>5</v>
      </c>
      <c r="K23" s="16"/>
      <c r="L23" s="16"/>
      <c r="M23" s="16"/>
      <c r="N23" s="16"/>
      <c r="O23" s="16"/>
      <c r="P23" s="16"/>
    </row>
    <row r="24" spans="3:16">
      <c r="C24" t="s">
        <v>9</v>
      </c>
      <c r="D24" s="25">
        <f t="shared" si="4"/>
        <v>9</v>
      </c>
      <c r="E24" s="25">
        <f t="shared" si="4"/>
        <v>9</v>
      </c>
      <c r="F24" s="25">
        <f t="shared" si="4"/>
        <v>7</v>
      </c>
      <c r="G24" s="25">
        <f t="shared" si="4"/>
        <v>8</v>
      </c>
      <c r="H24" s="25">
        <f t="shared" si="4"/>
        <v>2</v>
      </c>
      <c r="I24" s="25">
        <f t="shared" si="4"/>
        <v>2</v>
      </c>
      <c r="J24" s="25">
        <f t="shared" si="3"/>
        <v>6</v>
      </c>
      <c r="K24" s="16"/>
      <c r="L24" s="16"/>
      <c r="M24" s="16"/>
      <c r="N24" s="16"/>
      <c r="O24" s="16"/>
      <c r="P24" s="16"/>
    </row>
    <row r="25" spans="3:16">
      <c r="K25" s="16"/>
      <c r="L25" s="16"/>
      <c r="M25" s="16"/>
      <c r="N25" s="16"/>
      <c r="O25" s="16"/>
      <c r="P25" s="16"/>
    </row>
    <row r="26" spans="3:16">
      <c r="C26" t="s">
        <v>113</v>
      </c>
      <c r="D26" t="s">
        <v>114</v>
      </c>
      <c r="E26" t="s">
        <v>115</v>
      </c>
      <c r="F26" t="s">
        <v>116</v>
      </c>
      <c r="G26" t="s">
        <v>117</v>
      </c>
      <c r="H26" t="s">
        <v>118</v>
      </c>
      <c r="I26" t="s">
        <v>119</v>
      </c>
      <c r="J26" t="s">
        <v>120</v>
      </c>
      <c r="K26" s="16"/>
      <c r="L26" s="16"/>
      <c r="M26" s="16"/>
      <c r="N26" s="16"/>
      <c r="O26" s="16"/>
      <c r="P26" s="16"/>
    </row>
    <row r="27" spans="3:16">
      <c r="C27" t="s">
        <v>2</v>
      </c>
      <c r="D27">
        <v>0.185185185</v>
      </c>
      <c r="E27">
        <v>0.185185185</v>
      </c>
      <c r="F27">
        <v>0.14814814800000001</v>
      </c>
      <c r="G27">
        <v>0.33333333300000001</v>
      </c>
      <c r="H27">
        <v>0.14814814800000001</v>
      </c>
      <c r="I27">
        <v>7.4074074000000004E-2</v>
      </c>
      <c r="J27">
        <v>0.29629629600000001</v>
      </c>
    </row>
    <row r="28" spans="3:16">
      <c r="C28" t="s">
        <v>3</v>
      </c>
      <c r="D28">
        <v>3.7037037000000002E-2</v>
      </c>
      <c r="E28">
        <v>0.14814814800000001</v>
      </c>
      <c r="F28">
        <v>0.14814814800000001</v>
      </c>
      <c r="G28">
        <v>7.4074074000000004E-2</v>
      </c>
      <c r="H28">
        <v>0.111111111</v>
      </c>
      <c r="I28">
        <v>0.111111111</v>
      </c>
      <c r="J28">
        <v>7.4074074000000004E-2</v>
      </c>
      <c r="N28" s="17"/>
    </row>
    <row r="29" spans="3:16">
      <c r="C29" t="s">
        <v>4</v>
      </c>
      <c r="D29">
        <v>0.185185185</v>
      </c>
      <c r="E29">
        <v>0.111111111</v>
      </c>
      <c r="F29">
        <v>0.111111111</v>
      </c>
      <c r="G29">
        <v>0.111111111</v>
      </c>
      <c r="H29">
        <v>7.4074074000000004E-2</v>
      </c>
      <c r="I29">
        <v>3.7037037000000002E-2</v>
      </c>
      <c r="J29">
        <v>3.7037037000000002E-2</v>
      </c>
      <c r="N29" s="16"/>
    </row>
    <row r="30" spans="3:16">
      <c r="C30" t="s">
        <v>5</v>
      </c>
      <c r="D30">
        <v>0.222222222</v>
      </c>
      <c r="E30">
        <v>0.111111111</v>
      </c>
      <c r="F30">
        <v>0.222222222</v>
      </c>
      <c r="G30">
        <v>7.4074074000000004E-2</v>
      </c>
      <c r="H30">
        <v>0.222222222</v>
      </c>
      <c r="I30">
        <v>0.37037037</v>
      </c>
      <c r="J30">
        <v>0.25925925900000002</v>
      </c>
    </row>
    <row r="31" spans="3:16">
      <c r="C31" t="s">
        <v>6</v>
      </c>
      <c r="D31">
        <v>7.4074074000000004E-2</v>
      </c>
      <c r="E31">
        <v>7.4074074000000004E-2</v>
      </c>
      <c r="F31">
        <v>7.4074074000000004E-2</v>
      </c>
      <c r="G31">
        <v>0.111111111</v>
      </c>
      <c r="H31">
        <v>7.4074074000000004E-2</v>
      </c>
      <c r="I31">
        <v>3.7037037000000002E-2</v>
      </c>
      <c r="J31">
        <v>0.111111111</v>
      </c>
    </row>
    <row r="32" spans="3:16">
      <c r="C32" t="s">
        <v>7</v>
      </c>
      <c r="D32">
        <v>0.14814814800000001</v>
      </c>
      <c r="E32">
        <v>0.14814814800000001</v>
      </c>
      <c r="F32">
        <v>3.7037037000000002E-2</v>
      </c>
      <c r="G32">
        <v>0.14814814800000001</v>
      </c>
      <c r="H32">
        <v>0.111111111</v>
      </c>
      <c r="I32">
        <v>0.111111111</v>
      </c>
      <c r="J32">
        <v>0</v>
      </c>
    </row>
    <row r="33" spans="3:10">
      <c r="C33" t="s">
        <v>8</v>
      </c>
      <c r="D33">
        <v>0.111111111</v>
      </c>
      <c r="E33">
        <v>0.111111111</v>
      </c>
      <c r="F33">
        <v>0.185185185</v>
      </c>
      <c r="G33">
        <v>7.4074074000000004E-2</v>
      </c>
      <c r="H33">
        <v>7.4074074000000004E-2</v>
      </c>
      <c r="I33">
        <v>0.111111111</v>
      </c>
      <c r="J33">
        <v>3.7037037000000002E-2</v>
      </c>
    </row>
    <row r="34" spans="3:10">
      <c r="C34" t="s">
        <v>9</v>
      </c>
      <c r="D34">
        <v>0</v>
      </c>
      <c r="E34">
        <v>3.7037037000000002E-2</v>
      </c>
      <c r="F34">
        <v>3.7037037000000002E-2</v>
      </c>
      <c r="G34">
        <v>3.7037037000000002E-2</v>
      </c>
      <c r="H34">
        <v>0.14814814800000001</v>
      </c>
      <c r="I34">
        <v>0.111111111</v>
      </c>
      <c r="J34">
        <v>3.7037037000000002E-2</v>
      </c>
    </row>
    <row r="35" spans="3:10">
      <c r="C35" t="s">
        <v>10</v>
      </c>
      <c r="D35">
        <v>3.7037037000000002E-2</v>
      </c>
      <c r="E35">
        <v>7.4074074000000004E-2</v>
      </c>
      <c r="F35">
        <v>3.7037037000000002E-2</v>
      </c>
      <c r="G35">
        <v>3.7037037000000002E-2</v>
      </c>
      <c r="H35">
        <v>3.7037037000000002E-2</v>
      </c>
      <c r="I35">
        <v>3.7037037000000002E-2</v>
      </c>
      <c r="J35">
        <v>0.14814814800000001</v>
      </c>
    </row>
  </sheetData>
  <mergeCells count="2">
    <mergeCell ref="C3:C4"/>
    <mergeCell ref="D3:J3"/>
  </mergeCells>
  <conditionalFormatting sqref="D16:J24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D5:J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139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0.101991854542796</v>
      </c>
      <c r="G5" s="29">
        <f t="shared" si="1"/>
        <v>0.16955275481199</v>
      </c>
      <c r="H5" s="29">
        <f t="shared" si="1"/>
        <v>0.212830394570273</v>
      </c>
      <c r="I5" s="29">
        <f t="shared" si="1"/>
        <v>0.124006820110293</v>
      </c>
      <c r="J5" s="29">
        <f t="shared" si="1"/>
        <v>0.13128342722981401</v>
      </c>
      <c r="K5" s="29">
        <f t="shared" si="1"/>
        <v>0.14793305025303299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E31" si="2">VLOOKUP($C6,$D$62:$K$89,COLUMN(B:B),FALSE)</f>
        <v>6.10345794190481E-2</v>
      </c>
      <c r="F6" s="29">
        <f t="shared" si="1"/>
        <v>7.2053901038613893E-2</v>
      </c>
      <c r="G6" s="29">
        <f t="shared" si="1"/>
        <v>8.8149670162483096E-2</v>
      </c>
      <c r="H6" s="29">
        <f t="shared" si="1"/>
        <v>0.120323020569682</v>
      </c>
      <c r="I6" s="29">
        <f t="shared" si="1"/>
        <v>0.116424713055701</v>
      </c>
      <c r="J6" s="29">
        <f t="shared" si="1"/>
        <v>0.12957132219848899</v>
      </c>
      <c r="K6" s="29">
        <f t="shared" si="1"/>
        <v>0.10530452540499401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9.3791983040385801E-2</v>
      </c>
      <c r="G7" s="29">
        <f t="shared" si="1"/>
        <v>0.119895135965327</v>
      </c>
      <c r="H7" s="29">
        <f t="shared" si="1"/>
        <v>0.14661033723688499</v>
      </c>
      <c r="I7" s="29">
        <f t="shared" si="1"/>
        <v>0.17106834361308901</v>
      </c>
      <c r="J7" s="29">
        <f t="shared" si="1"/>
        <v>0.213818837410055</v>
      </c>
      <c r="K7" s="29">
        <f t="shared" si="1"/>
        <v>0.149036927453148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0.23871215600630899</v>
      </c>
      <c r="G8" s="29">
        <f t="shared" si="1"/>
        <v>0.15013714102274101</v>
      </c>
      <c r="H8" s="29">
        <f t="shared" si="1"/>
        <v>0.19323724710809601</v>
      </c>
      <c r="I8" s="29">
        <f t="shared" si="1"/>
        <v>0.28169074440453201</v>
      </c>
      <c r="J8" s="29">
        <f t="shared" si="1"/>
        <v>0.212966209279907</v>
      </c>
      <c r="K8" s="29">
        <f t="shared" si="1"/>
        <v>0.21534869956431699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6.2663925253307995E-2</v>
      </c>
      <c r="G9" s="29">
        <f t="shared" si="1"/>
        <v>0.14387791549953899</v>
      </c>
      <c r="H9" s="29">
        <f t="shared" si="1"/>
        <v>0.130226450857586</v>
      </c>
      <c r="I9" s="29">
        <f t="shared" si="1"/>
        <v>0.161878681058088</v>
      </c>
      <c r="J9" s="29">
        <f t="shared" si="1"/>
        <v>0.12383981948044399</v>
      </c>
      <c r="K9" s="29">
        <f t="shared" si="1"/>
        <v>0.124497358429793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0.10988412315026599</v>
      </c>
      <c r="G10" s="29">
        <f t="shared" si="1"/>
        <v>9.0024110468400101E-2</v>
      </c>
      <c r="H10" s="29">
        <f t="shared" si="1"/>
        <v>0.154086948958542</v>
      </c>
      <c r="I10" s="29">
        <f t="shared" si="1"/>
        <v>0.15580261784316801</v>
      </c>
      <c r="J10" s="29">
        <f t="shared" si="1"/>
        <v>0.15617832840913301</v>
      </c>
      <c r="K10" s="29">
        <f t="shared" si="1"/>
        <v>0.13319522576590201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6.1879350622309703E-2</v>
      </c>
      <c r="G11" s="29">
        <f t="shared" si="1"/>
        <v>6.2191802027334903E-2</v>
      </c>
      <c r="H11" s="29">
        <f t="shared" si="1"/>
        <v>8.4905815054816397E-2</v>
      </c>
      <c r="I11" s="29">
        <f t="shared" si="1"/>
        <v>6.4936967211709495E-2</v>
      </c>
      <c r="J11" s="29">
        <f t="shared" si="1"/>
        <v>8.6391279236307406E-2</v>
      </c>
      <c r="K11" s="29">
        <f t="shared" si="1"/>
        <v>7.2061042830495595E-2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7.9831457775450296E-2</v>
      </c>
      <c r="G12" s="29">
        <f t="shared" si="1"/>
        <v>7.02918507541338E-2</v>
      </c>
      <c r="H12" s="29">
        <f t="shared" si="1"/>
        <v>0.10601037233787799</v>
      </c>
      <c r="I12" s="29">
        <f t="shared" si="1"/>
        <v>8.7442659256039001E-2</v>
      </c>
      <c r="J12" s="29">
        <f t="shared" si="1"/>
        <v>7.8845701656682296E-2</v>
      </c>
      <c r="K12" s="29">
        <f t="shared" si="1"/>
        <v>8.4484408356036794E-2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5.7203219106754299E-2</v>
      </c>
      <c r="G13" s="29">
        <f t="shared" si="1"/>
        <v>0.11365150671046501</v>
      </c>
      <c r="H13" s="29">
        <f t="shared" si="1"/>
        <v>9.3707324756838697E-2</v>
      </c>
      <c r="I13" s="29">
        <f t="shared" si="1"/>
        <v>7.3259144422734998E-2</v>
      </c>
      <c r="J13" s="29">
        <f t="shared" si="1"/>
        <v>0.122979572837786</v>
      </c>
      <c r="K13" s="29">
        <f t="shared" si="1"/>
        <v>9.2160153566915801E-2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7.4375876296781898E-2</v>
      </c>
      <c r="G14" s="29">
        <f t="shared" si="1"/>
        <v>0.109304992247767</v>
      </c>
      <c r="H14" s="29">
        <f t="shared" si="1"/>
        <v>0.14428285599603799</v>
      </c>
      <c r="I14" s="29">
        <f t="shared" si="1"/>
        <v>0.12692993596779101</v>
      </c>
      <c r="J14" s="29">
        <f t="shared" si="1"/>
        <v>0.18995603295629901</v>
      </c>
      <c r="K14" s="29">
        <f t="shared" si="1"/>
        <v>0.12896993869293499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6.9635474993056695E-2</v>
      </c>
      <c r="G15" s="29">
        <f t="shared" si="1"/>
        <v>6.5696242769278601E-2</v>
      </c>
      <c r="H15" s="29">
        <f t="shared" si="1"/>
        <v>7.5424135317354604E-2</v>
      </c>
      <c r="I15" s="29">
        <f t="shared" si="1"/>
        <v>9.7081060125091795E-2</v>
      </c>
      <c r="J15" s="29">
        <f t="shared" si="1"/>
        <v>7.8452731555846006E-2</v>
      </c>
      <c r="K15" s="29">
        <f t="shared" si="1"/>
        <v>7.7257928952125507E-2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4.2582576744890903E-2</v>
      </c>
      <c r="G16" s="29">
        <f t="shared" si="1"/>
        <v>4.7565296393789903E-2</v>
      </c>
      <c r="H16" s="29">
        <f t="shared" si="1"/>
        <v>8.58619793472684E-2</v>
      </c>
      <c r="I16" s="29">
        <f t="shared" si="1"/>
        <v>6.4102009737275506E-2</v>
      </c>
      <c r="J16" s="29">
        <f t="shared" si="1"/>
        <v>7.2083314488157302E-2</v>
      </c>
      <c r="K16" s="29">
        <f t="shared" si="1"/>
        <v>6.2439035342276399E-2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7.1634273471135601E-2</v>
      </c>
      <c r="G17" s="29">
        <f t="shared" si="1"/>
        <v>0.123275466307362</v>
      </c>
      <c r="H17" s="29">
        <f t="shared" si="1"/>
        <v>0.10099962014780101</v>
      </c>
      <c r="I17" s="29">
        <f t="shared" si="1"/>
        <v>8.0560328709061907E-2</v>
      </c>
      <c r="J17" s="29">
        <f t="shared" si="1"/>
        <v>0.151400835081347</v>
      </c>
      <c r="K17" s="29">
        <f t="shared" si="1"/>
        <v>0.105574104743342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5.6944071049196403E-2</v>
      </c>
      <c r="G18" s="29">
        <f t="shared" si="1"/>
        <v>9.6716456131816203E-2</v>
      </c>
      <c r="H18" s="29">
        <f t="shared" si="1"/>
        <v>0.12916719658994</v>
      </c>
      <c r="I18" s="29">
        <f t="shared" si="1"/>
        <v>0.123656467091645</v>
      </c>
      <c r="J18" s="29">
        <f t="shared" si="1"/>
        <v>0.15221876572894</v>
      </c>
      <c r="K18" s="29">
        <f t="shared" si="1"/>
        <v>0.11174059131830701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4.5961008488841798E-2</v>
      </c>
      <c r="G19" s="29">
        <f t="shared" si="1"/>
        <v>4.6417874591563997E-2</v>
      </c>
      <c r="H19" s="29">
        <f t="shared" si="1"/>
        <v>9.1180823712335296E-2</v>
      </c>
      <c r="I19" s="29">
        <f t="shared" si="1"/>
        <v>8.6383363213794098E-2</v>
      </c>
      <c r="J19" s="29">
        <f t="shared" si="1"/>
        <v>0.14773809627192899</v>
      </c>
      <c r="K19" s="29">
        <f t="shared" si="1"/>
        <v>8.3536233255692802E-2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8.0755057637611899E-2</v>
      </c>
      <c r="G20" s="29">
        <f t="shared" si="1"/>
        <v>9.8607919700393398E-2</v>
      </c>
      <c r="H20" s="29">
        <f t="shared" si="1"/>
        <v>9.1561202034189701E-2</v>
      </c>
      <c r="I20" s="29">
        <f t="shared" si="1"/>
        <v>0.122109123782669</v>
      </c>
      <c r="J20" s="29">
        <f t="shared" si="1"/>
        <v>0.17570138428026899</v>
      </c>
      <c r="K20" s="29">
        <f t="shared" si="1"/>
        <v>0.11374693748702699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ref="F21:F31" si="3">VLOOKUP($C21,$D$62:$K$89,COLUMN(C:C),FALSE)</f>
        <v>9.7224478116544E-2</v>
      </c>
      <c r="G21" s="29">
        <f t="shared" ref="G21:G31" si="4">VLOOKUP($C21,$D$62:$K$89,COLUMN(D:D),FALSE)</f>
        <v>0.13378446071736499</v>
      </c>
      <c r="H21" s="29">
        <f t="shared" ref="H21:H31" si="5">VLOOKUP($C21,$D$62:$K$89,COLUMN(E:E),FALSE)</f>
        <v>0.18253500962672101</v>
      </c>
      <c r="I21" s="29">
        <f t="shared" ref="I21:I31" si="6">VLOOKUP($C21,$D$62:$K$89,COLUMN(F:F),FALSE)</f>
        <v>9.7290417718445404E-2</v>
      </c>
      <c r="J21" s="29">
        <f t="shared" ref="J21:J31" si="7">VLOOKUP($C21,$D$62:$K$89,COLUMN(G:G),FALSE)</f>
        <v>0.21008564231959601</v>
      </c>
      <c r="K21" s="29">
        <f t="shared" ref="K21:K31" si="8">VLOOKUP($C21,$D$62:$K$89,COLUMN(H:H),FALSE)</f>
        <v>0.144184001699734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3"/>
        <v>5.3761098951102197E-2</v>
      </c>
      <c r="G22" s="29">
        <f t="shared" si="4"/>
        <v>5.7905888831380502E-2</v>
      </c>
      <c r="H22" s="29">
        <f t="shared" si="5"/>
        <v>5.0617654714376299E-2</v>
      </c>
      <c r="I22" s="29">
        <f t="shared" si="6"/>
        <v>4.5511793362021997E-2</v>
      </c>
      <c r="J22" s="29">
        <f t="shared" si="7"/>
        <v>8.6083255554484706E-2</v>
      </c>
      <c r="K22" s="29">
        <f t="shared" si="8"/>
        <v>5.87759382826731E-2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3"/>
        <v>9.9815194804898297E-2</v>
      </c>
      <c r="G23" s="29">
        <f t="shared" si="4"/>
        <v>0.15027257383973899</v>
      </c>
      <c r="H23" s="29">
        <f t="shared" si="5"/>
        <v>9.1994801566107204E-2</v>
      </c>
      <c r="I23" s="29">
        <f t="shared" si="6"/>
        <v>9.6045538004667405E-2</v>
      </c>
      <c r="J23" s="29">
        <f t="shared" si="7"/>
        <v>0.120970842670787</v>
      </c>
      <c r="K23" s="29">
        <f t="shared" si="8"/>
        <v>0.11181979017724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3"/>
        <v>7.4527818872567306E-2</v>
      </c>
      <c r="G24" s="29">
        <f t="shared" si="4"/>
        <v>0.10380406449228</v>
      </c>
      <c r="H24" s="29">
        <f t="shared" si="5"/>
        <v>7.4521301046456198E-2</v>
      </c>
      <c r="I24" s="29">
        <f t="shared" si="6"/>
        <v>0.167313050556263</v>
      </c>
      <c r="J24" s="29">
        <f t="shared" si="7"/>
        <v>0.25583080287329402</v>
      </c>
      <c r="K24" s="29">
        <f t="shared" si="8"/>
        <v>0.135199407568172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3"/>
        <v>0.113244328164382</v>
      </c>
      <c r="G25" s="29">
        <f t="shared" si="4"/>
        <v>0.18583817080489601</v>
      </c>
      <c r="H25" s="29">
        <f t="shared" si="5"/>
        <v>0.108579007647593</v>
      </c>
      <c r="I25" s="29">
        <f t="shared" si="6"/>
        <v>9.9932412371271401E-2</v>
      </c>
      <c r="J25" s="29">
        <f t="shared" si="7"/>
        <v>0.13088210180777601</v>
      </c>
      <c r="K25" s="29">
        <f t="shared" si="8"/>
        <v>0.12769520415918401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3"/>
        <v>0.14568798079176701</v>
      </c>
      <c r="G26" s="29">
        <f t="shared" si="4"/>
        <v>0.13799130485848299</v>
      </c>
      <c r="H26" s="29">
        <f t="shared" si="5"/>
        <v>0.19524876550699499</v>
      </c>
      <c r="I26" s="29">
        <f t="shared" si="6"/>
        <v>0.15677014698842501</v>
      </c>
      <c r="J26" s="29">
        <f t="shared" si="7"/>
        <v>0.111194562063649</v>
      </c>
      <c r="K26" s="29">
        <f t="shared" si="8"/>
        <v>0.14937855204186401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3"/>
        <v>2.2386312805454299E-2</v>
      </c>
      <c r="G27" s="29">
        <f t="shared" si="4"/>
        <v>4.8930522478064502E-2</v>
      </c>
      <c r="H27" s="29">
        <f t="shared" si="5"/>
        <v>6.6583302700811794E-2</v>
      </c>
      <c r="I27" s="29">
        <f t="shared" si="6"/>
        <v>6.4948909969590393E-2</v>
      </c>
      <c r="J27" s="29">
        <f t="shared" si="7"/>
        <v>4.9435407283754798E-2</v>
      </c>
      <c r="K27" s="29">
        <f t="shared" si="8"/>
        <v>5.0456891047535098E-2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3"/>
        <v>4.0498628330680103E-2</v>
      </c>
      <c r="G28" s="29">
        <f t="shared" si="4"/>
        <v>7.0092108424184701E-2</v>
      </c>
      <c r="H28" s="29">
        <f t="shared" si="5"/>
        <v>6.9117806210043806E-2</v>
      </c>
      <c r="I28" s="29">
        <f t="shared" si="6"/>
        <v>3.4643206313124598E-2</v>
      </c>
      <c r="J28" s="29">
        <f t="shared" si="7"/>
        <v>4.6791008798134803E-2</v>
      </c>
      <c r="K28" s="29">
        <f t="shared" si="8"/>
        <v>5.2228551615233598E-2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3"/>
        <v>7.8810926800252104E-2</v>
      </c>
      <c r="G29" s="29">
        <f t="shared" si="4"/>
        <v>7.8319620168283699E-2</v>
      </c>
      <c r="H29" s="29">
        <f t="shared" si="5"/>
        <v>0.117888746627112</v>
      </c>
      <c r="I29" s="29">
        <f t="shared" si="6"/>
        <v>8.1449533942624996E-2</v>
      </c>
      <c r="J29" s="29">
        <f t="shared" si="7"/>
        <v>0.107842400823527</v>
      </c>
      <c r="K29" s="29">
        <f t="shared" si="8"/>
        <v>9.2862245672359803E-2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3"/>
        <v>6.5100042035462005E-2</v>
      </c>
      <c r="G30" s="29">
        <f t="shared" si="4"/>
        <v>9.0246900553998893E-2</v>
      </c>
      <c r="H30" s="29">
        <f t="shared" si="5"/>
        <v>3.97707239612098E-2</v>
      </c>
      <c r="I30" s="29">
        <f t="shared" si="6"/>
        <v>6.0336531695426299E-2</v>
      </c>
      <c r="J30" s="29">
        <f t="shared" si="7"/>
        <v>8.0254480906399403E-2</v>
      </c>
      <c r="K30" s="29">
        <f t="shared" si="8"/>
        <v>6.7141735830499302E-2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3"/>
        <v>8.7968370586719205E-2</v>
      </c>
      <c r="G31" s="31">
        <f t="shared" si="4"/>
        <v>8.0064695828856003E-2</v>
      </c>
      <c r="H31" s="31">
        <f t="shared" si="5"/>
        <v>0.15214265238264599</v>
      </c>
      <c r="I31" s="31">
        <f t="shared" si="6"/>
        <v>0.12851430853801801</v>
      </c>
      <c r="J31" s="31">
        <f t="shared" si="7"/>
        <v>0.110999261067679</v>
      </c>
      <c r="K31" s="31">
        <f t="shared" si="8"/>
        <v>0.111937857680784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16</v>
      </c>
      <c r="F34" s="25">
        <f t="shared" ref="F34:K34" si="9">_xlfn.RANK.EQ(F5,F$5:F$31,1)</f>
        <v>23</v>
      </c>
      <c r="G34" s="25">
        <f t="shared" si="9"/>
        <v>26</v>
      </c>
      <c r="H34" s="25">
        <f t="shared" si="9"/>
        <v>27</v>
      </c>
      <c r="I34" s="25">
        <f t="shared" si="9"/>
        <v>19</v>
      </c>
      <c r="J34" s="25">
        <f t="shared" si="9"/>
        <v>17</v>
      </c>
      <c r="K34" s="25">
        <f t="shared" si="9"/>
        <v>24</v>
      </c>
    </row>
    <row r="35" spans="4:11">
      <c r="D35" t="s">
        <v>20</v>
      </c>
      <c r="E35" s="25">
        <f t="shared" ref="E35:K60" si="10">_xlfn.RANK.EQ(E6,E$5:E$31,1)</f>
        <v>10</v>
      </c>
      <c r="F35" s="25">
        <f t="shared" si="10"/>
        <v>13</v>
      </c>
      <c r="G35" s="25">
        <f t="shared" si="10"/>
        <v>11</v>
      </c>
      <c r="H35" s="25">
        <f t="shared" si="10"/>
        <v>17</v>
      </c>
      <c r="I35" s="25">
        <f t="shared" si="10"/>
        <v>16</v>
      </c>
      <c r="J35" s="25">
        <f t="shared" si="10"/>
        <v>15</v>
      </c>
      <c r="K35" s="25">
        <f t="shared" si="10"/>
        <v>12</v>
      </c>
    </row>
    <row r="36" spans="4:11">
      <c r="D36" t="s">
        <v>21</v>
      </c>
      <c r="E36" s="25">
        <f t="shared" si="10"/>
        <v>23</v>
      </c>
      <c r="F36" s="25">
        <f t="shared" si="10"/>
        <v>20</v>
      </c>
      <c r="G36" s="25">
        <f t="shared" si="10"/>
        <v>19</v>
      </c>
      <c r="H36" s="25">
        <f t="shared" si="10"/>
        <v>21</v>
      </c>
      <c r="I36" s="25">
        <f t="shared" si="10"/>
        <v>26</v>
      </c>
      <c r="J36" s="25">
        <f t="shared" si="10"/>
        <v>26</v>
      </c>
      <c r="K36" s="25">
        <f t="shared" si="10"/>
        <v>25</v>
      </c>
    </row>
    <row r="37" spans="4:11">
      <c r="D37" t="s">
        <v>22</v>
      </c>
      <c r="E37" s="25">
        <f t="shared" si="10"/>
        <v>27</v>
      </c>
      <c r="F37" s="25">
        <f t="shared" si="10"/>
        <v>27</v>
      </c>
      <c r="G37" s="25">
        <f t="shared" si="10"/>
        <v>24</v>
      </c>
      <c r="H37" s="25">
        <f t="shared" si="10"/>
        <v>25</v>
      </c>
      <c r="I37" s="25">
        <f t="shared" si="10"/>
        <v>27</v>
      </c>
      <c r="J37" s="25">
        <f t="shared" si="10"/>
        <v>25</v>
      </c>
      <c r="K37" s="25">
        <f t="shared" si="10"/>
        <v>27</v>
      </c>
    </row>
    <row r="38" spans="4:11">
      <c r="D38" t="s">
        <v>23</v>
      </c>
      <c r="E38" s="25">
        <f t="shared" si="10"/>
        <v>15</v>
      </c>
      <c r="F38" s="25">
        <f t="shared" si="10"/>
        <v>9</v>
      </c>
      <c r="G38" s="25">
        <f t="shared" si="10"/>
        <v>23</v>
      </c>
      <c r="H38" s="25">
        <f t="shared" si="10"/>
        <v>19</v>
      </c>
      <c r="I38" s="25">
        <f t="shared" si="10"/>
        <v>24</v>
      </c>
      <c r="J38" s="25">
        <f t="shared" si="10"/>
        <v>14</v>
      </c>
      <c r="K38" s="25">
        <f t="shared" si="10"/>
        <v>18</v>
      </c>
    </row>
    <row r="39" spans="4:11">
      <c r="D39" t="s">
        <v>24</v>
      </c>
      <c r="E39" s="25">
        <f t="shared" si="10"/>
        <v>26</v>
      </c>
      <c r="F39" s="25">
        <f t="shared" si="10"/>
        <v>24</v>
      </c>
      <c r="G39" s="25">
        <f t="shared" si="10"/>
        <v>12</v>
      </c>
      <c r="H39" s="25">
        <f t="shared" si="10"/>
        <v>23</v>
      </c>
      <c r="I39" s="25">
        <f t="shared" si="10"/>
        <v>22</v>
      </c>
      <c r="J39" s="25">
        <f t="shared" si="10"/>
        <v>21</v>
      </c>
      <c r="K39" s="25">
        <f t="shared" si="10"/>
        <v>21</v>
      </c>
    </row>
    <row r="40" spans="4:11">
      <c r="D40" t="s">
        <v>25</v>
      </c>
      <c r="E40" s="25">
        <f t="shared" si="10"/>
        <v>24</v>
      </c>
      <c r="F40" s="25">
        <f t="shared" si="10"/>
        <v>8</v>
      </c>
      <c r="G40" s="25">
        <f t="shared" si="10"/>
        <v>5</v>
      </c>
      <c r="H40" s="25">
        <f t="shared" si="10"/>
        <v>7</v>
      </c>
      <c r="I40" s="25">
        <f t="shared" si="10"/>
        <v>5</v>
      </c>
      <c r="J40" s="25">
        <f t="shared" si="10"/>
        <v>8</v>
      </c>
      <c r="K40" s="25">
        <f t="shared" si="10"/>
        <v>6</v>
      </c>
    </row>
    <row r="41" spans="4:11">
      <c r="D41" t="s">
        <v>26</v>
      </c>
      <c r="E41" s="25">
        <f t="shared" si="10"/>
        <v>22</v>
      </c>
      <c r="F41" s="25">
        <f t="shared" si="10"/>
        <v>17</v>
      </c>
      <c r="G41" s="25">
        <f t="shared" si="10"/>
        <v>8</v>
      </c>
      <c r="H41" s="25">
        <f t="shared" si="10"/>
        <v>14</v>
      </c>
      <c r="I41" s="25">
        <f t="shared" si="10"/>
        <v>11</v>
      </c>
      <c r="J41" s="25">
        <f t="shared" si="10"/>
        <v>5</v>
      </c>
      <c r="K41" s="25">
        <f t="shared" si="10"/>
        <v>9</v>
      </c>
    </row>
    <row r="42" spans="4:11">
      <c r="D42" t="s">
        <v>27</v>
      </c>
      <c r="E42" s="25">
        <f t="shared" si="10"/>
        <v>9</v>
      </c>
      <c r="F42" s="25">
        <f t="shared" si="10"/>
        <v>7</v>
      </c>
      <c r="G42" s="25">
        <f t="shared" si="10"/>
        <v>18</v>
      </c>
      <c r="H42" s="25">
        <f t="shared" si="10"/>
        <v>12</v>
      </c>
      <c r="I42" s="25">
        <f t="shared" si="10"/>
        <v>7</v>
      </c>
      <c r="J42" s="25">
        <f t="shared" si="10"/>
        <v>13</v>
      </c>
      <c r="K42" s="25">
        <f t="shared" si="10"/>
        <v>10</v>
      </c>
    </row>
    <row r="43" spans="4:11">
      <c r="D43" t="s">
        <v>28</v>
      </c>
      <c r="E43" s="25">
        <f t="shared" si="10"/>
        <v>8</v>
      </c>
      <c r="F43" s="25">
        <f t="shared" si="10"/>
        <v>14</v>
      </c>
      <c r="G43" s="25">
        <f t="shared" si="10"/>
        <v>17</v>
      </c>
      <c r="H43" s="25">
        <f t="shared" si="10"/>
        <v>20</v>
      </c>
      <c r="I43" s="25">
        <f t="shared" si="10"/>
        <v>20</v>
      </c>
      <c r="J43" s="25">
        <f t="shared" si="10"/>
        <v>23</v>
      </c>
      <c r="K43" s="25">
        <f t="shared" si="10"/>
        <v>20</v>
      </c>
    </row>
    <row r="44" spans="4:11">
      <c r="D44" t="s">
        <v>29</v>
      </c>
      <c r="E44" s="25">
        <f t="shared" si="10"/>
        <v>5</v>
      </c>
      <c r="F44" s="25">
        <f t="shared" si="10"/>
        <v>11</v>
      </c>
      <c r="G44" s="25">
        <f t="shared" si="10"/>
        <v>6</v>
      </c>
      <c r="H44" s="25">
        <f t="shared" si="10"/>
        <v>6</v>
      </c>
      <c r="I44" s="25">
        <f t="shared" si="10"/>
        <v>13</v>
      </c>
      <c r="J44" s="25">
        <f t="shared" si="10"/>
        <v>4</v>
      </c>
      <c r="K44" s="25">
        <f t="shared" si="10"/>
        <v>7</v>
      </c>
    </row>
    <row r="45" spans="4:11">
      <c r="D45" t="s">
        <v>30</v>
      </c>
      <c r="E45" s="25">
        <f t="shared" si="10"/>
        <v>2</v>
      </c>
      <c r="F45" s="25">
        <f t="shared" si="10"/>
        <v>3</v>
      </c>
      <c r="G45" s="25">
        <f t="shared" si="10"/>
        <v>2</v>
      </c>
      <c r="H45" s="25">
        <f t="shared" si="10"/>
        <v>8</v>
      </c>
      <c r="I45" s="25">
        <f t="shared" si="10"/>
        <v>4</v>
      </c>
      <c r="J45" s="25">
        <f t="shared" si="10"/>
        <v>3</v>
      </c>
      <c r="K45" s="25">
        <f t="shared" si="10"/>
        <v>4</v>
      </c>
    </row>
    <row r="46" spans="4:11">
      <c r="D46" t="s">
        <v>31</v>
      </c>
      <c r="E46" s="25">
        <f t="shared" si="10"/>
        <v>11</v>
      </c>
      <c r="F46" s="25">
        <f t="shared" si="10"/>
        <v>12</v>
      </c>
      <c r="G46" s="25">
        <f t="shared" si="10"/>
        <v>20</v>
      </c>
      <c r="H46" s="25">
        <f t="shared" si="10"/>
        <v>13</v>
      </c>
      <c r="I46" s="25">
        <f t="shared" si="10"/>
        <v>8</v>
      </c>
      <c r="J46" s="25">
        <f t="shared" si="10"/>
        <v>19</v>
      </c>
      <c r="K46" s="25">
        <f t="shared" si="10"/>
        <v>13</v>
      </c>
    </row>
    <row r="47" spans="4:11">
      <c r="D47" t="s">
        <v>32</v>
      </c>
      <c r="E47" s="25">
        <f t="shared" si="10"/>
        <v>4</v>
      </c>
      <c r="F47" s="25">
        <f t="shared" si="10"/>
        <v>6</v>
      </c>
      <c r="G47" s="25">
        <f t="shared" si="10"/>
        <v>14</v>
      </c>
      <c r="H47" s="25">
        <f t="shared" si="10"/>
        <v>18</v>
      </c>
      <c r="I47" s="25">
        <f t="shared" si="10"/>
        <v>18</v>
      </c>
      <c r="J47" s="25">
        <f t="shared" si="10"/>
        <v>20</v>
      </c>
      <c r="K47" s="25">
        <f t="shared" si="10"/>
        <v>14</v>
      </c>
    </row>
    <row r="48" spans="4:11">
      <c r="D48" t="s">
        <v>33</v>
      </c>
      <c r="E48" s="25">
        <f t="shared" si="10"/>
        <v>17</v>
      </c>
      <c r="F48" s="25">
        <f t="shared" si="10"/>
        <v>4</v>
      </c>
      <c r="G48" s="25">
        <f t="shared" si="10"/>
        <v>1</v>
      </c>
      <c r="H48" s="25">
        <f t="shared" si="10"/>
        <v>9</v>
      </c>
      <c r="I48" s="25">
        <f t="shared" si="10"/>
        <v>10</v>
      </c>
      <c r="J48" s="25">
        <f t="shared" si="10"/>
        <v>18</v>
      </c>
      <c r="K48" s="25">
        <f t="shared" si="10"/>
        <v>8</v>
      </c>
    </row>
    <row r="49" spans="4:11">
      <c r="D49" t="s">
        <v>34</v>
      </c>
      <c r="E49" s="25">
        <f t="shared" si="10"/>
        <v>20</v>
      </c>
      <c r="F49" s="25">
        <f t="shared" si="10"/>
        <v>18</v>
      </c>
      <c r="G49" s="25">
        <f t="shared" si="10"/>
        <v>15</v>
      </c>
      <c r="H49" s="25">
        <f t="shared" si="10"/>
        <v>10</v>
      </c>
      <c r="I49" s="25">
        <f t="shared" si="10"/>
        <v>17</v>
      </c>
      <c r="J49" s="25">
        <f t="shared" si="10"/>
        <v>22</v>
      </c>
      <c r="K49" s="25">
        <f t="shared" si="10"/>
        <v>17</v>
      </c>
    </row>
    <row r="50" spans="4:11">
      <c r="D50" t="s">
        <v>35</v>
      </c>
      <c r="E50" s="25">
        <f t="shared" si="10"/>
        <v>25</v>
      </c>
      <c r="F50" s="25">
        <f t="shared" si="10"/>
        <v>21</v>
      </c>
      <c r="G50" s="25">
        <f t="shared" si="10"/>
        <v>21</v>
      </c>
      <c r="H50" s="25">
        <f t="shared" si="10"/>
        <v>24</v>
      </c>
      <c r="I50" s="25">
        <f t="shared" si="10"/>
        <v>14</v>
      </c>
      <c r="J50" s="25">
        <f t="shared" si="10"/>
        <v>24</v>
      </c>
      <c r="K50" s="25">
        <f t="shared" si="10"/>
        <v>23</v>
      </c>
    </row>
    <row r="51" spans="4:11">
      <c r="D51" t="s">
        <v>36</v>
      </c>
      <c r="E51" s="25">
        <f t="shared" si="10"/>
        <v>1</v>
      </c>
      <c r="F51" s="25">
        <f t="shared" si="10"/>
        <v>5</v>
      </c>
      <c r="G51" s="25">
        <f t="shared" si="10"/>
        <v>4</v>
      </c>
      <c r="H51" s="25">
        <f t="shared" si="10"/>
        <v>2</v>
      </c>
      <c r="I51" s="25">
        <f t="shared" si="10"/>
        <v>2</v>
      </c>
      <c r="J51" s="25">
        <f t="shared" si="10"/>
        <v>7</v>
      </c>
      <c r="K51" s="25">
        <f t="shared" si="10"/>
        <v>3</v>
      </c>
    </row>
    <row r="52" spans="4:11">
      <c r="D52" t="s">
        <v>37</v>
      </c>
      <c r="E52" s="25">
        <f t="shared" si="10"/>
        <v>19</v>
      </c>
      <c r="F52" s="25">
        <f t="shared" si="10"/>
        <v>22</v>
      </c>
      <c r="G52" s="25">
        <f t="shared" si="10"/>
        <v>25</v>
      </c>
      <c r="H52" s="25">
        <f t="shared" si="10"/>
        <v>11</v>
      </c>
      <c r="I52" s="25">
        <f t="shared" si="10"/>
        <v>12</v>
      </c>
      <c r="J52" s="25">
        <f t="shared" si="10"/>
        <v>12</v>
      </c>
      <c r="K52" s="25">
        <f t="shared" si="10"/>
        <v>15</v>
      </c>
    </row>
    <row r="53" spans="4:11">
      <c r="D53" t="s">
        <v>38</v>
      </c>
      <c r="E53" s="25">
        <f t="shared" si="10"/>
        <v>14</v>
      </c>
      <c r="F53" s="25">
        <f t="shared" si="10"/>
        <v>15</v>
      </c>
      <c r="G53" s="25">
        <f t="shared" si="10"/>
        <v>16</v>
      </c>
      <c r="H53" s="25">
        <f t="shared" si="10"/>
        <v>5</v>
      </c>
      <c r="I53" s="25">
        <f t="shared" si="10"/>
        <v>25</v>
      </c>
      <c r="J53" s="25">
        <f t="shared" si="10"/>
        <v>27</v>
      </c>
      <c r="K53" s="25">
        <f t="shared" si="10"/>
        <v>22</v>
      </c>
    </row>
    <row r="54" spans="4:11">
      <c r="D54" t="s">
        <v>39</v>
      </c>
      <c r="E54" s="25">
        <f t="shared" si="10"/>
        <v>12</v>
      </c>
      <c r="F54" s="25">
        <f t="shared" si="10"/>
        <v>25</v>
      </c>
      <c r="G54" s="25">
        <f t="shared" si="10"/>
        <v>27</v>
      </c>
      <c r="H54" s="25">
        <f t="shared" si="10"/>
        <v>15</v>
      </c>
      <c r="I54" s="25">
        <f t="shared" si="10"/>
        <v>15</v>
      </c>
      <c r="J54" s="25">
        <f t="shared" si="10"/>
        <v>16</v>
      </c>
      <c r="K54" s="25">
        <f t="shared" si="10"/>
        <v>19</v>
      </c>
    </row>
    <row r="55" spans="4:11">
      <c r="D55" t="s">
        <v>40</v>
      </c>
      <c r="E55" s="25">
        <f t="shared" si="10"/>
        <v>13</v>
      </c>
      <c r="F55" s="25">
        <f t="shared" si="10"/>
        <v>26</v>
      </c>
      <c r="G55" s="25">
        <f t="shared" si="10"/>
        <v>22</v>
      </c>
      <c r="H55" s="25">
        <f t="shared" si="10"/>
        <v>26</v>
      </c>
      <c r="I55" s="25">
        <f t="shared" si="10"/>
        <v>23</v>
      </c>
      <c r="J55" s="25">
        <f t="shared" si="10"/>
        <v>11</v>
      </c>
      <c r="K55" s="25">
        <f t="shared" si="10"/>
        <v>26</v>
      </c>
    </row>
    <row r="56" spans="4:11">
      <c r="D56" t="s">
        <v>41</v>
      </c>
      <c r="E56" s="25">
        <f t="shared" si="10"/>
        <v>3</v>
      </c>
      <c r="F56" s="25">
        <f t="shared" si="10"/>
        <v>1</v>
      </c>
      <c r="G56" s="25">
        <f t="shared" si="10"/>
        <v>3</v>
      </c>
      <c r="H56" s="25">
        <f t="shared" si="10"/>
        <v>3</v>
      </c>
      <c r="I56" s="25">
        <f t="shared" si="10"/>
        <v>6</v>
      </c>
      <c r="J56" s="25">
        <f t="shared" si="10"/>
        <v>2</v>
      </c>
      <c r="K56" s="25">
        <f t="shared" si="10"/>
        <v>1</v>
      </c>
    </row>
    <row r="57" spans="4:11">
      <c r="D57" t="s">
        <v>42</v>
      </c>
      <c r="E57" s="25">
        <f t="shared" si="10"/>
        <v>6</v>
      </c>
      <c r="F57" s="25">
        <f t="shared" si="10"/>
        <v>2</v>
      </c>
      <c r="G57" s="25">
        <f t="shared" si="10"/>
        <v>7</v>
      </c>
      <c r="H57" s="25">
        <f t="shared" si="10"/>
        <v>4</v>
      </c>
      <c r="I57" s="25">
        <f t="shared" si="10"/>
        <v>1</v>
      </c>
      <c r="J57" s="25">
        <f t="shared" si="10"/>
        <v>1</v>
      </c>
      <c r="K57" s="25">
        <f t="shared" si="10"/>
        <v>2</v>
      </c>
    </row>
    <row r="58" spans="4:11">
      <c r="D58" t="s">
        <v>43</v>
      </c>
      <c r="E58" s="25">
        <f t="shared" si="10"/>
        <v>21</v>
      </c>
      <c r="F58" s="25">
        <f t="shared" si="10"/>
        <v>16</v>
      </c>
      <c r="G58" s="25">
        <f t="shared" si="10"/>
        <v>9</v>
      </c>
      <c r="H58" s="25">
        <f t="shared" si="10"/>
        <v>16</v>
      </c>
      <c r="I58" s="25">
        <f t="shared" si="10"/>
        <v>9</v>
      </c>
      <c r="J58" s="25">
        <f t="shared" si="10"/>
        <v>9</v>
      </c>
      <c r="K58" s="25">
        <f t="shared" si="10"/>
        <v>11</v>
      </c>
    </row>
    <row r="59" spans="4:11">
      <c r="D59" t="s">
        <v>44</v>
      </c>
      <c r="E59" s="25">
        <f t="shared" si="10"/>
        <v>7</v>
      </c>
      <c r="F59" s="25">
        <f t="shared" si="10"/>
        <v>10</v>
      </c>
      <c r="G59" s="25">
        <f t="shared" si="10"/>
        <v>13</v>
      </c>
      <c r="H59" s="25">
        <f t="shared" si="10"/>
        <v>1</v>
      </c>
      <c r="I59" s="25">
        <f t="shared" si="10"/>
        <v>3</v>
      </c>
      <c r="J59" s="25">
        <f t="shared" si="10"/>
        <v>6</v>
      </c>
      <c r="K59" s="25">
        <f t="shared" si="10"/>
        <v>5</v>
      </c>
    </row>
    <row r="60" spans="4:11">
      <c r="D60" t="s">
        <v>45</v>
      </c>
      <c r="E60" s="25">
        <f t="shared" si="10"/>
        <v>18</v>
      </c>
      <c r="F60" s="25">
        <f t="shared" si="10"/>
        <v>19</v>
      </c>
      <c r="G60" s="25">
        <f t="shared" si="10"/>
        <v>10</v>
      </c>
      <c r="H60" s="25">
        <f t="shared" si="10"/>
        <v>22</v>
      </c>
      <c r="I60" s="25">
        <f t="shared" si="10"/>
        <v>21</v>
      </c>
      <c r="J60" s="25">
        <f t="shared" si="10"/>
        <v>10</v>
      </c>
      <c r="K60" s="25">
        <f t="shared" si="10"/>
        <v>16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7.9891204373027297E-2</v>
      </c>
      <c r="F63">
        <v>0.101991854542796</v>
      </c>
      <c r="G63">
        <v>0.16955275481199</v>
      </c>
      <c r="H63">
        <v>0.212830394570273</v>
      </c>
      <c r="I63">
        <v>0.124006820110293</v>
      </c>
      <c r="J63">
        <v>0.13128342722981401</v>
      </c>
      <c r="K63">
        <v>0.14793305025303299</v>
      </c>
    </row>
    <row r="64" spans="4:11">
      <c r="D64" t="s">
        <v>20</v>
      </c>
      <c r="E64">
        <v>6.10345794190481E-2</v>
      </c>
      <c r="F64">
        <v>7.2053901038613893E-2</v>
      </c>
      <c r="G64">
        <v>8.8149670162483096E-2</v>
      </c>
      <c r="H64">
        <v>0.120323020569682</v>
      </c>
      <c r="I64">
        <v>0.116424713055701</v>
      </c>
      <c r="J64">
        <v>0.12957132219848899</v>
      </c>
      <c r="K64">
        <v>0.10530452540499401</v>
      </c>
    </row>
    <row r="65" spans="4:11">
      <c r="D65" t="s">
        <v>21</v>
      </c>
      <c r="E65">
        <v>0.114702154121941</v>
      </c>
      <c r="F65">
        <v>9.3791983040385801E-2</v>
      </c>
      <c r="G65">
        <v>0.119895135965327</v>
      </c>
      <c r="H65">
        <v>0.14661033723688499</v>
      </c>
      <c r="I65">
        <v>0.17106834361308901</v>
      </c>
      <c r="J65">
        <v>0.213818837410055</v>
      </c>
      <c r="K65">
        <v>0.149036927453148</v>
      </c>
    </row>
    <row r="66" spans="4:11">
      <c r="D66" t="s">
        <v>22</v>
      </c>
      <c r="E66">
        <v>0.19806157383925599</v>
      </c>
      <c r="F66">
        <v>0.23871215600630899</v>
      </c>
      <c r="G66">
        <v>0.15013714102274101</v>
      </c>
      <c r="H66">
        <v>0.19323724710809601</v>
      </c>
      <c r="I66">
        <v>0.28169074440453201</v>
      </c>
      <c r="J66">
        <v>0.212966209279907</v>
      </c>
      <c r="K66">
        <v>0.21534869956431699</v>
      </c>
    </row>
    <row r="67" spans="4:11">
      <c r="D67" t="s">
        <v>23</v>
      </c>
      <c r="E67">
        <v>7.8763867782022601E-2</v>
      </c>
      <c r="F67">
        <v>6.2663925253307995E-2</v>
      </c>
      <c r="G67">
        <v>0.14387791549953899</v>
      </c>
      <c r="H67">
        <v>0.130226450857586</v>
      </c>
      <c r="I67">
        <v>0.161878681058088</v>
      </c>
      <c r="J67">
        <v>0.12383981948044399</v>
      </c>
      <c r="K67">
        <v>0.124497358429793</v>
      </c>
    </row>
    <row r="68" spans="4:11">
      <c r="D68" t="s">
        <v>24</v>
      </c>
      <c r="E68">
        <v>0.16480583702875501</v>
      </c>
      <c r="F68">
        <v>0.10988412315026599</v>
      </c>
      <c r="G68">
        <v>9.0024110468400101E-2</v>
      </c>
      <c r="H68">
        <v>0.154086948958542</v>
      </c>
      <c r="I68">
        <v>0.15580261784316801</v>
      </c>
      <c r="J68">
        <v>0.15617832840913301</v>
      </c>
      <c r="K68">
        <v>0.13319522576590201</v>
      </c>
    </row>
    <row r="69" spans="4:11">
      <c r="D69" t="s">
        <v>25</v>
      </c>
      <c r="E69">
        <v>0.13314998561454799</v>
      </c>
      <c r="F69">
        <v>6.1879350622309703E-2</v>
      </c>
      <c r="G69">
        <v>6.2191802027334903E-2</v>
      </c>
      <c r="H69">
        <v>8.4905815054816397E-2</v>
      </c>
      <c r="I69">
        <v>6.4936967211709495E-2</v>
      </c>
      <c r="J69">
        <v>8.6391279236307406E-2</v>
      </c>
      <c r="K69">
        <v>7.2061042830495595E-2</v>
      </c>
    </row>
    <row r="70" spans="4:11">
      <c r="D70" t="s">
        <v>26</v>
      </c>
      <c r="E70">
        <v>0.102365688269184</v>
      </c>
      <c r="F70">
        <v>7.9831457775450296E-2</v>
      </c>
      <c r="G70">
        <v>7.02918507541338E-2</v>
      </c>
      <c r="H70">
        <v>0.10601037233787799</v>
      </c>
      <c r="I70">
        <v>8.7442659256039001E-2</v>
      </c>
      <c r="J70">
        <v>7.8845701656682296E-2</v>
      </c>
      <c r="K70">
        <v>8.4484408356036794E-2</v>
      </c>
    </row>
    <row r="71" spans="4:11">
      <c r="D71" t="s">
        <v>27</v>
      </c>
      <c r="E71">
        <v>5.0143294527167398E-2</v>
      </c>
      <c r="F71">
        <v>5.7203219106754299E-2</v>
      </c>
      <c r="G71">
        <v>0.11365150671046501</v>
      </c>
      <c r="H71">
        <v>9.3707324756838697E-2</v>
      </c>
      <c r="I71">
        <v>7.3259144422734998E-2</v>
      </c>
      <c r="J71">
        <v>0.122979572837786</v>
      </c>
      <c r="K71">
        <v>9.2160153566915801E-2</v>
      </c>
    </row>
    <row r="72" spans="4:11">
      <c r="D72" t="s">
        <v>28</v>
      </c>
      <c r="E72">
        <v>4.8332941902088103E-2</v>
      </c>
      <c r="F72">
        <v>7.4375876296781898E-2</v>
      </c>
      <c r="G72">
        <v>0.109304992247767</v>
      </c>
      <c r="H72">
        <v>0.14428285599603799</v>
      </c>
      <c r="I72">
        <v>0.12692993596779101</v>
      </c>
      <c r="J72">
        <v>0.18995603295629901</v>
      </c>
      <c r="K72">
        <v>0.12896993869293499</v>
      </c>
    </row>
    <row r="73" spans="4:11">
      <c r="D73" t="s">
        <v>29</v>
      </c>
      <c r="E73">
        <v>3.5770584065650902E-2</v>
      </c>
      <c r="F73">
        <v>6.9635474993056695E-2</v>
      </c>
      <c r="G73">
        <v>6.5696242769278601E-2</v>
      </c>
      <c r="H73">
        <v>7.5424135317354604E-2</v>
      </c>
      <c r="I73">
        <v>9.7081060125091795E-2</v>
      </c>
      <c r="J73">
        <v>7.8452731555846006E-2</v>
      </c>
      <c r="K73">
        <v>7.7257928952125507E-2</v>
      </c>
    </row>
    <row r="74" spans="4:11">
      <c r="D74" t="s">
        <v>30</v>
      </c>
      <c r="E74">
        <v>2.97267653197998E-2</v>
      </c>
      <c r="F74">
        <v>4.2582576744890903E-2</v>
      </c>
      <c r="G74">
        <v>4.7565296393789903E-2</v>
      </c>
      <c r="H74">
        <v>8.58619793472684E-2</v>
      </c>
      <c r="I74">
        <v>6.4102009737275506E-2</v>
      </c>
      <c r="J74">
        <v>7.2083314488157302E-2</v>
      </c>
      <c r="K74">
        <v>6.2439035342276399E-2</v>
      </c>
    </row>
    <row r="75" spans="4:11">
      <c r="D75" t="s">
        <v>31</v>
      </c>
      <c r="E75">
        <v>6.6663547177899504E-2</v>
      </c>
      <c r="F75">
        <v>7.1634273471135601E-2</v>
      </c>
      <c r="G75">
        <v>0.123275466307362</v>
      </c>
      <c r="H75">
        <v>0.10099962014780101</v>
      </c>
      <c r="I75">
        <v>8.0560328709061907E-2</v>
      </c>
      <c r="J75">
        <v>0.151400835081347</v>
      </c>
      <c r="K75">
        <v>0.105574104743342</v>
      </c>
    </row>
    <row r="76" spans="4:11">
      <c r="D76" t="s">
        <v>32</v>
      </c>
      <c r="E76">
        <v>3.3769343647517297E-2</v>
      </c>
      <c r="F76">
        <v>5.6944071049196403E-2</v>
      </c>
      <c r="G76">
        <v>9.6716456131816203E-2</v>
      </c>
      <c r="H76">
        <v>0.12916719658994</v>
      </c>
      <c r="I76">
        <v>0.123656467091645</v>
      </c>
      <c r="J76">
        <v>0.15221876572894</v>
      </c>
      <c r="K76">
        <v>0.11174059131830701</v>
      </c>
    </row>
    <row r="77" spans="4:11">
      <c r="D77" t="s">
        <v>33</v>
      </c>
      <c r="E77">
        <v>8.1561586027968494E-2</v>
      </c>
      <c r="F77">
        <v>4.5961008488841798E-2</v>
      </c>
      <c r="G77">
        <v>4.6417874591563997E-2</v>
      </c>
      <c r="H77">
        <v>9.1180823712335296E-2</v>
      </c>
      <c r="I77">
        <v>8.6383363213794098E-2</v>
      </c>
      <c r="J77">
        <v>0.14773809627192899</v>
      </c>
      <c r="K77">
        <v>8.3536233255692802E-2</v>
      </c>
    </row>
    <row r="78" spans="4:11">
      <c r="D78" t="s">
        <v>34</v>
      </c>
      <c r="E78">
        <v>8.6856828819565995E-2</v>
      </c>
      <c r="F78">
        <v>8.0755057637611899E-2</v>
      </c>
      <c r="G78">
        <v>9.8607919700393398E-2</v>
      </c>
      <c r="H78">
        <v>9.1561202034189701E-2</v>
      </c>
      <c r="I78">
        <v>0.122109123782669</v>
      </c>
      <c r="J78">
        <v>0.17570138428026899</v>
      </c>
      <c r="K78">
        <v>0.11374693748702699</v>
      </c>
    </row>
    <row r="79" spans="4:11">
      <c r="D79" t="s">
        <v>35</v>
      </c>
      <c r="E79">
        <v>0.13508880538981899</v>
      </c>
      <c r="F79">
        <v>9.7224478116544E-2</v>
      </c>
      <c r="G79">
        <v>0.13378446071736499</v>
      </c>
      <c r="H79">
        <v>0.18253500962672101</v>
      </c>
      <c r="I79">
        <v>9.7290417718445404E-2</v>
      </c>
      <c r="J79">
        <v>0.21008564231959601</v>
      </c>
      <c r="K79">
        <v>0.144184001699734</v>
      </c>
    </row>
    <row r="80" spans="4:11">
      <c r="D80" t="s">
        <v>36</v>
      </c>
      <c r="E80">
        <v>2.2300986334974401E-2</v>
      </c>
      <c r="F80">
        <v>5.3761098951102197E-2</v>
      </c>
      <c r="G80">
        <v>5.7905888831380502E-2</v>
      </c>
      <c r="H80">
        <v>5.0617654714376299E-2</v>
      </c>
      <c r="I80">
        <v>4.5511793362021997E-2</v>
      </c>
      <c r="J80">
        <v>8.6083255554484706E-2</v>
      </c>
      <c r="K80">
        <v>5.87759382826731E-2</v>
      </c>
    </row>
    <row r="81" spans="4:11">
      <c r="D81" t="s">
        <v>37</v>
      </c>
      <c r="E81">
        <v>8.4503143502313402E-2</v>
      </c>
      <c r="F81">
        <v>9.9815194804898297E-2</v>
      </c>
      <c r="G81">
        <v>0.15027257383973899</v>
      </c>
      <c r="H81">
        <v>9.1994801566107204E-2</v>
      </c>
      <c r="I81">
        <v>9.6045538004667405E-2</v>
      </c>
      <c r="J81">
        <v>0.120970842670787</v>
      </c>
      <c r="K81">
        <v>0.11181979017724</v>
      </c>
    </row>
    <row r="82" spans="4:11">
      <c r="D82" t="s">
        <v>38</v>
      </c>
      <c r="E82">
        <v>7.2389973695896295E-2</v>
      </c>
      <c r="F82">
        <v>7.4527818872567306E-2</v>
      </c>
      <c r="G82">
        <v>0.10380406449228</v>
      </c>
      <c r="H82">
        <v>7.4521301046456198E-2</v>
      </c>
      <c r="I82">
        <v>0.167313050556263</v>
      </c>
      <c r="J82">
        <v>0.25583080287329402</v>
      </c>
      <c r="K82">
        <v>0.135199407568172</v>
      </c>
    </row>
    <row r="83" spans="4:11">
      <c r="D83" t="s">
        <v>39</v>
      </c>
      <c r="E83">
        <v>6.8814027279127304E-2</v>
      </c>
      <c r="F83">
        <v>0.113244328164382</v>
      </c>
      <c r="G83">
        <v>0.18583817080489601</v>
      </c>
      <c r="H83">
        <v>0.108579007647593</v>
      </c>
      <c r="I83">
        <v>9.9932412371271401E-2</v>
      </c>
      <c r="J83">
        <v>0.13088210180777601</v>
      </c>
      <c r="K83">
        <v>0.12769520415918401</v>
      </c>
    </row>
    <row r="84" spans="4:11">
      <c r="D84" t="s">
        <v>40</v>
      </c>
      <c r="E84">
        <v>7.1834984747595407E-2</v>
      </c>
      <c r="F84">
        <v>0.14568798079176701</v>
      </c>
      <c r="G84">
        <v>0.13799130485848299</v>
      </c>
      <c r="H84">
        <v>0.19524876550699499</v>
      </c>
      <c r="I84">
        <v>0.15677014698842501</v>
      </c>
      <c r="J84">
        <v>0.111194562063649</v>
      </c>
      <c r="K84">
        <v>0.14937855204186401</v>
      </c>
    </row>
    <row r="85" spans="4:11">
      <c r="D85" t="s">
        <v>41</v>
      </c>
      <c r="E85">
        <v>3.2811625126369197E-2</v>
      </c>
      <c r="F85">
        <v>2.2386312805454299E-2</v>
      </c>
      <c r="G85">
        <v>4.8930522478064502E-2</v>
      </c>
      <c r="H85">
        <v>6.6583302700811794E-2</v>
      </c>
      <c r="I85">
        <v>6.4948909969590393E-2</v>
      </c>
      <c r="J85">
        <v>4.9435407283754798E-2</v>
      </c>
      <c r="K85">
        <v>5.0456891047535098E-2</v>
      </c>
    </row>
    <row r="86" spans="4:11">
      <c r="D86" t="s">
        <v>42</v>
      </c>
      <c r="E86">
        <v>4.30847331001755E-2</v>
      </c>
      <c r="F86">
        <v>4.0498628330680103E-2</v>
      </c>
      <c r="G86">
        <v>7.0092108424184701E-2</v>
      </c>
      <c r="H86">
        <v>6.9117806210043806E-2</v>
      </c>
      <c r="I86">
        <v>3.4643206313124598E-2</v>
      </c>
      <c r="J86">
        <v>4.6791008798134803E-2</v>
      </c>
      <c r="K86">
        <v>5.2228551615233598E-2</v>
      </c>
    </row>
    <row r="87" spans="4:11">
      <c r="D87" t="s">
        <v>43</v>
      </c>
      <c r="E87">
        <v>0.100120591378552</v>
      </c>
      <c r="F87">
        <v>7.8810926800252104E-2</v>
      </c>
      <c r="G87">
        <v>7.8319620168283699E-2</v>
      </c>
      <c r="H87">
        <v>0.117888746627112</v>
      </c>
      <c r="I87">
        <v>8.1449533942624996E-2</v>
      </c>
      <c r="J87">
        <v>0.107842400823527</v>
      </c>
      <c r="K87">
        <v>9.2862245672359803E-2</v>
      </c>
    </row>
    <row r="88" spans="4:11">
      <c r="D88" t="s">
        <v>44</v>
      </c>
      <c r="E88">
        <v>4.79733937660922E-2</v>
      </c>
      <c r="F88">
        <v>6.5100042035462005E-2</v>
      </c>
      <c r="G88">
        <v>9.0246900553998893E-2</v>
      </c>
      <c r="H88">
        <v>3.97707239612098E-2</v>
      </c>
      <c r="I88">
        <v>6.0336531695426299E-2</v>
      </c>
      <c r="J88">
        <v>8.0254480906399403E-2</v>
      </c>
      <c r="K88">
        <v>6.7141735830499302E-2</v>
      </c>
    </row>
    <row r="89" spans="4:11">
      <c r="D89" t="s">
        <v>45</v>
      </c>
      <c r="E89">
        <v>8.41557935037546E-2</v>
      </c>
      <c r="F89">
        <v>8.7968370586719205E-2</v>
      </c>
      <c r="G89">
        <v>8.0064695828856003E-2</v>
      </c>
      <c r="H89">
        <v>0.15214265238264599</v>
      </c>
      <c r="I89">
        <v>0.12851430853801801</v>
      </c>
      <c r="J89">
        <v>0.110999261067679</v>
      </c>
      <c r="K89">
        <v>0.111937857680784</v>
      </c>
    </row>
  </sheetData>
  <mergeCells count="2">
    <mergeCell ref="D3:D4"/>
    <mergeCell ref="E3:K3"/>
  </mergeCells>
  <conditionalFormatting sqref="E34:K60">
    <cfRule type="cellIs" dxfId="41" priority="1" operator="equal">
      <formula>3</formula>
    </cfRule>
    <cfRule type="cellIs" dxfId="40" priority="2" operator="equal">
      <formula>2</formula>
    </cfRule>
    <cfRule type="cellIs" dxfId="39" priority="3" operator="equal">
      <formula>1</formula>
    </cfRule>
    <cfRule type="cellIs" dxfId="38" priority="4" operator="equal">
      <formula>3</formula>
    </cfRule>
    <cfRule type="cellIs" dxfId="37" priority="5" operator="equal">
      <formula>2</formula>
    </cfRule>
    <cfRule type="cellIs" dxfId="36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3" sqref="D3:K6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138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7.9891204373027297E-2</v>
      </c>
      <c r="F5" s="29">
        <f t="shared" ref="F5:K20" si="1">VLOOKUP($C5,$D$62:$K$89,COLUMN(C:C),FALSE)</f>
        <v>5.1323724706014602E-2</v>
      </c>
      <c r="G5" s="29">
        <f t="shared" si="1"/>
        <v>0.18446899168386099</v>
      </c>
      <c r="H5" s="29">
        <f t="shared" si="1"/>
        <v>0.159942853645687</v>
      </c>
      <c r="I5" s="29">
        <f t="shared" si="1"/>
        <v>0.120136880148692</v>
      </c>
      <c r="J5" s="29">
        <f t="shared" si="1"/>
        <v>0.109289878834005</v>
      </c>
      <c r="K5" s="29">
        <f t="shared" si="1"/>
        <v>0.12530495003627601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6.10345794190481E-2</v>
      </c>
      <c r="F6" s="29">
        <f t="shared" si="1"/>
        <v>2.36124132158693E-2</v>
      </c>
      <c r="G6" s="29">
        <f t="shared" si="1"/>
        <v>8.4683017558924295E-2</v>
      </c>
      <c r="H6" s="29">
        <f t="shared" si="1"/>
        <v>3.8151790028979997E-2</v>
      </c>
      <c r="I6" s="29">
        <f t="shared" si="1"/>
        <v>8.7437931654354206E-2</v>
      </c>
      <c r="J6" s="29">
        <f t="shared" si="1"/>
        <v>0.129844053415135</v>
      </c>
      <c r="K6" s="29">
        <f t="shared" si="1"/>
        <v>6.0123959293647798E-2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0.114702154121941</v>
      </c>
      <c r="F7" s="29">
        <f t="shared" si="1"/>
        <v>8.2303952142332507E-2</v>
      </c>
      <c r="G7" s="29">
        <f t="shared" si="1"/>
        <v>8.8720556769155703E-2</v>
      </c>
      <c r="H7" s="29">
        <f t="shared" si="1"/>
        <v>0.106428843817209</v>
      </c>
      <c r="I7" s="29">
        <f t="shared" si="1"/>
        <v>0.15718090169014401</v>
      </c>
      <c r="J7" s="29">
        <f t="shared" si="1"/>
        <v>0.20864776995431999</v>
      </c>
      <c r="K7" s="29">
        <f t="shared" si="1"/>
        <v>0.10352003711710001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0.19806157383925599</v>
      </c>
      <c r="F8" s="29">
        <f t="shared" si="1"/>
        <v>0.18894429054786799</v>
      </c>
      <c r="G8" s="29">
        <f t="shared" si="1"/>
        <v>0.141384702865365</v>
      </c>
      <c r="H8" s="29">
        <f t="shared" si="1"/>
        <v>0.108555005790821</v>
      </c>
      <c r="I8" s="29">
        <f t="shared" si="1"/>
        <v>0.30079140347523498</v>
      </c>
      <c r="J8" s="29">
        <f t="shared" si="1"/>
        <v>0.111280856328469</v>
      </c>
      <c r="K8" s="29">
        <f t="shared" si="1"/>
        <v>0.16884918885790701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7.8763867782022601E-2</v>
      </c>
      <c r="F9" s="29">
        <f t="shared" si="1"/>
        <v>6.03758200843513E-2</v>
      </c>
      <c r="G9" s="29">
        <f t="shared" si="1"/>
        <v>0.14706460491737799</v>
      </c>
      <c r="H9" s="29">
        <f t="shared" si="1"/>
        <v>0.115735609673315</v>
      </c>
      <c r="I9" s="29">
        <f t="shared" si="1"/>
        <v>0.15376956374504899</v>
      </c>
      <c r="J9" s="29">
        <f t="shared" si="1"/>
        <v>0.11594739369451899</v>
      </c>
      <c r="K9" s="29">
        <f t="shared" si="1"/>
        <v>0.111094905442012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0.16480583702875501</v>
      </c>
      <c r="F10" s="29">
        <f t="shared" si="1"/>
        <v>8.4535090975179999E-2</v>
      </c>
      <c r="G10" s="29">
        <f t="shared" si="1"/>
        <v>7.1650763579349505E-2</v>
      </c>
      <c r="H10" s="29">
        <f t="shared" si="1"/>
        <v>9.2120672827853398E-2</v>
      </c>
      <c r="I10" s="29">
        <f t="shared" si="1"/>
        <v>0.12306592123625699</v>
      </c>
      <c r="J10" s="29">
        <f t="shared" si="1"/>
        <v>0.133043735967634</v>
      </c>
      <c r="K10" s="29">
        <f t="shared" si="1"/>
        <v>9.8186064081460703E-2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0.13314998561454799</v>
      </c>
      <c r="F11" s="29">
        <f t="shared" si="1"/>
        <v>3.1312037971828403E-2</v>
      </c>
      <c r="G11" s="29">
        <f t="shared" si="1"/>
        <v>5.0347912175166702E-2</v>
      </c>
      <c r="H11" s="29">
        <f t="shared" si="1"/>
        <v>7.6265364289606397E-2</v>
      </c>
      <c r="I11" s="29">
        <f t="shared" si="1"/>
        <v>4.2695270947642798E-2</v>
      </c>
      <c r="J11" s="29">
        <f t="shared" si="1"/>
        <v>6.8979145054477095E-2</v>
      </c>
      <c r="K11" s="29">
        <f t="shared" si="1"/>
        <v>4.6061152106019902E-2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0.102365688269184</v>
      </c>
      <c r="F12" s="29">
        <f t="shared" si="1"/>
        <v>4.05204145682279E-2</v>
      </c>
      <c r="G12" s="29">
        <f t="shared" si="1"/>
        <v>2.4340463094606302E-2</v>
      </c>
      <c r="H12" s="29">
        <f t="shared" si="1"/>
        <v>7.98382277413755E-2</v>
      </c>
      <c r="I12" s="29">
        <f t="shared" si="1"/>
        <v>4.1229165968144597E-2</v>
      </c>
      <c r="J12" s="29">
        <f t="shared" si="1"/>
        <v>3.9175516368055302E-2</v>
      </c>
      <c r="K12" s="29">
        <f t="shared" si="1"/>
        <v>2.9358677654156999E-2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5.0143294527167398E-2</v>
      </c>
      <c r="F13" s="29">
        <f t="shared" si="1"/>
        <v>3.7831890287659299E-2</v>
      </c>
      <c r="G13" s="29">
        <f t="shared" si="1"/>
        <v>0.104865289034864</v>
      </c>
      <c r="H13" s="29">
        <f t="shared" si="1"/>
        <v>6.7029979956060207E-2</v>
      </c>
      <c r="I13" s="29">
        <f t="shared" si="1"/>
        <v>6.8049407624012806E-2</v>
      </c>
      <c r="J13" s="29">
        <f t="shared" si="1"/>
        <v>0.12228309143012001</v>
      </c>
      <c r="K13" s="29">
        <f t="shared" si="1"/>
        <v>7.77391199756894E-2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4.8332941902088103E-2</v>
      </c>
      <c r="F14" s="29">
        <f t="shared" si="1"/>
        <v>7.0180161497574806E-2</v>
      </c>
      <c r="G14" s="29">
        <f t="shared" si="1"/>
        <v>9.7753501462702105E-2</v>
      </c>
      <c r="H14" s="29">
        <f t="shared" si="1"/>
        <v>3.9695524620276597E-2</v>
      </c>
      <c r="I14" s="29">
        <f t="shared" si="1"/>
        <v>7.9862694356462899E-2</v>
      </c>
      <c r="J14" s="29">
        <f t="shared" si="1"/>
        <v>0.18626461289746299</v>
      </c>
      <c r="K14" s="29">
        <f t="shared" si="1"/>
        <v>8.6941252770306704E-2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3.5770584065650902E-2</v>
      </c>
      <c r="F15" s="29">
        <f t="shared" si="1"/>
        <v>5.3468281505315803E-2</v>
      </c>
      <c r="G15" s="29">
        <f t="shared" si="1"/>
        <v>5.93955897073822E-2</v>
      </c>
      <c r="H15" s="29">
        <f t="shared" si="1"/>
        <v>2.56563104251386E-2</v>
      </c>
      <c r="I15" s="29">
        <f t="shared" si="1"/>
        <v>6.7273207515452502E-2</v>
      </c>
      <c r="J15" s="29">
        <f t="shared" si="1"/>
        <v>7.7176429528222998E-2</v>
      </c>
      <c r="K15" s="29">
        <f t="shared" si="1"/>
        <v>5.2024505136068003E-2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2.97267653197998E-2</v>
      </c>
      <c r="F16" s="29">
        <f t="shared" si="1"/>
        <v>3.8159775614506002E-2</v>
      </c>
      <c r="G16" s="29">
        <f t="shared" si="1"/>
        <v>2.18099671310777E-2</v>
      </c>
      <c r="H16" s="29">
        <f t="shared" si="1"/>
        <v>6.08111297576455E-2</v>
      </c>
      <c r="I16" s="29">
        <f t="shared" si="1"/>
        <v>5.3478001570394E-2</v>
      </c>
      <c r="J16" s="29">
        <f t="shared" si="1"/>
        <v>6.6391696443792003E-2</v>
      </c>
      <c r="K16" s="29">
        <f t="shared" si="1"/>
        <v>4.5593110661523703E-2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6.6663547177899504E-2</v>
      </c>
      <c r="F17" s="29">
        <f t="shared" si="1"/>
        <v>3.3698102782884203E-2</v>
      </c>
      <c r="G17" s="29">
        <f t="shared" si="1"/>
        <v>0.120539195178861</v>
      </c>
      <c r="H17" s="29">
        <f t="shared" si="1"/>
        <v>6.6583968800194904E-2</v>
      </c>
      <c r="I17" s="29">
        <f t="shared" si="1"/>
        <v>7.7961197951242706E-2</v>
      </c>
      <c r="J17" s="29">
        <f t="shared" si="1"/>
        <v>0.15316276139971599</v>
      </c>
      <c r="K17" s="29">
        <f t="shared" si="1"/>
        <v>6.1749497433537602E-2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3.3769343647517297E-2</v>
      </c>
      <c r="F18" s="29">
        <f t="shared" si="1"/>
        <v>4.8822359706047799E-2</v>
      </c>
      <c r="G18" s="29">
        <f t="shared" si="1"/>
        <v>5.7073358750036697E-2</v>
      </c>
      <c r="H18" s="29">
        <f t="shared" si="1"/>
        <v>6.5920985281537198E-2</v>
      </c>
      <c r="I18" s="29">
        <f t="shared" si="1"/>
        <v>9.0450858700571304E-2</v>
      </c>
      <c r="J18" s="29">
        <f t="shared" si="1"/>
        <v>0.13616626178767299</v>
      </c>
      <c r="K18" s="29">
        <f t="shared" si="1"/>
        <v>7.4671590371289898E-2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8.1561586027968494E-2</v>
      </c>
      <c r="F19" s="29">
        <f t="shared" si="1"/>
        <v>3.7305657640659802E-2</v>
      </c>
      <c r="G19" s="29">
        <f t="shared" si="1"/>
        <v>3.5716051825683999E-2</v>
      </c>
      <c r="H19" s="29">
        <f t="shared" si="1"/>
        <v>4.3562127295497702E-2</v>
      </c>
      <c r="I19" s="29">
        <f t="shared" si="1"/>
        <v>4.9675360765697701E-2</v>
      </c>
      <c r="J19" s="29">
        <f t="shared" si="1"/>
        <v>0.150496572936268</v>
      </c>
      <c r="K19" s="29">
        <f t="shared" si="1"/>
        <v>3.9166401708002702E-2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8.6856828819565995E-2</v>
      </c>
      <c r="F20" s="29">
        <f t="shared" si="1"/>
        <v>3.5558498460918797E-2</v>
      </c>
      <c r="G20" s="29">
        <f t="shared" si="1"/>
        <v>9.7654496610175195E-2</v>
      </c>
      <c r="H20" s="29">
        <f t="shared" si="1"/>
        <v>5.92690087583485E-2</v>
      </c>
      <c r="I20" s="29">
        <f t="shared" si="1"/>
        <v>0.109870281353539</v>
      </c>
      <c r="J20" s="29">
        <f t="shared" si="1"/>
        <v>0.176408495001669</v>
      </c>
      <c r="K20" s="29">
        <f t="shared" si="1"/>
        <v>9.5203679962008195E-2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0.13508880538981899</v>
      </c>
      <c r="F21" s="29">
        <f t="shared" si="2"/>
        <v>7.3834413111944303E-2</v>
      </c>
      <c r="G21" s="29">
        <f t="shared" si="2"/>
        <v>8.5530265806802896E-2</v>
      </c>
      <c r="H21" s="29">
        <f t="shared" si="2"/>
        <v>5.2502733866379103E-2</v>
      </c>
      <c r="I21" s="29">
        <f t="shared" si="2"/>
        <v>5.4666591655178703E-2</v>
      </c>
      <c r="J21" s="29">
        <f t="shared" si="2"/>
        <v>0.18953572858654399</v>
      </c>
      <c r="K21" s="29">
        <f t="shared" si="2"/>
        <v>5.57925181980303E-2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2.2300986334974401E-2</v>
      </c>
      <c r="F22" s="29">
        <f t="shared" si="2"/>
        <v>2.4380254727315899E-2</v>
      </c>
      <c r="G22" s="29">
        <f t="shared" si="2"/>
        <v>6.4203148051216602E-2</v>
      </c>
      <c r="H22" s="29">
        <f t="shared" si="2"/>
        <v>3.0712363010672199E-2</v>
      </c>
      <c r="I22" s="29">
        <f t="shared" si="2"/>
        <v>3.10054956809813E-2</v>
      </c>
      <c r="J22" s="29">
        <f t="shared" si="2"/>
        <v>8.4745908667797298E-2</v>
      </c>
      <c r="K22" s="29">
        <f t="shared" si="2"/>
        <v>3.6092194405568503E-2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8.4503143502313402E-2</v>
      </c>
      <c r="F23" s="29">
        <f t="shared" si="2"/>
        <v>2.4294870923709799E-2</v>
      </c>
      <c r="G23" s="29">
        <f t="shared" si="2"/>
        <v>0.17085562780713501</v>
      </c>
      <c r="H23" s="29">
        <f t="shared" si="2"/>
        <v>6.5224323264094303E-2</v>
      </c>
      <c r="I23" s="29">
        <f t="shared" si="2"/>
        <v>6.4935374341103705E-2</v>
      </c>
      <c r="J23" s="29">
        <f t="shared" si="2"/>
        <v>6.8721870702654494E-2</v>
      </c>
      <c r="K23" s="29">
        <f t="shared" si="2"/>
        <v>4.1739921597329199E-2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7.2389973695896295E-2</v>
      </c>
      <c r="F24" s="29">
        <f t="shared" si="2"/>
        <v>1.98153152395086E-2</v>
      </c>
      <c r="G24" s="29">
        <f t="shared" si="2"/>
        <v>0.104308329769059</v>
      </c>
      <c r="H24" s="29">
        <f t="shared" si="2"/>
        <v>6.1215044552955199E-2</v>
      </c>
      <c r="I24" s="29">
        <f t="shared" si="2"/>
        <v>0.167205988158553</v>
      </c>
      <c r="J24" s="29">
        <f t="shared" si="2"/>
        <v>0.259866795003521</v>
      </c>
      <c r="K24" s="29">
        <f t="shared" si="2"/>
        <v>0.122533615505186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6.8814027279127304E-2</v>
      </c>
      <c r="F25" s="29">
        <f t="shared" si="2"/>
        <v>5.0494209950286202E-2</v>
      </c>
      <c r="G25" s="29">
        <f t="shared" si="2"/>
        <v>6.5031633475269093E-2</v>
      </c>
      <c r="H25" s="29">
        <f t="shared" si="2"/>
        <v>9.95400432729701E-2</v>
      </c>
      <c r="I25" s="29">
        <f t="shared" si="2"/>
        <v>9.3199201818849095E-2</v>
      </c>
      <c r="J25" s="29">
        <f t="shared" si="2"/>
        <v>9.9382020392058901E-2</v>
      </c>
      <c r="K25" s="29">
        <f t="shared" si="2"/>
        <v>7.8530405671036793E-2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7.1834984747595407E-2</v>
      </c>
      <c r="F26" s="29">
        <f t="shared" si="2"/>
        <v>5.2481996805553703E-2</v>
      </c>
      <c r="G26" s="29">
        <f t="shared" si="2"/>
        <v>3.0190666435094299E-2</v>
      </c>
      <c r="H26" s="29">
        <f t="shared" si="2"/>
        <v>0.11885936672157001</v>
      </c>
      <c r="I26" s="29">
        <f t="shared" si="2"/>
        <v>9.9700976500557301E-2</v>
      </c>
      <c r="J26" s="29">
        <f t="shared" si="2"/>
        <v>4.8051977641560599E-2</v>
      </c>
      <c r="K26" s="29">
        <f t="shared" si="2"/>
        <v>4.0385732636943401E-2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3.2811625126369197E-2</v>
      </c>
      <c r="F27" s="29">
        <f t="shared" si="2"/>
        <v>1.1224139086009499E-2</v>
      </c>
      <c r="G27" s="29">
        <f t="shared" si="2"/>
        <v>3.8064966581001697E-2</v>
      </c>
      <c r="H27" s="29">
        <f t="shared" si="2"/>
        <v>1.1009065863159501E-2</v>
      </c>
      <c r="I27" s="29">
        <f t="shared" si="2"/>
        <v>6.0422148792006497E-2</v>
      </c>
      <c r="J27" s="29">
        <f t="shared" si="2"/>
        <v>3.6978474213281702E-2</v>
      </c>
      <c r="K27" s="29">
        <f t="shared" si="2"/>
        <v>2.7550903440685E-2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4.30847331001755E-2</v>
      </c>
      <c r="F28" s="29">
        <f t="shared" si="2"/>
        <v>1.7459722594532202E-2</v>
      </c>
      <c r="G28" s="29">
        <f t="shared" si="2"/>
        <v>4.49410954765967E-2</v>
      </c>
      <c r="H28" s="29">
        <f t="shared" si="2"/>
        <v>6.2780211794757096E-2</v>
      </c>
      <c r="I28" s="29">
        <f t="shared" si="2"/>
        <v>3.1253309520090401E-2</v>
      </c>
      <c r="J28" s="29">
        <f t="shared" si="2"/>
        <v>3.7245881206686503E-2</v>
      </c>
      <c r="K28" s="29">
        <f t="shared" si="2"/>
        <v>3.2668344084555802E-2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0.100120591378552</v>
      </c>
      <c r="F29" s="29">
        <f t="shared" si="2"/>
        <v>5.1270191254712903E-2</v>
      </c>
      <c r="G29" s="29">
        <f t="shared" si="2"/>
        <v>5.6348929897055498E-2</v>
      </c>
      <c r="H29" s="29">
        <f t="shared" si="2"/>
        <v>8.88414515742776E-2</v>
      </c>
      <c r="I29" s="29">
        <f t="shared" si="2"/>
        <v>6.8174121478575697E-2</v>
      </c>
      <c r="J29" s="29">
        <f t="shared" si="2"/>
        <v>0.101129986540942</v>
      </c>
      <c r="K29" s="29">
        <f t="shared" si="2"/>
        <v>5.1965753607915499E-2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4.79733937660922E-2</v>
      </c>
      <c r="F30" s="29">
        <f t="shared" si="2"/>
        <v>4.6176478430678097E-2</v>
      </c>
      <c r="G30" s="29">
        <f t="shared" si="2"/>
        <v>6.8501209185873602E-2</v>
      </c>
      <c r="H30" s="29">
        <f t="shared" si="2"/>
        <v>2.44458408152941E-2</v>
      </c>
      <c r="I30" s="29">
        <f t="shared" si="2"/>
        <v>6.0252588962241997E-2</v>
      </c>
      <c r="J30" s="29">
        <f t="shared" si="2"/>
        <v>3.4626630605921499E-2</v>
      </c>
      <c r="K30" s="29">
        <f t="shared" si="2"/>
        <v>1.9701249937323199E-2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8.41557935037546E-2</v>
      </c>
      <c r="F31" s="31">
        <f t="shared" si="2"/>
        <v>8.6559221031485695E-2</v>
      </c>
      <c r="G31" s="31">
        <f t="shared" si="2"/>
        <v>5.51635783661798E-2</v>
      </c>
      <c r="H31" s="31">
        <f t="shared" si="2"/>
        <v>0.144300844091486</v>
      </c>
      <c r="I31" s="31">
        <f t="shared" si="2"/>
        <v>0.124016255393099</v>
      </c>
      <c r="J31" s="31">
        <f t="shared" si="2"/>
        <v>6.2726920181203197E-2</v>
      </c>
      <c r="K31" s="31">
        <f t="shared" si="2"/>
        <v>8.8007710182395602E-2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16</v>
      </c>
      <c r="F34" s="25">
        <f t="shared" ref="F34:K34" si="3">_xlfn.RANK.EQ(F5,F$5:F$31,1)</f>
        <v>18</v>
      </c>
      <c r="G34" s="25">
        <f t="shared" si="3"/>
        <v>27</v>
      </c>
      <c r="H34" s="25">
        <f t="shared" si="3"/>
        <v>27</v>
      </c>
      <c r="I34" s="25">
        <f t="shared" si="3"/>
        <v>21</v>
      </c>
      <c r="J34" s="25">
        <f t="shared" si="3"/>
        <v>14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10</v>
      </c>
      <c r="F35" s="25">
        <f t="shared" si="4"/>
        <v>4</v>
      </c>
      <c r="G35" s="25">
        <f t="shared" si="4"/>
        <v>16</v>
      </c>
      <c r="H35" s="25">
        <f t="shared" si="4"/>
        <v>5</v>
      </c>
      <c r="I35" s="25">
        <f t="shared" si="4"/>
        <v>16</v>
      </c>
      <c r="J35" s="25">
        <f t="shared" si="4"/>
        <v>18</v>
      </c>
      <c r="K35" s="25">
        <f t="shared" si="4"/>
        <v>14</v>
      </c>
    </row>
    <row r="36" spans="4:11">
      <c r="D36" t="s">
        <v>21</v>
      </c>
      <c r="E36" s="25">
        <f t="shared" si="4"/>
        <v>23</v>
      </c>
      <c r="F36" s="25">
        <f t="shared" si="4"/>
        <v>24</v>
      </c>
      <c r="G36" s="25">
        <f t="shared" si="4"/>
        <v>18</v>
      </c>
      <c r="H36" s="25">
        <f t="shared" si="4"/>
        <v>22</v>
      </c>
      <c r="I36" s="25">
        <f t="shared" si="4"/>
        <v>25</v>
      </c>
      <c r="J36" s="25">
        <f t="shared" si="4"/>
        <v>26</v>
      </c>
      <c r="K36" s="25">
        <f t="shared" si="4"/>
        <v>23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24</v>
      </c>
      <c r="H37" s="25">
        <f t="shared" si="4"/>
        <v>23</v>
      </c>
      <c r="I37" s="25">
        <f t="shared" si="4"/>
        <v>27</v>
      </c>
      <c r="J37" s="25">
        <f t="shared" si="4"/>
        <v>15</v>
      </c>
      <c r="K37" s="25">
        <f t="shared" si="4"/>
        <v>27</v>
      </c>
    </row>
    <row r="38" spans="4:11">
      <c r="D38" t="s">
        <v>23</v>
      </c>
      <c r="E38" s="25">
        <f t="shared" si="4"/>
        <v>15</v>
      </c>
      <c r="F38" s="25">
        <f t="shared" si="4"/>
        <v>21</v>
      </c>
      <c r="G38" s="25">
        <f t="shared" si="4"/>
        <v>25</v>
      </c>
      <c r="H38" s="25">
        <f t="shared" si="4"/>
        <v>24</v>
      </c>
      <c r="I38" s="25">
        <f t="shared" si="4"/>
        <v>24</v>
      </c>
      <c r="J38" s="25">
        <f t="shared" si="4"/>
        <v>16</v>
      </c>
      <c r="K38" s="25">
        <f t="shared" si="4"/>
        <v>24</v>
      </c>
    </row>
    <row r="39" spans="4:11">
      <c r="D39" t="s">
        <v>24</v>
      </c>
      <c r="E39" s="25">
        <f t="shared" si="4"/>
        <v>26</v>
      </c>
      <c r="F39" s="25">
        <f t="shared" si="4"/>
        <v>25</v>
      </c>
      <c r="G39" s="25">
        <f t="shared" si="4"/>
        <v>15</v>
      </c>
      <c r="H39" s="25">
        <f t="shared" si="4"/>
        <v>20</v>
      </c>
      <c r="I39" s="25">
        <f t="shared" si="4"/>
        <v>22</v>
      </c>
      <c r="J39" s="25">
        <f t="shared" si="4"/>
        <v>19</v>
      </c>
      <c r="K39" s="25">
        <f t="shared" si="4"/>
        <v>22</v>
      </c>
    </row>
    <row r="40" spans="4:11">
      <c r="D40" t="s">
        <v>25</v>
      </c>
      <c r="E40" s="25">
        <f t="shared" si="4"/>
        <v>24</v>
      </c>
      <c r="F40" s="25">
        <f t="shared" si="4"/>
        <v>7</v>
      </c>
      <c r="G40" s="25">
        <f t="shared" si="4"/>
        <v>7</v>
      </c>
      <c r="H40" s="25">
        <f t="shared" si="4"/>
        <v>17</v>
      </c>
      <c r="I40" s="25">
        <f t="shared" si="4"/>
        <v>4</v>
      </c>
      <c r="J40" s="25">
        <f t="shared" si="4"/>
        <v>9</v>
      </c>
      <c r="K40" s="25">
        <f t="shared" si="4"/>
        <v>10</v>
      </c>
    </row>
    <row r="41" spans="4:11">
      <c r="D41" t="s">
        <v>26</v>
      </c>
      <c r="E41" s="25">
        <f t="shared" si="4"/>
        <v>22</v>
      </c>
      <c r="F41" s="25">
        <f t="shared" si="4"/>
        <v>13</v>
      </c>
      <c r="G41" s="25">
        <f t="shared" si="4"/>
        <v>2</v>
      </c>
      <c r="H41" s="25">
        <f t="shared" si="4"/>
        <v>18</v>
      </c>
      <c r="I41" s="25">
        <f t="shared" si="4"/>
        <v>3</v>
      </c>
      <c r="J41" s="25">
        <f t="shared" si="4"/>
        <v>4</v>
      </c>
      <c r="K41" s="25">
        <f t="shared" si="4"/>
        <v>3</v>
      </c>
    </row>
    <row r="42" spans="4:11">
      <c r="D42" t="s">
        <v>27</v>
      </c>
      <c r="E42" s="25">
        <f t="shared" si="4"/>
        <v>9</v>
      </c>
      <c r="F42" s="25">
        <f t="shared" si="4"/>
        <v>11</v>
      </c>
      <c r="G42" s="25">
        <f t="shared" si="4"/>
        <v>22</v>
      </c>
      <c r="H42" s="25">
        <f t="shared" si="4"/>
        <v>16</v>
      </c>
      <c r="I42" s="25">
        <f t="shared" si="4"/>
        <v>12</v>
      </c>
      <c r="J42" s="25">
        <f t="shared" si="4"/>
        <v>17</v>
      </c>
      <c r="K42" s="25">
        <f t="shared" si="4"/>
        <v>17</v>
      </c>
    </row>
    <row r="43" spans="4:11">
      <c r="D43" t="s">
        <v>28</v>
      </c>
      <c r="E43" s="25">
        <f t="shared" si="4"/>
        <v>8</v>
      </c>
      <c r="F43" s="25">
        <f t="shared" si="4"/>
        <v>22</v>
      </c>
      <c r="G43" s="25">
        <f t="shared" si="4"/>
        <v>20</v>
      </c>
      <c r="H43" s="25">
        <f t="shared" si="4"/>
        <v>6</v>
      </c>
      <c r="I43" s="25">
        <f t="shared" si="4"/>
        <v>15</v>
      </c>
      <c r="J43" s="25">
        <f t="shared" si="4"/>
        <v>24</v>
      </c>
      <c r="K43" s="25">
        <f t="shared" si="4"/>
        <v>19</v>
      </c>
    </row>
    <row r="44" spans="4:11">
      <c r="D44" t="s">
        <v>29</v>
      </c>
      <c r="E44" s="25">
        <f t="shared" si="4"/>
        <v>5</v>
      </c>
      <c r="F44" s="25">
        <f t="shared" si="4"/>
        <v>20</v>
      </c>
      <c r="G44" s="25">
        <f t="shared" si="4"/>
        <v>11</v>
      </c>
      <c r="H44" s="25">
        <f t="shared" si="4"/>
        <v>3</v>
      </c>
      <c r="I44" s="25">
        <f t="shared" si="4"/>
        <v>11</v>
      </c>
      <c r="J44" s="25">
        <f t="shared" si="4"/>
        <v>10</v>
      </c>
      <c r="K44" s="25">
        <f t="shared" si="4"/>
        <v>12</v>
      </c>
    </row>
    <row r="45" spans="4:11">
      <c r="D45" t="s">
        <v>30</v>
      </c>
      <c r="E45" s="25">
        <f t="shared" si="4"/>
        <v>2</v>
      </c>
      <c r="F45" s="25">
        <f t="shared" si="4"/>
        <v>12</v>
      </c>
      <c r="G45" s="25">
        <f t="shared" si="4"/>
        <v>1</v>
      </c>
      <c r="H45" s="25">
        <f t="shared" si="4"/>
        <v>10</v>
      </c>
      <c r="I45" s="25">
        <f t="shared" si="4"/>
        <v>6</v>
      </c>
      <c r="J45" s="25">
        <f t="shared" si="4"/>
        <v>7</v>
      </c>
      <c r="K45" s="25">
        <f t="shared" si="4"/>
        <v>9</v>
      </c>
    </row>
    <row r="46" spans="4:11">
      <c r="D46" t="s">
        <v>31</v>
      </c>
      <c r="E46" s="25">
        <f t="shared" si="4"/>
        <v>11</v>
      </c>
      <c r="F46" s="25">
        <f t="shared" si="4"/>
        <v>8</v>
      </c>
      <c r="G46" s="25">
        <f t="shared" si="4"/>
        <v>23</v>
      </c>
      <c r="H46" s="25">
        <f t="shared" si="4"/>
        <v>15</v>
      </c>
      <c r="I46" s="25">
        <f t="shared" si="4"/>
        <v>14</v>
      </c>
      <c r="J46" s="25">
        <f t="shared" si="4"/>
        <v>22</v>
      </c>
      <c r="K46" s="25">
        <f t="shared" si="4"/>
        <v>15</v>
      </c>
    </row>
    <row r="47" spans="4:11">
      <c r="D47" t="s">
        <v>32</v>
      </c>
      <c r="E47" s="25">
        <f t="shared" si="4"/>
        <v>4</v>
      </c>
      <c r="F47" s="25">
        <f t="shared" si="4"/>
        <v>15</v>
      </c>
      <c r="G47" s="25">
        <f t="shared" si="4"/>
        <v>10</v>
      </c>
      <c r="H47" s="25">
        <f t="shared" si="4"/>
        <v>14</v>
      </c>
      <c r="I47" s="25">
        <f t="shared" si="4"/>
        <v>17</v>
      </c>
      <c r="J47" s="25">
        <f t="shared" si="4"/>
        <v>20</v>
      </c>
      <c r="K47" s="25">
        <f t="shared" si="4"/>
        <v>16</v>
      </c>
    </row>
    <row r="48" spans="4:11">
      <c r="D48" t="s">
        <v>33</v>
      </c>
      <c r="E48" s="25">
        <f t="shared" si="4"/>
        <v>17</v>
      </c>
      <c r="F48" s="25">
        <f t="shared" si="4"/>
        <v>10</v>
      </c>
      <c r="G48" s="25">
        <f t="shared" si="4"/>
        <v>4</v>
      </c>
      <c r="H48" s="25">
        <f t="shared" si="4"/>
        <v>7</v>
      </c>
      <c r="I48" s="25">
        <f t="shared" si="4"/>
        <v>5</v>
      </c>
      <c r="J48" s="25">
        <f t="shared" si="4"/>
        <v>21</v>
      </c>
      <c r="K48" s="25">
        <f t="shared" si="4"/>
        <v>6</v>
      </c>
    </row>
    <row r="49" spans="4:11">
      <c r="D49" t="s">
        <v>34</v>
      </c>
      <c r="E49" s="25">
        <f t="shared" si="4"/>
        <v>20</v>
      </c>
      <c r="F49" s="25">
        <f t="shared" si="4"/>
        <v>9</v>
      </c>
      <c r="G49" s="25">
        <f t="shared" si="4"/>
        <v>19</v>
      </c>
      <c r="H49" s="25">
        <f t="shared" si="4"/>
        <v>9</v>
      </c>
      <c r="I49" s="25">
        <f t="shared" si="4"/>
        <v>20</v>
      </c>
      <c r="J49" s="25">
        <f t="shared" si="4"/>
        <v>23</v>
      </c>
      <c r="K49" s="25">
        <f t="shared" si="4"/>
        <v>21</v>
      </c>
    </row>
    <row r="50" spans="4:11">
      <c r="D50" t="s">
        <v>35</v>
      </c>
      <c r="E50" s="25">
        <f t="shared" si="4"/>
        <v>25</v>
      </c>
      <c r="F50" s="25">
        <f t="shared" si="4"/>
        <v>23</v>
      </c>
      <c r="G50" s="25">
        <f t="shared" si="4"/>
        <v>17</v>
      </c>
      <c r="H50" s="25">
        <f t="shared" si="4"/>
        <v>8</v>
      </c>
      <c r="I50" s="25">
        <f t="shared" si="4"/>
        <v>7</v>
      </c>
      <c r="J50" s="25">
        <f t="shared" si="4"/>
        <v>25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1</v>
      </c>
      <c r="F51" s="25">
        <f t="shared" si="5"/>
        <v>6</v>
      </c>
      <c r="G51" s="25">
        <f t="shared" si="5"/>
        <v>12</v>
      </c>
      <c r="H51" s="25">
        <f t="shared" si="5"/>
        <v>4</v>
      </c>
      <c r="I51" s="25">
        <f t="shared" si="5"/>
        <v>1</v>
      </c>
      <c r="J51" s="25">
        <f t="shared" si="5"/>
        <v>11</v>
      </c>
      <c r="K51" s="25">
        <f t="shared" si="5"/>
        <v>5</v>
      </c>
    </row>
    <row r="52" spans="4:11">
      <c r="D52" t="s">
        <v>37</v>
      </c>
      <c r="E52" s="25">
        <f t="shared" si="5"/>
        <v>19</v>
      </c>
      <c r="F52" s="25">
        <f t="shared" si="5"/>
        <v>5</v>
      </c>
      <c r="G52" s="25">
        <f t="shared" si="5"/>
        <v>26</v>
      </c>
      <c r="H52" s="25">
        <f t="shared" si="5"/>
        <v>13</v>
      </c>
      <c r="I52" s="25">
        <f t="shared" si="5"/>
        <v>10</v>
      </c>
      <c r="J52" s="25">
        <f t="shared" si="5"/>
        <v>8</v>
      </c>
      <c r="K52" s="25">
        <f t="shared" si="5"/>
        <v>8</v>
      </c>
    </row>
    <row r="53" spans="4:11">
      <c r="D53" t="s">
        <v>38</v>
      </c>
      <c r="E53" s="25">
        <f t="shared" si="5"/>
        <v>14</v>
      </c>
      <c r="F53" s="25">
        <f t="shared" si="5"/>
        <v>3</v>
      </c>
      <c r="G53" s="25">
        <f t="shared" si="5"/>
        <v>21</v>
      </c>
      <c r="H53" s="25">
        <f t="shared" si="5"/>
        <v>11</v>
      </c>
      <c r="I53" s="25">
        <f t="shared" si="5"/>
        <v>26</v>
      </c>
      <c r="J53" s="25">
        <f t="shared" si="5"/>
        <v>27</v>
      </c>
      <c r="K53" s="25">
        <f t="shared" si="5"/>
        <v>25</v>
      </c>
    </row>
    <row r="54" spans="4:11">
      <c r="D54" t="s">
        <v>39</v>
      </c>
      <c r="E54" s="25">
        <f t="shared" si="5"/>
        <v>12</v>
      </c>
      <c r="F54" s="25">
        <f t="shared" si="5"/>
        <v>16</v>
      </c>
      <c r="G54" s="25">
        <f t="shared" si="5"/>
        <v>13</v>
      </c>
      <c r="H54" s="25">
        <f t="shared" si="5"/>
        <v>21</v>
      </c>
      <c r="I54" s="25">
        <f t="shared" si="5"/>
        <v>18</v>
      </c>
      <c r="J54" s="25">
        <f t="shared" si="5"/>
        <v>12</v>
      </c>
      <c r="K54" s="25">
        <f t="shared" si="5"/>
        <v>18</v>
      </c>
    </row>
    <row r="55" spans="4:11">
      <c r="D55" t="s">
        <v>40</v>
      </c>
      <c r="E55" s="25">
        <f t="shared" si="5"/>
        <v>13</v>
      </c>
      <c r="F55" s="25">
        <f t="shared" si="5"/>
        <v>19</v>
      </c>
      <c r="G55" s="25">
        <f t="shared" si="5"/>
        <v>3</v>
      </c>
      <c r="H55" s="25">
        <f t="shared" si="5"/>
        <v>25</v>
      </c>
      <c r="I55" s="25">
        <f t="shared" si="5"/>
        <v>19</v>
      </c>
      <c r="J55" s="25">
        <f t="shared" si="5"/>
        <v>5</v>
      </c>
      <c r="K55" s="25">
        <f t="shared" si="5"/>
        <v>7</v>
      </c>
    </row>
    <row r="56" spans="4:11">
      <c r="D56" t="s">
        <v>41</v>
      </c>
      <c r="E56" s="25">
        <f t="shared" si="5"/>
        <v>3</v>
      </c>
      <c r="F56" s="25">
        <f t="shared" si="5"/>
        <v>1</v>
      </c>
      <c r="G56" s="25">
        <f t="shared" si="5"/>
        <v>5</v>
      </c>
      <c r="H56" s="25">
        <f t="shared" si="5"/>
        <v>1</v>
      </c>
      <c r="I56" s="25">
        <f t="shared" si="5"/>
        <v>9</v>
      </c>
      <c r="J56" s="25">
        <f t="shared" si="5"/>
        <v>2</v>
      </c>
      <c r="K56" s="25">
        <f t="shared" si="5"/>
        <v>2</v>
      </c>
    </row>
    <row r="57" spans="4:11">
      <c r="D57" t="s">
        <v>42</v>
      </c>
      <c r="E57" s="25">
        <f t="shared" si="5"/>
        <v>6</v>
      </c>
      <c r="F57" s="25">
        <f t="shared" si="5"/>
        <v>2</v>
      </c>
      <c r="G57" s="25">
        <f t="shared" si="5"/>
        <v>6</v>
      </c>
      <c r="H57" s="25">
        <f t="shared" si="5"/>
        <v>12</v>
      </c>
      <c r="I57" s="25">
        <f t="shared" si="5"/>
        <v>2</v>
      </c>
      <c r="J57" s="25">
        <f t="shared" si="5"/>
        <v>3</v>
      </c>
      <c r="K57" s="25">
        <f t="shared" si="5"/>
        <v>4</v>
      </c>
    </row>
    <row r="58" spans="4:11">
      <c r="D58" t="s">
        <v>43</v>
      </c>
      <c r="E58" s="25">
        <f t="shared" si="5"/>
        <v>21</v>
      </c>
      <c r="F58" s="25">
        <f t="shared" si="5"/>
        <v>17</v>
      </c>
      <c r="G58" s="25">
        <f t="shared" si="5"/>
        <v>9</v>
      </c>
      <c r="H58" s="25">
        <f t="shared" si="5"/>
        <v>19</v>
      </c>
      <c r="I58" s="25">
        <f t="shared" si="5"/>
        <v>13</v>
      </c>
      <c r="J58" s="25">
        <f t="shared" si="5"/>
        <v>13</v>
      </c>
      <c r="K58" s="25">
        <f t="shared" si="5"/>
        <v>11</v>
      </c>
    </row>
    <row r="59" spans="4:11">
      <c r="D59" t="s">
        <v>44</v>
      </c>
      <c r="E59" s="25">
        <f t="shared" si="5"/>
        <v>7</v>
      </c>
      <c r="F59" s="25">
        <f t="shared" si="5"/>
        <v>14</v>
      </c>
      <c r="G59" s="25">
        <f t="shared" si="5"/>
        <v>14</v>
      </c>
      <c r="H59" s="25">
        <f t="shared" si="5"/>
        <v>2</v>
      </c>
      <c r="I59" s="25">
        <f t="shared" si="5"/>
        <v>8</v>
      </c>
      <c r="J59" s="25">
        <f t="shared" si="5"/>
        <v>1</v>
      </c>
      <c r="K59" s="25">
        <f t="shared" si="5"/>
        <v>1</v>
      </c>
    </row>
    <row r="60" spans="4:11">
      <c r="D60" t="s">
        <v>45</v>
      </c>
      <c r="E60" s="25">
        <f t="shared" si="5"/>
        <v>18</v>
      </c>
      <c r="F60" s="25">
        <f t="shared" si="5"/>
        <v>26</v>
      </c>
      <c r="G60" s="25">
        <f t="shared" si="5"/>
        <v>8</v>
      </c>
      <c r="H60" s="25">
        <f t="shared" si="5"/>
        <v>26</v>
      </c>
      <c r="I60" s="25">
        <f t="shared" si="5"/>
        <v>23</v>
      </c>
      <c r="J60" s="25">
        <f t="shared" si="5"/>
        <v>6</v>
      </c>
      <c r="K60" s="25">
        <f t="shared" si="5"/>
        <v>20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7.9891204373027297E-2</v>
      </c>
      <c r="F63">
        <v>5.1323724706014602E-2</v>
      </c>
      <c r="G63">
        <v>0.18446899168386099</v>
      </c>
      <c r="H63">
        <v>0.159942853645687</v>
      </c>
      <c r="I63">
        <v>0.120136880148692</v>
      </c>
      <c r="J63">
        <v>0.109289878834005</v>
      </c>
      <c r="K63">
        <v>0.12530495003627601</v>
      </c>
    </row>
    <row r="64" spans="4:11">
      <c r="D64" t="s">
        <v>20</v>
      </c>
      <c r="E64">
        <v>6.10345794190481E-2</v>
      </c>
      <c r="F64">
        <v>2.36124132158693E-2</v>
      </c>
      <c r="G64">
        <v>8.4683017558924295E-2</v>
      </c>
      <c r="H64">
        <v>3.8151790028979997E-2</v>
      </c>
      <c r="I64">
        <v>8.7437931654354206E-2</v>
      </c>
      <c r="J64">
        <v>0.129844053415135</v>
      </c>
      <c r="K64">
        <v>6.0123959293647798E-2</v>
      </c>
    </row>
    <row r="65" spans="4:11">
      <c r="D65" t="s">
        <v>21</v>
      </c>
      <c r="E65">
        <v>0.114702154121941</v>
      </c>
      <c r="F65">
        <v>8.2303952142332507E-2</v>
      </c>
      <c r="G65">
        <v>8.8720556769155703E-2</v>
      </c>
      <c r="H65">
        <v>0.106428843817209</v>
      </c>
      <c r="I65">
        <v>0.15718090169014401</v>
      </c>
      <c r="J65">
        <v>0.20864776995431999</v>
      </c>
      <c r="K65">
        <v>0.10352003711710001</v>
      </c>
    </row>
    <row r="66" spans="4:11">
      <c r="D66" t="s">
        <v>22</v>
      </c>
      <c r="E66">
        <v>0.19806157383925599</v>
      </c>
      <c r="F66">
        <v>0.18894429054786799</v>
      </c>
      <c r="G66">
        <v>0.141384702865365</v>
      </c>
      <c r="H66">
        <v>0.108555005790821</v>
      </c>
      <c r="I66">
        <v>0.30079140347523498</v>
      </c>
      <c r="J66">
        <v>0.111280856328469</v>
      </c>
      <c r="K66">
        <v>0.16884918885790701</v>
      </c>
    </row>
    <row r="67" spans="4:11">
      <c r="D67" t="s">
        <v>23</v>
      </c>
      <c r="E67">
        <v>7.8763867782022601E-2</v>
      </c>
      <c r="F67">
        <v>6.03758200843513E-2</v>
      </c>
      <c r="G67">
        <v>0.14706460491737799</v>
      </c>
      <c r="H67">
        <v>0.115735609673315</v>
      </c>
      <c r="I67">
        <v>0.15376956374504899</v>
      </c>
      <c r="J67">
        <v>0.11594739369451899</v>
      </c>
      <c r="K67">
        <v>0.111094905442012</v>
      </c>
    </row>
    <row r="68" spans="4:11">
      <c r="D68" t="s">
        <v>24</v>
      </c>
      <c r="E68">
        <v>0.16480583702875501</v>
      </c>
      <c r="F68">
        <v>8.4535090975179999E-2</v>
      </c>
      <c r="G68">
        <v>7.1650763579349505E-2</v>
      </c>
      <c r="H68">
        <v>9.2120672827853398E-2</v>
      </c>
      <c r="I68">
        <v>0.12306592123625699</v>
      </c>
      <c r="J68">
        <v>0.133043735967634</v>
      </c>
      <c r="K68">
        <v>9.8186064081460703E-2</v>
      </c>
    </row>
    <row r="69" spans="4:11">
      <c r="D69" t="s">
        <v>25</v>
      </c>
      <c r="E69">
        <v>0.13314998561454799</v>
      </c>
      <c r="F69">
        <v>3.1312037971828403E-2</v>
      </c>
      <c r="G69">
        <v>5.0347912175166702E-2</v>
      </c>
      <c r="H69">
        <v>7.6265364289606397E-2</v>
      </c>
      <c r="I69">
        <v>4.2695270947642798E-2</v>
      </c>
      <c r="J69">
        <v>6.8979145054477095E-2</v>
      </c>
      <c r="K69">
        <v>4.6061152106019902E-2</v>
      </c>
    </row>
    <row r="70" spans="4:11">
      <c r="D70" t="s">
        <v>26</v>
      </c>
      <c r="E70">
        <v>0.102365688269184</v>
      </c>
      <c r="F70">
        <v>4.05204145682279E-2</v>
      </c>
      <c r="G70">
        <v>2.4340463094606302E-2</v>
      </c>
      <c r="H70">
        <v>7.98382277413755E-2</v>
      </c>
      <c r="I70">
        <v>4.1229165968144597E-2</v>
      </c>
      <c r="J70">
        <v>3.9175516368055302E-2</v>
      </c>
      <c r="K70">
        <v>2.9358677654156999E-2</v>
      </c>
    </row>
    <row r="71" spans="4:11">
      <c r="D71" t="s">
        <v>27</v>
      </c>
      <c r="E71">
        <v>5.0143294527167398E-2</v>
      </c>
      <c r="F71">
        <v>3.7831890287659299E-2</v>
      </c>
      <c r="G71">
        <v>0.104865289034864</v>
      </c>
      <c r="H71">
        <v>6.7029979956060207E-2</v>
      </c>
      <c r="I71">
        <v>6.8049407624012806E-2</v>
      </c>
      <c r="J71">
        <v>0.12228309143012001</v>
      </c>
      <c r="K71">
        <v>7.77391199756894E-2</v>
      </c>
    </row>
    <row r="72" spans="4:11">
      <c r="D72" t="s">
        <v>28</v>
      </c>
      <c r="E72">
        <v>4.8332941902088103E-2</v>
      </c>
      <c r="F72">
        <v>7.0180161497574806E-2</v>
      </c>
      <c r="G72">
        <v>9.7753501462702105E-2</v>
      </c>
      <c r="H72">
        <v>3.9695524620276597E-2</v>
      </c>
      <c r="I72">
        <v>7.9862694356462899E-2</v>
      </c>
      <c r="J72">
        <v>0.18626461289746299</v>
      </c>
      <c r="K72">
        <v>8.6941252770306704E-2</v>
      </c>
    </row>
    <row r="73" spans="4:11">
      <c r="D73" t="s">
        <v>29</v>
      </c>
      <c r="E73">
        <v>3.5770584065650902E-2</v>
      </c>
      <c r="F73">
        <v>5.3468281505315803E-2</v>
      </c>
      <c r="G73">
        <v>5.93955897073822E-2</v>
      </c>
      <c r="H73">
        <v>2.56563104251386E-2</v>
      </c>
      <c r="I73">
        <v>6.7273207515452502E-2</v>
      </c>
      <c r="J73">
        <v>7.7176429528222998E-2</v>
      </c>
      <c r="K73">
        <v>5.2024505136068003E-2</v>
      </c>
    </row>
    <row r="74" spans="4:11">
      <c r="D74" t="s">
        <v>30</v>
      </c>
      <c r="E74">
        <v>2.97267653197998E-2</v>
      </c>
      <c r="F74">
        <v>3.8159775614506002E-2</v>
      </c>
      <c r="G74">
        <v>2.18099671310777E-2</v>
      </c>
      <c r="H74">
        <v>6.08111297576455E-2</v>
      </c>
      <c r="I74">
        <v>5.3478001570394E-2</v>
      </c>
      <c r="J74">
        <v>6.6391696443792003E-2</v>
      </c>
      <c r="K74">
        <v>4.5593110661523703E-2</v>
      </c>
    </row>
    <row r="75" spans="4:11">
      <c r="D75" t="s">
        <v>31</v>
      </c>
      <c r="E75">
        <v>6.6663547177899504E-2</v>
      </c>
      <c r="F75">
        <v>3.3698102782884203E-2</v>
      </c>
      <c r="G75">
        <v>0.120539195178861</v>
      </c>
      <c r="H75">
        <v>6.6583968800194904E-2</v>
      </c>
      <c r="I75">
        <v>7.7961197951242706E-2</v>
      </c>
      <c r="J75">
        <v>0.15316276139971599</v>
      </c>
      <c r="K75">
        <v>6.1749497433537602E-2</v>
      </c>
    </row>
    <row r="76" spans="4:11">
      <c r="D76" t="s">
        <v>32</v>
      </c>
      <c r="E76">
        <v>3.3769343647517297E-2</v>
      </c>
      <c r="F76">
        <v>4.8822359706047799E-2</v>
      </c>
      <c r="G76">
        <v>5.7073358750036697E-2</v>
      </c>
      <c r="H76">
        <v>6.5920985281537198E-2</v>
      </c>
      <c r="I76">
        <v>9.0450858700571304E-2</v>
      </c>
      <c r="J76">
        <v>0.13616626178767299</v>
      </c>
      <c r="K76">
        <v>7.4671590371289898E-2</v>
      </c>
    </row>
    <row r="77" spans="4:11">
      <c r="D77" t="s">
        <v>33</v>
      </c>
      <c r="E77">
        <v>8.1561586027968494E-2</v>
      </c>
      <c r="F77">
        <v>3.7305657640659802E-2</v>
      </c>
      <c r="G77">
        <v>3.5716051825683999E-2</v>
      </c>
      <c r="H77">
        <v>4.3562127295497702E-2</v>
      </c>
      <c r="I77">
        <v>4.9675360765697701E-2</v>
      </c>
      <c r="J77">
        <v>0.150496572936268</v>
      </c>
      <c r="K77">
        <v>3.9166401708002702E-2</v>
      </c>
    </row>
    <row r="78" spans="4:11">
      <c r="D78" t="s">
        <v>34</v>
      </c>
      <c r="E78">
        <v>8.6856828819565995E-2</v>
      </c>
      <c r="F78">
        <v>3.5558498460918797E-2</v>
      </c>
      <c r="G78">
        <v>9.7654496610175195E-2</v>
      </c>
      <c r="H78">
        <v>5.92690087583485E-2</v>
      </c>
      <c r="I78">
        <v>0.109870281353539</v>
      </c>
      <c r="J78">
        <v>0.176408495001669</v>
      </c>
      <c r="K78">
        <v>9.5203679962008195E-2</v>
      </c>
    </row>
    <row r="79" spans="4:11">
      <c r="D79" t="s">
        <v>35</v>
      </c>
      <c r="E79">
        <v>0.13508880538981899</v>
      </c>
      <c r="F79">
        <v>7.3834413111944303E-2</v>
      </c>
      <c r="G79">
        <v>8.5530265806802896E-2</v>
      </c>
      <c r="H79">
        <v>5.2502733866379103E-2</v>
      </c>
      <c r="I79">
        <v>5.4666591655178703E-2</v>
      </c>
      <c r="J79">
        <v>0.18953572858654399</v>
      </c>
      <c r="K79">
        <v>5.57925181980303E-2</v>
      </c>
    </row>
    <row r="80" spans="4:11">
      <c r="D80" t="s">
        <v>36</v>
      </c>
      <c r="E80">
        <v>2.2300986334974401E-2</v>
      </c>
      <c r="F80">
        <v>2.4380254727315899E-2</v>
      </c>
      <c r="G80">
        <v>6.4203148051216602E-2</v>
      </c>
      <c r="H80">
        <v>3.0712363010672199E-2</v>
      </c>
      <c r="I80">
        <v>3.10054956809813E-2</v>
      </c>
      <c r="J80">
        <v>8.4745908667797298E-2</v>
      </c>
      <c r="K80">
        <v>3.6092194405568503E-2</v>
      </c>
    </row>
    <row r="81" spans="4:11">
      <c r="D81" t="s">
        <v>37</v>
      </c>
      <c r="E81">
        <v>8.4503143502313402E-2</v>
      </c>
      <c r="F81">
        <v>2.4294870923709799E-2</v>
      </c>
      <c r="G81">
        <v>0.17085562780713501</v>
      </c>
      <c r="H81">
        <v>6.5224323264094303E-2</v>
      </c>
      <c r="I81">
        <v>6.4935374341103705E-2</v>
      </c>
      <c r="J81">
        <v>6.8721870702654494E-2</v>
      </c>
      <c r="K81">
        <v>4.1739921597329199E-2</v>
      </c>
    </row>
    <row r="82" spans="4:11">
      <c r="D82" t="s">
        <v>38</v>
      </c>
      <c r="E82">
        <v>7.2389973695896295E-2</v>
      </c>
      <c r="F82">
        <v>1.98153152395086E-2</v>
      </c>
      <c r="G82">
        <v>0.104308329769059</v>
      </c>
      <c r="H82">
        <v>6.1215044552955199E-2</v>
      </c>
      <c r="I82">
        <v>0.167205988158553</v>
      </c>
      <c r="J82">
        <v>0.259866795003521</v>
      </c>
      <c r="K82">
        <v>0.122533615505186</v>
      </c>
    </row>
    <row r="83" spans="4:11">
      <c r="D83" t="s">
        <v>39</v>
      </c>
      <c r="E83">
        <v>6.8814027279127304E-2</v>
      </c>
      <c r="F83">
        <v>5.0494209950286202E-2</v>
      </c>
      <c r="G83">
        <v>6.5031633475269093E-2</v>
      </c>
      <c r="H83">
        <v>9.95400432729701E-2</v>
      </c>
      <c r="I83">
        <v>9.3199201818849095E-2</v>
      </c>
      <c r="J83">
        <v>9.9382020392058901E-2</v>
      </c>
      <c r="K83">
        <v>7.8530405671036793E-2</v>
      </c>
    </row>
    <row r="84" spans="4:11">
      <c r="D84" t="s">
        <v>40</v>
      </c>
      <c r="E84">
        <v>7.1834984747595407E-2</v>
      </c>
      <c r="F84">
        <v>5.2481996805553703E-2</v>
      </c>
      <c r="G84">
        <v>3.0190666435094299E-2</v>
      </c>
      <c r="H84">
        <v>0.11885936672157001</v>
      </c>
      <c r="I84">
        <v>9.9700976500557301E-2</v>
      </c>
      <c r="J84">
        <v>4.8051977641560599E-2</v>
      </c>
      <c r="K84">
        <v>4.0385732636943401E-2</v>
      </c>
    </row>
    <row r="85" spans="4:11">
      <c r="D85" t="s">
        <v>41</v>
      </c>
      <c r="E85">
        <v>3.2811625126369197E-2</v>
      </c>
      <c r="F85">
        <v>1.1224139086009499E-2</v>
      </c>
      <c r="G85">
        <v>3.8064966581001697E-2</v>
      </c>
      <c r="H85">
        <v>1.1009065863159501E-2</v>
      </c>
      <c r="I85">
        <v>6.0422148792006497E-2</v>
      </c>
      <c r="J85">
        <v>3.6978474213281702E-2</v>
      </c>
      <c r="K85">
        <v>2.7550903440685E-2</v>
      </c>
    </row>
    <row r="86" spans="4:11">
      <c r="D86" t="s">
        <v>42</v>
      </c>
      <c r="E86">
        <v>4.30847331001755E-2</v>
      </c>
      <c r="F86">
        <v>1.7459722594532202E-2</v>
      </c>
      <c r="G86">
        <v>4.49410954765967E-2</v>
      </c>
      <c r="H86">
        <v>6.2780211794757096E-2</v>
      </c>
      <c r="I86">
        <v>3.1253309520090401E-2</v>
      </c>
      <c r="J86">
        <v>3.7245881206686503E-2</v>
      </c>
      <c r="K86">
        <v>3.2668344084555802E-2</v>
      </c>
    </row>
    <row r="87" spans="4:11">
      <c r="D87" t="s">
        <v>43</v>
      </c>
      <c r="E87">
        <v>0.100120591378552</v>
      </c>
      <c r="F87">
        <v>5.1270191254712903E-2</v>
      </c>
      <c r="G87">
        <v>5.6348929897055498E-2</v>
      </c>
      <c r="H87">
        <v>8.88414515742776E-2</v>
      </c>
      <c r="I87">
        <v>6.8174121478575697E-2</v>
      </c>
      <c r="J87">
        <v>0.101129986540942</v>
      </c>
      <c r="K87">
        <v>5.1965753607915499E-2</v>
      </c>
    </row>
    <row r="88" spans="4:11">
      <c r="D88" t="s">
        <v>44</v>
      </c>
      <c r="E88">
        <v>4.79733937660922E-2</v>
      </c>
      <c r="F88">
        <v>4.6176478430678097E-2</v>
      </c>
      <c r="G88">
        <v>6.8501209185873602E-2</v>
      </c>
      <c r="H88">
        <v>2.44458408152941E-2</v>
      </c>
      <c r="I88">
        <v>6.0252588962241997E-2</v>
      </c>
      <c r="J88">
        <v>3.4626630605921499E-2</v>
      </c>
      <c r="K88">
        <v>1.9701249937323199E-2</v>
      </c>
    </row>
    <row r="89" spans="4:11">
      <c r="D89" t="s">
        <v>45</v>
      </c>
      <c r="E89">
        <v>8.41557935037546E-2</v>
      </c>
      <c r="F89">
        <v>8.6559221031485695E-2</v>
      </c>
      <c r="G89">
        <v>5.51635783661798E-2</v>
      </c>
      <c r="H89">
        <v>0.144300844091486</v>
      </c>
      <c r="I89">
        <v>0.124016255393099</v>
      </c>
      <c r="J89">
        <v>6.2726920181203197E-2</v>
      </c>
      <c r="K89">
        <v>8.8007710182395602E-2</v>
      </c>
    </row>
  </sheetData>
  <mergeCells count="2">
    <mergeCell ref="D3:D4"/>
    <mergeCell ref="E3:K3"/>
  </mergeCells>
  <conditionalFormatting sqref="E34:K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3</formula>
    </cfRule>
    <cfRule type="cellIs" dxfId="31" priority="5" operator="equal">
      <formula>2</formula>
    </cfRule>
    <cfRule type="cellIs" dxfId="30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156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6.75198775794974E-2</v>
      </c>
      <c r="G5" s="29">
        <f t="shared" si="1"/>
        <v>0.138126299731163</v>
      </c>
      <c r="H5" s="29">
        <f t="shared" si="1"/>
        <v>0.197731631005096</v>
      </c>
      <c r="I5" s="29">
        <f t="shared" si="1"/>
        <v>5.43811409103966E-2</v>
      </c>
      <c r="J5" s="29">
        <f t="shared" si="1"/>
        <v>8.76795289197351E-2</v>
      </c>
      <c r="K5" s="29">
        <f t="shared" si="1"/>
        <v>0.11051755274215699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6.2998534790364005E-2</v>
      </c>
      <c r="G6" s="29">
        <f t="shared" si="1"/>
        <v>5.9377166134435798E-2</v>
      </c>
      <c r="H6" s="29">
        <f t="shared" si="1"/>
        <v>7.4940398214961901E-2</v>
      </c>
      <c r="I6" s="29">
        <f t="shared" si="1"/>
        <v>6.4988534667942202E-2</v>
      </c>
      <c r="J6" s="29">
        <f t="shared" si="1"/>
        <v>5.7021231014799501E-2</v>
      </c>
      <c r="K6" s="29">
        <f t="shared" si="1"/>
        <v>6.6362069930603299E-2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2.94320345049294E-2</v>
      </c>
      <c r="G7" s="29">
        <f t="shared" si="1"/>
        <v>6.6318372953982893E-2</v>
      </c>
      <c r="H7" s="29">
        <f t="shared" si="1"/>
        <v>7.8023635308738598E-2</v>
      </c>
      <c r="I7" s="29">
        <f t="shared" si="1"/>
        <v>6.6045087100452704E-2</v>
      </c>
      <c r="J7" s="29">
        <f t="shared" si="1"/>
        <v>9.4973784147132298E-2</v>
      </c>
      <c r="K7" s="29">
        <f t="shared" si="1"/>
        <v>9.6333284986968998E-2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0.221915223771086</v>
      </c>
      <c r="G8" s="29">
        <f t="shared" si="1"/>
        <v>9.4130143411504996E-2</v>
      </c>
      <c r="H8" s="29">
        <f t="shared" si="1"/>
        <v>0.149261664911953</v>
      </c>
      <c r="I8" s="29">
        <f t="shared" si="1"/>
        <v>0.197218836114993</v>
      </c>
      <c r="J8" s="29">
        <f t="shared" si="1"/>
        <v>0.13902353949402199</v>
      </c>
      <c r="K8" s="29">
        <f t="shared" si="1"/>
        <v>0.171923971055914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2.5293462842702501E-2</v>
      </c>
      <c r="F9" s="29">
        <f t="shared" si="1"/>
        <v>2.8653636282386302E-2</v>
      </c>
      <c r="G9" s="29">
        <f t="shared" si="1"/>
        <v>0.116232412860006</v>
      </c>
      <c r="H9" s="29">
        <f t="shared" si="1"/>
        <v>8.3348736021221198E-2</v>
      </c>
      <c r="I9" s="29">
        <f t="shared" si="1"/>
        <v>8.8105395628232594E-2</v>
      </c>
      <c r="J9" s="29">
        <f t="shared" si="1"/>
        <v>7.1717670377917001E-2</v>
      </c>
      <c r="K9" s="29">
        <f t="shared" si="1"/>
        <v>7.8660985277218196E-2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5.2577533852350603E-2</v>
      </c>
      <c r="G10" s="29">
        <f t="shared" si="1"/>
        <v>4.17140952679717E-2</v>
      </c>
      <c r="H10" s="29">
        <f t="shared" si="1"/>
        <v>8.0882398962942997E-2</v>
      </c>
      <c r="I10" s="29">
        <f t="shared" si="1"/>
        <v>6.9614531114163394E-2</v>
      </c>
      <c r="J10" s="29">
        <f t="shared" si="1"/>
        <v>6.6720944525297601E-2</v>
      </c>
      <c r="K10" s="29">
        <f t="shared" si="1"/>
        <v>6.7090189042487106E-2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4.5124324447906802E-2</v>
      </c>
      <c r="G11" s="29">
        <f t="shared" si="1"/>
        <v>3.01448404560135E-2</v>
      </c>
      <c r="H11" s="29">
        <f t="shared" si="1"/>
        <v>2.4226110069022699E-2</v>
      </c>
      <c r="I11" s="29">
        <f t="shared" si="1"/>
        <v>4.6573532074218701E-2</v>
      </c>
      <c r="J11" s="29">
        <f t="shared" si="1"/>
        <v>5.9258768196730698E-2</v>
      </c>
      <c r="K11" s="29">
        <f t="shared" si="1"/>
        <v>4.49853635793033E-2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4.7976761573439802E-2</v>
      </c>
      <c r="G12" s="29">
        <f t="shared" si="1"/>
        <v>4.9759040574893602E-2</v>
      </c>
      <c r="H12" s="29">
        <f t="shared" si="1"/>
        <v>8.8174373938708805E-2</v>
      </c>
      <c r="I12" s="29">
        <f t="shared" si="1"/>
        <v>3.37523636069917E-2</v>
      </c>
      <c r="J12" s="29">
        <f t="shared" si="1"/>
        <v>5.9249748916654597E-2</v>
      </c>
      <c r="K12" s="29">
        <f t="shared" si="1"/>
        <v>6.9884091222362901E-2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6.2938126870421898E-3</v>
      </c>
      <c r="F13" s="29">
        <f t="shared" si="1"/>
        <v>3.3289165133075997E-2</v>
      </c>
      <c r="G13" s="29">
        <f t="shared" si="1"/>
        <v>7.48070241229251E-2</v>
      </c>
      <c r="H13" s="29">
        <f t="shared" si="1"/>
        <v>5.9418394856297303E-2</v>
      </c>
      <c r="I13" s="29">
        <f t="shared" si="1"/>
        <v>1.46600272031761E-2</v>
      </c>
      <c r="J13" s="29">
        <f t="shared" si="1"/>
        <v>3.8144758993803603E-2</v>
      </c>
      <c r="K13" s="29">
        <f t="shared" si="1"/>
        <v>4.5406646095975098E-2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2.83545954508845E-2</v>
      </c>
      <c r="G14" s="29">
        <f t="shared" si="1"/>
        <v>4.9077214884194698E-2</v>
      </c>
      <c r="H14" s="29">
        <f t="shared" si="1"/>
        <v>0.116503206285564</v>
      </c>
      <c r="I14" s="29">
        <f t="shared" si="1"/>
        <v>7.3383147388933506E-2</v>
      </c>
      <c r="J14" s="29">
        <f t="shared" si="1"/>
        <v>9.0729450736677E-2</v>
      </c>
      <c r="K14" s="29">
        <f t="shared" si="1"/>
        <v>7.6760054429756697E-2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3.1957784878465798E-3</v>
      </c>
      <c r="F15" s="29">
        <f t="shared" si="1"/>
        <v>4.7460115215082803E-2</v>
      </c>
      <c r="G15" s="29">
        <f t="shared" si="1"/>
        <v>5.5197087851760203E-2</v>
      </c>
      <c r="H15" s="29">
        <f t="shared" si="1"/>
        <v>5.86026941685244E-2</v>
      </c>
      <c r="I15" s="29">
        <f t="shared" si="1"/>
        <v>7.2521665967756901E-2</v>
      </c>
      <c r="J15" s="29">
        <f t="shared" si="1"/>
        <v>5.1740029500645199E-2</v>
      </c>
      <c r="K15" s="29">
        <f t="shared" si="1"/>
        <v>6.2953040151925099E-2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2.0125871054090898E-2</v>
      </c>
      <c r="G16" s="29">
        <f t="shared" si="1"/>
        <v>3.3686842358278103E-2</v>
      </c>
      <c r="H16" s="29">
        <f t="shared" si="1"/>
        <v>6.3672159060399303E-2</v>
      </c>
      <c r="I16" s="29">
        <f t="shared" si="1"/>
        <v>2.9085680910005698E-2</v>
      </c>
      <c r="J16" s="29">
        <f t="shared" si="1"/>
        <v>3.5185128545107303E-2</v>
      </c>
      <c r="K16" s="29">
        <f t="shared" si="1"/>
        <v>3.9962147748412703E-2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4.4103773681489399E-2</v>
      </c>
      <c r="G17" s="29">
        <f t="shared" si="1"/>
        <v>7.5148980554273603E-2</v>
      </c>
      <c r="H17" s="29">
        <f t="shared" si="1"/>
        <v>8.9384984575589799E-2</v>
      </c>
      <c r="I17" s="29">
        <f t="shared" si="1"/>
        <v>5.0491757355638801E-2</v>
      </c>
      <c r="J17" s="29">
        <f t="shared" si="1"/>
        <v>6.5933548892283506E-2</v>
      </c>
      <c r="K17" s="29">
        <f t="shared" si="1"/>
        <v>6.7065723971704794E-2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2.4011589626894699E-2</v>
      </c>
      <c r="G18" s="29">
        <f t="shared" si="1"/>
        <v>5.6047063623981E-2</v>
      </c>
      <c r="H18" s="29">
        <f t="shared" si="1"/>
        <v>8.7889820024177695E-2</v>
      </c>
      <c r="I18" s="29">
        <f t="shared" si="1"/>
        <v>5.7981702240390398E-2</v>
      </c>
      <c r="J18" s="29">
        <f t="shared" si="1"/>
        <v>6.0518574330456501E-2</v>
      </c>
      <c r="K18" s="29">
        <f t="shared" si="1"/>
        <v>6.0981718609262998E-2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2.5142459137073699E-2</v>
      </c>
      <c r="G19" s="29">
        <f t="shared" si="1"/>
        <v>2.50419428177838E-2</v>
      </c>
      <c r="H19" s="29">
        <f t="shared" si="1"/>
        <v>6.73081014509537E-2</v>
      </c>
      <c r="I19" s="29">
        <f t="shared" si="1"/>
        <v>5.8414149401481798E-2</v>
      </c>
      <c r="J19" s="29">
        <f t="shared" si="1"/>
        <v>6.2684640438247993E-2</v>
      </c>
      <c r="K19" s="29">
        <f t="shared" si="1"/>
        <v>6.3488613071226899E-2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6.3683050253598397E-2</v>
      </c>
      <c r="G20" s="29">
        <f t="shared" si="1"/>
        <v>2.1572744447196101E-2</v>
      </c>
      <c r="H20" s="29">
        <f t="shared" si="1"/>
        <v>5.4534721782124797E-2</v>
      </c>
      <c r="I20" s="29">
        <f t="shared" si="1"/>
        <v>3.5839569964915802E-2</v>
      </c>
      <c r="J20" s="29">
        <f t="shared" si="1"/>
        <v>1.85310331949897E-2</v>
      </c>
      <c r="K20" s="29">
        <f t="shared" si="1"/>
        <v>3.8832223928565002E-2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5.8103773352607101E-2</v>
      </c>
      <c r="G21" s="29">
        <f t="shared" si="2"/>
        <v>8.1394901597560798E-2</v>
      </c>
      <c r="H21" s="29">
        <f t="shared" si="2"/>
        <v>0.13315326224495599</v>
      </c>
      <c r="I21" s="29">
        <f t="shared" si="2"/>
        <v>7.3093691102820504E-2</v>
      </c>
      <c r="J21" s="29">
        <f t="shared" si="2"/>
        <v>0.117714574157312</v>
      </c>
      <c r="K21" s="29">
        <f t="shared" si="2"/>
        <v>0.119368997976918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6.4070304347676604E-3</v>
      </c>
      <c r="F22" s="29">
        <f t="shared" si="2"/>
        <v>4.59101179097407E-2</v>
      </c>
      <c r="G22" s="29">
        <f t="shared" si="2"/>
        <v>5.1818680089584297E-2</v>
      </c>
      <c r="H22" s="29">
        <f t="shared" si="2"/>
        <v>3.9589473839780898E-2</v>
      </c>
      <c r="I22" s="29">
        <f t="shared" si="2"/>
        <v>2.5264582762960001E-2</v>
      </c>
      <c r="J22" s="29">
        <f t="shared" si="2"/>
        <v>7.9613914364822597E-2</v>
      </c>
      <c r="K22" s="29">
        <f t="shared" si="2"/>
        <v>5.4761033287705402E-2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7.10578912252402E-3</v>
      </c>
      <c r="F23" s="29">
        <f t="shared" si="2"/>
        <v>8.2488868834294501E-2</v>
      </c>
      <c r="G23" s="29">
        <f t="shared" si="2"/>
        <v>0.124438134082131</v>
      </c>
      <c r="H23" s="29">
        <f t="shared" si="2"/>
        <v>6.6129193987862905E-2</v>
      </c>
      <c r="I23" s="29">
        <f t="shared" si="2"/>
        <v>6.6274003817548097E-2</v>
      </c>
      <c r="J23" s="29">
        <f t="shared" si="2"/>
        <v>6.9609522041245098E-2</v>
      </c>
      <c r="K23" s="29">
        <f t="shared" si="2"/>
        <v>8.7393431216508097E-2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2.8399364348099299E-2</v>
      </c>
      <c r="F24" s="29">
        <f t="shared" si="2"/>
        <v>5.0933024858438397E-2</v>
      </c>
      <c r="G24" s="29">
        <f t="shared" si="2"/>
        <v>3.9833911374751903E-2</v>
      </c>
      <c r="H24" s="29">
        <f t="shared" si="2"/>
        <v>4.4271613552710698E-2</v>
      </c>
      <c r="I24" s="29">
        <f t="shared" si="2"/>
        <v>8.8816288007097594E-2</v>
      </c>
      <c r="J24" s="29">
        <f t="shared" si="2"/>
        <v>0.105021579763817</v>
      </c>
      <c r="K24" s="29">
        <f t="shared" si="2"/>
        <v>6.8483172737840603E-2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9.0555296128629198E-2</v>
      </c>
      <c r="G25" s="29">
        <f t="shared" si="2"/>
        <v>0.127417898369976</v>
      </c>
      <c r="H25" s="29">
        <f t="shared" si="2"/>
        <v>4.6946349999062498E-2</v>
      </c>
      <c r="I25" s="29">
        <f t="shared" si="2"/>
        <v>4.8233485200906499E-2</v>
      </c>
      <c r="J25" s="29">
        <f t="shared" si="2"/>
        <v>9.28138717825399E-2</v>
      </c>
      <c r="K25" s="29">
        <f t="shared" si="2"/>
        <v>9.85761926714179E-2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9.1327761260482105E-3</v>
      </c>
      <c r="F26" s="29">
        <f t="shared" si="2"/>
        <v>0.102586081116998</v>
      </c>
      <c r="G26" s="29">
        <f t="shared" si="2"/>
        <v>0.12539832973270901</v>
      </c>
      <c r="H26" s="29">
        <f t="shared" si="2"/>
        <v>0.15284561570213001</v>
      </c>
      <c r="I26" s="29">
        <f t="shared" si="2"/>
        <v>0.124935503955055</v>
      </c>
      <c r="J26" s="29">
        <f t="shared" si="2"/>
        <v>8.65493962765463E-2</v>
      </c>
      <c r="K26" s="29">
        <f t="shared" si="2"/>
        <v>0.13409154384515001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1.2430380792312099E-2</v>
      </c>
      <c r="G27" s="29">
        <f t="shared" si="2"/>
        <v>2.7881949168609099E-2</v>
      </c>
      <c r="H27" s="29">
        <f t="shared" si="2"/>
        <v>4.9599345387514697E-2</v>
      </c>
      <c r="I27" s="29">
        <f t="shared" si="2"/>
        <v>4.5435963902437301E-2</v>
      </c>
      <c r="J27" s="29">
        <f t="shared" si="2"/>
        <v>2.7542129983410601E-2</v>
      </c>
      <c r="K27" s="29">
        <f t="shared" si="2"/>
        <v>3.5357771376125502E-2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2.7520566638567501E-2</v>
      </c>
      <c r="G28" s="29">
        <f t="shared" si="2"/>
        <v>5.2191354838239001E-2</v>
      </c>
      <c r="H28" s="29">
        <f t="shared" si="2"/>
        <v>3.6076042427846601E-2</v>
      </c>
      <c r="I28" s="29">
        <f t="shared" si="2"/>
        <v>1.3017580293400201E-2</v>
      </c>
      <c r="J28" s="29">
        <f t="shared" si="2"/>
        <v>2.50769140162704E-2</v>
      </c>
      <c r="K28" s="29">
        <f t="shared" si="2"/>
        <v>3.5973445163648997E-2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5.6561894303352303E-2</v>
      </c>
      <c r="G29" s="29">
        <f t="shared" si="2"/>
        <v>4.8153853388846903E-2</v>
      </c>
      <c r="H29" s="29">
        <f t="shared" si="2"/>
        <v>8.7525705665626494E-2</v>
      </c>
      <c r="I29" s="29">
        <f t="shared" si="2"/>
        <v>3.2184259254774E-2</v>
      </c>
      <c r="J29" s="29">
        <f t="shared" si="2"/>
        <v>3.4538079321417302E-2</v>
      </c>
      <c r="K29" s="29">
        <f t="shared" si="2"/>
        <v>5.8835188750565703E-2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4.4956536365275503E-2</v>
      </c>
      <c r="G30" s="29">
        <f t="shared" si="2"/>
        <v>7.9496900742326598E-2</v>
      </c>
      <c r="H30" s="29">
        <f t="shared" si="2"/>
        <v>1.9132332426350301E-2</v>
      </c>
      <c r="I30" s="29">
        <f t="shared" si="2"/>
        <v>2.4552945762778201E-2</v>
      </c>
      <c r="J30" s="29">
        <f t="shared" si="2"/>
        <v>6.5127321016288403E-2</v>
      </c>
      <c r="K30" s="29">
        <f t="shared" si="2"/>
        <v>5.28523432791453E-2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4.8318555017999698E-2</v>
      </c>
      <c r="G31" s="31">
        <f t="shared" si="2"/>
        <v>5.4278715441633797E-2</v>
      </c>
      <c r="H31" s="31">
        <f t="shared" si="2"/>
        <v>0.119939795055962</v>
      </c>
      <c r="I31" s="31">
        <f t="shared" si="2"/>
        <v>8.1117771671802799E-2</v>
      </c>
      <c r="J31" s="31">
        <f t="shared" si="2"/>
        <v>6.6063710500735007E-2</v>
      </c>
      <c r="K31" s="31">
        <f t="shared" si="2"/>
        <v>8.1449158600726296E-2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10</v>
      </c>
      <c r="F34" s="25">
        <f t="shared" ref="F34:K34" si="3">_xlfn.RANK.EQ(F5,F$5:F$31,1)</f>
        <v>23</v>
      </c>
      <c r="G34" s="25">
        <f t="shared" si="3"/>
        <v>27</v>
      </c>
      <c r="H34" s="25">
        <f t="shared" si="3"/>
        <v>27</v>
      </c>
      <c r="I34" s="25">
        <f t="shared" si="3"/>
        <v>13</v>
      </c>
      <c r="J34" s="25">
        <f t="shared" si="3"/>
        <v>21</v>
      </c>
      <c r="K34" s="25">
        <f t="shared" si="3"/>
        <v>24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21</v>
      </c>
      <c r="G35" s="25">
        <f t="shared" si="4"/>
        <v>16</v>
      </c>
      <c r="H35" s="25">
        <f t="shared" si="4"/>
        <v>14</v>
      </c>
      <c r="I35" s="25">
        <f t="shared" si="4"/>
        <v>16</v>
      </c>
      <c r="J35" s="25">
        <f t="shared" si="4"/>
        <v>8</v>
      </c>
      <c r="K35" s="25">
        <f t="shared" si="4"/>
        <v>13</v>
      </c>
    </row>
    <row r="36" spans="4:11">
      <c r="D36" t="s">
        <v>21</v>
      </c>
      <c r="E36" s="25">
        <f t="shared" si="4"/>
        <v>16</v>
      </c>
      <c r="F36" s="25">
        <f t="shared" si="4"/>
        <v>8</v>
      </c>
      <c r="G36" s="25">
        <f t="shared" si="4"/>
        <v>17</v>
      </c>
      <c r="H36" s="25">
        <f t="shared" si="4"/>
        <v>15</v>
      </c>
      <c r="I36" s="25">
        <f t="shared" si="4"/>
        <v>17</v>
      </c>
      <c r="J36" s="25">
        <f t="shared" si="4"/>
        <v>24</v>
      </c>
      <c r="K36" s="25">
        <f t="shared" si="4"/>
        <v>22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22</v>
      </c>
      <c r="H37" s="25">
        <f t="shared" si="4"/>
        <v>25</v>
      </c>
      <c r="I37" s="25">
        <f t="shared" si="4"/>
        <v>27</v>
      </c>
      <c r="J37" s="25">
        <f t="shared" si="4"/>
        <v>27</v>
      </c>
      <c r="K37" s="25">
        <f t="shared" si="4"/>
        <v>27</v>
      </c>
    </row>
    <row r="38" spans="4:11">
      <c r="D38" t="s">
        <v>23</v>
      </c>
      <c r="E38" s="25">
        <f t="shared" si="4"/>
        <v>18</v>
      </c>
      <c r="F38" s="25">
        <f t="shared" si="4"/>
        <v>7</v>
      </c>
      <c r="G38" s="25">
        <f t="shared" si="4"/>
        <v>23</v>
      </c>
      <c r="H38" s="25">
        <f t="shared" si="4"/>
        <v>17</v>
      </c>
      <c r="I38" s="25">
        <f t="shared" si="4"/>
        <v>24</v>
      </c>
      <c r="J38" s="25">
        <f t="shared" si="4"/>
        <v>18</v>
      </c>
      <c r="K38" s="25">
        <f t="shared" si="4"/>
        <v>19</v>
      </c>
    </row>
    <row r="39" spans="4:11">
      <c r="D39" t="s">
        <v>24</v>
      </c>
      <c r="E39" s="25">
        <f t="shared" si="4"/>
        <v>1</v>
      </c>
      <c r="F39" s="25">
        <f t="shared" si="4"/>
        <v>18</v>
      </c>
      <c r="G39" s="25">
        <f t="shared" si="4"/>
        <v>7</v>
      </c>
      <c r="H39" s="25">
        <f t="shared" si="4"/>
        <v>16</v>
      </c>
      <c r="I39" s="25">
        <f t="shared" si="4"/>
        <v>19</v>
      </c>
      <c r="J39" s="25">
        <f t="shared" si="4"/>
        <v>16</v>
      </c>
      <c r="K39" s="25">
        <f t="shared" si="4"/>
        <v>15</v>
      </c>
    </row>
    <row r="40" spans="4:11">
      <c r="D40" t="s">
        <v>25</v>
      </c>
      <c r="E40" s="25">
        <f t="shared" si="4"/>
        <v>26</v>
      </c>
      <c r="F40" s="25">
        <f t="shared" si="4"/>
        <v>12</v>
      </c>
      <c r="G40" s="25">
        <f t="shared" si="4"/>
        <v>4</v>
      </c>
      <c r="H40" s="25">
        <f t="shared" si="4"/>
        <v>2</v>
      </c>
      <c r="I40" s="25">
        <f t="shared" si="4"/>
        <v>10</v>
      </c>
      <c r="J40" s="25">
        <f t="shared" si="4"/>
        <v>10</v>
      </c>
      <c r="K40" s="25">
        <f t="shared" si="4"/>
        <v>5</v>
      </c>
    </row>
    <row r="41" spans="4:11">
      <c r="D41" t="s">
        <v>26</v>
      </c>
      <c r="E41" s="25">
        <f t="shared" si="4"/>
        <v>3</v>
      </c>
      <c r="F41" s="25">
        <f t="shared" si="4"/>
        <v>15</v>
      </c>
      <c r="G41" s="25">
        <f t="shared" si="4"/>
        <v>10</v>
      </c>
      <c r="H41" s="25">
        <f t="shared" si="4"/>
        <v>20</v>
      </c>
      <c r="I41" s="25">
        <f t="shared" si="4"/>
        <v>7</v>
      </c>
      <c r="J41" s="25">
        <f t="shared" si="4"/>
        <v>9</v>
      </c>
      <c r="K41" s="25">
        <f t="shared" si="4"/>
        <v>17</v>
      </c>
    </row>
    <row r="42" spans="4:11">
      <c r="D42" t="s">
        <v>27</v>
      </c>
      <c r="E42" s="25">
        <f t="shared" si="4"/>
        <v>6</v>
      </c>
      <c r="F42" s="25">
        <f t="shared" si="4"/>
        <v>9</v>
      </c>
      <c r="G42" s="25">
        <f t="shared" si="4"/>
        <v>18</v>
      </c>
      <c r="H42" s="25">
        <f t="shared" si="4"/>
        <v>10</v>
      </c>
      <c r="I42" s="25">
        <f t="shared" si="4"/>
        <v>2</v>
      </c>
      <c r="J42" s="25">
        <f t="shared" si="4"/>
        <v>6</v>
      </c>
      <c r="K42" s="25">
        <f t="shared" si="4"/>
        <v>6</v>
      </c>
    </row>
    <row r="43" spans="4:11">
      <c r="D43" t="s">
        <v>28</v>
      </c>
      <c r="E43" s="25">
        <f t="shared" si="4"/>
        <v>14</v>
      </c>
      <c r="F43" s="25">
        <f t="shared" si="4"/>
        <v>6</v>
      </c>
      <c r="G43" s="25">
        <f t="shared" si="4"/>
        <v>9</v>
      </c>
      <c r="H43" s="25">
        <f t="shared" si="4"/>
        <v>22</v>
      </c>
      <c r="I43" s="25">
        <f t="shared" si="4"/>
        <v>22</v>
      </c>
      <c r="J43" s="25">
        <f t="shared" si="4"/>
        <v>22</v>
      </c>
      <c r="K43" s="25">
        <f t="shared" si="4"/>
        <v>18</v>
      </c>
    </row>
    <row r="44" spans="4:11">
      <c r="D44" t="s">
        <v>29</v>
      </c>
      <c r="E44" s="25">
        <f t="shared" si="4"/>
        <v>2</v>
      </c>
      <c r="F44" s="25">
        <f t="shared" si="4"/>
        <v>14</v>
      </c>
      <c r="G44" s="25">
        <f t="shared" si="4"/>
        <v>14</v>
      </c>
      <c r="H44" s="25">
        <f t="shared" si="4"/>
        <v>9</v>
      </c>
      <c r="I44" s="25">
        <f t="shared" si="4"/>
        <v>20</v>
      </c>
      <c r="J44" s="25">
        <f t="shared" si="4"/>
        <v>7</v>
      </c>
      <c r="K44" s="25">
        <f t="shared" si="4"/>
        <v>11</v>
      </c>
    </row>
    <row r="45" spans="4:11">
      <c r="D45" t="s">
        <v>30</v>
      </c>
      <c r="E45" s="25">
        <f t="shared" si="4"/>
        <v>4</v>
      </c>
      <c r="F45" s="25">
        <f t="shared" si="4"/>
        <v>2</v>
      </c>
      <c r="G45" s="25">
        <f t="shared" si="4"/>
        <v>5</v>
      </c>
      <c r="H45" s="25">
        <f t="shared" si="4"/>
        <v>11</v>
      </c>
      <c r="I45" s="25">
        <f t="shared" si="4"/>
        <v>5</v>
      </c>
      <c r="J45" s="25">
        <f t="shared" si="4"/>
        <v>5</v>
      </c>
      <c r="K45" s="25">
        <f t="shared" si="4"/>
        <v>4</v>
      </c>
    </row>
    <row r="46" spans="4:11">
      <c r="D46" t="s">
        <v>31</v>
      </c>
      <c r="E46" s="25">
        <f t="shared" si="4"/>
        <v>21</v>
      </c>
      <c r="F46" s="25">
        <f t="shared" si="4"/>
        <v>10</v>
      </c>
      <c r="G46" s="25">
        <f t="shared" si="4"/>
        <v>19</v>
      </c>
      <c r="H46" s="25">
        <f t="shared" si="4"/>
        <v>21</v>
      </c>
      <c r="I46" s="25">
        <f t="shared" si="4"/>
        <v>12</v>
      </c>
      <c r="J46" s="25">
        <f t="shared" si="4"/>
        <v>14</v>
      </c>
      <c r="K46" s="25">
        <f t="shared" si="4"/>
        <v>14</v>
      </c>
    </row>
    <row r="47" spans="4:11">
      <c r="D47" t="s">
        <v>32</v>
      </c>
      <c r="E47" s="25">
        <f t="shared" si="4"/>
        <v>13</v>
      </c>
      <c r="F47" s="25">
        <f t="shared" si="4"/>
        <v>3</v>
      </c>
      <c r="G47" s="25">
        <f t="shared" si="4"/>
        <v>15</v>
      </c>
      <c r="H47" s="25">
        <f t="shared" si="4"/>
        <v>19</v>
      </c>
      <c r="I47" s="25">
        <f t="shared" si="4"/>
        <v>14</v>
      </c>
      <c r="J47" s="25">
        <f t="shared" si="4"/>
        <v>11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4</v>
      </c>
      <c r="G48" s="25">
        <f t="shared" si="4"/>
        <v>2</v>
      </c>
      <c r="H48" s="25">
        <f t="shared" si="4"/>
        <v>13</v>
      </c>
      <c r="I48" s="25">
        <f t="shared" si="4"/>
        <v>15</v>
      </c>
      <c r="J48" s="25">
        <f t="shared" si="4"/>
        <v>12</v>
      </c>
      <c r="K48" s="25">
        <f t="shared" si="4"/>
        <v>12</v>
      </c>
    </row>
    <row r="49" spans="4:11">
      <c r="D49" t="s">
        <v>34</v>
      </c>
      <c r="E49" s="25">
        <f t="shared" si="4"/>
        <v>23</v>
      </c>
      <c r="F49" s="25">
        <f t="shared" si="4"/>
        <v>22</v>
      </c>
      <c r="G49" s="25">
        <f t="shared" si="4"/>
        <v>1</v>
      </c>
      <c r="H49" s="25">
        <f t="shared" si="4"/>
        <v>8</v>
      </c>
      <c r="I49" s="25">
        <f t="shared" si="4"/>
        <v>8</v>
      </c>
      <c r="J49" s="25">
        <f t="shared" si="4"/>
        <v>1</v>
      </c>
      <c r="K49" s="25">
        <f t="shared" si="4"/>
        <v>3</v>
      </c>
    </row>
    <row r="50" spans="4:11">
      <c r="D50" t="s">
        <v>35</v>
      </c>
      <c r="E50" s="25">
        <f t="shared" si="4"/>
        <v>25</v>
      </c>
      <c r="F50" s="25">
        <f t="shared" si="4"/>
        <v>20</v>
      </c>
      <c r="G50" s="25">
        <f t="shared" si="4"/>
        <v>21</v>
      </c>
      <c r="H50" s="25">
        <f t="shared" si="4"/>
        <v>24</v>
      </c>
      <c r="I50" s="25">
        <f t="shared" si="4"/>
        <v>21</v>
      </c>
      <c r="J50" s="25">
        <f t="shared" si="4"/>
        <v>26</v>
      </c>
      <c r="K50" s="25">
        <f t="shared" si="4"/>
        <v>25</v>
      </c>
    </row>
    <row r="51" spans="4:11">
      <c r="D51" t="s">
        <v>36</v>
      </c>
      <c r="E51" s="25">
        <f t="shared" ref="E51:K60" si="5">_xlfn.RANK.EQ(E22,E$5:E$31,1)</f>
        <v>7</v>
      </c>
      <c r="F51" s="25">
        <f t="shared" si="5"/>
        <v>13</v>
      </c>
      <c r="G51" s="25">
        <f t="shared" si="5"/>
        <v>11</v>
      </c>
      <c r="H51" s="25">
        <f t="shared" si="5"/>
        <v>4</v>
      </c>
      <c r="I51" s="25">
        <f t="shared" si="5"/>
        <v>4</v>
      </c>
      <c r="J51" s="25">
        <f t="shared" si="5"/>
        <v>19</v>
      </c>
      <c r="K51" s="25">
        <f t="shared" si="5"/>
        <v>8</v>
      </c>
    </row>
    <row r="52" spans="4:11">
      <c r="D52" t="s">
        <v>37</v>
      </c>
      <c r="E52" s="25">
        <f t="shared" si="5"/>
        <v>8</v>
      </c>
      <c r="F52" s="25">
        <f t="shared" si="5"/>
        <v>24</v>
      </c>
      <c r="G52" s="25">
        <f t="shared" si="5"/>
        <v>24</v>
      </c>
      <c r="H52" s="25">
        <f t="shared" si="5"/>
        <v>12</v>
      </c>
      <c r="I52" s="25">
        <f t="shared" si="5"/>
        <v>18</v>
      </c>
      <c r="J52" s="25">
        <f t="shared" si="5"/>
        <v>17</v>
      </c>
      <c r="K52" s="25">
        <f t="shared" si="5"/>
        <v>21</v>
      </c>
    </row>
    <row r="53" spans="4:11">
      <c r="D53" t="s">
        <v>38</v>
      </c>
      <c r="E53" s="25">
        <f t="shared" si="5"/>
        <v>19</v>
      </c>
      <c r="F53" s="25">
        <f t="shared" si="5"/>
        <v>17</v>
      </c>
      <c r="G53" s="25">
        <f t="shared" si="5"/>
        <v>6</v>
      </c>
      <c r="H53" s="25">
        <f t="shared" si="5"/>
        <v>5</v>
      </c>
      <c r="I53" s="25">
        <f t="shared" si="5"/>
        <v>25</v>
      </c>
      <c r="J53" s="25">
        <f t="shared" si="5"/>
        <v>25</v>
      </c>
      <c r="K53" s="25">
        <f t="shared" si="5"/>
        <v>16</v>
      </c>
    </row>
    <row r="54" spans="4:11">
      <c r="D54" t="s">
        <v>39</v>
      </c>
      <c r="E54" s="25">
        <f t="shared" si="5"/>
        <v>15</v>
      </c>
      <c r="F54" s="25">
        <f t="shared" si="5"/>
        <v>25</v>
      </c>
      <c r="G54" s="25">
        <f t="shared" si="5"/>
        <v>26</v>
      </c>
      <c r="H54" s="25">
        <f t="shared" si="5"/>
        <v>6</v>
      </c>
      <c r="I54" s="25">
        <f t="shared" si="5"/>
        <v>11</v>
      </c>
      <c r="J54" s="25">
        <f t="shared" si="5"/>
        <v>23</v>
      </c>
      <c r="K54" s="25">
        <f t="shared" si="5"/>
        <v>23</v>
      </c>
    </row>
    <row r="55" spans="4:11">
      <c r="D55" t="s">
        <v>40</v>
      </c>
      <c r="E55" s="25">
        <f t="shared" si="5"/>
        <v>11</v>
      </c>
      <c r="F55" s="25">
        <f t="shared" si="5"/>
        <v>26</v>
      </c>
      <c r="G55" s="25">
        <f t="shared" si="5"/>
        <v>25</v>
      </c>
      <c r="H55" s="25">
        <f t="shared" si="5"/>
        <v>26</v>
      </c>
      <c r="I55" s="25">
        <f t="shared" si="5"/>
        <v>26</v>
      </c>
      <c r="J55" s="25">
        <f t="shared" si="5"/>
        <v>20</v>
      </c>
      <c r="K55" s="25">
        <f t="shared" si="5"/>
        <v>26</v>
      </c>
    </row>
    <row r="56" spans="4:11">
      <c r="D56" t="s">
        <v>41</v>
      </c>
      <c r="E56" s="25">
        <f t="shared" si="5"/>
        <v>9</v>
      </c>
      <c r="F56" s="25">
        <f t="shared" si="5"/>
        <v>1</v>
      </c>
      <c r="G56" s="25">
        <f t="shared" si="5"/>
        <v>3</v>
      </c>
      <c r="H56" s="25">
        <f t="shared" si="5"/>
        <v>7</v>
      </c>
      <c r="I56" s="25">
        <f t="shared" si="5"/>
        <v>9</v>
      </c>
      <c r="J56" s="25">
        <f t="shared" si="5"/>
        <v>3</v>
      </c>
      <c r="K56" s="25">
        <f t="shared" si="5"/>
        <v>1</v>
      </c>
    </row>
    <row r="57" spans="4:11">
      <c r="D57" t="s">
        <v>42</v>
      </c>
      <c r="E57" s="25">
        <f t="shared" si="5"/>
        <v>5</v>
      </c>
      <c r="F57" s="25">
        <f t="shared" si="5"/>
        <v>5</v>
      </c>
      <c r="G57" s="25">
        <f t="shared" si="5"/>
        <v>12</v>
      </c>
      <c r="H57" s="25">
        <f t="shared" si="5"/>
        <v>3</v>
      </c>
      <c r="I57" s="25">
        <f t="shared" si="5"/>
        <v>1</v>
      </c>
      <c r="J57" s="25">
        <f t="shared" si="5"/>
        <v>2</v>
      </c>
      <c r="K57" s="25">
        <f t="shared" si="5"/>
        <v>2</v>
      </c>
    </row>
    <row r="58" spans="4:11">
      <c r="D58" t="s">
        <v>43</v>
      </c>
      <c r="E58" s="25">
        <f t="shared" si="5"/>
        <v>22</v>
      </c>
      <c r="F58" s="25">
        <f t="shared" si="5"/>
        <v>19</v>
      </c>
      <c r="G58" s="25">
        <f t="shared" si="5"/>
        <v>8</v>
      </c>
      <c r="H58" s="25">
        <f t="shared" si="5"/>
        <v>18</v>
      </c>
      <c r="I58" s="25">
        <f t="shared" si="5"/>
        <v>6</v>
      </c>
      <c r="J58" s="25">
        <f t="shared" si="5"/>
        <v>4</v>
      </c>
      <c r="K58" s="25">
        <f t="shared" si="5"/>
        <v>9</v>
      </c>
    </row>
    <row r="59" spans="4:11">
      <c r="D59" t="s">
        <v>44</v>
      </c>
      <c r="E59" s="25">
        <f t="shared" si="5"/>
        <v>12</v>
      </c>
      <c r="F59" s="25">
        <f t="shared" si="5"/>
        <v>11</v>
      </c>
      <c r="G59" s="25">
        <f t="shared" si="5"/>
        <v>20</v>
      </c>
      <c r="H59" s="25">
        <f t="shared" si="5"/>
        <v>1</v>
      </c>
      <c r="I59" s="25">
        <f t="shared" si="5"/>
        <v>3</v>
      </c>
      <c r="J59" s="25">
        <f t="shared" si="5"/>
        <v>13</v>
      </c>
      <c r="K59" s="25">
        <f t="shared" si="5"/>
        <v>7</v>
      </c>
    </row>
    <row r="60" spans="4:11">
      <c r="D60" t="s">
        <v>45</v>
      </c>
      <c r="E60" s="25">
        <f t="shared" si="5"/>
        <v>17</v>
      </c>
      <c r="F60" s="25">
        <f t="shared" si="5"/>
        <v>16</v>
      </c>
      <c r="G60" s="25">
        <f t="shared" si="5"/>
        <v>13</v>
      </c>
      <c r="H60" s="25">
        <f t="shared" si="5"/>
        <v>23</v>
      </c>
      <c r="I60" s="25">
        <f t="shared" si="5"/>
        <v>23</v>
      </c>
      <c r="J60" s="25">
        <f t="shared" si="5"/>
        <v>15</v>
      </c>
      <c r="K60" s="25">
        <f t="shared" si="5"/>
        <v>20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8.7618335618431503E-3</v>
      </c>
      <c r="F63">
        <v>6.75198775794974E-2</v>
      </c>
      <c r="G63">
        <v>0.138126299731163</v>
      </c>
      <c r="H63">
        <v>0.197731631005096</v>
      </c>
      <c r="I63">
        <v>5.43811409103966E-2</v>
      </c>
      <c r="J63">
        <v>8.76795289197351E-2</v>
      </c>
      <c r="K63">
        <v>0.11051755274215699</v>
      </c>
    </row>
    <row r="64" spans="4:11">
      <c r="D64" t="s">
        <v>20</v>
      </c>
      <c r="E64">
        <v>3.2342263678645698E-2</v>
      </c>
      <c r="F64">
        <v>6.2998534790364005E-2</v>
      </c>
      <c r="G64">
        <v>5.9377166134435798E-2</v>
      </c>
      <c r="H64">
        <v>7.4940398214961901E-2</v>
      </c>
      <c r="I64">
        <v>6.4988534667942202E-2</v>
      </c>
      <c r="J64">
        <v>5.7021231014799501E-2</v>
      </c>
      <c r="K64">
        <v>6.6362069930603299E-2</v>
      </c>
    </row>
    <row r="65" spans="4:11">
      <c r="D65" t="s">
        <v>21</v>
      </c>
      <c r="E65">
        <v>1.7311599371935701E-2</v>
      </c>
      <c r="F65">
        <v>2.94320345049294E-2</v>
      </c>
      <c r="G65">
        <v>6.6318372953982893E-2</v>
      </c>
      <c r="H65">
        <v>7.8023635308738598E-2</v>
      </c>
      <c r="I65">
        <v>6.6045087100452704E-2</v>
      </c>
      <c r="J65">
        <v>9.4973784147132298E-2</v>
      </c>
      <c r="K65">
        <v>9.6333284986968998E-2</v>
      </c>
    </row>
    <row r="66" spans="4:11">
      <c r="D66" t="s">
        <v>22</v>
      </c>
      <c r="E66">
        <v>0.101690643848987</v>
      </c>
      <c r="F66">
        <v>0.221915223771086</v>
      </c>
      <c r="G66">
        <v>9.4130143411504996E-2</v>
      </c>
      <c r="H66">
        <v>0.149261664911953</v>
      </c>
      <c r="I66">
        <v>0.197218836114993</v>
      </c>
      <c r="J66">
        <v>0.13902353949402199</v>
      </c>
      <c r="K66">
        <v>0.171923971055914</v>
      </c>
    </row>
    <row r="67" spans="4:11">
      <c r="D67" t="s">
        <v>23</v>
      </c>
      <c r="E67">
        <v>2.5293462842702501E-2</v>
      </c>
      <c r="F67">
        <v>2.8653636282386302E-2</v>
      </c>
      <c r="G67">
        <v>0.116232412860006</v>
      </c>
      <c r="H67">
        <v>8.3348736021221198E-2</v>
      </c>
      <c r="I67">
        <v>8.8105395628232594E-2</v>
      </c>
      <c r="J67">
        <v>7.1717670377917001E-2</v>
      </c>
      <c r="K67">
        <v>7.8660985277218196E-2</v>
      </c>
    </row>
    <row r="68" spans="4:11">
      <c r="D68" t="s">
        <v>24</v>
      </c>
      <c r="E68">
        <v>5.8163804147519902E-4</v>
      </c>
      <c r="F68">
        <v>5.2577533852350603E-2</v>
      </c>
      <c r="G68">
        <v>4.17140952679717E-2</v>
      </c>
      <c r="H68">
        <v>8.0882398962942997E-2</v>
      </c>
      <c r="I68">
        <v>6.9614531114163394E-2</v>
      </c>
      <c r="J68">
        <v>6.6720944525297601E-2</v>
      </c>
      <c r="K68">
        <v>6.7090189042487106E-2</v>
      </c>
    </row>
    <row r="69" spans="4:11">
      <c r="D69" t="s">
        <v>25</v>
      </c>
      <c r="E69">
        <v>8.9799604748386205E-2</v>
      </c>
      <c r="F69">
        <v>4.5124324447906802E-2</v>
      </c>
      <c r="G69">
        <v>3.01448404560135E-2</v>
      </c>
      <c r="H69">
        <v>2.4226110069022699E-2</v>
      </c>
      <c r="I69">
        <v>4.6573532074218701E-2</v>
      </c>
      <c r="J69">
        <v>5.9258768196730698E-2</v>
      </c>
      <c r="K69">
        <v>4.49853635793033E-2</v>
      </c>
    </row>
    <row r="70" spans="4:11">
      <c r="D70" t="s">
        <v>26</v>
      </c>
      <c r="E70">
        <v>3.8153184024388902E-3</v>
      </c>
      <c r="F70">
        <v>4.7976761573439802E-2</v>
      </c>
      <c r="G70">
        <v>4.9759040574893602E-2</v>
      </c>
      <c r="H70">
        <v>8.8174373938708805E-2</v>
      </c>
      <c r="I70">
        <v>3.37523636069917E-2</v>
      </c>
      <c r="J70">
        <v>5.9249748916654597E-2</v>
      </c>
      <c r="K70">
        <v>6.9884091222362901E-2</v>
      </c>
    </row>
    <row r="71" spans="4:11">
      <c r="D71" t="s">
        <v>27</v>
      </c>
      <c r="E71">
        <v>6.2938126870421898E-3</v>
      </c>
      <c r="F71">
        <v>3.3289165133075997E-2</v>
      </c>
      <c r="G71">
        <v>7.48070241229251E-2</v>
      </c>
      <c r="H71">
        <v>5.9418394856297303E-2</v>
      </c>
      <c r="I71">
        <v>1.46600272031761E-2</v>
      </c>
      <c r="J71">
        <v>3.8144758993803603E-2</v>
      </c>
      <c r="K71">
        <v>4.5406646095975098E-2</v>
      </c>
    </row>
    <row r="72" spans="4:11">
      <c r="D72" t="s">
        <v>28</v>
      </c>
      <c r="E72">
        <v>1.6520658724660998E-2</v>
      </c>
      <c r="F72">
        <v>2.83545954508845E-2</v>
      </c>
      <c r="G72">
        <v>4.9077214884194698E-2</v>
      </c>
      <c r="H72">
        <v>0.116503206285564</v>
      </c>
      <c r="I72">
        <v>7.3383147388933506E-2</v>
      </c>
      <c r="J72">
        <v>9.0729450736677E-2</v>
      </c>
      <c r="K72">
        <v>7.6760054429756697E-2</v>
      </c>
    </row>
    <row r="73" spans="4:11">
      <c r="D73" t="s">
        <v>29</v>
      </c>
      <c r="E73">
        <v>3.1957784878465798E-3</v>
      </c>
      <c r="F73">
        <v>4.7460115215082803E-2</v>
      </c>
      <c r="G73">
        <v>5.5197087851760203E-2</v>
      </c>
      <c r="H73">
        <v>5.86026941685244E-2</v>
      </c>
      <c r="I73">
        <v>7.2521665967756901E-2</v>
      </c>
      <c r="J73">
        <v>5.1740029500645199E-2</v>
      </c>
      <c r="K73">
        <v>6.2953040151925099E-2</v>
      </c>
    </row>
    <row r="74" spans="4:11">
      <c r="D74" t="s">
        <v>30</v>
      </c>
      <c r="E74">
        <v>4.5876131101106801E-3</v>
      </c>
      <c r="F74">
        <v>2.0125871054090898E-2</v>
      </c>
      <c r="G74">
        <v>3.3686842358278103E-2</v>
      </c>
      <c r="H74">
        <v>6.3672159060399303E-2</v>
      </c>
      <c r="I74">
        <v>2.9085680910005698E-2</v>
      </c>
      <c r="J74">
        <v>3.5185128545107303E-2</v>
      </c>
      <c r="K74">
        <v>3.9962147748412703E-2</v>
      </c>
    </row>
    <row r="75" spans="4:11">
      <c r="D75" t="s">
        <v>31</v>
      </c>
      <c r="E75">
        <v>4.29704635693757E-2</v>
      </c>
      <c r="F75">
        <v>4.4103773681489399E-2</v>
      </c>
      <c r="G75">
        <v>7.5148980554273603E-2</v>
      </c>
      <c r="H75">
        <v>8.9384984575589799E-2</v>
      </c>
      <c r="I75">
        <v>5.0491757355638801E-2</v>
      </c>
      <c r="J75">
        <v>6.5933548892283506E-2</v>
      </c>
      <c r="K75">
        <v>6.7065723971704794E-2</v>
      </c>
    </row>
    <row r="76" spans="4:11">
      <c r="D76" t="s">
        <v>32</v>
      </c>
      <c r="E76">
        <v>1.40589003326202E-2</v>
      </c>
      <c r="F76">
        <v>2.4011589626894699E-2</v>
      </c>
      <c r="G76">
        <v>5.6047063623981E-2</v>
      </c>
      <c r="H76">
        <v>8.7889820024177695E-2</v>
      </c>
      <c r="I76">
        <v>5.7981702240390398E-2</v>
      </c>
      <c r="J76">
        <v>6.0518574330456501E-2</v>
      </c>
      <c r="K76">
        <v>6.0981718609262998E-2</v>
      </c>
    </row>
    <row r="77" spans="4:11">
      <c r="D77" t="s">
        <v>33</v>
      </c>
      <c r="E77">
        <v>5.5470102586874501E-2</v>
      </c>
      <c r="F77">
        <v>2.5142459137073699E-2</v>
      </c>
      <c r="G77">
        <v>2.50419428177838E-2</v>
      </c>
      <c r="H77">
        <v>6.73081014509537E-2</v>
      </c>
      <c r="I77">
        <v>5.8414149401481798E-2</v>
      </c>
      <c r="J77">
        <v>6.2684640438247993E-2</v>
      </c>
      <c r="K77">
        <v>6.3488613071226899E-2</v>
      </c>
    </row>
    <row r="78" spans="4:11">
      <c r="D78" t="s">
        <v>34</v>
      </c>
      <c r="E78">
        <v>5.52121596844714E-2</v>
      </c>
      <c r="F78">
        <v>6.3683050253598397E-2</v>
      </c>
      <c r="G78">
        <v>2.1572744447196101E-2</v>
      </c>
      <c r="H78">
        <v>5.4534721782124797E-2</v>
      </c>
      <c r="I78">
        <v>3.5839569964915802E-2</v>
      </c>
      <c r="J78">
        <v>1.85310331949897E-2</v>
      </c>
      <c r="K78">
        <v>3.8832223928565002E-2</v>
      </c>
    </row>
    <row r="79" spans="4:11">
      <c r="D79" t="s">
        <v>35</v>
      </c>
      <c r="E79">
        <v>6.5522126339087494E-2</v>
      </c>
      <c r="F79">
        <v>5.8103773352607101E-2</v>
      </c>
      <c r="G79">
        <v>8.1394901597560798E-2</v>
      </c>
      <c r="H79">
        <v>0.13315326224495599</v>
      </c>
      <c r="I79">
        <v>7.3093691102820504E-2</v>
      </c>
      <c r="J79">
        <v>0.117714574157312</v>
      </c>
      <c r="K79">
        <v>0.119368997976918</v>
      </c>
    </row>
    <row r="80" spans="4:11">
      <c r="D80" t="s">
        <v>36</v>
      </c>
      <c r="E80">
        <v>6.4070304347676604E-3</v>
      </c>
      <c r="F80">
        <v>4.59101179097407E-2</v>
      </c>
      <c r="G80">
        <v>5.1818680089584297E-2</v>
      </c>
      <c r="H80">
        <v>3.9589473839780898E-2</v>
      </c>
      <c r="I80">
        <v>2.5264582762960001E-2</v>
      </c>
      <c r="J80">
        <v>7.9613914364822597E-2</v>
      </c>
      <c r="K80">
        <v>5.4761033287705402E-2</v>
      </c>
    </row>
    <row r="81" spans="4:11">
      <c r="D81" t="s">
        <v>37</v>
      </c>
      <c r="E81">
        <v>7.10578912252402E-3</v>
      </c>
      <c r="F81">
        <v>8.2488868834294501E-2</v>
      </c>
      <c r="G81">
        <v>0.124438134082131</v>
      </c>
      <c r="H81">
        <v>6.6129193987862905E-2</v>
      </c>
      <c r="I81">
        <v>6.6274003817548097E-2</v>
      </c>
      <c r="J81">
        <v>6.9609522041245098E-2</v>
      </c>
      <c r="K81">
        <v>8.7393431216508097E-2</v>
      </c>
    </row>
    <row r="82" spans="4:11">
      <c r="D82" t="s">
        <v>38</v>
      </c>
      <c r="E82">
        <v>2.8399364348099299E-2</v>
      </c>
      <c r="F82">
        <v>5.0933024858438397E-2</v>
      </c>
      <c r="G82">
        <v>3.9833911374751903E-2</v>
      </c>
      <c r="H82">
        <v>4.4271613552710698E-2</v>
      </c>
      <c r="I82">
        <v>8.8816288007097594E-2</v>
      </c>
      <c r="J82">
        <v>0.105021579763817</v>
      </c>
      <c r="K82">
        <v>6.8483172737840603E-2</v>
      </c>
    </row>
    <row r="83" spans="4:11">
      <c r="D83" t="s">
        <v>39</v>
      </c>
      <c r="E83">
        <v>1.7023218939106299E-2</v>
      </c>
      <c r="F83">
        <v>9.0555296128629198E-2</v>
      </c>
      <c r="G83">
        <v>0.127417898369976</v>
      </c>
      <c r="H83">
        <v>4.6946349999062498E-2</v>
      </c>
      <c r="I83">
        <v>4.8233485200906499E-2</v>
      </c>
      <c r="J83">
        <v>9.28138717825399E-2</v>
      </c>
      <c r="K83">
        <v>9.85761926714179E-2</v>
      </c>
    </row>
    <row r="84" spans="4:11">
      <c r="D84" t="s">
        <v>40</v>
      </c>
      <c r="E84">
        <v>9.1327761260482105E-3</v>
      </c>
      <c r="F84">
        <v>0.102586081116998</v>
      </c>
      <c r="G84">
        <v>0.12539832973270901</v>
      </c>
      <c r="H84">
        <v>0.15284561570213001</v>
      </c>
      <c r="I84">
        <v>0.124935503955055</v>
      </c>
      <c r="J84">
        <v>8.65493962765463E-2</v>
      </c>
      <c r="K84">
        <v>0.13409154384515001</v>
      </c>
    </row>
    <row r="85" spans="4:11">
      <c r="D85" t="s">
        <v>41</v>
      </c>
      <c r="E85">
        <v>8.5986213014205195E-3</v>
      </c>
      <c r="F85">
        <v>1.2430380792312099E-2</v>
      </c>
      <c r="G85">
        <v>2.7881949168609099E-2</v>
      </c>
      <c r="H85">
        <v>4.9599345387514697E-2</v>
      </c>
      <c r="I85">
        <v>4.5435963902437301E-2</v>
      </c>
      <c r="J85">
        <v>2.7542129983410601E-2</v>
      </c>
      <c r="K85">
        <v>3.5357771376125502E-2</v>
      </c>
    </row>
    <row r="86" spans="4:11">
      <c r="D86" t="s">
        <v>42</v>
      </c>
      <c r="E86">
        <v>5.1595304701488598E-3</v>
      </c>
      <c r="F86">
        <v>2.7520566638567501E-2</v>
      </c>
      <c r="G86">
        <v>5.2191354838239001E-2</v>
      </c>
      <c r="H86">
        <v>3.6076042427846601E-2</v>
      </c>
      <c r="I86">
        <v>1.3017580293400201E-2</v>
      </c>
      <c r="J86">
        <v>2.50769140162704E-2</v>
      </c>
      <c r="K86">
        <v>3.5973445163648997E-2</v>
      </c>
    </row>
    <row r="87" spans="4:11">
      <c r="D87" t="s">
        <v>43</v>
      </c>
      <c r="E87">
        <v>5.3423985681690503E-2</v>
      </c>
      <c r="F87">
        <v>5.6561894303352303E-2</v>
      </c>
      <c r="G87">
        <v>4.8153853388846903E-2</v>
      </c>
      <c r="H87">
        <v>8.7525705665626494E-2</v>
      </c>
      <c r="I87">
        <v>3.2184259254774E-2</v>
      </c>
      <c r="J87">
        <v>3.4538079321417302E-2</v>
      </c>
      <c r="K87">
        <v>5.8835188750565703E-2</v>
      </c>
    </row>
    <row r="88" spans="4:11">
      <c r="D88" t="s">
        <v>44</v>
      </c>
      <c r="E88">
        <v>1.08972350489708E-2</v>
      </c>
      <c r="F88">
        <v>4.4956536365275503E-2</v>
      </c>
      <c r="G88">
        <v>7.9496900742326598E-2</v>
      </c>
      <c r="H88">
        <v>1.9132332426350301E-2</v>
      </c>
      <c r="I88">
        <v>2.4552945762778201E-2</v>
      </c>
      <c r="J88">
        <v>6.5127321016288403E-2</v>
      </c>
      <c r="K88">
        <v>5.28523432791453E-2</v>
      </c>
    </row>
    <row r="89" spans="4:11">
      <c r="D89" t="s">
        <v>45</v>
      </c>
      <c r="E89">
        <v>1.7860707071182799E-2</v>
      </c>
      <c r="F89">
        <v>4.8318555017999698E-2</v>
      </c>
      <c r="G89">
        <v>5.4278715441633797E-2</v>
      </c>
      <c r="H89">
        <v>0.119939795055962</v>
      </c>
      <c r="I89">
        <v>8.1117771671802799E-2</v>
      </c>
      <c r="J89">
        <v>6.6063710500735007E-2</v>
      </c>
      <c r="K89">
        <v>8.1449158600726296E-2</v>
      </c>
    </row>
  </sheetData>
  <mergeCells count="2">
    <mergeCell ref="D3:D4"/>
    <mergeCell ref="E3:K3"/>
  </mergeCells>
  <conditionalFormatting sqref="E34:K60">
    <cfRule type="cellIs" dxfId="29" priority="1" operator="equal">
      <formula>3</formula>
    </cfRule>
    <cfRule type="cellIs" dxfId="28" priority="2" operator="equal">
      <formula>2</formula>
    </cfRule>
    <cfRule type="cellIs" dxfId="27" priority="3" operator="equal">
      <formula>1</formula>
    </cfRule>
    <cfRule type="cellIs" dxfId="26" priority="4" operator="equal">
      <formula>3</formula>
    </cfRule>
    <cfRule type="cellIs" dxfId="25" priority="5" operator="equal">
      <formula>2</formula>
    </cfRule>
    <cfRule type="cellIs" dxfId="24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9"/>
  <sheetViews>
    <sheetView showGridLines="0" workbookViewId="0">
      <selection activeCell="D2" sqref="D2"/>
    </sheetView>
  </sheetViews>
  <sheetFormatPr baseColWidth="10" defaultColWidth="8.83203125" defaultRowHeight="14" x14ac:dyDescent="0"/>
  <cols>
    <col min="4" max="4" width="16.83203125" customWidth="1"/>
    <col min="5" max="11" width="7.1640625" customWidth="1"/>
    <col min="12" max="12" width="12.5" bestFit="1" customWidth="1"/>
  </cols>
  <sheetData>
    <row r="2" spans="3:11">
      <c r="D2" s="1" t="s">
        <v>143</v>
      </c>
    </row>
    <row r="3" spans="3:11" ht="11.25" customHeight="1">
      <c r="D3" s="43" t="s">
        <v>136</v>
      </c>
      <c r="E3" s="45" t="s">
        <v>1</v>
      </c>
      <c r="F3" s="45"/>
      <c r="G3" s="45"/>
      <c r="H3" s="45"/>
      <c r="I3" s="45"/>
      <c r="J3" s="45"/>
      <c r="K3" s="45"/>
    </row>
    <row r="4" spans="3:11" ht="36" customHeight="1">
      <c r="D4" s="44"/>
      <c r="E4" s="4" t="s">
        <v>106</v>
      </c>
      <c r="F4" s="5" t="s">
        <v>107</v>
      </c>
      <c r="G4" s="5" t="s">
        <v>108</v>
      </c>
      <c r="H4" s="5" t="s">
        <v>110</v>
      </c>
      <c r="I4" s="5" t="s">
        <v>109</v>
      </c>
      <c r="J4" s="5" t="s">
        <v>111</v>
      </c>
      <c r="K4" s="5" t="s">
        <v>112</v>
      </c>
    </row>
    <row r="5" spans="3:11" ht="14" customHeight="1">
      <c r="C5" t="s">
        <v>19</v>
      </c>
      <c r="D5" s="28" t="str">
        <f t="shared" ref="D5:D31" si="0">VLOOKUP(C5,desc_estados,2,FALSE)</f>
        <v>Acre</v>
      </c>
      <c r="E5" s="29">
        <f>VLOOKUP($C5,$D$62:$K$89,COLUMN(B:B),FALSE)</f>
        <v>8.7618335618431503E-3</v>
      </c>
      <c r="F5" s="29">
        <f t="shared" ref="F5:K20" si="1">VLOOKUP($C5,$D$62:$K$89,COLUMN(C:C),FALSE)</f>
        <v>1.8593098180710501E-2</v>
      </c>
      <c r="G5" s="29">
        <f t="shared" si="1"/>
        <v>0.11502573341580501</v>
      </c>
      <c r="H5" s="29">
        <f t="shared" si="1"/>
        <v>7.7622929535387103E-2</v>
      </c>
      <c r="I5" s="29">
        <f t="shared" si="1"/>
        <v>1.47903323613517E-2</v>
      </c>
      <c r="J5" s="29">
        <f t="shared" si="1"/>
        <v>2.5886705359843699E-2</v>
      </c>
      <c r="K5" s="29">
        <f t="shared" si="1"/>
        <v>4.5597473835396703E-2</v>
      </c>
    </row>
    <row r="6" spans="3:11" ht="14" customHeight="1">
      <c r="C6" t="s">
        <v>20</v>
      </c>
      <c r="D6" s="28" t="str">
        <f t="shared" si="0"/>
        <v>Alagoas</v>
      </c>
      <c r="E6" s="29">
        <f t="shared" ref="E6:K31" si="2">VLOOKUP($C6,$D$62:$K$89,COLUMN(B:B),FALSE)</f>
        <v>3.2342263678645698E-2</v>
      </c>
      <c r="F6" s="29">
        <f t="shared" si="1"/>
        <v>5.32361132509372E-3</v>
      </c>
      <c r="G6" s="29">
        <f t="shared" si="1"/>
        <v>6.9650262482436696E-3</v>
      </c>
      <c r="H6" s="29">
        <f t="shared" si="1"/>
        <v>8.2850932602417798E-3</v>
      </c>
      <c r="I6" s="29">
        <f t="shared" si="1"/>
        <v>5.48267755163519E-2</v>
      </c>
      <c r="J6" s="29">
        <f t="shared" si="1"/>
        <v>4.4731459486577203E-2</v>
      </c>
      <c r="K6" s="29">
        <f t="shared" si="1"/>
        <v>-3.8306963110249698E-2</v>
      </c>
    </row>
    <row r="7" spans="3:11" ht="14" customHeight="1">
      <c r="C7" t="s">
        <v>21</v>
      </c>
      <c r="D7" s="28" t="str">
        <f t="shared" si="0"/>
        <v>Amazonas</v>
      </c>
      <c r="E7" s="29">
        <f t="shared" si="2"/>
        <v>1.7311599371935701E-2</v>
      </c>
      <c r="F7" s="29">
        <f t="shared" si="1"/>
        <v>-2.2890404436395101E-3</v>
      </c>
      <c r="G7" s="29">
        <f t="shared" si="1"/>
        <v>1.2983702857016499E-2</v>
      </c>
      <c r="H7" s="29">
        <f t="shared" si="1"/>
        <v>4.8294236750080896E-3</v>
      </c>
      <c r="I7" s="29">
        <f t="shared" si="1"/>
        <v>-1.3018465880611899E-2</v>
      </c>
      <c r="J7" s="29">
        <f t="shared" si="1"/>
        <v>-7.1672306025447094E-2</v>
      </c>
      <c r="K7" s="29">
        <f t="shared" si="1"/>
        <v>1.63561554331807E-2</v>
      </c>
    </row>
    <row r="8" spans="3:11" ht="14" customHeight="1">
      <c r="C8" t="s">
        <v>22</v>
      </c>
      <c r="D8" s="28" t="str">
        <f t="shared" si="0"/>
        <v>Amapá</v>
      </c>
      <c r="E8" s="29">
        <f t="shared" si="2"/>
        <v>0.101690643848987</v>
      </c>
      <c r="F8" s="29">
        <f t="shared" si="1"/>
        <v>0.10007190282208001</v>
      </c>
      <c r="G8" s="29">
        <f t="shared" si="1"/>
        <v>3.4691722104377799E-2</v>
      </c>
      <c r="H8" s="29">
        <f t="shared" si="1"/>
        <v>2.2853166991287101E-3</v>
      </c>
      <c r="I8" s="29">
        <f t="shared" si="1"/>
        <v>0.20289919895545899</v>
      </c>
      <c r="J8" s="29">
        <f t="shared" si="1"/>
        <v>-6.83445380148664E-3</v>
      </c>
      <c r="K8" s="29">
        <f t="shared" si="1"/>
        <v>6.2107087572851202E-2</v>
      </c>
    </row>
    <row r="9" spans="3:11" ht="14" customHeight="1">
      <c r="C9" t="s">
        <v>23</v>
      </c>
      <c r="D9" s="28" t="str">
        <f t="shared" si="0"/>
        <v>Bahia</v>
      </c>
      <c r="E9" s="29">
        <f t="shared" si="2"/>
        <v>-2.5293462842702501E-2</v>
      </c>
      <c r="F9" s="29">
        <f t="shared" si="1"/>
        <v>-1.4687583361563301E-2</v>
      </c>
      <c r="G9" s="29">
        <f t="shared" si="1"/>
        <v>5.38153552462994E-2</v>
      </c>
      <c r="H9" s="29">
        <f t="shared" si="1"/>
        <v>1.2445817166269999E-2</v>
      </c>
      <c r="I9" s="29">
        <f t="shared" si="1"/>
        <v>3.01670244284412E-2</v>
      </c>
      <c r="J9" s="29">
        <f t="shared" si="1"/>
        <v>-2.12400872808877E-2</v>
      </c>
      <c r="K9" s="29">
        <f t="shared" si="1"/>
        <v>-2.1167632292996802E-3</v>
      </c>
    </row>
    <row r="10" spans="3:11" ht="14" customHeight="1">
      <c r="C10" t="s">
        <v>24</v>
      </c>
      <c r="D10" s="28" t="str">
        <f t="shared" si="0"/>
        <v>Ceará</v>
      </c>
      <c r="E10" s="29">
        <f t="shared" si="2"/>
        <v>5.8163804147519902E-4</v>
      </c>
      <c r="F10" s="29">
        <f t="shared" si="1"/>
        <v>1.0448779154029499E-2</v>
      </c>
      <c r="G10" s="29">
        <f t="shared" si="1"/>
        <v>-1.48532406693341E-2</v>
      </c>
      <c r="H10" s="29">
        <f t="shared" si="1"/>
        <v>-9.2504778429569102E-4</v>
      </c>
      <c r="I10" s="29">
        <f t="shared" si="1"/>
        <v>-1.4200954351032901E-2</v>
      </c>
      <c r="J10" s="29">
        <f t="shared" si="1"/>
        <v>-2.0662951731207899E-2</v>
      </c>
      <c r="K10" s="29">
        <f t="shared" si="1"/>
        <v>1.8641295226750499E-2</v>
      </c>
    </row>
    <row r="11" spans="3:11" ht="14" customHeight="1">
      <c r="C11" t="s">
        <v>25</v>
      </c>
      <c r="D11" s="28" t="str">
        <f t="shared" si="0"/>
        <v>Distrito Federal</v>
      </c>
      <c r="E11" s="29">
        <f t="shared" si="2"/>
        <v>8.9799604748386205E-2</v>
      </c>
      <c r="F11" s="29">
        <f t="shared" si="1"/>
        <v>-5.7162506331145798E-3</v>
      </c>
      <c r="G11" s="29">
        <f t="shared" si="1"/>
        <v>1.1827986324622101E-3</v>
      </c>
      <c r="H11" s="29">
        <f t="shared" si="1"/>
        <v>-5.53433917492088E-3</v>
      </c>
      <c r="I11" s="29">
        <f t="shared" si="1"/>
        <v>-1.03239093768668E-3</v>
      </c>
      <c r="J11" s="29">
        <f t="shared" si="1"/>
        <v>-1.16693669394259E-2</v>
      </c>
      <c r="K11" s="29">
        <f t="shared" si="1"/>
        <v>2.74469723069104E-3</v>
      </c>
    </row>
    <row r="12" spans="3:11" ht="14" customHeight="1">
      <c r="C12" t="s">
        <v>26</v>
      </c>
      <c r="D12" s="28" t="str">
        <f t="shared" si="0"/>
        <v>Espírito Santo</v>
      </c>
      <c r="E12" s="29">
        <f t="shared" si="2"/>
        <v>3.8153184024388902E-3</v>
      </c>
      <c r="F12" s="29">
        <f t="shared" si="1"/>
        <v>6.5484302291428003E-3</v>
      </c>
      <c r="G12" s="29">
        <f t="shared" si="1"/>
        <v>5.6796896014373001E-3</v>
      </c>
      <c r="H12" s="29">
        <f t="shared" si="1"/>
        <v>4.9485005597409201E-3</v>
      </c>
      <c r="I12" s="29">
        <f t="shared" si="1"/>
        <v>9.6271320637593798E-3</v>
      </c>
      <c r="J12" s="29">
        <f t="shared" si="1"/>
        <v>6.4614332979769E-3</v>
      </c>
      <c r="K12" s="29">
        <f t="shared" si="1"/>
        <v>-1.39703872288942E-3</v>
      </c>
    </row>
    <row r="13" spans="3:11" ht="14" customHeight="1">
      <c r="C13" t="s">
        <v>27</v>
      </c>
      <c r="D13" s="28" t="str">
        <f t="shared" si="0"/>
        <v>Goiás</v>
      </c>
      <c r="E13" s="29">
        <f t="shared" si="2"/>
        <v>-6.2938126870421898E-3</v>
      </c>
      <c r="F13" s="29">
        <f t="shared" si="1"/>
        <v>1.47049613315288E-3</v>
      </c>
      <c r="G13" s="29">
        <f t="shared" si="1"/>
        <v>1.39617003731851E-2</v>
      </c>
      <c r="H13" s="29">
        <f t="shared" si="1"/>
        <v>1.5639350139080299E-2</v>
      </c>
      <c r="I13" s="29">
        <f t="shared" si="1"/>
        <v>-1.3498648897516501E-2</v>
      </c>
      <c r="J13" s="29">
        <f t="shared" si="1"/>
        <v>3.6570724512933799E-2</v>
      </c>
      <c r="K13" s="29">
        <f t="shared" si="1"/>
        <v>1.0940000130479599E-2</v>
      </c>
    </row>
    <row r="14" spans="3:11" ht="14" customHeight="1">
      <c r="C14" t="s">
        <v>28</v>
      </c>
      <c r="D14" s="28" t="str">
        <f t="shared" si="0"/>
        <v>Maranhão</v>
      </c>
      <c r="E14" s="29">
        <f t="shared" si="2"/>
        <v>1.6520658724660998E-2</v>
      </c>
      <c r="F14" s="29">
        <f t="shared" si="1"/>
        <v>-1.72777369794661E-2</v>
      </c>
      <c r="G14" s="29">
        <f t="shared" si="1"/>
        <v>-1.5361761338158E-2</v>
      </c>
      <c r="H14" s="29">
        <f t="shared" si="1"/>
        <v>1.02766279687245E-2</v>
      </c>
      <c r="I14" s="29">
        <f t="shared" si="1"/>
        <v>4.9946543981325303E-4</v>
      </c>
      <c r="J14" s="29">
        <f t="shared" si="1"/>
        <v>2.0928803916167499E-2</v>
      </c>
      <c r="K14" s="29">
        <f t="shared" si="1"/>
        <v>-8.1736292708419703E-3</v>
      </c>
    </row>
    <row r="15" spans="3:11" ht="14" customHeight="1">
      <c r="C15" t="s">
        <v>29</v>
      </c>
      <c r="D15" s="28" t="str">
        <f t="shared" si="0"/>
        <v>Minas Gerais</v>
      </c>
      <c r="E15" s="29">
        <f t="shared" si="2"/>
        <v>-3.1957784878465798E-3</v>
      </c>
      <c r="F15" s="29">
        <f t="shared" si="1"/>
        <v>-1.17897896312861E-2</v>
      </c>
      <c r="G15" s="29">
        <f t="shared" si="1"/>
        <v>-4.4005677008248603E-2</v>
      </c>
      <c r="H15" s="29">
        <f t="shared" si="1"/>
        <v>-2.2190160424448899E-3</v>
      </c>
      <c r="I15" s="29">
        <f t="shared" si="1"/>
        <v>-9.0893021360283002E-3</v>
      </c>
      <c r="J15" s="29">
        <f t="shared" si="1"/>
        <v>-4.9646028036767799E-2</v>
      </c>
      <c r="K15" s="29">
        <f t="shared" si="1"/>
        <v>-2.2758181468612301E-2</v>
      </c>
    </row>
    <row r="16" spans="3:11" ht="14" customHeight="1">
      <c r="C16" t="s">
        <v>30</v>
      </c>
      <c r="D16" s="28" t="str">
        <f t="shared" si="0"/>
        <v>Mato Grosso do Sul</v>
      </c>
      <c r="E16" s="29">
        <f t="shared" si="2"/>
        <v>4.5876131101106801E-3</v>
      </c>
      <c r="F16" s="29">
        <f t="shared" si="1"/>
        <v>7.4199677444798098E-3</v>
      </c>
      <c r="G16" s="29">
        <f t="shared" si="1"/>
        <v>-1.4569733780505601E-4</v>
      </c>
      <c r="H16" s="29">
        <f t="shared" si="1"/>
        <v>-1.4153890564156901E-2</v>
      </c>
      <c r="I16" s="29">
        <f t="shared" si="1"/>
        <v>1.90517847715122E-2</v>
      </c>
      <c r="J16" s="29">
        <f t="shared" si="1"/>
        <v>-4.8204891128299501E-3</v>
      </c>
      <c r="K16" s="29">
        <f t="shared" si="1"/>
        <v>-6.3815582825602598E-3</v>
      </c>
    </row>
    <row r="17" spans="3:11" ht="14" customHeight="1">
      <c r="C17" t="s">
        <v>31</v>
      </c>
      <c r="D17" s="28" t="str">
        <f t="shared" si="0"/>
        <v>Mato Grosso</v>
      </c>
      <c r="E17" s="29">
        <f t="shared" si="2"/>
        <v>4.29704635693757E-2</v>
      </c>
      <c r="F17" s="29">
        <f t="shared" si="1"/>
        <v>-1.3195626077673699E-2</v>
      </c>
      <c r="G17" s="29">
        <f t="shared" si="1"/>
        <v>-6.5021676827810806E-2</v>
      </c>
      <c r="H17" s="29">
        <f t="shared" si="1"/>
        <v>4.88515713227759E-2</v>
      </c>
      <c r="I17" s="29">
        <f t="shared" si="1"/>
        <v>-3.3720646450567202E-2</v>
      </c>
      <c r="J17" s="29">
        <f t="shared" si="1"/>
        <v>-6.7919254004361801E-2</v>
      </c>
      <c r="K17" s="29">
        <f t="shared" si="1"/>
        <v>-1.81491789913918E-2</v>
      </c>
    </row>
    <row r="18" spans="3:11" ht="14" customHeight="1">
      <c r="C18" t="s">
        <v>32</v>
      </c>
      <c r="D18" s="28" t="str">
        <f t="shared" si="0"/>
        <v>Pará</v>
      </c>
      <c r="E18" s="29">
        <f t="shared" si="2"/>
        <v>1.40589003326202E-2</v>
      </c>
      <c r="F18" s="29">
        <f t="shared" si="1"/>
        <v>-1.6579701179138599E-2</v>
      </c>
      <c r="G18" s="29">
        <f t="shared" si="1"/>
        <v>-1.6593396745304499E-2</v>
      </c>
      <c r="H18" s="29">
        <f t="shared" si="1"/>
        <v>-1.6391430865888899E-3</v>
      </c>
      <c r="I18" s="29">
        <f t="shared" si="1"/>
        <v>-6.02373371225536E-4</v>
      </c>
      <c r="J18" s="29">
        <f t="shared" si="1"/>
        <v>9.2327918752114907E-3</v>
      </c>
      <c r="K18" s="29">
        <f t="shared" si="1"/>
        <v>-4.7663647177127602E-3</v>
      </c>
    </row>
    <row r="19" spans="3:11" ht="14" customHeight="1">
      <c r="C19" t="s">
        <v>33</v>
      </c>
      <c r="D19" s="28" t="str">
        <f t="shared" si="0"/>
        <v>Paraíba</v>
      </c>
      <c r="E19" s="29">
        <f t="shared" si="2"/>
        <v>5.5470102586874501E-2</v>
      </c>
      <c r="F19" s="29">
        <f t="shared" si="1"/>
        <v>-6.2993624544586298E-3</v>
      </c>
      <c r="G19" s="29">
        <f t="shared" si="1"/>
        <v>-8.7220965042812994E-3</v>
      </c>
      <c r="H19" s="29">
        <f t="shared" si="1"/>
        <v>1.17441834777491E-3</v>
      </c>
      <c r="I19" s="29">
        <f t="shared" si="1"/>
        <v>-1.02857401099955E-2</v>
      </c>
      <c r="J19" s="29">
        <f t="shared" si="1"/>
        <v>6.0640471287178102E-2</v>
      </c>
      <c r="K19" s="29">
        <f t="shared" si="1"/>
        <v>-1.0406379187780999E-2</v>
      </c>
    </row>
    <row r="20" spans="3:11" ht="14" customHeight="1">
      <c r="C20" t="s">
        <v>34</v>
      </c>
      <c r="D20" s="28" t="str">
        <f t="shared" si="0"/>
        <v>Pernambuco</v>
      </c>
      <c r="E20" s="29">
        <f t="shared" si="2"/>
        <v>5.52121596844714E-2</v>
      </c>
      <c r="F20" s="29">
        <f t="shared" si="1"/>
        <v>-1.9910560423993699E-2</v>
      </c>
      <c r="G20" s="29">
        <f t="shared" si="1"/>
        <v>-9.1986945674402704E-3</v>
      </c>
      <c r="H20" s="29">
        <f t="shared" si="1"/>
        <v>-2.7618850049643301E-3</v>
      </c>
      <c r="I20" s="29">
        <f t="shared" si="1"/>
        <v>2.7630611547941501E-2</v>
      </c>
      <c r="J20" s="29">
        <f t="shared" si="1"/>
        <v>-1.26480336441434E-2</v>
      </c>
      <c r="K20" s="29">
        <f t="shared" si="1"/>
        <v>8.01875870151352E-3</v>
      </c>
    </row>
    <row r="21" spans="3:11" ht="14" customHeight="1">
      <c r="C21" t="s">
        <v>35</v>
      </c>
      <c r="D21" s="28" t="str">
        <f t="shared" si="0"/>
        <v>Piauí</v>
      </c>
      <c r="E21" s="29">
        <f t="shared" si="2"/>
        <v>6.5522126339087494E-2</v>
      </c>
      <c r="F21" s="29">
        <f t="shared" si="2"/>
        <v>1.7270594309389001E-2</v>
      </c>
      <c r="G21" s="29">
        <f t="shared" si="2"/>
        <v>-1.51982636096812E-2</v>
      </c>
      <c r="H21" s="29">
        <f t="shared" si="2"/>
        <v>1.4087728916803099E-2</v>
      </c>
      <c r="I21" s="29">
        <f t="shared" si="2"/>
        <v>7.9305616873381508E-3</v>
      </c>
      <c r="J21" s="29">
        <f t="shared" si="2"/>
        <v>-9.0597761982911001E-2</v>
      </c>
      <c r="K21" s="29">
        <f t="shared" si="2"/>
        <v>-2.4631292748078502E-3</v>
      </c>
    </row>
    <row r="22" spans="3:11" ht="14" customHeight="1">
      <c r="C22" t="s">
        <v>36</v>
      </c>
      <c r="D22" s="28" t="str">
        <f t="shared" si="0"/>
        <v>Paraná</v>
      </c>
      <c r="E22" s="29">
        <f t="shared" si="2"/>
        <v>-6.4070304347676604E-3</v>
      </c>
      <c r="F22" s="29">
        <f t="shared" si="2"/>
        <v>3.4015749821838599E-3</v>
      </c>
      <c r="G22" s="29">
        <f t="shared" si="2"/>
        <v>5.5657035949108098E-2</v>
      </c>
      <c r="H22" s="29">
        <f t="shared" si="2"/>
        <v>8.9205470335315604E-3</v>
      </c>
      <c r="I22" s="29">
        <f t="shared" si="2"/>
        <v>-2.5139624350500401E-4</v>
      </c>
      <c r="J22" s="29">
        <f t="shared" si="2"/>
        <v>4.1491289518527298E-2</v>
      </c>
      <c r="K22" s="29">
        <f t="shared" si="2"/>
        <v>7.3748830844046504E-3</v>
      </c>
    </row>
    <row r="23" spans="3:11" ht="14" customHeight="1">
      <c r="C23" t="s">
        <v>37</v>
      </c>
      <c r="D23" s="28" t="str">
        <f t="shared" si="0"/>
        <v>Rio de Janeiro</v>
      </c>
      <c r="E23" s="29">
        <f t="shared" si="2"/>
        <v>-7.10578912252402E-3</v>
      </c>
      <c r="F23" s="29">
        <f t="shared" si="2"/>
        <v>6.9715136632955395E-4</v>
      </c>
      <c r="G23" s="29">
        <f t="shared" si="2"/>
        <v>0.124940158938127</v>
      </c>
      <c r="H23" s="29">
        <f t="shared" si="2"/>
        <v>1.0470729763926099E-2</v>
      </c>
      <c r="I23" s="29">
        <f t="shared" si="2"/>
        <v>-1.7170893847655001E-2</v>
      </c>
      <c r="J23" s="29">
        <f t="shared" si="2"/>
        <v>-4.0678227780589901E-3</v>
      </c>
      <c r="K23" s="29">
        <f t="shared" si="2"/>
        <v>-1.9275389976518001E-3</v>
      </c>
    </row>
    <row r="24" spans="3:11" ht="14" customHeight="1">
      <c r="C24" t="s">
        <v>38</v>
      </c>
      <c r="D24" s="28" t="str">
        <f t="shared" si="0"/>
        <v>Rio Grande do Norte</v>
      </c>
      <c r="E24" s="29">
        <f t="shared" si="2"/>
        <v>-2.8399364348099299E-2</v>
      </c>
      <c r="F24" s="29">
        <f t="shared" si="2"/>
        <v>2.3368038621762101E-4</v>
      </c>
      <c r="G24" s="29">
        <f t="shared" si="2"/>
        <v>-2.1554340986611499E-2</v>
      </c>
      <c r="H24" s="29">
        <f t="shared" si="2"/>
        <v>-4.0364497752348197E-2</v>
      </c>
      <c r="I24" s="29">
        <f t="shared" si="2"/>
        <v>-8.8640457468535994E-2</v>
      </c>
      <c r="J24" s="29">
        <f t="shared" si="2"/>
        <v>-0.108189428027009</v>
      </c>
      <c r="K24" s="29">
        <f t="shared" si="2"/>
        <v>-5.0694856266834398E-2</v>
      </c>
    </row>
    <row r="25" spans="3:11" ht="14" customHeight="1">
      <c r="C25" t="s">
        <v>39</v>
      </c>
      <c r="D25" s="28" t="str">
        <f t="shared" si="0"/>
        <v>Rondônia</v>
      </c>
      <c r="E25" s="29">
        <f t="shared" si="2"/>
        <v>1.7023218939106299E-2</v>
      </c>
      <c r="F25" s="29">
        <f t="shared" si="2"/>
        <v>-1.19336845913302E-2</v>
      </c>
      <c r="G25" s="29">
        <f t="shared" si="2"/>
        <v>-1.2274830850852399E-2</v>
      </c>
      <c r="H25" s="29">
        <f t="shared" si="2"/>
        <v>2.90741986973918E-2</v>
      </c>
      <c r="I25" s="29">
        <f t="shared" si="2"/>
        <v>9.6910082342911309E-3</v>
      </c>
      <c r="J25" s="29">
        <f t="shared" si="2"/>
        <v>-4.3048107812735398E-3</v>
      </c>
      <c r="K25" s="29">
        <f t="shared" si="2"/>
        <v>-1.9863611534681799E-2</v>
      </c>
    </row>
    <row r="26" spans="3:11" ht="14" customHeight="1">
      <c r="C26" t="s">
        <v>40</v>
      </c>
      <c r="D26" s="28" t="str">
        <f t="shared" si="0"/>
        <v>Roraima</v>
      </c>
      <c r="E26" s="29">
        <f t="shared" si="2"/>
        <v>-9.1327761260482105E-3</v>
      </c>
      <c r="F26" s="29">
        <f t="shared" si="2"/>
        <v>1.7738790659303E-3</v>
      </c>
      <c r="G26" s="29">
        <f t="shared" si="2"/>
        <v>-3.9867122698507102E-3</v>
      </c>
      <c r="H26" s="29">
        <f t="shared" si="2"/>
        <v>6.8239930987401304E-2</v>
      </c>
      <c r="I26" s="29">
        <f t="shared" si="2"/>
        <v>7.08256739792721E-3</v>
      </c>
      <c r="J26" s="29">
        <f t="shared" si="2"/>
        <v>5.6062098491972204E-3</v>
      </c>
      <c r="K26" s="29">
        <f t="shared" si="2"/>
        <v>6.0134024976508096E-3</v>
      </c>
    </row>
    <row r="27" spans="3:11" ht="14" customHeight="1">
      <c r="C27" t="s">
        <v>41</v>
      </c>
      <c r="D27" s="28" t="str">
        <f t="shared" si="0"/>
        <v>Rio Grande do Sul</v>
      </c>
      <c r="E27" s="29">
        <f t="shared" si="2"/>
        <v>8.5986213014205195E-3</v>
      </c>
      <c r="F27" s="29">
        <f t="shared" si="2"/>
        <v>-1.80353017113427E-3</v>
      </c>
      <c r="G27" s="29">
        <f t="shared" si="2"/>
        <v>-6.8598799739867499E-3</v>
      </c>
      <c r="H27" s="29">
        <f t="shared" si="2"/>
        <v>-4.2397253378030798E-4</v>
      </c>
      <c r="I27" s="29">
        <f t="shared" si="2"/>
        <v>-3.4131233029289297E-2</v>
      </c>
      <c r="J27" s="29">
        <f t="shared" si="2"/>
        <v>-2.5345277640140798E-3</v>
      </c>
      <c r="K27" s="29">
        <f t="shared" si="2"/>
        <v>-4.1958894912261201E-3</v>
      </c>
    </row>
    <row r="28" spans="3:11" ht="14" customHeight="1">
      <c r="C28" t="s">
        <v>42</v>
      </c>
      <c r="D28" s="28" t="str">
        <f t="shared" si="0"/>
        <v>Santa Catarina</v>
      </c>
      <c r="E28" s="29">
        <f t="shared" si="2"/>
        <v>5.1595304701488598E-3</v>
      </c>
      <c r="F28" s="29">
        <f t="shared" si="2"/>
        <v>1.80178608486084E-3</v>
      </c>
      <c r="G28" s="29">
        <f t="shared" si="2"/>
        <v>2.8413327844115902E-3</v>
      </c>
      <c r="H28" s="29">
        <f t="shared" si="2"/>
        <v>1.8248067687678501E-2</v>
      </c>
      <c r="I28" s="29">
        <f t="shared" si="2"/>
        <v>-6.1971135047195003E-3</v>
      </c>
      <c r="J28" s="29">
        <f t="shared" si="2"/>
        <v>6.67462650945612E-3</v>
      </c>
      <c r="K28" s="29">
        <f t="shared" si="2"/>
        <v>5.1790143241404497E-4</v>
      </c>
    </row>
    <row r="29" spans="3:11" ht="14" customHeight="1">
      <c r="C29" t="s">
        <v>43</v>
      </c>
      <c r="D29" s="28" t="str">
        <f t="shared" si="0"/>
        <v>Sergipe</v>
      </c>
      <c r="E29" s="29">
        <f t="shared" si="2"/>
        <v>5.3423985681690503E-2</v>
      </c>
      <c r="F29" s="29">
        <f t="shared" si="2"/>
        <v>1.60101798276212E-2</v>
      </c>
      <c r="G29" s="29">
        <f t="shared" si="2"/>
        <v>-1.377159719045E-3</v>
      </c>
      <c r="H29" s="29">
        <f t="shared" si="2"/>
        <v>5.2666269939154898E-3</v>
      </c>
      <c r="I29" s="29">
        <f t="shared" si="2"/>
        <v>-2.14034683823007E-3</v>
      </c>
      <c r="J29" s="29">
        <f t="shared" si="2"/>
        <v>-1.0349569883019201E-2</v>
      </c>
      <c r="K29" s="29">
        <f t="shared" si="2"/>
        <v>-2.6127503734102398E-3</v>
      </c>
    </row>
    <row r="30" spans="3:11" ht="14" customHeight="1">
      <c r="C30" t="s">
        <v>44</v>
      </c>
      <c r="D30" s="28" t="str">
        <f t="shared" si="0"/>
        <v>São Paulo</v>
      </c>
      <c r="E30" s="29">
        <f t="shared" si="2"/>
        <v>1.08972350489708E-2</v>
      </c>
      <c r="F30" s="29">
        <f t="shared" si="2"/>
        <v>1.3597277846380399E-2</v>
      </c>
      <c r="G30" s="29">
        <f t="shared" si="2"/>
        <v>3.3151654935879002E-2</v>
      </c>
      <c r="H30" s="29">
        <f t="shared" si="2"/>
        <v>7.7536483857293395E-5</v>
      </c>
      <c r="I30" s="29">
        <f t="shared" si="2"/>
        <v>-2.4503046589665099E-2</v>
      </c>
      <c r="J30" s="29">
        <f t="shared" si="2"/>
        <v>-4.3009940387799296E-3</v>
      </c>
      <c r="K30" s="29">
        <f t="shared" si="2"/>
        <v>-1.32580886159018E-3</v>
      </c>
    </row>
    <row r="31" spans="3:11" ht="14" customHeight="1">
      <c r="C31" t="s">
        <v>45</v>
      </c>
      <c r="D31" s="30" t="str">
        <f t="shared" si="0"/>
        <v>Tocantins</v>
      </c>
      <c r="E31" s="31">
        <f t="shared" si="2"/>
        <v>1.7860707071182799E-2</v>
      </c>
      <c r="F31" s="31">
        <f t="shared" si="2"/>
        <v>-1.9845323603290801E-2</v>
      </c>
      <c r="G31" s="31">
        <f t="shared" si="2"/>
        <v>1.0028007437156499E-3</v>
      </c>
      <c r="H31" s="31">
        <f t="shared" si="2"/>
        <v>6.8185646212643405E-2</v>
      </c>
      <c r="I31" s="31">
        <f t="shared" si="2"/>
        <v>1.8756300557039099E-3</v>
      </c>
      <c r="J31" s="31">
        <f t="shared" si="2"/>
        <v>1.42056937601652E-3</v>
      </c>
      <c r="K31" s="31">
        <f t="shared" si="2"/>
        <v>-3.0368573041883399E-2</v>
      </c>
    </row>
    <row r="33" spans="4:11">
      <c r="E33" t="s">
        <v>105</v>
      </c>
      <c r="F33" t="s">
        <v>105</v>
      </c>
      <c r="G33" t="s">
        <v>105</v>
      </c>
      <c r="H33" t="s">
        <v>105</v>
      </c>
      <c r="I33" t="s">
        <v>105</v>
      </c>
      <c r="J33" t="s">
        <v>105</v>
      </c>
      <c r="K33" t="s">
        <v>105</v>
      </c>
    </row>
    <row r="34" spans="4:11">
      <c r="D34" t="s">
        <v>19</v>
      </c>
      <c r="E34" s="25">
        <f>_xlfn.RANK.EQ(E5,E$5:E$31,1)</f>
        <v>13</v>
      </c>
      <c r="F34" s="25">
        <f t="shared" ref="F34:K34" si="3">_xlfn.RANK.EQ(F5,F$5:F$31,1)</f>
        <v>26</v>
      </c>
      <c r="G34" s="25">
        <f t="shared" si="3"/>
        <v>26</v>
      </c>
      <c r="H34" s="25">
        <f t="shared" si="3"/>
        <v>27</v>
      </c>
      <c r="I34" s="25">
        <f t="shared" si="3"/>
        <v>22</v>
      </c>
      <c r="J34" s="25">
        <f t="shared" si="3"/>
        <v>23</v>
      </c>
      <c r="K34" s="25">
        <f t="shared" si="3"/>
        <v>26</v>
      </c>
    </row>
    <row r="35" spans="4:11">
      <c r="D35" t="s">
        <v>20</v>
      </c>
      <c r="E35" s="25">
        <f t="shared" ref="E35:K50" si="4">_xlfn.RANK.EQ(E6,E$5:E$31,1)</f>
        <v>20</v>
      </c>
      <c r="F35" s="25">
        <f t="shared" si="4"/>
        <v>19</v>
      </c>
      <c r="G35" s="25">
        <f t="shared" si="4"/>
        <v>19</v>
      </c>
      <c r="H35" s="25">
        <f t="shared" si="4"/>
        <v>15</v>
      </c>
      <c r="I35" s="25">
        <f t="shared" si="4"/>
        <v>26</v>
      </c>
      <c r="J35" s="25">
        <f t="shared" si="4"/>
        <v>26</v>
      </c>
      <c r="K35" s="25">
        <f t="shared" si="4"/>
        <v>2</v>
      </c>
    </row>
    <row r="36" spans="4:11">
      <c r="D36" t="s">
        <v>21</v>
      </c>
      <c r="E36" s="25">
        <f t="shared" si="4"/>
        <v>18</v>
      </c>
      <c r="F36" s="25">
        <f t="shared" si="4"/>
        <v>11</v>
      </c>
      <c r="G36" s="25">
        <f t="shared" si="4"/>
        <v>20</v>
      </c>
      <c r="H36" s="25">
        <f t="shared" si="4"/>
        <v>12</v>
      </c>
      <c r="I36" s="25">
        <f t="shared" si="4"/>
        <v>8</v>
      </c>
      <c r="J36" s="25">
        <f t="shared" si="4"/>
        <v>3</v>
      </c>
      <c r="K36" s="25">
        <f t="shared" si="4"/>
        <v>24</v>
      </c>
    </row>
    <row r="37" spans="4:11">
      <c r="D37" t="s">
        <v>22</v>
      </c>
      <c r="E37" s="25">
        <f t="shared" si="4"/>
        <v>27</v>
      </c>
      <c r="F37" s="25">
        <f t="shared" si="4"/>
        <v>27</v>
      </c>
      <c r="G37" s="25">
        <f t="shared" si="4"/>
        <v>23</v>
      </c>
      <c r="H37" s="25">
        <f t="shared" si="4"/>
        <v>11</v>
      </c>
      <c r="I37" s="25">
        <f t="shared" si="4"/>
        <v>27</v>
      </c>
      <c r="J37" s="25">
        <f t="shared" si="4"/>
        <v>11</v>
      </c>
      <c r="K37" s="25">
        <f t="shared" si="4"/>
        <v>27</v>
      </c>
    </row>
    <row r="38" spans="4:11">
      <c r="D38" t="s">
        <v>23</v>
      </c>
      <c r="E38" s="25">
        <f t="shared" si="4"/>
        <v>2</v>
      </c>
      <c r="F38" s="25">
        <f t="shared" si="4"/>
        <v>5</v>
      </c>
      <c r="G38" s="25">
        <f t="shared" si="4"/>
        <v>24</v>
      </c>
      <c r="H38" s="25">
        <f t="shared" si="4"/>
        <v>19</v>
      </c>
      <c r="I38" s="25">
        <f t="shared" si="4"/>
        <v>25</v>
      </c>
      <c r="J38" s="25">
        <f t="shared" si="4"/>
        <v>6</v>
      </c>
      <c r="K38" s="25">
        <f t="shared" si="4"/>
        <v>14</v>
      </c>
    </row>
    <row r="39" spans="4:11">
      <c r="D39" t="s">
        <v>24</v>
      </c>
      <c r="E39" s="25">
        <f t="shared" si="4"/>
        <v>8</v>
      </c>
      <c r="F39" s="25">
        <f t="shared" si="4"/>
        <v>22</v>
      </c>
      <c r="G39" s="25">
        <f t="shared" si="4"/>
        <v>7</v>
      </c>
      <c r="H39" s="25">
        <f t="shared" si="4"/>
        <v>7</v>
      </c>
      <c r="I39" s="25">
        <f t="shared" si="4"/>
        <v>6</v>
      </c>
      <c r="J39" s="25">
        <f t="shared" si="4"/>
        <v>7</v>
      </c>
      <c r="K39" s="25">
        <f t="shared" si="4"/>
        <v>25</v>
      </c>
    </row>
    <row r="40" spans="4:11">
      <c r="D40" t="s">
        <v>25</v>
      </c>
      <c r="E40" s="25">
        <f t="shared" si="4"/>
        <v>26</v>
      </c>
      <c r="F40" s="25">
        <f t="shared" si="4"/>
        <v>10</v>
      </c>
      <c r="G40" s="25">
        <f t="shared" si="4"/>
        <v>16</v>
      </c>
      <c r="H40" s="25">
        <f t="shared" si="4"/>
        <v>3</v>
      </c>
      <c r="I40" s="25">
        <f t="shared" si="4"/>
        <v>13</v>
      </c>
      <c r="J40" s="25">
        <f t="shared" si="4"/>
        <v>9</v>
      </c>
      <c r="K40" s="25">
        <f t="shared" si="4"/>
        <v>19</v>
      </c>
    </row>
    <row r="41" spans="4:11">
      <c r="D41" t="s">
        <v>26</v>
      </c>
      <c r="E41" s="25">
        <f t="shared" si="4"/>
        <v>9</v>
      </c>
      <c r="F41" s="25">
        <f t="shared" si="4"/>
        <v>20</v>
      </c>
      <c r="G41" s="25">
        <f t="shared" si="4"/>
        <v>18</v>
      </c>
      <c r="H41" s="25">
        <f t="shared" si="4"/>
        <v>13</v>
      </c>
      <c r="I41" s="25">
        <f t="shared" si="4"/>
        <v>20</v>
      </c>
      <c r="J41" s="25">
        <f t="shared" si="4"/>
        <v>19</v>
      </c>
      <c r="K41" s="25">
        <f t="shared" si="4"/>
        <v>16</v>
      </c>
    </row>
    <row r="42" spans="4:11">
      <c r="D42" t="s">
        <v>27</v>
      </c>
      <c r="E42" s="25">
        <f t="shared" si="4"/>
        <v>6</v>
      </c>
      <c r="F42" s="25">
        <f t="shared" si="4"/>
        <v>15</v>
      </c>
      <c r="G42" s="25">
        <f t="shared" si="4"/>
        <v>21</v>
      </c>
      <c r="H42" s="25">
        <f t="shared" si="4"/>
        <v>21</v>
      </c>
      <c r="I42" s="25">
        <f t="shared" si="4"/>
        <v>7</v>
      </c>
      <c r="J42" s="25">
        <f t="shared" si="4"/>
        <v>24</v>
      </c>
      <c r="K42" s="25">
        <f t="shared" si="4"/>
        <v>23</v>
      </c>
    </row>
    <row r="43" spans="4:11">
      <c r="D43" t="s">
        <v>28</v>
      </c>
      <c r="E43" s="25">
        <f t="shared" si="4"/>
        <v>16</v>
      </c>
      <c r="F43" s="25">
        <f t="shared" si="4"/>
        <v>3</v>
      </c>
      <c r="G43" s="25">
        <f t="shared" si="4"/>
        <v>5</v>
      </c>
      <c r="H43" s="25">
        <f t="shared" si="4"/>
        <v>17</v>
      </c>
      <c r="I43" s="25">
        <f t="shared" si="4"/>
        <v>16</v>
      </c>
      <c r="J43" s="25">
        <f t="shared" si="4"/>
        <v>22</v>
      </c>
      <c r="K43" s="25">
        <f t="shared" si="4"/>
        <v>8</v>
      </c>
    </row>
    <row r="44" spans="4:11">
      <c r="D44" t="s">
        <v>29</v>
      </c>
      <c r="E44" s="25">
        <f t="shared" si="4"/>
        <v>7</v>
      </c>
      <c r="F44" s="25">
        <f t="shared" si="4"/>
        <v>8</v>
      </c>
      <c r="G44" s="25">
        <f t="shared" si="4"/>
        <v>2</v>
      </c>
      <c r="H44" s="25">
        <f t="shared" si="4"/>
        <v>5</v>
      </c>
      <c r="I44" s="25">
        <f t="shared" si="4"/>
        <v>10</v>
      </c>
      <c r="J44" s="25">
        <f t="shared" si="4"/>
        <v>5</v>
      </c>
      <c r="K44" s="25">
        <f t="shared" si="4"/>
        <v>4</v>
      </c>
    </row>
    <row r="45" spans="4:11">
      <c r="D45" t="s">
        <v>30</v>
      </c>
      <c r="E45" s="25">
        <f t="shared" si="4"/>
        <v>10</v>
      </c>
      <c r="F45" s="25">
        <f t="shared" si="4"/>
        <v>21</v>
      </c>
      <c r="G45" s="25">
        <f t="shared" si="4"/>
        <v>14</v>
      </c>
      <c r="H45" s="25">
        <f t="shared" si="4"/>
        <v>2</v>
      </c>
      <c r="I45" s="25">
        <f t="shared" si="4"/>
        <v>23</v>
      </c>
      <c r="J45" s="25">
        <f t="shared" si="4"/>
        <v>12</v>
      </c>
      <c r="K45" s="25">
        <f t="shared" si="4"/>
        <v>9</v>
      </c>
    </row>
    <row r="46" spans="4:11">
      <c r="D46" t="s">
        <v>31</v>
      </c>
      <c r="E46" s="25">
        <f t="shared" si="4"/>
        <v>21</v>
      </c>
      <c r="F46" s="25">
        <f t="shared" si="4"/>
        <v>6</v>
      </c>
      <c r="G46" s="25">
        <f t="shared" si="4"/>
        <v>1</v>
      </c>
      <c r="H46" s="25">
        <f t="shared" si="4"/>
        <v>24</v>
      </c>
      <c r="I46" s="25">
        <f t="shared" si="4"/>
        <v>3</v>
      </c>
      <c r="J46" s="25">
        <f t="shared" si="4"/>
        <v>4</v>
      </c>
      <c r="K46" s="25">
        <f t="shared" si="4"/>
        <v>6</v>
      </c>
    </row>
    <row r="47" spans="4:11">
      <c r="D47" t="s">
        <v>32</v>
      </c>
      <c r="E47" s="25">
        <f t="shared" si="4"/>
        <v>15</v>
      </c>
      <c r="F47" s="25">
        <f t="shared" si="4"/>
        <v>4</v>
      </c>
      <c r="G47" s="25">
        <f t="shared" si="4"/>
        <v>4</v>
      </c>
      <c r="H47" s="25">
        <f t="shared" si="4"/>
        <v>6</v>
      </c>
      <c r="I47" s="25">
        <f t="shared" si="4"/>
        <v>14</v>
      </c>
      <c r="J47" s="25">
        <f t="shared" si="4"/>
        <v>21</v>
      </c>
      <c r="K47" s="25">
        <f t="shared" si="4"/>
        <v>10</v>
      </c>
    </row>
    <row r="48" spans="4:11">
      <c r="D48" t="s">
        <v>33</v>
      </c>
      <c r="E48" s="25">
        <f t="shared" si="4"/>
        <v>24</v>
      </c>
      <c r="F48" s="25">
        <f t="shared" si="4"/>
        <v>9</v>
      </c>
      <c r="G48" s="25">
        <f t="shared" si="4"/>
        <v>10</v>
      </c>
      <c r="H48" s="25">
        <f t="shared" si="4"/>
        <v>10</v>
      </c>
      <c r="I48" s="25">
        <f t="shared" si="4"/>
        <v>9</v>
      </c>
      <c r="J48" s="25">
        <f t="shared" si="4"/>
        <v>27</v>
      </c>
      <c r="K48" s="25">
        <f t="shared" si="4"/>
        <v>7</v>
      </c>
    </row>
    <row r="49" spans="4:11">
      <c r="D49" t="s">
        <v>34</v>
      </c>
      <c r="E49" s="25">
        <f t="shared" si="4"/>
        <v>23</v>
      </c>
      <c r="F49" s="25">
        <f t="shared" si="4"/>
        <v>1</v>
      </c>
      <c r="G49" s="25">
        <f t="shared" si="4"/>
        <v>9</v>
      </c>
      <c r="H49" s="25">
        <f t="shared" si="4"/>
        <v>4</v>
      </c>
      <c r="I49" s="25">
        <f t="shared" si="4"/>
        <v>24</v>
      </c>
      <c r="J49" s="25">
        <f t="shared" si="4"/>
        <v>8</v>
      </c>
      <c r="K49" s="25">
        <f t="shared" si="4"/>
        <v>22</v>
      </c>
    </row>
    <row r="50" spans="4:11">
      <c r="D50" t="s">
        <v>35</v>
      </c>
      <c r="E50" s="25">
        <f t="shared" si="4"/>
        <v>25</v>
      </c>
      <c r="F50" s="25">
        <f t="shared" si="4"/>
        <v>25</v>
      </c>
      <c r="G50" s="25">
        <f t="shared" si="4"/>
        <v>6</v>
      </c>
      <c r="H50" s="25">
        <f t="shared" si="4"/>
        <v>20</v>
      </c>
      <c r="I50" s="25">
        <f t="shared" si="4"/>
        <v>19</v>
      </c>
      <c r="J50" s="25">
        <f t="shared" si="4"/>
        <v>2</v>
      </c>
      <c r="K50" s="25">
        <f t="shared" si="4"/>
        <v>13</v>
      </c>
    </row>
    <row r="51" spans="4:11">
      <c r="D51" t="s">
        <v>36</v>
      </c>
      <c r="E51" s="25">
        <f t="shared" ref="E51:K60" si="5">_xlfn.RANK.EQ(E22,E$5:E$31,1)</f>
        <v>5</v>
      </c>
      <c r="F51" s="25">
        <f t="shared" si="5"/>
        <v>18</v>
      </c>
      <c r="G51" s="25">
        <f t="shared" si="5"/>
        <v>25</v>
      </c>
      <c r="H51" s="25">
        <f t="shared" si="5"/>
        <v>16</v>
      </c>
      <c r="I51" s="25">
        <f t="shared" si="5"/>
        <v>15</v>
      </c>
      <c r="J51" s="25">
        <f t="shared" si="5"/>
        <v>25</v>
      </c>
      <c r="K51" s="25">
        <f t="shared" si="5"/>
        <v>21</v>
      </c>
    </row>
    <row r="52" spans="4:11">
      <c r="D52" t="s">
        <v>37</v>
      </c>
      <c r="E52" s="25">
        <f t="shared" si="5"/>
        <v>4</v>
      </c>
      <c r="F52" s="25">
        <f t="shared" si="5"/>
        <v>14</v>
      </c>
      <c r="G52" s="25">
        <f t="shared" si="5"/>
        <v>27</v>
      </c>
      <c r="H52" s="25">
        <f t="shared" si="5"/>
        <v>18</v>
      </c>
      <c r="I52" s="25">
        <f t="shared" si="5"/>
        <v>5</v>
      </c>
      <c r="J52" s="25">
        <f t="shared" si="5"/>
        <v>15</v>
      </c>
      <c r="K52" s="25">
        <f t="shared" si="5"/>
        <v>15</v>
      </c>
    </row>
    <row r="53" spans="4:11">
      <c r="D53" t="s">
        <v>38</v>
      </c>
      <c r="E53" s="25">
        <f t="shared" si="5"/>
        <v>1</v>
      </c>
      <c r="F53" s="25">
        <f t="shared" si="5"/>
        <v>13</v>
      </c>
      <c r="G53" s="25">
        <f t="shared" si="5"/>
        <v>3</v>
      </c>
      <c r="H53" s="25">
        <f t="shared" si="5"/>
        <v>1</v>
      </c>
      <c r="I53" s="25">
        <f t="shared" si="5"/>
        <v>1</v>
      </c>
      <c r="J53" s="25">
        <f t="shared" si="5"/>
        <v>1</v>
      </c>
      <c r="K53" s="25">
        <f t="shared" si="5"/>
        <v>1</v>
      </c>
    </row>
    <row r="54" spans="4:11">
      <c r="D54" t="s">
        <v>39</v>
      </c>
      <c r="E54" s="25">
        <f t="shared" si="5"/>
        <v>17</v>
      </c>
      <c r="F54" s="25">
        <f t="shared" si="5"/>
        <v>7</v>
      </c>
      <c r="G54" s="25">
        <f t="shared" si="5"/>
        <v>8</v>
      </c>
      <c r="H54" s="25">
        <f t="shared" si="5"/>
        <v>23</v>
      </c>
      <c r="I54" s="25">
        <f t="shared" si="5"/>
        <v>21</v>
      </c>
      <c r="J54" s="25">
        <f t="shared" si="5"/>
        <v>13</v>
      </c>
      <c r="K54" s="25">
        <f t="shared" si="5"/>
        <v>5</v>
      </c>
    </row>
    <row r="55" spans="4:11">
      <c r="D55" t="s">
        <v>40</v>
      </c>
      <c r="E55" s="25">
        <f t="shared" si="5"/>
        <v>3</v>
      </c>
      <c r="F55" s="25">
        <f t="shared" si="5"/>
        <v>16</v>
      </c>
      <c r="G55" s="25">
        <f t="shared" si="5"/>
        <v>12</v>
      </c>
      <c r="H55" s="25">
        <f t="shared" si="5"/>
        <v>26</v>
      </c>
      <c r="I55" s="25">
        <f t="shared" si="5"/>
        <v>18</v>
      </c>
      <c r="J55" s="25">
        <f t="shared" si="5"/>
        <v>18</v>
      </c>
      <c r="K55" s="25">
        <f t="shared" si="5"/>
        <v>20</v>
      </c>
    </row>
    <row r="56" spans="4:11">
      <c r="D56" t="s">
        <v>41</v>
      </c>
      <c r="E56" s="25">
        <f t="shared" si="5"/>
        <v>12</v>
      </c>
      <c r="F56" s="25">
        <f t="shared" si="5"/>
        <v>12</v>
      </c>
      <c r="G56" s="25">
        <f t="shared" si="5"/>
        <v>11</v>
      </c>
      <c r="H56" s="25">
        <f t="shared" si="5"/>
        <v>8</v>
      </c>
      <c r="I56" s="25">
        <f t="shared" si="5"/>
        <v>2</v>
      </c>
      <c r="J56" s="25">
        <f t="shared" si="5"/>
        <v>16</v>
      </c>
      <c r="K56" s="25">
        <f t="shared" si="5"/>
        <v>11</v>
      </c>
    </row>
    <row r="57" spans="4:11">
      <c r="D57" t="s">
        <v>42</v>
      </c>
      <c r="E57" s="25">
        <f t="shared" si="5"/>
        <v>11</v>
      </c>
      <c r="F57" s="25">
        <f t="shared" si="5"/>
        <v>17</v>
      </c>
      <c r="G57" s="25">
        <f t="shared" si="5"/>
        <v>17</v>
      </c>
      <c r="H57" s="25">
        <f t="shared" si="5"/>
        <v>22</v>
      </c>
      <c r="I57" s="25">
        <f t="shared" si="5"/>
        <v>11</v>
      </c>
      <c r="J57" s="25">
        <f t="shared" si="5"/>
        <v>20</v>
      </c>
      <c r="K57" s="25">
        <f t="shared" si="5"/>
        <v>18</v>
      </c>
    </row>
    <row r="58" spans="4:11">
      <c r="D58" t="s">
        <v>43</v>
      </c>
      <c r="E58" s="25">
        <f t="shared" si="5"/>
        <v>22</v>
      </c>
      <c r="F58" s="25">
        <f t="shared" si="5"/>
        <v>24</v>
      </c>
      <c r="G58" s="25">
        <f t="shared" si="5"/>
        <v>13</v>
      </c>
      <c r="H58" s="25">
        <f t="shared" si="5"/>
        <v>14</v>
      </c>
      <c r="I58" s="25">
        <f t="shared" si="5"/>
        <v>12</v>
      </c>
      <c r="J58" s="25">
        <f t="shared" si="5"/>
        <v>10</v>
      </c>
      <c r="K58" s="25">
        <f t="shared" si="5"/>
        <v>12</v>
      </c>
    </row>
    <row r="59" spans="4:11">
      <c r="D59" t="s">
        <v>44</v>
      </c>
      <c r="E59" s="25">
        <f t="shared" si="5"/>
        <v>14</v>
      </c>
      <c r="F59" s="25">
        <f t="shared" si="5"/>
        <v>23</v>
      </c>
      <c r="G59" s="25">
        <f t="shared" si="5"/>
        <v>22</v>
      </c>
      <c r="H59" s="25">
        <f t="shared" si="5"/>
        <v>9</v>
      </c>
      <c r="I59" s="25">
        <f t="shared" si="5"/>
        <v>4</v>
      </c>
      <c r="J59" s="25">
        <f t="shared" si="5"/>
        <v>14</v>
      </c>
      <c r="K59" s="25">
        <f t="shared" si="5"/>
        <v>17</v>
      </c>
    </row>
    <row r="60" spans="4:11">
      <c r="D60" t="s">
        <v>45</v>
      </c>
      <c r="E60" s="25">
        <f t="shared" si="5"/>
        <v>19</v>
      </c>
      <c r="F60" s="25">
        <f t="shared" si="5"/>
        <v>2</v>
      </c>
      <c r="G60" s="25">
        <f t="shared" si="5"/>
        <v>15</v>
      </c>
      <c r="H60" s="25">
        <f t="shared" si="5"/>
        <v>25</v>
      </c>
      <c r="I60" s="25">
        <f t="shared" si="5"/>
        <v>17</v>
      </c>
      <c r="J60" s="25">
        <f t="shared" si="5"/>
        <v>17</v>
      </c>
      <c r="K60" s="25">
        <f t="shared" si="5"/>
        <v>3</v>
      </c>
    </row>
    <row r="62" spans="4:11">
      <c r="D62" t="s">
        <v>137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J62" t="s">
        <v>119</v>
      </c>
      <c r="K62" t="s">
        <v>120</v>
      </c>
    </row>
    <row r="63" spans="4:11">
      <c r="D63" t="s">
        <v>19</v>
      </c>
      <c r="E63">
        <v>8.7618335618431503E-3</v>
      </c>
      <c r="F63">
        <v>1.8593098180710501E-2</v>
      </c>
      <c r="G63">
        <v>0.11502573341580501</v>
      </c>
      <c r="H63">
        <v>7.7622929535387103E-2</v>
      </c>
      <c r="I63">
        <v>1.47903323613517E-2</v>
      </c>
      <c r="J63">
        <v>2.5886705359843699E-2</v>
      </c>
      <c r="K63">
        <v>4.5597473835396703E-2</v>
      </c>
    </row>
    <row r="64" spans="4:11">
      <c r="D64" t="s">
        <v>20</v>
      </c>
      <c r="E64">
        <v>3.2342263678645698E-2</v>
      </c>
      <c r="F64">
        <v>5.32361132509372E-3</v>
      </c>
      <c r="G64">
        <v>6.9650262482436696E-3</v>
      </c>
      <c r="H64">
        <v>8.2850932602417798E-3</v>
      </c>
      <c r="I64">
        <v>5.48267755163519E-2</v>
      </c>
      <c r="J64">
        <v>4.4731459486577203E-2</v>
      </c>
      <c r="K64">
        <v>-3.8306963110249698E-2</v>
      </c>
    </row>
    <row r="65" spans="4:11">
      <c r="D65" t="s">
        <v>21</v>
      </c>
      <c r="E65">
        <v>1.7311599371935701E-2</v>
      </c>
      <c r="F65">
        <v>-2.2890404436395101E-3</v>
      </c>
      <c r="G65">
        <v>1.2983702857016499E-2</v>
      </c>
      <c r="H65">
        <v>4.8294236750080896E-3</v>
      </c>
      <c r="I65">
        <v>-1.3018465880611899E-2</v>
      </c>
      <c r="J65">
        <v>-7.1672306025447094E-2</v>
      </c>
      <c r="K65">
        <v>1.63561554331807E-2</v>
      </c>
    </row>
    <row r="66" spans="4:11">
      <c r="D66" t="s">
        <v>22</v>
      </c>
      <c r="E66">
        <v>0.101690643848987</v>
      </c>
      <c r="F66">
        <v>0.10007190282208001</v>
      </c>
      <c r="G66">
        <v>3.4691722104377799E-2</v>
      </c>
      <c r="H66">
        <v>2.2853166991287101E-3</v>
      </c>
      <c r="I66">
        <v>0.20289919895545899</v>
      </c>
      <c r="J66">
        <v>-6.83445380148664E-3</v>
      </c>
      <c r="K66">
        <v>6.2107087572851202E-2</v>
      </c>
    </row>
    <row r="67" spans="4:11">
      <c r="D67" t="s">
        <v>23</v>
      </c>
      <c r="E67">
        <v>-2.5293462842702501E-2</v>
      </c>
      <c r="F67">
        <v>-1.4687583361563301E-2</v>
      </c>
      <c r="G67">
        <v>5.38153552462994E-2</v>
      </c>
      <c r="H67">
        <v>1.2445817166269999E-2</v>
      </c>
      <c r="I67">
        <v>3.01670244284412E-2</v>
      </c>
      <c r="J67">
        <v>-2.12400872808877E-2</v>
      </c>
      <c r="K67">
        <v>-2.1167632292996802E-3</v>
      </c>
    </row>
    <row r="68" spans="4:11">
      <c r="D68" t="s">
        <v>24</v>
      </c>
      <c r="E68">
        <v>5.8163804147519902E-4</v>
      </c>
      <c r="F68">
        <v>1.0448779154029499E-2</v>
      </c>
      <c r="G68">
        <v>-1.48532406693341E-2</v>
      </c>
      <c r="H68">
        <v>-9.2504778429569102E-4</v>
      </c>
      <c r="I68">
        <v>-1.4200954351032901E-2</v>
      </c>
      <c r="J68">
        <v>-2.0662951731207899E-2</v>
      </c>
      <c r="K68">
        <v>1.8641295226750499E-2</v>
      </c>
    </row>
    <row r="69" spans="4:11">
      <c r="D69" t="s">
        <v>25</v>
      </c>
      <c r="E69">
        <v>8.9799604748386205E-2</v>
      </c>
      <c r="F69">
        <v>-5.7162506331145798E-3</v>
      </c>
      <c r="G69">
        <v>1.1827986324622101E-3</v>
      </c>
      <c r="H69">
        <v>-5.53433917492088E-3</v>
      </c>
      <c r="I69">
        <v>-1.03239093768668E-3</v>
      </c>
      <c r="J69">
        <v>-1.16693669394259E-2</v>
      </c>
      <c r="K69">
        <v>2.74469723069104E-3</v>
      </c>
    </row>
    <row r="70" spans="4:11">
      <c r="D70" t="s">
        <v>26</v>
      </c>
      <c r="E70">
        <v>3.8153184024388902E-3</v>
      </c>
      <c r="F70">
        <v>6.5484302291428003E-3</v>
      </c>
      <c r="G70">
        <v>5.6796896014373001E-3</v>
      </c>
      <c r="H70">
        <v>4.9485005597409201E-3</v>
      </c>
      <c r="I70">
        <v>9.6271320637593798E-3</v>
      </c>
      <c r="J70">
        <v>6.4614332979769E-3</v>
      </c>
      <c r="K70">
        <v>-1.39703872288942E-3</v>
      </c>
    </row>
    <row r="71" spans="4:11">
      <c r="D71" t="s">
        <v>27</v>
      </c>
      <c r="E71">
        <v>-6.2938126870421898E-3</v>
      </c>
      <c r="F71">
        <v>1.47049613315288E-3</v>
      </c>
      <c r="G71">
        <v>1.39617003731851E-2</v>
      </c>
      <c r="H71">
        <v>1.5639350139080299E-2</v>
      </c>
      <c r="I71">
        <v>-1.3498648897516501E-2</v>
      </c>
      <c r="J71">
        <v>3.6570724512933799E-2</v>
      </c>
      <c r="K71">
        <v>1.0940000130479599E-2</v>
      </c>
    </row>
    <row r="72" spans="4:11">
      <c r="D72" t="s">
        <v>28</v>
      </c>
      <c r="E72">
        <v>1.6520658724660998E-2</v>
      </c>
      <c r="F72">
        <v>-1.72777369794661E-2</v>
      </c>
      <c r="G72">
        <v>-1.5361761338158E-2</v>
      </c>
      <c r="H72">
        <v>1.02766279687245E-2</v>
      </c>
      <c r="I72">
        <v>4.9946543981325303E-4</v>
      </c>
      <c r="J72">
        <v>2.0928803916167499E-2</v>
      </c>
      <c r="K72">
        <v>-8.1736292708419703E-3</v>
      </c>
    </row>
    <row r="73" spans="4:11">
      <c r="D73" t="s">
        <v>29</v>
      </c>
      <c r="E73">
        <v>-3.1957784878465798E-3</v>
      </c>
      <c r="F73">
        <v>-1.17897896312861E-2</v>
      </c>
      <c r="G73">
        <v>-4.4005677008248603E-2</v>
      </c>
      <c r="H73">
        <v>-2.2190160424448899E-3</v>
      </c>
      <c r="I73">
        <v>-9.0893021360283002E-3</v>
      </c>
      <c r="J73">
        <v>-4.9646028036767799E-2</v>
      </c>
      <c r="K73">
        <v>-2.2758181468612301E-2</v>
      </c>
    </row>
    <row r="74" spans="4:11">
      <c r="D74" t="s">
        <v>30</v>
      </c>
      <c r="E74">
        <v>4.5876131101106801E-3</v>
      </c>
      <c r="F74">
        <v>7.4199677444798098E-3</v>
      </c>
      <c r="G74">
        <v>-1.4569733780505601E-4</v>
      </c>
      <c r="H74">
        <v>-1.4153890564156901E-2</v>
      </c>
      <c r="I74">
        <v>1.90517847715122E-2</v>
      </c>
      <c r="J74">
        <v>-4.8204891128299501E-3</v>
      </c>
      <c r="K74">
        <v>-6.3815582825602598E-3</v>
      </c>
    </row>
    <row r="75" spans="4:11">
      <c r="D75" t="s">
        <v>31</v>
      </c>
      <c r="E75">
        <v>4.29704635693757E-2</v>
      </c>
      <c r="F75">
        <v>-1.3195626077673699E-2</v>
      </c>
      <c r="G75">
        <v>-6.5021676827810806E-2</v>
      </c>
      <c r="H75">
        <v>4.88515713227759E-2</v>
      </c>
      <c r="I75">
        <v>-3.3720646450567202E-2</v>
      </c>
      <c r="J75">
        <v>-6.7919254004361801E-2</v>
      </c>
      <c r="K75">
        <v>-1.81491789913918E-2</v>
      </c>
    </row>
    <row r="76" spans="4:11">
      <c r="D76" t="s">
        <v>32</v>
      </c>
      <c r="E76">
        <v>1.40589003326202E-2</v>
      </c>
      <c r="F76">
        <v>-1.6579701179138599E-2</v>
      </c>
      <c r="G76">
        <v>-1.6593396745304499E-2</v>
      </c>
      <c r="H76">
        <v>-1.6391430865888899E-3</v>
      </c>
      <c r="I76">
        <v>-6.02373371225536E-4</v>
      </c>
      <c r="J76">
        <v>9.2327918752114907E-3</v>
      </c>
      <c r="K76">
        <v>-4.7663647177127602E-3</v>
      </c>
    </row>
    <row r="77" spans="4:11">
      <c r="D77" t="s">
        <v>33</v>
      </c>
      <c r="E77">
        <v>5.5470102586874501E-2</v>
      </c>
      <c r="F77">
        <v>-6.2993624544586298E-3</v>
      </c>
      <c r="G77">
        <v>-8.7220965042812994E-3</v>
      </c>
      <c r="H77">
        <v>1.17441834777491E-3</v>
      </c>
      <c r="I77">
        <v>-1.02857401099955E-2</v>
      </c>
      <c r="J77">
        <v>6.0640471287178102E-2</v>
      </c>
      <c r="K77">
        <v>-1.0406379187780999E-2</v>
      </c>
    </row>
    <row r="78" spans="4:11">
      <c r="D78" t="s">
        <v>34</v>
      </c>
      <c r="E78">
        <v>5.52121596844714E-2</v>
      </c>
      <c r="F78">
        <v>-1.9910560423993699E-2</v>
      </c>
      <c r="G78">
        <v>-9.1986945674402704E-3</v>
      </c>
      <c r="H78">
        <v>-2.7618850049643301E-3</v>
      </c>
      <c r="I78">
        <v>2.7630611547941501E-2</v>
      </c>
      <c r="J78">
        <v>-1.26480336441434E-2</v>
      </c>
      <c r="K78">
        <v>8.01875870151352E-3</v>
      </c>
    </row>
    <row r="79" spans="4:11">
      <c r="D79" t="s">
        <v>35</v>
      </c>
      <c r="E79">
        <v>6.5522126339087494E-2</v>
      </c>
      <c r="F79">
        <v>1.7270594309389001E-2</v>
      </c>
      <c r="G79">
        <v>-1.51982636096812E-2</v>
      </c>
      <c r="H79">
        <v>1.4087728916803099E-2</v>
      </c>
      <c r="I79">
        <v>7.9305616873381508E-3</v>
      </c>
      <c r="J79">
        <v>-9.0597761982911001E-2</v>
      </c>
      <c r="K79">
        <v>-2.4631292748078502E-3</v>
      </c>
    </row>
    <row r="80" spans="4:11">
      <c r="D80" t="s">
        <v>36</v>
      </c>
      <c r="E80">
        <v>-6.4070304347676604E-3</v>
      </c>
      <c r="F80">
        <v>3.4015749821838599E-3</v>
      </c>
      <c r="G80">
        <v>5.5657035949108098E-2</v>
      </c>
      <c r="H80">
        <v>8.9205470335315604E-3</v>
      </c>
      <c r="I80">
        <v>-2.5139624350500401E-4</v>
      </c>
      <c r="J80">
        <v>4.1491289518527298E-2</v>
      </c>
      <c r="K80">
        <v>7.3748830844046504E-3</v>
      </c>
    </row>
    <row r="81" spans="4:11">
      <c r="D81" t="s">
        <v>37</v>
      </c>
      <c r="E81">
        <v>-7.10578912252402E-3</v>
      </c>
      <c r="F81">
        <v>6.9715136632955395E-4</v>
      </c>
      <c r="G81">
        <v>0.124940158938127</v>
      </c>
      <c r="H81">
        <v>1.0470729763926099E-2</v>
      </c>
      <c r="I81">
        <v>-1.7170893847655001E-2</v>
      </c>
      <c r="J81">
        <v>-4.0678227780589901E-3</v>
      </c>
      <c r="K81">
        <v>-1.9275389976518001E-3</v>
      </c>
    </row>
    <row r="82" spans="4:11">
      <c r="D82" t="s">
        <v>38</v>
      </c>
      <c r="E82">
        <v>-2.8399364348099299E-2</v>
      </c>
      <c r="F82">
        <v>2.3368038621762101E-4</v>
      </c>
      <c r="G82">
        <v>-2.1554340986611499E-2</v>
      </c>
      <c r="H82">
        <v>-4.0364497752348197E-2</v>
      </c>
      <c r="I82">
        <v>-8.8640457468535994E-2</v>
      </c>
      <c r="J82">
        <v>-0.108189428027009</v>
      </c>
      <c r="K82">
        <v>-5.0694856266834398E-2</v>
      </c>
    </row>
    <row r="83" spans="4:11">
      <c r="D83" t="s">
        <v>39</v>
      </c>
      <c r="E83">
        <v>1.7023218939106299E-2</v>
      </c>
      <c r="F83">
        <v>-1.19336845913302E-2</v>
      </c>
      <c r="G83">
        <v>-1.2274830850852399E-2</v>
      </c>
      <c r="H83">
        <v>2.90741986973918E-2</v>
      </c>
      <c r="I83">
        <v>9.6910082342911309E-3</v>
      </c>
      <c r="J83">
        <v>-4.3048107812735398E-3</v>
      </c>
      <c r="K83">
        <v>-1.9863611534681799E-2</v>
      </c>
    </row>
    <row r="84" spans="4:11">
      <c r="D84" t="s">
        <v>40</v>
      </c>
      <c r="E84">
        <v>-9.1327761260482105E-3</v>
      </c>
      <c r="F84">
        <v>1.7738790659303E-3</v>
      </c>
      <c r="G84">
        <v>-3.9867122698507102E-3</v>
      </c>
      <c r="H84">
        <v>6.8239930987401304E-2</v>
      </c>
      <c r="I84">
        <v>7.08256739792721E-3</v>
      </c>
      <c r="J84">
        <v>5.6062098491972204E-3</v>
      </c>
      <c r="K84">
        <v>6.0134024976508096E-3</v>
      </c>
    </row>
    <row r="85" spans="4:11">
      <c r="D85" t="s">
        <v>41</v>
      </c>
      <c r="E85">
        <v>8.5986213014205195E-3</v>
      </c>
      <c r="F85">
        <v>-1.80353017113427E-3</v>
      </c>
      <c r="G85">
        <v>-6.8598799739867499E-3</v>
      </c>
      <c r="H85">
        <v>-4.2397253378030798E-4</v>
      </c>
      <c r="I85">
        <v>-3.4131233029289297E-2</v>
      </c>
      <c r="J85">
        <v>-2.5345277640140798E-3</v>
      </c>
      <c r="K85">
        <v>-4.1958894912261201E-3</v>
      </c>
    </row>
    <row r="86" spans="4:11">
      <c r="D86" t="s">
        <v>42</v>
      </c>
      <c r="E86">
        <v>5.1595304701488598E-3</v>
      </c>
      <c r="F86">
        <v>1.80178608486084E-3</v>
      </c>
      <c r="G86">
        <v>2.8413327844115902E-3</v>
      </c>
      <c r="H86">
        <v>1.8248067687678501E-2</v>
      </c>
      <c r="I86">
        <v>-6.1971135047195003E-3</v>
      </c>
      <c r="J86">
        <v>6.67462650945612E-3</v>
      </c>
      <c r="K86">
        <v>5.1790143241404497E-4</v>
      </c>
    </row>
    <row r="87" spans="4:11">
      <c r="D87" t="s">
        <v>43</v>
      </c>
      <c r="E87">
        <v>5.3423985681690503E-2</v>
      </c>
      <c r="F87">
        <v>1.60101798276212E-2</v>
      </c>
      <c r="G87">
        <v>-1.377159719045E-3</v>
      </c>
      <c r="H87">
        <v>5.2666269939154898E-3</v>
      </c>
      <c r="I87">
        <v>-2.14034683823007E-3</v>
      </c>
      <c r="J87">
        <v>-1.0349569883019201E-2</v>
      </c>
      <c r="K87">
        <v>-2.6127503734102398E-3</v>
      </c>
    </row>
    <row r="88" spans="4:11">
      <c r="D88" t="s">
        <v>44</v>
      </c>
      <c r="E88">
        <v>1.08972350489708E-2</v>
      </c>
      <c r="F88">
        <v>1.3597277846380399E-2</v>
      </c>
      <c r="G88">
        <v>3.3151654935879002E-2</v>
      </c>
      <c r="H88">
        <v>7.7536483857293395E-5</v>
      </c>
      <c r="I88">
        <v>-2.4503046589665099E-2</v>
      </c>
      <c r="J88">
        <v>-4.3009940387799296E-3</v>
      </c>
      <c r="K88">
        <v>-1.32580886159018E-3</v>
      </c>
    </row>
    <row r="89" spans="4:11">
      <c r="D89" t="s">
        <v>45</v>
      </c>
      <c r="E89">
        <v>1.7860707071182799E-2</v>
      </c>
      <c r="F89">
        <v>-1.9845323603290801E-2</v>
      </c>
      <c r="G89">
        <v>1.0028007437156499E-3</v>
      </c>
      <c r="H89">
        <v>6.8185646212643405E-2</v>
      </c>
      <c r="I89">
        <v>1.8756300557039099E-3</v>
      </c>
      <c r="J89">
        <v>1.42056937601652E-3</v>
      </c>
      <c r="K89">
        <v>-3.0368573041883399E-2</v>
      </c>
    </row>
  </sheetData>
  <mergeCells count="2">
    <mergeCell ref="D3:D4"/>
    <mergeCell ref="E3:K3"/>
  </mergeCells>
  <conditionalFormatting sqref="E34:K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3</formula>
    </cfRule>
    <cfRule type="cellIs" dxfId="19" priority="5" operator="equal">
      <formula>2</formula>
    </cfRule>
    <cfRule type="cellIs" dxfId="18" priority="6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/>
  <ignoredErrors>
    <ignoredError sqref="E5:K3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</vt:lpstr>
      <vt:lpstr>tbl1</vt:lpstr>
      <vt:lpstr>tbl2</vt:lpstr>
      <vt:lpstr>tbl3</vt:lpstr>
      <vt:lpstr>tbl4</vt:lpstr>
      <vt:lpstr>tbl5</vt:lpstr>
      <vt:lpstr>tbl6</vt:lpstr>
      <vt:lpstr>tbl7</vt:lpstr>
      <vt:lpstr>tbl8</vt:lpstr>
      <vt:lpstr>tbl9</vt:lpstr>
      <vt:lpstr>tbl10</vt:lpstr>
      <vt:lpstr>tbl11</vt:lpstr>
      <vt:lpstr>tbl12</vt:lpstr>
      <vt:lpstr>tbl13</vt:lpstr>
      <vt:lpstr>tbl14</vt:lpstr>
      <vt:lpstr>apendiceA</vt:lpstr>
      <vt:lpstr>apendiceB</vt:lpstr>
      <vt:lpstr>apendiceC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Junior</cp:lastModifiedBy>
  <dcterms:created xsi:type="dcterms:W3CDTF">2015-10-20T19:38:14Z</dcterms:created>
  <dcterms:modified xsi:type="dcterms:W3CDTF">2015-11-13T16:29:22Z</dcterms:modified>
</cp:coreProperties>
</file>