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checkCompatibility="1" defaultThemeVersion="124226"/>
  <bookViews>
    <workbookView xWindow="13560" yWindow="15" windowWidth="15195" windowHeight="12810" tabRatio="865" activeTab="8"/>
  </bookViews>
  <sheets>
    <sheet name="Tabela 1" sheetId="13" r:id="rId1"/>
    <sheet name="Tabela 2" sheetId="5" r:id="rId2"/>
    <sheet name="Tabela 3" sheetId="10" r:id="rId3"/>
    <sheet name="Tabela 4" sheetId="24" r:id="rId4"/>
    <sheet name="Tabela 5" sheetId="26" r:id="rId5"/>
    <sheet name="Tabela 6" sheetId="17" r:id="rId6"/>
    <sheet name="Tabela 7" sheetId="22" r:id="rId7"/>
    <sheet name="Tabela 8" sheetId="20" r:id="rId8"/>
    <sheet name="Tabela 9" sheetId="23" r:id="rId9"/>
  </sheets>
  <definedNames>
    <definedName name="_xlnm._FilterDatabase" localSheetId="2" hidden="1">'Tabela 3'!#REF!</definedName>
    <definedName name="_xlnm._FilterDatabase" localSheetId="3" hidden="1">'Tabela 4'!#REF!</definedName>
    <definedName name="_xlnm._FilterDatabase" localSheetId="4" hidden="1">'Tabela 5'!#REF!</definedName>
    <definedName name="_xlnm._FilterDatabase" localSheetId="5" hidden="1">'Tabela 6'!#REF!</definedName>
    <definedName name="_xlnm._FilterDatabase" localSheetId="6" hidden="1">'Tabela 7'!#REF!</definedName>
    <definedName name="_xlnm._FilterDatabase" localSheetId="7" hidden="1">'Tabela 8'!#REF!</definedName>
    <definedName name="_xlnm._FilterDatabase" localSheetId="8" hidden="1">'Tabela 9'!#REF!</definedName>
    <definedName name="_xlnm.Print_Area" localSheetId="0">'Tabela 1'!$A$1:$P$24</definedName>
    <definedName name="_xlnm.Print_Area" localSheetId="1">'Tabela 2'!$A$1:$P$32</definedName>
    <definedName name="_xlnm.Print_Area" localSheetId="4">'Tabela 5'!$A$1:$P$67</definedName>
    <definedName name="_xlnm.Print_Area" localSheetId="8">'Tabela 9'!$A$1:$P$8</definedName>
    <definedName name="ci" localSheetId="3">#REF!</definedName>
    <definedName name="ci" localSheetId="4">#REF!</definedName>
    <definedName name="ci" localSheetId="6">#REF!</definedName>
    <definedName name="ci" localSheetId="7">#REF!</definedName>
    <definedName name="ci" localSheetId="8">#REF!</definedName>
    <definedName name="ci">#REF!</definedName>
    <definedName name="HTML_CodePage" hidden="1">1252</definedName>
    <definedName name="HTML_Control" hidden="1">{"'Tabelas Índice Volume Acumulado'!$A$1:$P$613","'Tabelas Índice Preço Acumulado'!$A$1:$P$613","'Tabela Volume Acumulado Período'!$A$1:$E$41","'Tabela Participação UF no CI'!$A$1:$P$40","'Tabela Participação UF no VP'!$A$1:$P$40","'Tabela Participação UF Ativ VA'!$A$1:$P$627","'PIB pm Brasil'!$A$1:$F$22","'PIB pm UF'!$A$1:$P$40","'VAB pb UF'!$A$1:$P$40","'SIFIM'!$A$1:$P$40","'Imp Ind UF'!$A$1:$P$40","'Renda Per Capita PIB pm'!$A$1:$P$40","'População'!$A$1:$P$40","'Tabela Participação UF PIB pm'!$A$1:$P$40","'Tabela Participação UF Ativ VA'!$A$1:$P$627","'Tabela Participação Atividades'!$A$1:$P$23","'Tabela Participação Atividades'!$A$1:$A$3"}</definedName>
    <definedName name="HTML_Description" hidden="1">""</definedName>
    <definedName name="HTML_Email" hidden="1">""</definedName>
    <definedName name="HTML_Header" hidden="1">""</definedName>
    <definedName name="HTML_LastUpdate" hidden="1">"15/09/00"</definedName>
    <definedName name="HTML_LineAfter" hidden="1">FALSE</definedName>
    <definedName name="HTML_LineBefore" hidden="1">FALSE</definedName>
    <definedName name="HTML_Name" hidden="1">"MENDONÇA"</definedName>
    <definedName name="HTML_OBDlg2" hidden="1">TRUE</definedName>
    <definedName name="HTML_OBDlg4" hidden="1">TRUE</definedName>
    <definedName name="HTML_OS" hidden="1">0</definedName>
    <definedName name="HTML_PathFile" hidden="1">"C:\CSA\Eduardo\PIB_Regional\ContasRegionais.htm"</definedName>
    <definedName name="HTML_Title" hidden="1">"Contas Regionais do Brasil"</definedName>
    <definedName name="IF" localSheetId="3">#REF!</definedName>
    <definedName name="IF" localSheetId="4">#REF!</definedName>
    <definedName name="IF" localSheetId="6">#REF!</definedName>
    <definedName name="IF" localSheetId="7">#REF!</definedName>
    <definedName name="IF" localSheetId="8">#REF!</definedName>
    <definedName name="IF">#REF!</definedName>
    <definedName name="SIFIM" localSheetId="3">#REF!</definedName>
    <definedName name="SIFIM" localSheetId="4">#REF!</definedName>
    <definedName name="SIFIM" localSheetId="6">#REF!</definedName>
    <definedName name="SIFIM" localSheetId="7">#REF!</definedName>
    <definedName name="SIFIM" localSheetId="8">#REF!</definedName>
    <definedName name="SIFIM">#REF!</definedName>
    <definedName name="SIFIM_DECNA" localSheetId="3">#REF!</definedName>
    <definedName name="SIFIM_DECNA" localSheetId="4">#REF!</definedName>
    <definedName name="SIFIM_DECNA" localSheetId="6">#REF!</definedName>
    <definedName name="SIFIM_DECNA" localSheetId="7">#REF!</definedName>
    <definedName name="SIFIM_DECNA" localSheetId="8">#REF!</definedName>
    <definedName name="SIFIM_DECNA">#REF!</definedName>
    <definedName name="va" localSheetId="3">#REF!</definedName>
    <definedName name="va" localSheetId="4">#REF!</definedName>
    <definedName name="va" localSheetId="6">#REF!</definedName>
    <definedName name="va" localSheetId="7">#REF!</definedName>
    <definedName name="va" localSheetId="8">#REF!</definedName>
    <definedName name="va">#REF!</definedName>
    <definedName name="vp" localSheetId="3">#REF!</definedName>
    <definedName name="vp" localSheetId="4">#REF!</definedName>
    <definedName name="vp" localSheetId="6">#REF!</definedName>
    <definedName name="vp" localSheetId="7">#REF!</definedName>
    <definedName name="vp" localSheetId="8">#REF!</definedName>
    <definedName name="vp">#REF!</definedName>
  </definedNames>
  <calcPr calcId="145621"/>
</workbook>
</file>

<file path=xl/calcChain.xml><?xml version="1.0" encoding="utf-8"?>
<calcChain xmlns="http://schemas.openxmlformats.org/spreadsheetml/2006/main">
  <c r="P14" i="5" l="1"/>
  <c r="O14" i="5"/>
  <c r="O6" i="22" l="1"/>
  <c r="O5" i="22"/>
  <c r="O7" i="22" s="1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P29" i="5" l="1"/>
  <c r="D29" i="5"/>
  <c r="C29" i="5"/>
  <c r="E29" i="5"/>
  <c r="F29" i="5"/>
  <c r="G29" i="5"/>
  <c r="H29" i="5"/>
  <c r="I29" i="5"/>
  <c r="J29" i="5"/>
  <c r="K29" i="5"/>
  <c r="L29" i="5"/>
  <c r="M29" i="5"/>
  <c r="N29" i="5"/>
  <c r="O29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D27" i="5"/>
  <c r="D28" i="5"/>
  <c r="C28" i="5"/>
  <c r="C27" i="5"/>
  <c r="B27" i="5"/>
  <c r="D15" i="5"/>
  <c r="C15" i="5"/>
  <c r="E14" i="5"/>
  <c r="D14" i="5"/>
  <c r="C14" i="5"/>
  <c r="P13" i="5"/>
  <c r="P12" i="5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O15" i="5" s="1"/>
  <c r="C13" i="5"/>
  <c r="C12" i="5"/>
  <c r="B12" i="5"/>
  <c r="P19" i="5"/>
  <c r="E21" i="5"/>
  <c r="F21" i="5"/>
  <c r="G21" i="5"/>
  <c r="H21" i="5"/>
  <c r="I21" i="5"/>
  <c r="J21" i="5"/>
  <c r="K21" i="5"/>
  <c r="L21" i="5"/>
  <c r="M21" i="5"/>
  <c r="N21" i="5"/>
  <c r="O21" i="5"/>
  <c r="D21" i="5"/>
  <c r="C21" i="5"/>
  <c r="F19" i="5"/>
  <c r="G19" i="5"/>
  <c r="H19" i="5"/>
  <c r="I19" i="5"/>
  <c r="J19" i="5"/>
  <c r="K19" i="5"/>
  <c r="L19" i="5"/>
  <c r="M19" i="5"/>
  <c r="N19" i="5"/>
  <c r="O19" i="5"/>
  <c r="P21" i="5"/>
  <c r="E19" i="5"/>
  <c r="D19" i="5"/>
  <c r="C19" i="5"/>
  <c r="AA12" i="5" l="1"/>
  <c r="AF6" i="26"/>
  <c r="AI20" i="26"/>
  <c r="AJ20" i="26" s="1"/>
  <c r="AG20" i="26"/>
  <c r="AF7" i="26"/>
  <c r="AF8" i="26"/>
  <c r="AF9" i="26"/>
  <c r="AF10" i="26"/>
  <c r="AF11" i="26"/>
  <c r="AF12" i="26"/>
  <c r="AF14" i="26"/>
  <c r="AF15" i="26"/>
  <c r="AF16" i="26"/>
  <c r="AF17" i="26"/>
  <c r="AF18" i="26"/>
  <c r="AF19" i="26"/>
  <c r="AF20" i="26"/>
  <c r="AF21" i="26"/>
  <c r="AF22" i="26"/>
  <c r="AF23" i="26"/>
  <c r="AE13" i="26"/>
  <c r="AF13" i="26" s="1"/>
  <c r="AE8" i="26"/>
  <c r="P6" i="22"/>
  <c r="P5" i="22"/>
  <c r="P7" i="22" s="1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4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28" i="17"/>
  <c r="P27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6" i="17"/>
  <c r="P15" i="5" l="1"/>
  <c r="N14" i="5"/>
  <c r="C6" i="22" l="1"/>
  <c r="D6" i="22"/>
  <c r="E6" i="22"/>
  <c r="F6" i="22"/>
  <c r="G6" i="22"/>
  <c r="H6" i="22"/>
  <c r="I6" i="22"/>
  <c r="J6" i="22"/>
  <c r="K6" i="22"/>
  <c r="L6" i="22"/>
  <c r="M6" i="22"/>
  <c r="N6" i="22"/>
  <c r="B6" i="22"/>
  <c r="C5" i="22"/>
  <c r="D5" i="22"/>
  <c r="E5" i="22"/>
  <c r="E7" i="22" s="1"/>
  <c r="F5" i="22"/>
  <c r="G5" i="22"/>
  <c r="H5" i="22"/>
  <c r="I5" i="22"/>
  <c r="J5" i="22"/>
  <c r="K5" i="22"/>
  <c r="L5" i="22"/>
  <c r="M5" i="22"/>
  <c r="M7" i="22" s="1"/>
  <c r="N5" i="22"/>
  <c r="B5" i="22"/>
  <c r="N48" i="17"/>
  <c r="N49" i="17"/>
  <c r="N51" i="17"/>
  <c r="N52" i="17"/>
  <c r="N53" i="17"/>
  <c r="N54" i="17"/>
  <c r="N56" i="17"/>
  <c r="N57" i="17"/>
  <c r="N58" i="17"/>
  <c r="N59" i="17"/>
  <c r="N60" i="17"/>
  <c r="N61" i="17"/>
  <c r="N62" i="17"/>
  <c r="N63" i="17"/>
  <c r="N64" i="17"/>
  <c r="N65" i="17"/>
  <c r="C48" i="17"/>
  <c r="D48" i="17"/>
  <c r="E48" i="17"/>
  <c r="F48" i="17"/>
  <c r="G48" i="17"/>
  <c r="H48" i="17"/>
  <c r="I48" i="17"/>
  <c r="J48" i="17"/>
  <c r="K48" i="17"/>
  <c r="L48" i="17"/>
  <c r="M48" i="17"/>
  <c r="C49" i="17"/>
  <c r="D49" i="17"/>
  <c r="E49" i="17"/>
  <c r="F49" i="17"/>
  <c r="G49" i="17"/>
  <c r="H49" i="17"/>
  <c r="I49" i="17"/>
  <c r="J49" i="17"/>
  <c r="K49" i="17"/>
  <c r="L49" i="17"/>
  <c r="M49" i="17"/>
  <c r="C51" i="17"/>
  <c r="D51" i="17"/>
  <c r="E51" i="17"/>
  <c r="F51" i="17"/>
  <c r="G51" i="17"/>
  <c r="H51" i="17"/>
  <c r="I51" i="17"/>
  <c r="J51" i="17"/>
  <c r="K51" i="17"/>
  <c r="L51" i="17"/>
  <c r="M51" i="17"/>
  <c r="C52" i="17"/>
  <c r="D52" i="17"/>
  <c r="E52" i="17"/>
  <c r="F52" i="17"/>
  <c r="G52" i="17"/>
  <c r="H52" i="17"/>
  <c r="I52" i="17"/>
  <c r="J52" i="17"/>
  <c r="K52" i="17"/>
  <c r="L52" i="17"/>
  <c r="M52" i="17"/>
  <c r="C53" i="17"/>
  <c r="D53" i="17"/>
  <c r="E53" i="17"/>
  <c r="F53" i="17"/>
  <c r="G53" i="17"/>
  <c r="H53" i="17"/>
  <c r="I53" i="17"/>
  <c r="J53" i="17"/>
  <c r="K53" i="17"/>
  <c r="L53" i="17"/>
  <c r="M53" i="17"/>
  <c r="C54" i="17"/>
  <c r="D54" i="17"/>
  <c r="E54" i="17"/>
  <c r="F54" i="17"/>
  <c r="G54" i="17"/>
  <c r="H54" i="17"/>
  <c r="I54" i="17"/>
  <c r="J54" i="17"/>
  <c r="K54" i="17"/>
  <c r="L54" i="17"/>
  <c r="M54" i="17"/>
  <c r="C56" i="17"/>
  <c r="D56" i="17"/>
  <c r="E56" i="17"/>
  <c r="F56" i="17"/>
  <c r="G56" i="17"/>
  <c r="H56" i="17"/>
  <c r="I56" i="17"/>
  <c r="J56" i="17"/>
  <c r="K56" i="17"/>
  <c r="L56" i="17"/>
  <c r="M56" i="17"/>
  <c r="C57" i="17"/>
  <c r="D57" i="17"/>
  <c r="E57" i="17"/>
  <c r="F57" i="17"/>
  <c r="G57" i="17"/>
  <c r="H57" i="17"/>
  <c r="I57" i="17"/>
  <c r="J57" i="17"/>
  <c r="K57" i="17"/>
  <c r="L57" i="17"/>
  <c r="M57" i="17"/>
  <c r="C58" i="17"/>
  <c r="D58" i="17"/>
  <c r="E58" i="17"/>
  <c r="F58" i="17"/>
  <c r="G58" i="17"/>
  <c r="H58" i="17"/>
  <c r="I58" i="17"/>
  <c r="J58" i="17"/>
  <c r="K58" i="17"/>
  <c r="L58" i="17"/>
  <c r="M58" i="17"/>
  <c r="C59" i="17"/>
  <c r="D59" i="17"/>
  <c r="E59" i="17"/>
  <c r="F59" i="17"/>
  <c r="G59" i="17"/>
  <c r="H59" i="17"/>
  <c r="I59" i="17"/>
  <c r="J59" i="17"/>
  <c r="K59" i="17"/>
  <c r="L59" i="17"/>
  <c r="M59" i="17"/>
  <c r="C60" i="17"/>
  <c r="D60" i="17"/>
  <c r="E60" i="17"/>
  <c r="F60" i="17"/>
  <c r="G60" i="17"/>
  <c r="H60" i="17"/>
  <c r="I60" i="17"/>
  <c r="J60" i="17"/>
  <c r="K60" i="17"/>
  <c r="L60" i="17"/>
  <c r="M60" i="17"/>
  <c r="C61" i="17"/>
  <c r="D61" i="17"/>
  <c r="E61" i="17"/>
  <c r="F61" i="17"/>
  <c r="G61" i="17"/>
  <c r="H61" i="17"/>
  <c r="I61" i="17"/>
  <c r="J61" i="17"/>
  <c r="K61" i="17"/>
  <c r="L61" i="17"/>
  <c r="M61" i="17"/>
  <c r="C62" i="17"/>
  <c r="D62" i="17"/>
  <c r="E62" i="17"/>
  <c r="F62" i="17"/>
  <c r="G62" i="17"/>
  <c r="H62" i="17"/>
  <c r="I62" i="17"/>
  <c r="J62" i="17"/>
  <c r="K62" i="17"/>
  <c r="L62" i="17"/>
  <c r="M62" i="17"/>
  <c r="C63" i="17"/>
  <c r="D63" i="17"/>
  <c r="E63" i="17"/>
  <c r="F63" i="17"/>
  <c r="G63" i="17"/>
  <c r="H63" i="17"/>
  <c r="I63" i="17"/>
  <c r="J63" i="17"/>
  <c r="K63" i="17"/>
  <c r="L63" i="17"/>
  <c r="M63" i="17"/>
  <c r="C64" i="17"/>
  <c r="D64" i="17"/>
  <c r="E64" i="17"/>
  <c r="F64" i="17"/>
  <c r="G64" i="17"/>
  <c r="H64" i="17"/>
  <c r="I64" i="17"/>
  <c r="J64" i="17"/>
  <c r="K64" i="17"/>
  <c r="L64" i="17"/>
  <c r="M64" i="17"/>
  <c r="C65" i="17"/>
  <c r="D65" i="17"/>
  <c r="E65" i="17"/>
  <c r="F65" i="17"/>
  <c r="G65" i="17"/>
  <c r="H65" i="17"/>
  <c r="I65" i="17"/>
  <c r="J65" i="17"/>
  <c r="K65" i="17"/>
  <c r="L65" i="17"/>
  <c r="M65" i="17"/>
  <c r="B49" i="17"/>
  <c r="B51" i="17"/>
  <c r="B52" i="17"/>
  <c r="B53" i="17"/>
  <c r="B54" i="17"/>
  <c r="B56" i="17"/>
  <c r="B57" i="17"/>
  <c r="B58" i="17"/>
  <c r="B59" i="17"/>
  <c r="B60" i="17"/>
  <c r="B61" i="17"/>
  <c r="B62" i="17"/>
  <c r="B63" i="17"/>
  <c r="B64" i="17"/>
  <c r="B65" i="17"/>
  <c r="B48" i="17"/>
  <c r="N27" i="17"/>
  <c r="N28" i="17"/>
  <c r="N30" i="17"/>
  <c r="N31" i="17"/>
  <c r="N32" i="17"/>
  <c r="N33" i="17"/>
  <c r="N35" i="17"/>
  <c r="N36" i="17"/>
  <c r="N37" i="17"/>
  <c r="N38" i="17"/>
  <c r="N39" i="17"/>
  <c r="N40" i="17"/>
  <c r="N41" i="17"/>
  <c r="N42" i="17"/>
  <c r="N43" i="17"/>
  <c r="N44" i="17"/>
  <c r="C27" i="17"/>
  <c r="D27" i="17"/>
  <c r="E27" i="17"/>
  <c r="F27" i="17"/>
  <c r="G27" i="17"/>
  <c r="H27" i="17"/>
  <c r="I27" i="17"/>
  <c r="J27" i="17"/>
  <c r="K27" i="17"/>
  <c r="L27" i="17"/>
  <c r="M27" i="17"/>
  <c r="C28" i="17"/>
  <c r="D28" i="17"/>
  <c r="E28" i="17"/>
  <c r="F28" i="17"/>
  <c r="G28" i="17"/>
  <c r="H28" i="17"/>
  <c r="I28" i="17"/>
  <c r="J28" i="17"/>
  <c r="K28" i="17"/>
  <c r="L28" i="17"/>
  <c r="M28" i="17"/>
  <c r="C30" i="17"/>
  <c r="D30" i="17"/>
  <c r="E30" i="17"/>
  <c r="F30" i="17"/>
  <c r="G30" i="17"/>
  <c r="H30" i="17"/>
  <c r="I30" i="17"/>
  <c r="J30" i="17"/>
  <c r="K30" i="17"/>
  <c r="L30" i="17"/>
  <c r="M30" i="17"/>
  <c r="C31" i="17"/>
  <c r="D31" i="17"/>
  <c r="E31" i="17"/>
  <c r="F31" i="17"/>
  <c r="G31" i="17"/>
  <c r="H31" i="17"/>
  <c r="I31" i="17"/>
  <c r="J31" i="17"/>
  <c r="K31" i="17"/>
  <c r="L31" i="17"/>
  <c r="M31" i="17"/>
  <c r="C32" i="17"/>
  <c r="D32" i="17"/>
  <c r="E32" i="17"/>
  <c r="F32" i="17"/>
  <c r="G32" i="17"/>
  <c r="H32" i="17"/>
  <c r="I32" i="17"/>
  <c r="J32" i="17"/>
  <c r="K32" i="17"/>
  <c r="L32" i="17"/>
  <c r="M32" i="17"/>
  <c r="C33" i="17"/>
  <c r="D33" i="17"/>
  <c r="E33" i="17"/>
  <c r="F33" i="17"/>
  <c r="G33" i="17"/>
  <c r="H33" i="17"/>
  <c r="I33" i="17"/>
  <c r="J33" i="17"/>
  <c r="K33" i="17"/>
  <c r="L33" i="17"/>
  <c r="M33" i="17"/>
  <c r="C35" i="17"/>
  <c r="D35" i="17"/>
  <c r="E35" i="17"/>
  <c r="F35" i="17"/>
  <c r="G35" i="17"/>
  <c r="H35" i="17"/>
  <c r="I35" i="17"/>
  <c r="J35" i="17"/>
  <c r="K35" i="17"/>
  <c r="L35" i="17"/>
  <c r="M35" i="17"/>
  <c r="C36" i="17"/>
  <c r="D36" i="17"/>
  <c r="E36" i="17"/>
  <c r="F36" i="17"/>
  <c r="G36" i="17"/>
  <c r="H36" i="17"/>
  <c r="I36" i="17"/>
  <c r="J36" i="17"/>
  <c r="K36" i="17"/>
  <c r="L36" i="17"/>
  <c r="M36" i="17"/>
  <c r="C37" i="17"/>
  <c r="D37" i="17"/>
  <c r="E37" i="17"/>
  <c r="F37" i="17"/>
  <c r="G37" i="17"/>
  <c r="H37" i="17"/>
  <c r="I37" i="17"/>
  <c r="J37" i="17"/>
  <c r="K37" i="17"/>
  <c r="L37" i="17"/>
  <c r="M37" i="17"/>
  <c r="C38" i="17"/>
  <c r="D38" i="17"/>
  <c r="E38" i="17"/>
  <c r="F38" i="17"/>
  <c r="G38" i="17"/>
  <c r="H38" i="17"/>
  <c r="I38" i="17"/>
  <c r="J38" i="17"/>
  <c r="K38" i="17"/>
  <c r="L38" i="17"/>
  <c r="M38" i="17"/>
  <c r="C39" i="17"/>
  <c r="D39" i="17"/>
  <c r="E39" i="17"/>
  <c r="F39" i="17"/>
  <c r="G39" i="17"/>
  <c r="H39" i="17"/>
  <c r="I39" i="17"/>
  <c r="J39" i="17"/>
  <c r="K39" i="17"/>
  <c r="L39" i="17"/>
  <c r="M39" i="17"/>
  <c r="C40" i="17"/>
  <c r="D40" i="17"/>
  <c r="E40" i="17"/>
  <c r="F40" i="17"/>
  <c r="G40" i="17"/>
  <c r="H40" i="17"/>
  <c r="I40" i="17"/>
  <c r="J40" i="17"/>
  <c r="K40" i="17"/>
  <c r="L40" i="17"/>
  <c r="M40" i="17"/>
  <c r="C41" i="17"/>
  <c r="D41" i="17"/>
  <c r="E41" i="17"/>
  <c r="F41" i="17"/>
  <c r="G41" i="17"/>
  <c r="H41" i="17"/>
  <c r="I41" i="17"/>
  <c r="J41" i="17"/>
  <c r="K41" i="17"/>
  <c r="L41" i="17"/>
  <c r="M41" i="17"/>
  <c r="C42" i="17"/>
  <c r="D42" i="17"/>
  <c r="E42" i="17"/>
  <c r="F42" i="17"/>
  <c r="G42" i="17"/>
  <c r="H42" i="17"/>
  <c r="I42" i="17"/>
  <c r="J42" i="17"/>
  <c r="K42" i="17"/>
  <c r="L42" i="17"/>
  <c r="M42" i="17"/>
  <c r="C43" i="17"/>
  <c r="D43" i="17"/>
  <c r="E43" i="17"/>
  <c r="F43" i="17"/>
  <c r="G43" i="17"/>
  <c r="H43" i="17"/>
  <c r="I43" i="17"/>
  <c r="J43" i="17"/>
  <c r="K43" i="17"/>
  <c r="L43" i="17"/>
  <c r="M43" i="17"/>
  <c r="C44" i="17"/>
  <c r="D44" i="17"/>
  <c r="E44" i="17"/>
  <c r="F44" i="17"/>
  <c r="G44" i="17"/>
  <c r="H44" i="17"/>
  <c r="I44" i="17"/>
  <c r="J44" i="17"/>
  <c r="K44" i="17"/>
  <c r="L44" i="17"/>
  <c r="M44" i="17"/>
  <c r="B28" i="17"/>
  <c r="B30" i="17"/>
  <c r="B31" i="17"/>
  <c r="B32" i="17"/>
  <c r="B33" i="17"/>
  <c r="B35" i="17"/>
  <c r="B36" i="17"/>
  <c r="B37" i="17"/>
  <c r="B38" i="17"/>
  <c r="B39" i="17"/>
  <c r="B40" i="17"/>
  <c r="B41" i="17"/>
  <c r="B42" i="17"/>
  <c r="B43" i="17"/>
  <c r="B44" i="17"/>
  <c r="B27" i="17"/>
  <c r="N6" i="17"/>
  <c r="N7" i="17"/>
  <c r="N9" i="17"/>
  <c r="N10" i="17"/>
  <c r="N11" i="17"/>
  <c r="N12" i="17"/>
  <c r="N14" i="17"/>
  <c r="N15" i="17"/>
  <c r="N16" i="17"/>
  <c r="N17" i="17"/>
  <c r="N18" i="17"/>
  <c r="N19" i="17"/>
  <c r="N20" i="17"/>
  <c r="N21" i="17"/>
  <c r="N22" i="17"/>
  <c r="N23" i="17"/>
  <c r="D6" i="17"/>
  <c r="E6" i="17"/>
  <c r="F6" i="17"/>
  <c r="G6" i="17"/>
  <c r="H6" i="17"/>
  <c r="I6" i="17"/>
  <c r="J6" i="17"/>
  <c r="K6" i="17"/>
  <c r="L6" i="17"/>
  <c r="M6" i="17"/>
  <c r="D7" i="17"/>
  <c r="E7" i="17"/>
  <c r="F7" i="17"/>
  <c r="G7" i="17"/>
  <c r="H7" i="17"/>
  <c r="I7" i="17"/>
  <c r="J7" i="17"/>
  <c r="K7" i="17"/>
  <c r="L7" i="17"/>
  <c r="M7" i="17"/>
  <c r="D9" i="17"/>
  <c r="E9" i="17"/>
  <c r="F9" i="17"/>
  <c r="G9" i="17"/>
  <c r="H9" i="17"/>
  <c r="I9" i="17"/>
  <c r="J9" i="17"/>
  <c r="K9" i="17"/>
  <c r="L9" i="17"/>
  <c r="M9" i="17"/>
  <c r="D10" i="17"/>
  <c r="E10" i="17"/>
  <c r="F10" i="17"/>
  <c r="G10" i="17"/>
  <c r="H10" i="17"/>
  <c r="I10" i="17"/>
  <c r="J10" i="17"/>
  <c r="K10" i="17"/>
  <c r="L10" i="17"/>
  <c r="M10" i="17"/>
  <c r="D11" i="17"/>
  <c r="E11" i="17"/>
  <c r="F11" i="17"/>
  <c r="G11" i="17"/>
  <c r="H11" i="17"/>
  <c r="I11" i="17"/>
  <c r="J11" i="17"/>
  <c r="K11" i="17"/>
  <c r="L11" i="17"/>
  <c r="M11" i="17"/>
  <c r="D12" i="17"/>
  <c r="E12" i="17"/>
  <c r="F12" i="17"/>
  <c r="G12" i="17"/>
  <c r="H12" i="17"/>
  <c r="I12" i="17"/>
  <c r="J12" i="17"/>
  <c r="K12" i="17"/>
  <c r="L12" i="17"/>
  <c r="M12" i="17"/>
  <c r="D14" i="17"/>
  <c r="E14" i="17"/>
  <c r="F14" i="17"/>
  <c r="G14" i="17"/>
  <c r="H14" i="17"/>
  <c r="I14" i="17"/>
  <c r="J14" i="17"/>
  <c r="K14" i="17"/>
  <c r="L14" i="17"/>
  <c r="M14" i="17"/>
  <c r="D15" i="17"/>
  <c r="E15" i="17"/>
  <c r="F15" i="17"/>
  <c r="G15" i="17"/>
  <c r="H15" i="17"/>
  <c r="I15" i="17"/>
  <c r="J15" i="17"/>
  <c r="K15" i="17"/>
  <c r="L15" i="17"/>
  <c r="M15" i="17"/>
  <c r="D16" i="17"/>
  <c r="E16" i="17"/>
  <c r="F16" i="17"/>
  <c r="G16" i="17"/>
  <c r="H16" i="17"/>
  <c r="I16" i="17"/>
  <c r="J16" i="17"/>
  <c r="K16" i="17"/>
  <c r="L16" i="17"/>
  <c r="M16" i="17"/>
  <c r="D17" i="17"/>
  <c r="E17" i="17"/>
  <c r="F17" i="17"/>
  <c r="G17" i="17"/>
  <c r="H17" i="17"/>
  <c r="I17" i="17"/>
  <c r="J17" i="17"/>
  <c r="K17" i="17"/>
  <c r="L17" i="17"/>
  <c r="M17" i="17"/>
  <c r="D18" i="17"/>
  <c r="E18" i="17"/>
  <c r="F18" i="17"/>
  <c r="G18" i="17"/>
  <c r="H18" i="17"/>
  <c r="I18" i="17"/>
  <c r="J18" i="17"/>
  <c r="K18" i="17"/>
  <c r="L18" i="17"/>
  <c r="M18" i="17"/>
  <c r="D19" i="17"/>
  <c r="E19" i="17"/>
  <c r="F19" i="17"/>
  <c r="G19" i="17"/>
  <c r="H19" i="17"/>
  <c r="I19" i="17"/>
  <c r="J19" i="17"/>
  <c r="K19" i="17"/>
  <c r="L19" i="17"/>
  <c r="M19" i="17"/>
  <c r="D20" i="17"/>
  <c r="E20" i="17"/>
  <c r="F20" i="17"/>
  <c r="G20" i="17"/>
  <c r="H20" i="17"/>
  <c r="I20" i="17"/>
  <c r="J20" i="17"/>
  <c r="K20" i="17"/>
  <c r="L20" i="17"/>
  <c r="M20" i="17"/>
  <c r="D21" i="17"/>
  <c r="E21" i="17"/>
  <c r="F21" i="17"/>
  <c r="G21" i="17"/>
  <c r="H21" i="17"/>
  <c r="I21" i="17"/>
  <c r="J21" i="17"/>
  <c r="K21" i="17"/>
  <c r="L21" i="17"/>
  <c r="M21" i="17"/>
  <c r="D22" i="17"/>
  <c r="E22" i="17"/>
  <c r="F22" i="17"/>
  <c r="G22" i="17"/>
  <c r="H22" i="17"/>
  <c r="I22" i="17"/>
  <c r="J22" i="17"/>
  <c r="K22" i="17"/>
  <c r="L22" i="17"/>
  <c r="M22" i="17"/>
  <c r="D23" i="17"/>
  <c r="E23" i="17"/>
  <c r="F23" i="17"/>
  <c r="G23" i="17"/>
  <c r="H23" i="17"/>
  <c r="I23" i="17"/>
  <c r="J23" i="17"/>
  <c r="K23" i="17"/>
  <c r="L23" i="17"/>
  <c r="M23" i="17"/>
  <c r="B9" i="17"/>
  <c r="C9" i="17"/>
  <c r="B10" i="17"/>
  <c r="C10" i="17"/>
  <c r="B11" i="17"/>
  <c r="C11" i="17"/>
  <c r="B12" i="17"/>
  <c r="C12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C6" i="17"/>
  <c r="C7" i="17"/>
  <c r="B7" i="17"/>
  <c r="B6" i="17"/>
  <c r="N7" i="22" l="1"/>
  <c r="J7" i="22"/>
  <c r="F7" i="22"/>
  <c r="I7" i="22"/>
  <c r="B7" i="22"/>
  <c r="K7" i="22"/>
  <c r="G7" i="22"/>
  <c r="C7" i="22"/>
  <c r="L7" i="22"/>
  <c r="H7" i="22"/>
  <c r="D7" i="22"/>
  <c r="C55" i="17" l="1"/>
  <c r="D55" i="17"/>
  <c r="E55" i="17"/>
  <c r="F55" i="17"/>
  <c r="G55" i="17"/>
  <c r="H55" i="17"/>
  <c r="I55" i="17"/>
  <c r="J55" i="17"/>
  <c r="K55" i="17"/>
  <c r="L55" i="17"/>
  <c r="M55" i="17"/>
  <c r="N55" i="17"/>
  <c r="B55" i="17"/>
  <c r="N50" i="17"/>
  <c r="C50" i="17"/>
  <c r="D50" i="17"/>
  <c r="E50" i="17"/>
  <c r="F50" i="17"/>
  <c r="G50" i="17"/>
  <c r="H50" i="17"/>
  <c r="I50" i="17"/>
  <c r="J50" i="17"/>
  <c r="K50" i="17"/>
  <c r="L50" i="17"/>
  <c r="M50" i="17"/>
  <c r="B50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B34" i="17"/>
  <c r="C29" i="17" l="1"/>
  <c r="D29" i="17"/>
  <c r="E29" i="17"/>
  <c r="F29" i="17"/>
  <c r="G29" i="17"/>
  <c r="H29" i="17"/>
  <c r="I29" i="17"/>
  <c r="J29" i="17"/>
  <c r="K29" i="17"/>
  <c r="L29" i="17"/>
  <c r="M29" i="17"/>
  <c r="N29" i="17"/>
  <c r="B29" i="17"/>
  <c r="C13" i="17" l="1"/>
  <c r="D13" i="17"/>
  <c r="E13" i="17"/>
  <c r="F13" i="17"/>
  <c r="G13" i="17"/>
  <c r="H13" i="17"/>
  <c r="I13" i="17"/>
  <c r="J13" i="17"/>
  <c r="K13" i="17"/>
  <c r="L13" i="17"/>
  <c r="M13" i="17"/>
  <c r="N13" i="17"/>
  <c r="B13" i="17"/>
  <c r="K14" i="5"/>
  <c r="C8" i="17" l="1"/>
  <c r="D8" i="17"/>
  <c r="E8" i="17"/>
  <c r="F8" i="17"/>
  <c r="G8" i="17"/>
  <c r="H8" i="17"/>
  <c r="I8" i="17"/>
  <c r="J8" i="17"/>
  <c r="K8" i="17"/>
  <c r="L8" i="17"/>
  <c r="M8" i="17"/>
  <c r="N8" i="17"/>
  <c r="B8" i="17"/>
  <c r="E15" i="5" l="1"/>
  <c r="F15" i="5"/>
  <c r="G15" i="5"/>
  <c r="H15" i="5"/>
  <c r="I15" i="5"/>
  <c r="J15" i="5"/>
  <c r="K15" i="5"/>
  <c r="L15" i="5"/>
  <c r="M15" i="5"/>
  <c r="N15" i="5"/>
  <c r="F14" i="5"/>
  <c r="G14" i="5"/>
  <c r="H14" i="5"/>
  <c r="I14" i="5"/>
  <c r="J14" i="5"/>
  <c r="L14" i="5"/>
  <c r="M14" i="5"/>
</calcChain>
</file>

<file path=xl/sharedStrings.xml><?xml version="1.0" encoding="utf-8"?>
<sst xmlns="http://schemas.openxmlformats.org/spreadsheetml/2006/main" count="500" uniqueCount="79">
  <si>
    <t>...</t>
  </si>
  <si>
    <t>Variação em volume (%)</t>
  </si>
  <si>
    <t>Preços do ano anterior R$</t>
  </si>
  <si>
    <t>Preços correntes R$</t>
  </si>
  <si>
    <t>População residente 1 000 hab. (1)</t>
  </si>
  <si>
    <t>Especificação</t>
  </si>
  <si>
    <t>Atividades imobiliárias</t>
  </si>
  <si>
    <t>Construção</t>
  </si>
  <si>
    <t>Atividades financeiras, de seguros e serviços relacionados</t>
  </si>
  <si>
    <t>Transporte, armazenagem e correio</t>
  </si>
  <si>
    <t>Serviços</t>
  </si>
  <si>
    <t>Indústrias de transformação</t>
  </si>
  <si>
    <t>Indústria extrativa</t>
  </si>
  <si>
    <t>Agropecuária</t>
  </si>
  <si>
    <t>Valor adicionado</t>
  </si>
  <si>
    <t xml:space="preserve">    Usos</t>
  </si>
  <si>
    <t xml:space="preserve">    Recursos</t>
  </si>
  <si>
    <t xml:space="preserve">Produção </t>
  </si>
  <si>
    <t>Impostos, líquidos de subsídios, sobre produtos</t>
  </si>
  <si>
    <t>Eletricidade e gás, água, esgoto, atividades de gestão de resíduos e descontaminação</t>
  </si>
  <si>
    <t>Comércio, manutenção e reparação de veículos automotores e motocicletas</t>
  </si>
  <si>
    <t>Serviços de alojamento e alimentação</t>
  </si>
  <si>
    <t>Serviços de informação e comunicação</t>
  </si>
  <si>
    <t>Atividades profissionais, científicas e técnicas, administrativas e serviços complementares</t>
  </si>
  <si>
    <t>Administração, educação, saúde, pesquisa e desenvolvimento públicas, defesa, seguridade social</t>
  </si>
  <si>
    <t>Industria</t>
  </si>
  <si>
    <t>Impostos líquidos de subsídios</t>
  </si>
  <si>
    <t>Educação e saúde mercantis</t>
  </si>
  <si>
    <t>Total</t>
  </si>
  <si>
    <t>PIB</t>
  </si>
  <si>
    <r>
      <t xml:space="preserve">Produto Interno Bruto </t>
    </r>
    <r>
      <rPr>
        <b/>
        <i/>
        <sz val="10"/>
        <rFont val="Calibri"/>
        <family val="2"/>
        <scheme val="minor"/>
      </rPr>
      <t>per capita</t>
    </r>
  </si>
  <si>
    <t>Valor a preços correntes (1.000.000 R$)</t>
  </si>
  <si>
    <t>Preços correntes (1.000.000 R$)</t>
  </si>
  <si>
    <t>Preços do ano anterior (1.000.000 R$)</t>
  </si>
  <si>
    <t>Conta de produção</t>
  </si>
  <si>
    <t>Impostos sobre produtos, líquidos de subsídios</t>
  </si>
  <si>
    <t>Consumo Intermediário</t>
  </si>
  <si>
    <t>Valor Adicionado Bruto/Produto Interno Bruto (1)</t>
  </si>
  <si>
    <t>Valor Adicionado Bruto (VAB)</t>
  </si>
  <si>
    <t>Produto Interno Bruto (PIB)</t>
  </si>
  <si>
    <t>Variação anual do deflator implícito do VAB (%)</t>
  </si>
  <si>
    <t>Variação anual do deflator implícito do PIB (%)</t>
  </si>
  <si>
    <t>Variação anual do deflator implícito dos impostos, líquidos de subsídios sobre produtos (%)</t>
  </si>
  <si>
    <t>Outros Serviços (1)</t>
  </si>
  <si>
    <t>Variação do Índice de Volume do VBP (%)</t>
  </si>
  <si>
    <t>Valor Bruto da Produção (VBP) (1.000.000 R$)</t>
  </si>
  <si>
    <t>Consumo Intermediário (CI) (1.000.000 R$)</t>
  </si>
  <si>
    <t>Variação do Índice de Volume do CI (%)</t>
  </si>
  <si>
    <t>Variação do Índice de  Preço - Deflator implícito setorial do CI (%)</t>
  </si>
  <si>
    <t>Valor Adicionado Bruto (VAB) (1.000.000 R$)</t>
  </si>
  <si>
    <t>Variação do Índice de Volume do VAB (%)</t>
  </si>
  <si>
    <t>Variação do Índice de  Preço - Deflator implícito setorial do VAB (%)</t>
  </si>
  <si>
    <t>Participação das atividades no Valor Bruto de Produção (VBP) (%) de Minas Gerais</t>
  </si>
  <si>
    <t>Participação das atividades no Consumo Intermediário (CI) (%) de Minas Gerais</t>
  </si>
  <si>
    <t>Participação das atividades no Valor Adicionado Bruto (VAB) (%) de Minas Gerais</t>
  </si>
  <si>
    <t xml:space="preserve">(1) Outros Serviços incluem Artes, cultura, esporte, recreação e outras atividades e Serviços Domésticos.  </t>
  </si>
  <si>
    <t>Fonte: FJP, Diretoria de Estatística e Informações, Sistema de Contas Regionais de Minas Gerais.</t>
  </si>
  <si>
    <t>Fonte: FJP, Diretoria de Estatística e Informações, Sistema de Contas Regionais de Minas Gerais. IBGE, em parceria com os Órgãos Estaduais de Estatística, Secretarias Estaduais de Governo e Superintendência da Zona Franca de Manaus  SUFRAMA.</t>
  </si>
  <si>
    <t>Fontes: FJP, Diretoria de Estatística e Informações, Sistema de Contas Regionais de Minas Gerais. IBGE, Diretoria de Pesquisas, Coordenação de População e Indicadores Sociais.</t>
  </si>
  <si>
    <t>Fonte: FJP, Diretoria de Estatística e Informações, Sistema de Contas Regionais de Minas Gerais. IBGE, Sistema de Contas Nacionais.</t>
  </si>
  <si>
    <r>
      <t xml:space="preserve">Tabela 2 -  Valor Adicionado Bruto (VAB), Impostos líquidos de subsídios sobre produtos, Produto Interno Bruto (PIB) , Produto Interno Bruto </t>
    </r>
    <r>
      <rPr>
        <b/>
        <i/>
        <sz val="12"/>
        <rFont val="Calibri"/>
        <family val="2"/>
        <scheme val="minor"/>
      </rPr>
      <t>per capita e</t>
    </r>
    <r>
      <rPr>
        <b/>
        <sz val="12"/>
        <rFont val="Calibri"/>
        <family val="2"/>
        <scheme val="minor"/>
      </rPr>
      <t xml:space="preserve"> População residente  - Minas Gerais - 2002-2016</t>
    </r>
  </si>
  <si>
    <t>(1) Projeção da população em 1º de julho realizada pela IBGE/Diretoria de Pesquisas - Coordenação de População e Indicadores Sociais. Disponível: https://www.ibge.gov.br/estatisticas-novoportal/sociais/populacao/9109-projecao-da-populacao.html?=&amp;t=resultados. Acesso em: 19/11/2018.</t>
  </si>
  <si>
    <t>Variação do Índice de Preço - Deflator implícito setorial do VBP (%)</t>
  </si>
  <si>
    <t>Tabela 3 - Valor Bruto da Produção (VBP) - Valores correntes, variação de volume e de preço (deflator implícito setorial), segundo setores de atividade econômica - Minas Gerais - 2002-2016</t>
  </si>
  <si>
    <t>Tabela 4 - Consumo Intermediário (CI) - Valores correntes, variação de volume e de preço (deflator implícito setorial), segundo setores de atividade econômica - Minas Gerais - 2002-2016</t>
  </si>
  <si>
    <t>Tabela 5 - Valor Adicionado Bruto (VAB) - Valores correntes, variação de volume e de preço (deflator implícito setorial), segundo setores de atividade econômica - Minas Gerais - 2002-2016</t>
  </si>
  <si>
    <t>Remuneração dos empregados</t>
  </si>
  <si>
    <t xml:space="preserve">          Salários</t>
  </si>
  <si>
    <t xml:space="preserve">          Contribuições sociais efetivas e imputadas</t>
  </si>
  <si>
    <t>Impostos, líquidos de subsídios sobre a produção e a importação</t>
  </si>
  <si>
    <t>Excedente operacional e rendimento misto bruto</t>
  </si>
  <si>
    <t>Conta da renda</t>
  </si>
  <si>
    <t>(1) Para o total da economia, este saldo corresponde ao Produto Interno Bruto (PIB), que é igual ao valor adicionado dos setores institucionais acrescido dos impostos, líquidos de subsídios, sobre produtos. A soma dos setores de atividade difere do total da economia por estarem incluídos, nesta linha, os impostos sobre produtos.</t>
  </si>
  <si>
    <t>Tabela 1 - Contas de produção e da renda, a preços correntes  - Minas Gerais - 2002-2016</t>
  </si>
  <si>
    <t>Tabela 6 - Participação percentual (%) das atividades no Valor Bruto de Produção (VBP), no Consumo Intermediário (CI) e no Valor Adicionado Bruto (VAB) de Minas Gerais - 2002-2016</t>
  </si>
  <si>
    <t>Tabela 7 - Participação percentual (%) do Valor Adicionado e dos Impostos no Produto Interno Bruto (PIB) (%) de Minas Gerais - 2002-2016</t>
  </si>
  <si>
    <t>Tabela 8 - Participação percentual (%) do Valor Adicionado de Minas Gerais no Valor Adicionado do Brasil, segundo atividades econômicas - 2002-2016</t>
  </si>
  <si>
    <t>Tabela 9 - Participação percentual (%) do Valor Adicionado, dos Impostos e do Produto Interno Bruto (PIB) de Minas Gerais no Valor Adicionado, dos Impostos e do Produto Interno Bruto (PIB) do Brasil - 2002-2016</t>
  </si>
  <si>
    <t>Participação percentual (%) do Valor Adicionado Bruto (VAB) de Minas Gerais no Valor Adicionado Bruto (VAB)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</si>
</sst>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(* #,##0.00_);_(* \(#,##0.00\);_(* &quot;-&quot;??_);_(@_)"/>
    <numFmt numFmtId="165" formatCode="###\ ###\ ###\ ##0;\(\-\)\ ###\ ###\ ###\ ##0"/>
    <numFmt numFmtId="166" formatCode="###\ ###\ ###;&quot;(-)&quot;###\ ###\ ###"/>
    <numFmt numFmtId="167" formatCode="_(* #,##0.00_);_(* \(#,##0.00\);_(* \-??_);_(@_)"/>
    <numFmt numFmtId="168" formatCode="###\ ###\ ###\ ##0;&quot;(-) &quot;###\ ###\ ###\ ##0"/>
    <numFmt numFmtId="169" formatCode="#,##0.00;[Red]\-#,##0.00;&quot;-&quot;"/>
    <numFmt numFmtId="170" formatCode="#,##0.0"/>
    <numFmt numFmtId="171" formatCode="0.000"/>
    <numFmt numFmtId="172" formatCode="0.0"/>
    <numFmt numFmtId="173" formatCode="#,##0.0000"/>
    <numFmt numFmtId="174" formatCode="_(* #,##0_);_(* \(#,##0\);_(* &quot;-&quot;??_);_(@_)"/>
    <numFmt numFmtId="175" formatCode="_(* #,##0.00000000_);_(* \(#,##0.00000000\);_(* &quot;-&quot;??_);_(@_)"/>
    <numFmt numFmtId="176" formatCode="_(* #,##0.0_);_(* \(#,##0.0\);_(* &quot;-&quot;??_);_(@_)"/>
    <numFmt numFmtId="177" formatCode="0.0E+00"/>
  </numFmts>
  <fonts count="23" x14ac:knownFonts="1">
    <font>
      <sz val="6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sz val="10"/>
      <name val="Arial"/>
      <family val="2"/>
    </font>
    <font>
      <sz val="6"/>
      <color indexed="8"/>
      <name val="Arial"/>
      <family val="2"/>
    </font>
    <font>
      <sz val="10"/>
      <name val="Mang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499984740745262"/>
        <bgColor indexed="26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8"/>
      </left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4">
    <xf numFmtId="0" fontId="0" fillId="0" borderId="0"/>
    <xf numFmtId="0" fontId="5" fillId="0" borderId="0" applyNumberFormat="0" applyFill="0" applyBorder="0" applyAlignment="0"/>
    <xf numFmtId="0" fontId="4" fillId="0" borderId="0"/>
    <xf numFmtId="164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 applyProtection="0"/>
    <xf numFmtId="0" fontId="4" fillId="0" borderId="0"/>
    <xf numFmtId="0" fontId="6" fillId="0" borderId="0" applyNumberFormat="0" applyFill="0" applyBorder="0" applyAlignment="0" applyProtection="0"/>
    <xf numFmtId="167" fontId="6" fillId="0" borderId="0" applyFill="0" applyBorder="0" applyAlignment="0" applyProtection="0"/>
    <xf numFmtId="9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 applyFill="0" applyProtection="0"/>
  </cellStyleXfs>
  <cellXfs count="217">
    <xf numFmtId="0" fontId="0" fillId="0" borderId="0" xfId="0"/>
    <xf numFmtId="0" fontId="11" fillId="0" borderId="0" xfId="7" applyFont="1"/>
    <xf numFmtId="0" fontId="11" fillId="0" borderId="0" xfId="7" applyFont="1" applyFill="1" applyBorder="1" applyAlignment="1">
      <alignment horizontal="center"/>
    </xf>
    <xf numFmtId="0" fontId="11" fillId="0" borderId="0" xfId="0" applyFont="1"/>
    <xf numFmtId="0" fontId="11" fillId="0" borderId="0" xfId="4" applyFont="1" applyFill="1" applyBorder="1" applyAlignment="1"/>
    <xf numFmtId="0" fontId="11" fillId="0" borderId="0" xfId="7" applyFont="1" applyAlignment="1"/>
    <xf numFmtId="0" fontId="11" fillId="0" borderId="6" xfId="4" applyFont="1" applyFill="1" applyBorder="1" applyAlignment="1"/>
    <xf numFmtId="0" fontId="11" fillId="0" borderId="0" xfId="7" applyFont="1" applyFill="1" applyAlignment="1"/>
    <xf numFmtId="0" fontId="11" fillId="0" borderId="10" xfId="4" applyFont="1" applyFill="1" applyBorder="1" applyAlignment="1"/>
    <xf numFmtId="0" fontId="11" fillId="0" borderId="0" xfId="7" applyFont="1" applyBorder="1"/>
    <xf numFmtId="0" fontId="10" fillId="0" borderId="1" xfId="7" applyFont="1" applyFill="1" applyBorder="1" applyAlignment="1">
      <alignment horizontal="center" vertical="center"/>
    </xf>
    <xf numFmtId="0" fontId="10" fillId="0" borderId="2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/>
    </xf>
    <xf numFmtId="0" fontId="11" fillId="0" borderId="0" xfId="4" applyFont="1" applyAlignment="1"/>
    <xf numFmtId="0" fontId="13" fillId="0" borderId="2" xfId="7" applyFont="1" applyFill="1" applyBorder="1" applyAlignment="1">
      <alignment horizontal="center" vertical="center" wrapText="1"/>
    </xf>
    <xf numFmtId="0" fontId="13" fillId="0" borderId="5" xfId="7" applyFont="1" applyFill="1" applyBorder="1" applyAlignment="1">
      <alignment horizontal="center" vertical="center" wrapText="1"/>
    </xf>
    <xf numFmtId="0" fontId="11" fillId="0" borderId="0" xfId="5" applyFont="1" applyFill="1"/>
    <xf numFmtId="165" fontId="10" fillId="0" borderId="0" xfId="2" applyNumberFormat="1" applyFont="1" applyFill="1" applyBorder="1" applyAlignment="1">
      <alignment horizontal="center" vertical="center"/>
    </xf>
    <xf numFmtId="0" fontId="11" fillId="0" borderId="0" xfId="5" applyFont="1" applyFill="1" applyBorder="1"/>
    <xf numFmtId="0" fontId="11" fillId="0" borderId="0" xfId="5" applyFont="1" applyFill="1" applyAlignment="1">
      <alignment vertical="center"/>
    </xf>
    <xf numFmtId="0" fontId="11" fillId="0" borderId="0" xfId="5" applyFont="1" applyFill="1" applyBorder="1" applyAlignment="1">
      <alignment horizontal="center"/>
    </xf>
    <xf numFmtId="0" fontId="10" fillId="0" borderId="2" xfId="5" applyFont="1" applyFill="1" applyBorder="1" applyAlignment="1">
      <alignment horizontal="center" vertical="center"/>
    </xf>
    <xf numFmtId="0" fontId="10" fillId="0" borderId="3" xfId="5" applyFont="1" applyFill="1" applyBorder="1" applyAlignment="1">
      <alignment horizontal="center" vertical="center"/>
    </xf>
    <xf numFmtId="3" fontId="11" fillId="0" borderId="0" xfId="4" applyNumberFormat="1" applyFont="1" applyFill="1" applyBorder="1" applyAlignment="1">
      <alignment horizontal="right" vertical="center"/>
    </xf>
    <xf numFmtId="3" fontId="11" fillId="0" borderId="10" xfId="4" applyNumberFormat="1" applyFont="1" applyFill="1" applyBorder="1" applyAlignment="1">
      <alignment horizontal="right" vertical="center"/>
    </xf>
    <xf numFmtId="0" fontId="11" fillId="4" borderId="0" xfId="2" applyFont="1" applyFill="1" applyAlignment="1">
      <alignment vertical="center"/>
    </xf>
    <xf numFmtId="0" fontId="11" fillId="4" borderId="0" xfId="12" applyFont="1" applyFill="1" applyBorder="1" applyAlignment="1">
      <alignment horizontal="center" vertical="center"/>
    </xf>
    <xf numFmtId="0" fontId="11" fillId="4" borderId="0" xfId="12" applyFont="1" applyFill="1" applyAlignment="1">
      <alignment vertical="center"/>
    </xf>
    <xf numFmtId="0" fontId="11" fillId="4" borderId="0" xfId="11" applyFont="1" applyFill="1" applyAlignment="1" applyProtection="1">
      <alignment vertical="center"/>
    </xf>
    <xf numFmtId="3" fontId="16" fillId="4" borderId="0" xfId="13" applyNumberFormat="1" applyFont="1" applyFill="1" applyBorder="1" applyAlignment="1" applyProtection="1">
      <alignment horizontal="left" vertical="center"/>
    </xf>
    <xf numFmtId="3" fontId="16" fillId="4" borderId="0" xfId="13" applyNumberFormat="1" applyFont="1" applyFill="1" applyBorder="1" applyAlignment="1" applyProtection="1">
      <alignment horizontal="center" vertical="center"/>
    </xf>
    <xf numFmtId="3" fontId="17" fillId="4" borderId="0" xfId="13" applyNumberFormat="1" applyFont="1" applyFill="1" applyBorder="1" applyAlignment="1" applyProtection="1">
      <alignment horizontal="left" vertical="center"/>
    </xf>
    <xf numFmtId="37" fontId="11" fillId="4" borderId="0" xfId="11" applyNumberFormat="1" applyFont="1" applyFill="1" applyBorder="1" applyAlignment="1" applyProtection="1">
      <alignment vertical="center"/>
    </xf>
    <xf numFmtId="166" fontId="11" fillId="4" borderId="0" xfId="1" applyNumberFormat="1" applyFont="1" applyFill="1" applyBorder="1" applyAlignment="1">
      <alignment horizontal="left" vertical="center" wrapText="1"/>
    </xf>
    <xf numFmtId="166" fontId="17" fillId="4" borderId="0" xfId="1" applyNumberFormat="1" applyFont="1" applyFill="1" applyBorder="1" applyAlignment="1">
      <alignment vertical="center"/>
    </xf>
    <xf numFmtId="0" fontId="11" fillId="4" borderId="0" xfId="11" applyFont="1" applyFill="1" applyBorder="1" applyAlignment="1" applyProtection="1">
      <alignment vertical="center"/>
    </xf>
    <xf numFmtId="1" fontId="10" fillId="4" borderId="8" xfId="13" applyNumberFormat="1" applyFont="1" applyFill="1" applyBorder="1" applyAlignment="1" applyProtection="1">
      <alignment horizontal="center" vertical="center"/>
    </xf>
    <xf numFmtId="1" fontId="10" fillId="4" borderId="7" xfId="13" applyNumberFormat="1" applyFont="1" applyFill="1" applyBorder="1" applyAlignment="1" applyProtection="1">
      <alignment horizontal="center" vertical="center"/>
    </xf>
    <xf numFmtId="3" fontId="11" fillId="4" borderId="0" xfId="11" applyNumberFormat="1" applyFont="1" applyFill="1" applyAlignment="1" applyProtection="1">
      <alignment vertical="center"/>
    </xf>
    <xf numFmtId="3" fontId="16" fillId="4" borderId="0" xfId="14" applyNumberFormat="1" applyFont="1" applyFill="1" applyBorder="1" applyAlignment="1" applyProtection="1">
      <alignment horizontal="right" vertical="center"/>
    </xf>
    <xf numFmtId="10" fontId="11" fillId="0" borderId="0" xfId="15" applyNumberFormat="1" applyFont="1" applyFill="1" applyBorder="1" applyAlignment="1">
      <alignment horizontal="center"/>
    </xf>
    <xf numFmtId="3" fontId="10" fillId="3" borderId="5" xfId="8" applyNumberFormat="1" applyFont="1" applyFill="1" applyBorder="1" applyAlignment="1">
      <alignment horizontal="right" vertical="center"/>
    </xf>
    <xf numFmtId="3" fontId="10" fillId="3" borderId="3" xfId="8" applyNumberFormat="1" applyFont="1" applyFill="1" applyBorder="1" applyAlignment="1">
      <alignment horizontal="right" vertical="center"/>
    </xf>
    <xf numFmtId="3" fontId="11" fillId="0" borderId="12" xfId="4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vertical="center"/>
    </xf>
    <xf numFmtId="0" fontId="11" fillId="0" borderId="0" xfId="5" applyFont="1" applyFill="1" applyAlignment="1">
      <alignment horizontal="left" vertical="center"/>
    </xf>
    <xf numFmtId="0" fontId="10" fillId="3" borderId="5" xfId="8" applyFont="1" applyFill="1" applyBorder="1" applyAlignment="1">
      <alignment horizontal="left" vertical="center" wrapText="1"/>
    </xf>
    <xf numFmtId="0" fontId="10" fillId="3" borderId="5" xfId="8" applyFont="1" applyFill="1" applyBorder="1" applyAlignment="1">
      <alignment vertical="center" wrapText="1"/>
    </xf>
    <xf numFmtId="0" fontId="11" fillId="0" borderId="0" xfId="4" applyFont="1" applyFill="1" applyBorder="1" applyAlignment="1">
      <alignment wrapText="1"/>
    </xf>
    <xf numFmtId="0" fontId="11" fillId="0" borderId="0" xfId="8" applyFont="1" applyFill="1" applyBorder="1" applyAlignment="1">
      <alignment vertical="center" wrapText="1"/>
    </xf>
    <xf numFmtId="0" fontId="11" fillId="0" borderId="0" xfId="7" applyFont="1" applyFill="1" applyBorder="1" applyAlignment="1">
      <alignment wrapText="1"/>
    </xf>
    <xf numFmtId="0" fontId="11" fillId="0" borderId="10" xfId="7" applyFont="1" applyFill="1" applyBorder="1" applyAlignment="1">
      <alignment wrapText="1"/>
    </xf>
    <xf numFmtId="0" fontId="9" fillId="4" borderId="15" xfId="12" applyFont="1" applyFill="1" applyBorder="1" applyAlignment="1">
      <alignment vertical="center"/>
    </xf>
    <xf numFmtId="170" fontId="11" fillId="0" borderId="0" xfId="4" applyNumberFormat="1" applyFont="1" applyFill="1" applyBorder="1" applyAlignment="1">
      <alignment horizontal="center"/>
    </xf>
    <xf numFmtId="0" fontId="11" fillId="4" borderId="0" xfId="11" applyFont="1" applyFill="1" applyAlignment="1" applyProtection="1">
      <alignment horizontal="center" vertical="center"/>
    </xf>
    <xf numFmtId="0" fontId="11" fillId="4" borderId="16" xfId="12" applyFont="1" applyFill="1" applyBorder="1" applyAlignment="1">
      <alignment horizontal="center" vertical="center"/>
    </xf>
    <xf numFmtId="0" fontId="11" fillId="4" borderId="16" xfId="12" applyFont="1" applyFill="1" applyBorder="1" applyAlignment="1">
      <alignment horizontal="right" vertical="center"/>
    </xf>
    <xf numFmtId="0" fontId="11" fillId="4" borderId="16" xfId="12" applyFont="1" applyFill="1" applyBorder="1" applyAlignment="1">
      <alignment vertical="center"/>
    </xf>
    <xf numFmtId="3" fontId="17" fillId="4" borderId="0" xfId="13" applyNumberFormat="1" applyFont="1" applyFill="1" applyBorder="1" applyAlignment="1" applyProtection="1">
      <alignment horizontal="center" vertical="center"/>
    </xf>
    <xf numFmtId="37" fontId="11" fillId="4" borderId="0" xfId="11" applyNumberFormat="1" applyFont="1" applyFill="1" applyBorder="1" applyAlignment="1" applyProtection="1">
      <alignment horizontal="center" vertical="center"/>
    </xf>
    <xf numFmtId="3" fontId="11" fillId="4" borderId="0" xfId="11" applyNumberFormat="1" applyFont="1" applyFill="1" applyAlignment="1" applyProtection="1">
      <alignment horizontal="center" vertical="center"/>
    </xf>
    <xf numFmtId="3" fontId="17" fillId="4" borderId="0" xfId="14" applyNumberFormat="1" applyFont="1" applyFill="1" applyBorder="1" applyAlignment="1" applyProtection="1">
      <alignment horizontal="center" vertical="center"/>
    </xf>
    <xf numFmtId="166" fontId="11" fillId="4" borderId="0" xfId="1" applyNumberFormat="1" applyFont="1" applyFill="1" applyBorder="1" applyAlignment="1">
      <alignment horizontal="center" vertical="center" wrapText="1"/>
    </xf>
    <xf numFmtId="3" fontId="11" fillId="4" borderId="0" xfId="11" applyNumberFormat="1" applyFont="1" applyFill="1" applyBorder="1" applyAlignment="1" applyProtection="1">
      <alignment horizontal="center" vertical="center"/>
    </xf>
    <xf numFmtId="3" fontId="11" fillId="4" borderId="16" xfId="11" applyNumberFormat="1" applyFont="1" applyFill="1" applyBorder="1" applyAlignment="1" applyProtection="1">
      <alignment horizontal="center" vertical="center"/>
    </xf>
    <xf numFmtId="0" fontId="10" fillId="0" borderId="14" xfId="5" applyFont="1" applyFill="1" applyBorder="1" applyAlignment="1">
      <alignment horizontal="center" vertical="center"/>
    </xf>
    <xf numFmtId="0" fontId="10" fillId="0" borderId="0" xfId="5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3" fontId="11" fillId="0" borderId="0" xfId="5" applyNumberFormat="1" applyFont="1" applyFill="1" applyBorder="1" applyAlignment="1">
      <alignment horizontal="center" vertical="center"/>
    </xf>
    <xf numFmtId="3" fontId="11" fillId="0" borderId="0" xfId="5" applyNumberFormat="1" applyFont="1" applyFill="1"/>
    <xf numFmtId="3" fontId="11" fillId="0" borderId="0" xfId="5" applyNumberFormat="1" applyFont="1" applyFill="1" applyBorder="1" applyAlignment="1">
      <alignment horizontal="center"/>
    </xf>
    <xf numFmtId="0" fontId="10" fillId="0" borderId="0" xfId="5" applyFont="1" applyFill="1" applyAlignment="1">
      <alignment horizontal="left" vertical="center"/>
    </xf>
    <xf numFmtId="164" fontId="17" fillId="4" borderId="0" xfId="3" applyFont="1" applyFill="1" applyBorder="1" applyAlignment="1" applyProtection="1">
      <alignment horizontal="center" vertical="center"/>
    </xf>
    <xf numFmtId="3" fontId="17" fillId="4" borderId="14" xfId="13" applyNumberFormat="1" applyFont="1" applyFill="1" applyBorder="1" applyAlignment="1" applyProtection="1">
      <alignment horizontal="left" vertical="center"/>
    </xf>
    <xf numFmtId="3" fontId="17" fillId="4" borderId="14" xfId="13" applyNumberFormat="1" applyFont="1" applyFill="1" applyBorder="1" applyAlignment="1" applyProtection="1">
      <alignment horizontal="center" vertical="center"/>
    </xf>
    <xf numFmtId="3" fontId="17" fillId="4" borderId="14" xfId="14" applyNumberFormat="1" applyFont="1" applyFill="1" applyBorder="1" applyAlignment="1" applyProtection="1">
      <alignment horizontal="center" vertical="center"/>
    </xf>
    <xf numFmtId="170" fontId="11" fillId="0" borderId="0" xfId="5" applyNumberFormat="1" applyFont="1" applyFill="1" applyBorder="1" applyAlignment="1">
      <alignment horizontal="center" vertical="center"/>
    </xf>
    <xf numFmtId="171" fontId="11" fillId="0" borderId="0" xfId="5" applyNumberFormat="1" applyFont="1" applyFill="1"/>
    <xf numFmtId="172" fontId="11" fillId="0" borderId="0" xfId="5" applyNumberFormat="1" applyFont="1" applyFill="1"/>
    <xf numFmtId="3" fontId="11" fillId="0" borderId="0" xfId="5" applyNumberFormat="1" applyFont="1" applyFill="1" applyAlignment="1">
      <alignment horizontal="center" vertical="center"/>
    </xf>
    <xf numFmtId="3" fontId="11" fillId="0" borderId="0" xfId="5" applyNumberFormat="1" applyFont="1" applyFill="1" applyAlignment="1">
      <alignment horizontal="center"/>
    </xf>
    <xf numFmtId="3" fontId="11" fillId="0" borderId="10" xfId="5" applyNumberFormat="1" applyFont="1" applyFill="1" applyBorder="1" applyAlignment="1">
      <alignment horizontal="center"/>
    </xf>
    <xf numFmtId="170" fontId="11" fillId="0" borderId="0" xfId="5" applyNumberFormat="1" applyFont="1" applyFill="1" applyAlignment="1">
      <alignment horizontal="center" vertical="center"/>
    </xf>
    <xf numFmtId="0" fontId="9" fillId="7" borderId="15" xfId="12" applyFont="1" applyFill="1" applyBorder="1" applyAlignment="1">
      <alignment vertical="center"/>
    </xf>
    <xf numFmtId="0" fontId="11" fillId="8" borderId="0" xfId="7" applyFont="1" applyFill="1" applyAlignment="1"/>
    <xf numFmtId="0" fontId="11" fillId="8" borderId="0" xfId="7" applyFont="1" applyFill="1" applyBorder="1"/>
    <xf numFmtId="0" fontId="11" fillId="8" borderId="0" xfId="7" applyFont="1" applyFill="1"/>
    <xf numFmtId="0" fontId="13" fillId="0" borderId="17" xfId="7" applyFont="1" applyFill="1" applyBorder="1" applyAlignment="1">
      <alignment horizontal="center" vertical="center" wrapText="1"/>
    </xf>
    <xf numFmtId="0" fontId="9" fillId="7" borderId="0" xfId="12" applyFont="1" applyFill="1" applyBorder="1" applyAlignment="1">
      <alignment vertical="center"/>
    </xf>
    <xf numFmtId="0" fontId="13" fillId="0" borderId="1" xfId="7" applyFont="1" applyFill="1" applyBorder="1" applyAlignment="1">
      <alignment horizontal="center" vertical="center" wrapText="1"/>
    </xf>
    <xf numFmtId="3" fontId="10" fillId="3" borderId="10" xfId="8" applyNumberFormat="1" applyFont="1" applyFill="1" applyBorder="1" applyAlignment="1">
      <alignment horizontal="right" vertical="center"/>
    </xf>
    <xf numFmtId="3" fontId="11" fillId="0" borderId="0" xfId="9" applyNumberFormat="1" applyFont="1" applyFill="1" applyBorder="1" applyAlignment="1">
      <alignment horizontal="right" vertical="center"/>
    </xf>
    <xf numFmtId="3" fontId="11" fillId="0" borderId="10" xfId="9" applyNumberFormat="1" applyFont="1" applyFill="1" applyBorder="1" applyAlignment="1">
      <alignment horizontal="right" vertical="center"/>
    </xf>
    <xf numFmtId="0" fontId="9" fillId="0" borderId="0" xfId="7" applyFont="1" applyBorder="1"/>
    <xf numFmtId="0" fontId="9" fillId="0" borderId="0" xfId="5" applyFont="1" applyFill="1"/>
    <xf numFmtId="3" fontId="10" fillId="3" borderId="14" xfId="8" applyNumberFormat="1" applyFont="1" applyFill="1" applyBorder="1" applyAlignment="1">
      <alignment horizontal="right" vertical="center"/>
    </xf>
    <xf numFmtId="3" fontId="11" fillId="0" borderId="0" xfId="7" applyNumberFormat="1" applyFont="1"/>
    <xf numFmtId="173" fontId="11" fillId="0" borderId="0" xfId="7" applyNumberFormat="1" applyFont="1"/>
    <xf numFmtId="0" fontId="10" fillId="0" borderId="0" xfId="7" applyFont="1" applyFill="1" applyBorder="1" applyAlignment="1">
      <alignment horizontal="center" vertical="center"/>
    </xf>
    <xf numFmtId="3" fontId="9" fillId="0" borderId="0" xfId="5" applyNumberFormat="1" applyFont="1" applyFill="1"/>
    <xf numFmtId="170" fontId="11" fillId="0" borderId="0" xfId="7" applyNumberFormat="1" applyFont="1"/>
    <xf numFmtId="0" fontId="10" fillId="0" borderId="2" xfId="7" applyFont="1" applyFill="1" applyBorder="1" applyAlignment="1">
      <alignment horizontal="center" vertical="center" wrapText="1"/>
    </xf>
    <xf numFmtId="0" fontId="10" fillId="0" borderId="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vertical="center"/>
    </xf>
    <xf numFmtId="0" fontId="10" fillId="0" borderId="14" xfId="7" applyFont="1" applyFill="1" applyBorder="1" applyAlignment="1">
      <alignment horizontal="center" vertical="center" wrapText="1"/>
    </xf>
    <xf numFmtId="170" fontId="11" fillId="0" borderId="0" xfId="8" applyNumberFormat="1" applyFont="1" applyFill="1" applyBorder="1" applyAlignment="1">
      <alignment horizontal="center" vertical="center"/>
    </xf>
    <xf numFmtId="0" fontId="11" fillId="0" borderId="10" xfId="7" applyFont="1" applyBorder="1"/>
    <xf numFmtId="174" fontId="11" fillId="0" borderId="0" xfId="7" applyNumberFormat="1" applyFont="1"/>
    <xf numFmtId="1" fontId="11" fillId="0" borderId="0" xfId="7" applyNumberFormat="1" applyFont="1"/>
    <xf numFmtId="1" fontId="20" fillId="0" borderId="0" xfId="7" applyNumberFormat="1" applyFont="1"/>
    <xf numFmtId="0" fontId="11" fillId="0" borderId="18" xfId="4" applyFont="1" applyFill="1" applyBorder="1" applyAlignment="1"/>
    <xf numFmtId="168" fontId="10" fillId="4" borderId="0" xfId="2" applyNumberFormat="1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0" fontId="18" fillId="0" borderId="0" xfId="10" applyFont="1" applyFill="1" applyAlignment="1">
      <alignment horizontal="center" vertical="center"/>
    </xf>
    <xf numFmtId="0" fontId="10" fillId="0" borderId="0" xfId="10" applyFont="1" applyFill="1" applyAlignment="1">
      <alignment horizontal="center" vertical="center"/>
    </xf>
    <xf numFmtId="166" fontId="15" fillId="4" borderId="0" xfId="1" applyNumberFormat="1" applyFont="1" applyFill="1" applyBorder="1" applyAlignment="1">
      <alignment horizontal="left" vertical="top" wrapText="1"/>
    </xf>
    <xf numFmtId="0" fontId="11" fillId="4" borderId="0" xfId="11" applyFont="1" applyFill="1" applyAlignment="1" applyProtection="1">
      <alignment vertical="top"/>
    </xf>
    <xf numFmtId="0" fontId="10" fillId="3" borderId="5" xfId="8" applyFont="1" applyFill="1" applyBorder="1" applyAlignment="1">
      <alignment horizontal="left" vertical="center"/>
    </xf>
    <xf numFmtId="0" fontId="10" fillId="3" borderId="5" xfId="8" applyFont="1" applyFill="1" applyBorder="1" applyAlignment="1">
      <alignment vertical="center"/>
    </xf>
    <xf numFmtId="0" fontId="11" fillId="0" borderId="0" xfId="8" applyFont="1" applyFill="1" applyBorder="1" applyAlignment="1">
      <alignment vertical="center"/>
    </xf>
    <xf numFmtId="0" fontId="11" fillId="0" borderId="0" xfId="7" applyFont="1" applyFill="1" applyBorder="1" applyAlignment="1"/>
    <xf numFmtId="0" fontId="11" fillId="0" borderId="10" xfId="7" applyFont="1" applyFill="1" applyBorder="1" applyAlignment="1"/>
    <xf numFmtId="0" fontId="11" fillId="8" borderId="0" xfId="7" applyFont="1" applyFill="1" applyBorder="1" applyAlignment="1"/>
    <xf numFmtId="0" fontId="9" fillId="0" borderId="0" xfId="7" applyFont="1" applyBorder="1" applyAlignment="1"/>
    <xf numFmtId="0" fontId="11" fillId="0" borderId="0" xfId="7" applyFont="1" applyBorder="1" applyAlignment="1"/>
    <xf numFmtId="4" fontId="11" fillId="0" borderId="0" xfId="4" applyNumberFormat="1" applyFont="1" applyFill="1" applyBorder="1" applyAlignment="1">
      <alignment horizontal="right" vertical="center"/>
    </xf>
    <xf numFmtId="4" fontId="10" fillId="3" borderId="3" xfId="8" applyNumberFormat="1" applyFont="1" applyFill="1" applyBorder="1" applyAlignment="1">
      <alignment horizontal="right" vertical="center"/>
    </xf>
    <xf numFmtId="4" fontId="11" fillId="0" borderId="12" xfId="4" applyNumberFormat="1" applyFont="1" applyFill="1" applyBorder="1" applyAlignment="1">
      <alignment horizontal="right" vertical="center"/>
    </xf>
    <xf numFmtId="4" fontId="11" fillId="0" borderId="11" xfId="4" applyNumberFormat="1" applyFont="1" applyFill="1" applyBorder="1" applyAlignment="1">
      <alignment horizontal="right" vertical="center"/>
    </xf>
    <xf numFmtId="0" fontId="10" fillId="0" borderId="10" xfId="7" applyFont="1" applyFill="1" applyBorder="1" applyAlignment="1">
      <alignment horizontal="center" vertical="center"/>
    </xf>
    <xf numFmtId="0" fontId="11" fillId="4" borderId="10" xfId="12" applyFont="1" applyFill="1" applyBorder="1" applyAlignment="1">
      <alignment vertical="center"/>
    </xf>
    <xf numFmtId="0" fontId="13" fillId="0" borderId="3" xfId="7" applyFont="1" applyFill="1" applyBorder="1" applyAlignment="1">
      <alignment horizontal="center" vertical="center" wrapText="1"/>
    </xf>
    <xf numFmtId="0" fontId="11" fillId="0" borderId="16" xfId="7" applyFont="1" applyBorder="1"/>
    <xf numFmtId="1" fontId="11" fillId="0" borderId="0" xfId="5" applyNumberFormat="1" applyFont="1" applyFill="1"/>
    <xf numFmtId="0" fontId="21" fillId="0" borderId="0" xfId="5" applyFont="1" applyFill="1"/>
    <xf numFmtId="170" fontId="11" fillId="0" borderId="0" xfId="5" applyNumberFormat="1" applyFont="1" applyFill="1"/>
    <xf numFmtId="2" fontId="11" fillId="0" borderId="0" xfId="7" applyNumberFormat="1" applyFont="1"/>
    <xf numFmtId="0" fontId="22" fillId="0" borderId="0" xfId="7" applyFont="1"/>
    <xf numFmtId="2" fontId="22" fillId="0" borderId="0" xfId="7" applyNumberFormat="1" applyFont="1"/>
    <xf numFmtId="0" fontId="22" fillId="0" borderId="0" xfId="7" applyFont="1" applyAlignment="1"/>
    <xf numFmtId="0" fontId="22" fillId="0" borderId="0" xfId="7" applyFont="1" applyFill="1" applyAlignment="1"/>
    <xf numFmtId="3" fontId="22" fillId="0" borderId="0" xfId="7" applyNumberFormat="1" applyFont="1" applyFill="1" applyAlignment="1"/>
    <xf numFmtId="2" fontId="22" fillId="0" borderId="0" xfId="7" applyNumberFormat="1" applyFont="1" applyFill="1" applyAlignment="1"/>
    <xf numFmtId="0" fontId="22" fillId="0" borderId="0" xfId="4" applyFont="1" applyAlignment="1"/>
    <xf numFmtId="0" fontId="22" fillId="0" borderId="0" xfId="5" applyFont="1" applyFill="1"/>
    <xf numFmtId="164" fontId="17" fillId="4" borderId="0" xfId="3" applyFont="1" applyFill="1" applyBorder="1" applyAlignment="1">
      <alignment vertical="center"/>
    </xf>
    <xf numFmtId="164" fontId="11" fillId="0" borderId="0" xfId="3" applyFont="1" applyFill="1" applyBorder="1"/>
    <xf numFmtId="175" fontId="11" fillId="0" borderId="0" xfId="3" applyNumberFormat="1" applyFont="1" applyFill="1" applyBorder="1"/>
    <xf numFmtId="170" fontId="10" fillId="3" borderId="5" xfId="8" applyNumberFormat="1" applyFont="1" applyFill="1" applyBorder="1" applyAlignment="1">
      <alignment horizontal="right" vertical="center"/>
    </xf>
    <xf numFmtId="170" fontId="10" fillId="3" borderId="4" xfId="8" applyNumberFormat="1" applyFont="1" applyFill="1" applyBorder="1" applyAlignment="1">
      <alignment horizontal="right" vertical="center"/>
    </xf>
    <xf numFmtId="170" fontId="10" fillId="3" borderId="0" xfId="8" applyNumberFormat="1" applyFont="1" applyFill="1" applyBorder="1" applyAlignment="1">
      <alignment horizontal="right" vertical="center"/>
    </xf>
    <xf numFmtId="170" fontId="11" fillId="0" borderId="0" xfId="9" applyNumberFormat="1" applyFont="1" applyFill="1" applyBorder="1" applyAlignment="1">
      <alignment horizontal="right" vertical="center"/>
    </xf>
    <xf numFmtId="170" fontId="11" fillId="0" borderId="0" xfId="4" applyNumberFormat="1" applyFont="1" applyFill="1" applyBorder="1" applyAlignment="1">
      <alignment horizontal="right" vertical="center"/>
    </xf>
    <xf numFmtId="170" fontId="11" fillId="0" borderId="4" xfId="4" applyNumberFormat="1" applyFont="1" applyFill="1" applyBorder="1" applyAlignment="1">
      <alignment horizontal="right" vertical="center"/>
    </xf>
    <xf numFmtId="170" fontId="11" fillId="0" borderId="10" xfId="4" applyNumberFormat="1" applyFont="1" applyFill="1" applyBorder="1" applyAlignment="1">
      <alignment horizontal="right" vertical="center"/>
    </xf>
    <xf numFmtId="170" fontId="11" fillId="0" borderId="10" xfId="9" applyNumberFormat="1" applyFont="1" applyFill="1" applyBorder="1" applyAlignment="1">
      <alignment horizontal="right" vertical="center"/>
    </xf>
    <xf numFmtId="3" fontId="11" fillId="0" borderId="0" xfId="7" applyNumberFormat="1" applyFont="1" applyAlignment="1"/>
    <xf numFmtId="170" fontId="10" fillId="3" borderId="14" xfId="8" applyNumberFormat="1" applyFont="1" applyFill="1" applyBorder="1" applyAlignment="1">
      <alignment horizontal="right" vertical="center"/>
    </xf>
    <xf numFmtId="170" fontId="10" fillId="3" borderId="10" xfId="8" applyNumberFormat="1" applyFont="1" applyFill="1" applyBorder="1" applyAlignment="1">
      <alignment horizontal="right" vertical="center"/>
    </xf>
    <xf numFmtId="172" fontId="10" fillId="3" borderId="5" xfId="8" applyNumberFormat="1" applyFont="1" applyFill="1" applyBorder="1" applyAlignment="1">
      <alignment horizontal="right" vertical="center"/>
    </xf>
    <xf numFmtId="172" fontId="11" fillId="0" borderId="0" xfId="4" applyNumberFormat="1" applyFont="1" applyFill="1" applyBorder="1" applyAlignment="1">
      <alignment horizontal="right" vertical="center"/>
    </xf>
    <xf numFmtId="172" fontId="11" fillId="0" borderId="10" xfId="4" applyNumberFormat="1" applyFont="1" applyFill="1" applyBorder="1" applyAlignment="1">
      <alignment horizontal="right" vertical="center"/>
    </xf>
    <xf numFmtId="170" fontId="11" fillId="0" borderId="13" xfId="8" applyNumberFormat="1" applyFont="1" applyFill="1" applyBorder="1" applyAlignment="1">
      <alignment horizontal="center" vertical="center"/>
    </xf>
    <xf numFmtId="170" fontId="11" fillId="0" borderId="12" xfId="8" applyNumberFormat="1" applyFont="1" applyFill="1" applyBorder="1" applyAlignment="1">
      <alignment horizontal="center" vertical="center"/>
    </xf>
    <xf numFmtId="170" fontId="11" fillId="0" borderId="12" xfId="4" applyNumberFormat="1" applyFont="1" applyFill="1" applyBorder="1" applyAlignment="1">
      <alignment horizontal="center"/>
    </xf>
    <xf numFmtId="170" fontId="11" fillId="0" borderId="11" xfId="4" applyNumberFormat="1" applyFont="1" applyFill="1" applyBorder="1" applyAlignment="1">
      <alignment horizontal="center"/>
    </xf>
    <xf numFmtId="170" fontId="11" fillId="0" borderId="16" xfId="8" applyNumberFormat="1" applyFont="1" applyFill="1" applyBorder="1" applyAlignment="1">
      <alignment horizontal="center" vertical="center"/>
    </xf>
    <xf numFmtId="172" fontId="10" fillId="3" borderId="10" xfId="8" applyNumberFormat="1" applyFont="1" applyFill="1" applyBorder="1" applyAlignment="1">
      <alignment horizontal="right" vertical="center"/>
    </xf>
    <xf numFmtId="176" fontId="11" fillId="0" borderId="0" xfId="3" applyNumberFormat="1" applyFont="1"/>
    <xf numFmtId="11" fontId="11" fillId="0" borderId="0" xfId="3" applyNumberFormat="1" applyFont="1"/>
    <xf numFmtId="174" fontId="22" fillId="0" borderId="0" xfId="3" applyNumberFormat="1" applyFont="1"/>
    <xf numFmtId="170" fontId="11" fillId="0" borderId="15" xfId="8" applyNumberFormat="1" applyFont="1" applyFill="1" applyBorder="1" applyAlignment="1">
      <alignment horizontal="center" vertical="center"/>
    </xf>
    <xf numFmtId="170" fontId="11" fillId="0" borderId="11" xfId="8" applyNumberFormat="1" applyFont="1" applyFill="1" applyBorder="1" applyAlignment="1">
      <alignment horizontal="center" vertical="center"/>
    </xf>
    <xf numFmtId="172" fontId="11" fillId="0" borderId="0" xfId="3" applyNumberFormat="1" applyFont="1"/>
    <xf numFmtId="172" fontId="10" fillId="3" borderId="3" xfId="8" applyNumberFormat="1" applyFont="1" applyFill="1" applyBorder="1" applyAlignment="1">
      <alignment horizontal="right" vertical="center"/>
    </xf>
    <xf numFmtId="172" fontId="11" fillId="0" borderId="12" xfId="4" applyNumberFormat="1" applyFont="1" applyFill="1" applyBorder="1" applyAlignment="1">
      <alignment horizontal="right" vertical="center"/>
    </xf>
    <xf numFmtId="172" fontId="11" fillId="0" borderId="11" xfId="4" applyNumberFormat="1" applyFont="1" applyFill="1" applyBorder="1" applyAlignment="1">
      <alignment horizontal="right" vertical="center"/>
    </xf>
    <xf numFmtId="170" fontId="11" fillId="0" borderId="16" xfId="4" applyNumberFormat="1" applyFont="1" applyFill="1" applyBorder="1" applyAlignment="1">
      <alignment horizontal="center"/>
    </xf>
    <xf numFmtId="170" fontId="10" fillId="3" borderId="3" xfId="8" applyNumberFormat="1" applyFont="1" applyFill="1" applyBorder="1" applyAlignment="1">
      <alignment horizontal="right" vertical="center"/>
    </xf>
    <xf numFmtId="170" fontId="10" fillId="3" borderId="11" xfId="8" applyNumberFormat="1" applyFont="1" applyFill="1" applyBorder="1" applyAlignment="1">
      <alignment horizontal="right" vertical="center"/>
    </xf>
    <xf numFmtId="170" fontId="11" fillId="0" borderId="12" xfId="4" applyNumberFormat="1" applyFont="1" applyFill="1" applyBorder="1" applyAlignment="1">
      <alignment horizontal="right" vertical="center"/>
    </xf>
    <xf numFmtId="170" fontId="11" fillId="0" borderId="11" xfId="4" applyNumberFormat="1" applyFont="1" applyFill="1" applyBorder="1" applyAlignment="1">
      <alignment horizontal="right" vertical="center"/>
    </xf>
    <xf numFmtId="3" fontId="11" fillId="4" borderId="0" xfId="11" applyNumberFormat="1" applyFont="1" applyFill="1" applyBorder="1" applyAlignment="1" applyProtection="1">
      <alignment horizontal="center"/>
    </xf>
    <xf numFmtId="3" fontId="16" fillId="4" borderId="12" xfId="13" applyNumberFormat="1" applyFont="1" applyFill="1" applyBorder="1" applyAlignment="1" applyProtection="1">
      <alignment horizontal="center" vertical="center"/>
    </xf>
    <xf numFmtId="3" fontId="17" fillId="4" borderId="12" xfId="13" applyNumberFormat="1" applyFont="1" applyFill="1" applyBorder="1" applyAlignment="1" applyProtection="1">
      <alignment horizontal="center" vertical="center"/>
    </xf>
    <xf numFmtId="37" fontId="11" fillId="4" borderId="12" xfId="11" applyNumberFormat="1" applyFont="1" applyFill="1" applyBorder="1" applyAlignment="1" applyProtection="1">
      <alignment horizontal="center" vertical="center"/>
    </xf>
    <xf numFmtId="3" fontId="17" fillId="4" borderId="23" xfId="13" applyNumberFormat="1" applyFont="1" applyFill="1" applyBorder="1" applyAlignment="1" applyProtection="1">
      <alignment horizontal="center" vertical="center"/>
    </xf>
    <xf numFmtId="3" fontId="11" fillId="4" borderId="12" xfId="11" applyNumberFormat="1" applyFont="1" applyFill="1" applyBorder="1" applyAlignment="1" applyProtection="1">
      <alignment horizontal="center"/>
    </xf>
    <xf numFmtId="166" fontId="11" fillId="4" borderId="11" xfId="1" applyNumberFormat="1" applyFont="1" applyFill="1" applyBorder="1" applyAlignment="1">
      <alignment horizontal="center" vertical="center" wrapText="1"/>
    </xf>
    <xf numFmtId="3" fontId="11" fillId="0" borderId="12" xfId="5" applyNumberFormat="1" applyFont="1" applyFill="1" applyBorder="1" applyAlignment="1">
      <alignment horizontal="center" vertical="center"/>
    </xf>
    <xf numFmtId="0" fontId="10" fillId="0" borderId="11" xfId="5" applyFont="1" applyFill="1" applyBorder="1" applyAlignment="1">
      <alignment horizontal="center" vertical="center"/>
    </xf>
    <xf numFmtId="0" fontId="11" fillId="0" borderId="11" xfId="5" applyFont="1" applyFill="1" applyBorder="1" applyAlignment="1">
      <alignment horizontal="center" vertical="center"/>
    </xf>
    <xf numFmtId="0" fontId="11" fillId="0" borderId="11" xfId="5" applyFont="1" applyFill="1" applyBorder="1"/>
    <xf numFmtId="3" fontId="11" fillId="0" borderId="11" xfId="5" applyNumberFormat="1" applyFont="1" applyFill="1" applyBorder="1" applyAlignment="1">
      <alignment horizontal="center"/>
    </xf>
    <xf numFmtId="177" fontId="11" fillId="4" borderId="0" xfId="3" applyNumberFormat="1" applyFont="1" applyFill="1" applyBorder="1" applyAlignment="1">
      <alignment vertical="center"/>
    </xf>
    <xf numFmtId="177" fontId="11" fillId="4" borderId="0" xfId="11" applyNumberFormat="1" applyFont="1" applyFill="1" applyBorder="1" applyAlignment="1" applyProtection="1">
      <alignment vertical="center"/>
    </xf>
    <xf numFmtId="0" fontId="9" fillId="4" borderId="15" xfId="12" applyFont="1" applyFill="1" applyBorder="1" applyAlignment="1">
      <alignment horizontal="left" vertical="center" wrapText="1"/>
    </xf>
    <xf numFmtId="166" fontId="15" fillId="4" borderId="0" xfId="1" applyNumberFormat="1" applyFont="1" applyFill="1" applyBorder="1" applyAlignment="1">
      <alignment horizontal="left" vertical="top" wrapText="1"/>
    </xf>
    <xf numFmtId="168" fontId="18" fillId="4" borderId="0" xfId="2" applyNumberFormat="1" applyFont="1" applyFill="1" applyBorder="1" applyAlignment="1">
      <alignment horizontal="center" vertical="center" wrapText="1"/>
    </xf>
    <xf numFmtId="3" fontId="10" fillId="4" borderId="9" xfId="13" applyNumberFormat="1" applyFont="1" applyFill="1" applyBorder="1" applyAlignment="1" applyProtection="1">
      <alignment horizontal="center" vertical="center"/>
    </xf>
    <xf numFmtId="3" fontId="10" fillId="4" borderId="19" xfId="13" applyNumberFormat="1" applyFont="1" applyFill="1" applyBorder="1" applyAlignment="1" applyProtection="1">
      <alignment horizontal="center" vertical="center" wrapText="1"/>
    </xf>
    <xf numFmtId="3" fontId="10" fillId="4" borderId="20" xfId="13" applyNumberFormat="1" applyFont="1" applyFill="1" applyBorder="1" applyAlignment="1" applyProtection="1">
      <alignment horizontal="center" vertical="center" wrapText="1"/>
    </xf>
    <xf numFmtId="37" fontId="10" fillId="6" borderId="21" xfId="11" applyNumberFormat="1" applyFont="1" applyFill="1" applyBorder="1" applyAlignment="1" applyProtection="1">
      <alignment horizontal="center" vertical="center"/>
    </xf>
    <xf numFmtId="37" fontId="10" fillId="6" borderId="0" xfId="11" applyNumberFormat="1" applyFont="1" applyFill="1" applyBorder="1" applyAlignment="1" applyProtection="1">
      <alignment horizontal="center" vertical="center"/>
    </xf>
    <xf numFmtId="0" fontId="10" fillId="2" borderId="0" xfId="5" applyFont="1" applyFill="1" applyAlignment="1">
      <alignment horizontal="center" vertical="center"/>
    </xf>
    <xf numFmtId="0" fontId="9" fillId="0" borderId="15" xfId="6" quotePrefix="1" applyFont="1" applyFill="1" applyBorder="1" applyAlignment="1">
      <alignment horizontal="left" vertical="center" wrapText="1"/>
    </xf>
    <xf numFmtId="0" fontId="9" fillId="0" borderId="0" xfId="5" applyFont="1" applyFill="1" applyAlignment="1">
      <alignment horizontal="left" vertical="top" wrapText="1"/>
    </xf>
    <xf numFmtId="49" fontId="18" fillId="0" borderId="0" xfId="5" applyNumberFormat="1" applyFont="1" applyFill="1" applyAlignment="1">
      <alignment horizontal="center" vertical="center" wrapText="1"/>
    </xf>
    <xf numFmtId="0" fontId="10" fillId="2" borderId="15" xfId="5" applyFont="1" applyFill="1" applyBorder="1" applyAlignment="1">
      <alignment horizontal="center" vertical="center"/>
    </xf>
    <xf numFmtId="0" fontId="10" fillId="2" borderId="0" xfId="5" applyFont="1" applyFill="1" applyBorder="1" applyAlignment="1">
      <alignment horizontal="center" vertical="center"/>
    </xf>
    <xf numFmtId="0" fontId="10" fillId="0" borderId="4" xfId="7" applyFont="1" applyFill="1" applyBorder="1" applyAlignment="1">
      <alignment horizontal="center" vertical="center"/>
    </xf>
    <xf numFmtId="0" fontId="10" fillId="0" borderId="10" xfId="7" applyFont="1" applyFill="1" applyBorder="1" applyAlignment="1">
      <alignment horizontal="center" vertical="center"/>
    </xf>
    <xf numFmtId="0" fontId="18" fillId="0" borderId="0" xfId="10" applyFont="1" applyFill="1" applyAlignment="1">
      <alignment horizontal="center" vertical="center"/>
    </xf>
    <xf numFmtId="0" fontId="10" fillId="0" borderId="0" xfId="10" applyFont="1" applyFill="1" applyAlignment="1">
      <alignment horizontal="center" vertical="center"/>
    </xf>
    <xf numFmtId="169" fontId="12" fillId="5" borderId="3" xfId="4" applyNumberFormat="1" applyFont="1" applyFill="1" applyBorder="1" applyAlignment="1">
      <alignment horizontal="center" vertical="center"/>
    </xf>
    <xf numFmtId="169" fontId="12" fillId="5" borderId="22" xfId="4" applyNumberFormat="1" applyFont="1" applyFill="1" applyBorder="1" applyAlignment="1">
      <alignment horizontal="center" vertical="center"/>
    </xf>
    <xf numFmtId="0" fontId="18" fillId="0" borderId="0" xfId="7" applyFont="1" applyFill="1" applyAlignment="1">
      <alignment horizontal="center" vertical="center" wrapText="1"/>
    </xf>
  </cellXfs>
  <cellStyles count="24">
    <cellStyle name="dx" xfId="1"/>
    <cellStyle name="Normal" xfId="0" builtinId="0"/>
    <cellStyle name="Normal 2" xfId="4"/>
    <cellStyle name="Normal 2 2" xfId="22"/>
    <cellStyle name="Normal 3" xfId="12"/>
    <cellStyle name="Normal 4" xfId="18"/>
    <cellStyle name="Normal 5" xfId="21"/>
    <cellStyle name="Normal 6" xfId="23"/>
    <cellStyle name="Normal_contaseconomicasintegradas" xfId="13"/>
    <cellStyle name="Normal_NovaCEI_2000_2007Formatada" xfId="11"/>
    <cellStyle name="Normal_tab02_90_01" xfId="2"/>
    <cellStyle name="Normal_tab11_90_01" xfId="7"/>
    <cellStyle name="Normal_tab12_91_01" xfId="8"/>
    <cellStyle name="Normal_tab13_91_01" xfId="10"/>
    <cellStyle name="Normal_Tabela05" xfId="5"/>
    <cellStyle name="Normal_Tabelas da Publicação 1998-2002" xfId="6"/>
    <cellStyle name="Porcentagem" xfId="15" builtinId="5"/>
    <cellStyle name="Porcentagem 2" xfId="17"/>
    <cellStyle name="Separador de milhares_tab15_95_01" xfId="9"/>
    <cellStyle name="Vírgula" xfId="3" builtinId="3"/>
    <cellStyle name="Vírgula 2" xfId="14"/>
    <cellStyle name="Vírgula 2 2" xfId="20"/>
    <cellStyle name="Vírgula 3" xfId="16"/>
    <cellStyle name="Vírgula 4" xfId="1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3E3E3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87B14"/>
      <rgbColor rgb="0069FFFF"/>
      <rgbColor rgb="00CCFFCC"/>
      <rgbColor rgb="00F5C6A0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T40"/>
  <sheetViews>
    <sheetView topLeftCell="F1" zoomScaleNormal="100" workbookViewId="0">
      <selection activeCell="M31" sqref="M31"/>
    </sheetView>
  </sheetViews>
  <sheetFormatPr defaultColWidth="16.796875" defaultRowHeight="15" customHeight="1" x14ac:dyDescent="0.15"/>
  <cols>
    <col min="1" max="1" width="61" style="34" customWidth="1"/>
    <col min="2" max="9" width="16" style="34" customWidth="1"/>
    <col min="10" max="11" width="16" style="35" customWidth="1"/>
    <col min="12" max="14" width="16" style="28" customWidth="1"/>
    <col min="15" max="16384" width="16.796875" style="28"/>
  </cols>
  <sheetData>
    <row r="1" spans="1:17" s="25" customFormat="1" ht="45" customHeight="1" x14ac:dyDescent="0.15">
      <c r="A1" s="198" t="s">
        <v>73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7" s="25" customFormat="1" ht="15" customHeight="1" x14ac:dyDescent="0.1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7" s="27" customFormat="1" ht="15" customHeight="1" x14ac:dyDescent="0.15">
      <c r="A3" s="26"/>
      <c r="B3" s="55"/>
      <c r="C3" s="55"/>
      <c r="D3" s="55"/>
      <c r="E3" s="55"/>
      <c r="F3" s="55"/>
      <c r="G3" s="55"/>
      <c r="H3" s="55"/>
      <c r="I3" s="55"/>
      <c r="J3" s="56"/>
      <c r="K3" s="56"/>
      <c r="L3" s="57"/>
      <c r="M3" s="57"/>
      <c r="N3" s="57"/>
      <c r="O3" s="130"/>
      <c r="P3" s="130"/>
    </row>
    <row r="4" spans="1:17" ht="15" customHeight="1" x14ac:dyDescent="0.15">
      <c r="A4" s="199" t="s">
        <v>5</v>
      </c>
      <c r="B4" s="200" t="s">
        <v>31</v>
      </c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r="5" spans="1:17" ht="15" customHeight="1" x14ac:dyDescent="0.15">
      <c r="A5" s="199"/>
      <c r="B5" s="37">
        <v>2002</v>
      </c>
      <c r="C5" s="37">
        <v>2003</v>
      </c>
      <c r="D5" s="36">
        <v>2004</v>
      </c>
      <c r="E5" s="37">
        <v>2005</v>
      </c>
      <c r="F5" s="36">
        <v>2006</v>
      </c>
      <c r="G5" s="37">
        <v>2007</v>
      </c>
      <c r="H5" s="36">
        <v>2008</v>
      </c>
      <c r="I5" s="37">
        <v>2009</v>
      </c>
      <c r="J5" s="36">
        <v>2010</v>
      </c>
      <c r="K5" s="37">
        <v>2011</v>
      </c>
      <c r="L5" s="37">
        <v>2012</v>
      </c>
      <c r="M5" s="37">
        <v>2013</v>
      </c>
      <c r="N5" s="37">
        <v>2014</v>
      </c>
      <c r="O5" s="37">
        <v>2015</v>
      </c>
      <c r="P5" s="37">
        <v>2016</v>
      </c>
    </row>
    <row r="6" spans="1:17" ht="15" customHeight="1" x14ac:dyDescent="0.15">
      <c r="A6" s="202" t="s">
        <v>34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</row>
    <row r="7" spans="1:17" ht="15" customHeight="1" x14ac:dyDescent="0.15">
      <c r="A7" s="29" t="s">
        <v>16</v>
      </c>
      <c r="B7" s="183"/>
      <c r="C7" s="30"/>
      <c r="D7" s="30"/>
      <c r="E7" s="30"/>
      <c r="F7" s="30"/>
      <c r="G7" s="30"/>
      <c r="H7" s="30"/>
      <c r="I7" s="30"/>
      <c r="J7" s="54"/>
      <c r="K7" s="54"/>
      <c r="L7" s="54"/>
      <c r="M7" s="54"/>
      <c r="N7" s="54"/>
      <c r="O7" s="54"/>
      <c r="P7" s="54"/>
    </row>
    <row r="8" spans="1:17" ht="15" customHeight="1" x14ac:dyDescent="0.15">
      <c r="A8" s="31" t="s">
        <v>17</v>
      </c>
      <c r="B8" s="184">
        <v>224329.2129414501</v>
      </c>
      <c r="C8" s="58">
        <v>273638.80074773071</v>
      </c>
      <c r="D8" s="58">
        <v>325672.34461167932</v>
      </c>
      <c r="E8" s="58">
        <v>354272.4810912523</v>
      </c>
      <c r="F8" s="58">
        <v>391009.12942426378</v>
      </c>
      <c r="G8" s="58">
        <v>446915.23054132127</v>
      </c>
      <c r="H8" s="58">
        <v>519911.6251889363</v>
      </c>
      <c r="I8" s="58">
        <v>524645.96062686294</v>
      </c>
      <c r="J8" s="58">
        <v>615503.3349483175</v>
      </c>
      <c r="K8" s="58">
        <v>697265.38954906201</v>
      </c>
      <c r="L8" s="58">
        <v>778753.00723873079</v>
      </c>
      <c r="M8" s="58">
        <v>845704.02493148274</v>
      </c>
      <c r="N8" s="58">
        <v>901795.60055061523</v>
      </c>
      <c r="O8" s="58">
        <v>914075.91577146749</v>
      </c>
      <c r="P8" s="58">
        <v>933630.31154579984</v>
      </c>
    </row>
    <row r="9" spans="1:17" ht="15" customHeight="1" x14ac:dyDescent="0.15">
      <c r="A9" s="32" t="s">
        <v>18</v>
      </c>
      <c r="B9" s="185">
        <v>17894.892085723026</v>
      </c>
      <c r="C9" s="59">
        <v>20400.218334398</v>
      </c>
      <c r="D9" s="59">
        <v>22737.515844092995</v>
      </c>
      <c r="E9" s="59">
        <v>26860.015872532036</v>
      </c>
      <c r="F9" s="59">
        <v>28754.249378011969</v>
      </c>
      <c r="G9" s="59">
        <v>32816.509573480056</v>
      </c>
      <c r="H9" s="59">
        <v>39239.11201004294</v>
      </c>
      <c r="I9" s="59">
        <v>37096.382554583019</v>
      </c>
      <c r="J9" s="58">
        <v>45949.447640942642</v>
      </c>
      <c r="K9" s="58">
        <v>50492.605079669156</v>
      </c>
      <c r="L9" s="58">
        <v>55186.906913447776</v>
      </c>
      <c r="M9" s="58">
        <v>59194.475251088385</v>
      </c>
      <c r="N9" s="58">
        <v>62480.551603663946</v>
      </c>
      <c r="O9" s="58">
        <v>61888.199915598962</v>
      </c>
      <c r="P9" s="58">
        <v>66337.716471139458</v>
      </c>
    </row>
    <row r="10" spans="1:17" ht="15" customHeight="1" x14ac:dyDescent="0.15">
      <c r="A10" s="29" t="s">
        <v>15</v>
      </c>
      <c r="B10" s="183"/>
      <c r="C10" s="30"/>
      <c r="D10" s="30"/>
      <c r="E10" s="30"/>
      <c r="F10" s="30"/>
      <c r="G10" s="30"/>
      <c r="H10" s="30"/>
      <c r="I10" s="30"/>
      <c r="J10" s="30"/>
      <c r="K10" s="30"/>
      <c r="L10" s="60"/>
      <c r="M10" s="60"/>
      <c r="N10" s="60"/>
      <c r="O10" s="60"/>
      <c r="P10" s="60"/>
    </row>
    <row r="11" spans="1:17" ht="15" customHeight="1" x14ac:dyDescent="0.15">
      <c r="A11" s="31" t="s">
        <v>36</v>
      </c>
      <c r="B11" s="184">
        <v>118153.03862631779</v>
      </c>
      <c r="C11" s="58">
        <v>149849.9252556343</v>
      </c>
      <c r="D11" s="58">
        <v>176538.9266067736</v>
      </c>
      <c r="E11" s="58">
        <v>192768.0613979458</v>
      </c>
      <c r="F11" s="58">
        <v>207103.83160331039</v>
      </c>
      <c r="G11" s="58">
        <v>239376.501462988</v>
      </c>
      <c r="H11" s="58">
        <v>280543.11782592209</v>
      </c>
      <c r="I11" s="58">
        <v>274298.49511759239</v>
      </c>
      <c r="J11" s="61">
        <v>310329.36483631138</v>
      </c>
      <c r="K11" s="61">
        <v>347633.30759261537</v>
      </c>
      <c r="L11" s="61">
        <v>391657.08428421692</v>
      </c>
      <c r="M11" s="61">
        <v>416893.59716539888</v>
      </c>
      <c r="N11" s="61">
        <v>447642.16805342783</v>
      </c>
      <c r="O11" s="61">
        <v>456632.90253843321</v>
      </c>
      <c r="P11" s="61">
        <v>455334.06025236152</v>
      </c>
    </row>
    <row r="12" spans="1:17" ht="15" customHeight="1" x14ac:dyDescent="0.15">
      <c r="A12" s="73" t="s">
        <v>37</v>
      </c>
      <c r="B12" s="186">
        <v>124071.06640085531</v>
      </c>
      <c r="C12" s="74">
        <v>144189.09382649441</v>
      </c>
      <c r="D12" s="74">
        <v>171870.93384899871</v>
      </c>
      <c r="E12" s="74">
        <v>188364.43556583853</v>
      </c>
      <c r="F12" s="74">
        <v>212659.54719896539</v>
      </c>
      <c r="G12" s="74">
        <v>240355.2386518133</v>
      </c>
      <c r="H12" s="74">
        <v>278607.61937305715</v>
      </c>
      <c r="I12" s="74">
        <v>287443.84806385357</v>
      </c>
      <c r="J12" s="75">
        <v>351123.41775294876</v>
      </c>
      <c r="K12" s="75">
        <v>400124.68703611573</v>
      </c>
      <c r="L12" s="75">
        <v>442282.82986796164</v>
      </c>
      <c r="M12" s="75">
        <v>488004.9030171723</v>
      </c>
      <c r="N12" s="75">
        <v>516633.98410085135</v>
      </c>
      <c r="O12" s="75">
        <v>519331.21314863331</v>
      </c>
      <c r="P12" s="75">
        <v>544633.96776457771</v>
      </c>
      <c r="Q12" s="38"/>
    </row>
    <row r="13" spans="1:17" ht="4.5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39"/>
      <c r="K13" s="39"/>
      <c r="L13" s="38"/>
      <c r="M13" s="38"/>
      <c r="O13" s="38"/>
      <c r="P13" s="38"/>
    </row>
    <row r="14" spans="1:17" ht="15" customHeight="1" x14ac:dyDescent="0.15">
      <c r="A14" s="203" t="s">
        <v>71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</row>
    <row r="15" spans="1:17" ht="15" customHeight="1" x14ac:dyDescent="0.15">
      <c r="A15" s="29" t="s">
        <v>16</v>
      </c>
      <c r="B15" s="184"/>
      <c r="C15" s="58"/>
      <c r="D15" s="58"/>
      <c r="E15" s="58"/>
      <c r="F15" s="58"/>
      <c r="G15" s="58"/>
      <c r="H15" s="58"/>
      <c r="I15" s="58"/>
      <c r="J15" s="72"/>
      <c r="K15" s="72"/>
      <c r="L15" s="72"/>
      <c r="M15" s="72"/>
      <c r="N15" s="72"/>
      <c r="O15" s="72"/>
      <c r="P15" s="72"/>
    </row>
    <row r="16" spans="1:17" ht="15" customHeight="1" x14ac:dyDescent="0.15">
      <c r="A16" s="31" t="s">
        <v>37</v>
      </c>
      <c r="B16" s="184">
        <v>124071.06640085531</v>
      </c>
      <c r="C16" s="58">
        <v>144189.09382649441</v>
      </c>
      <c r="D16" s="58">
        <v>171870.93384899871</v>
      </c>
      <c r="E16" s="58">
        <v>188364.43556583853</v>
      </c>
      <c r="F16" s="58">
        <v>212659.54719896539</v>
      </c>
      <c r="G16" s="58">
        <v>240355.2386518133</v>
      </c>
      <c r="H16" s="58">
        <v>278607.61937305715</v>
      </c>
      <c r="I16" s="58">
        <v>287443.84806385357</v>
      </c>
      <c r="J16" s="63">
        <v>351123.41775294876</v>
      </c>
      <c r="K16" s="63">
        <v>400124.68703611573</v>
      </c>
      <c r="L16" s="63">
        <v>442282.82986796164</v>
      </c>
      <c r="M16" s="63">
        <v>488004.9030171723</v>
      </c>
      <c r="N16" s="63">
        <v>516633.98410085135</v>
      </c>
      <c r="O16" s="63">
        <v>519331.21314863331</v>
      </c>
      <c r="P16" s="63">
        <v>544633.96776457771</v>
      </c>
    </row>
    <row r="17" spans="1:20" ht="15" customHeight="1" x14ac:dyDescent="0.15">
      <c r="A17" s="29" t="s">
        <v>15</v>
      </c>
      <c r="B17" s="184"/>
      <c r="C17" s="58"/>
      <c r="D17" s="58"/>
      <c r="E17" s="58"/>
      <c r="F17" s="58"/>
      <c r="G17" s="58"/>
      <c r="H17" s="58"/>
      <c r="I17" s="58"/>
      <c r="J17" s="58"/>
      <c r="K17" s="58"/>
      <c r="L17" s="60"/>
      <c r="M17" s="60"/>
      <c r="N17" s="60"/>
      <c r="O17" s="60"/>
      <c r="P17" s="60"/>
    </row>
    <row r="18" spans="1:20" ht="15" customHeight="1" x14ac:dyDescent="0.15">
      <c r="A18" s="31" t="s">
        <v>66</v>
      </c>
      <c r="B18" s="184" t="s">
        <v>0</v>
      </c>
      <c r="C18" s="58" t="s">
        <v>0</v>
      </c>
      <c r="D18" s="58" t="s">
        <v>0</v>
      </c>
      <c r="E18" s="58" t="s">
        <v>0</v>
      </c>
      <c r="F18" s="58" t="s">
        <v>0</v>
      </c>
      <c r="G18" s="58" t="s">
        <v>0</v>
      </c>
      <c r="H18" s="58" t="s">
        <v>0</v>
      </c>
      <c r="I18" s="58" t="s">
        <v>0</v>
      </c>
      <c r="J18" s="58">
        <v>143134.60582758242</v>
      </c>
      <c r="K18" s="58">
        <v>165167.28375341644</v>
      </c>
      <c r="L18" s="60">
        <v>187931.50960084237</v>
      </c>
      <c r="M18" s="60">
        <v>210752.96008611395</v>
      </c>
      <c r="N18" s="60">
        <v>224560.84862265107</v>
      </c>
      <c r="O18" s="60">
        <v>235914.77700186966</v>
      </c>
      <c r="P18" s="60">
        <v>246054.79177284101</v>
      </c>
    </row>
    <row r="19" spans="1:20" ht="15" customHeight="1" x14ac:dyDescent="0.15">
      <c r="A19" s="31" t="s">
        <v>67</v>
      </c>
      <c r="B19" s="184" t="s">
        <v>0</v>
      </c>
      <c r="C19" s="58" t="s">
        <v>0</v>
      </c>
      <c r="D19" s="58" t="s">
        <v>0</v>
      </c>
      <c r="E19" s="58" t="s">
        <v>0</v>
      </c>
      <c r="F19" s="58" t="s">
        <v>0</v>
      </c>
      <c r="G19" s="58" t="s">
        <v>0</v>
      </c>
      <c r="H19" s="58" t="s">
        <v>0</v>
      </c>
      <c r="I19" s="58" t="s">
        <v>0</v>
      </c>
      <c r="J19" s="58">
        <v>113453.24878386479</v>
      </c>
      <c r="K19" s="58">
        <v>130487.36248431027</v>
      </c>
      <c r="L19" s="60">
        <v>149085.05502359802</v>
      </c>
      <c r="M19" s="60">
        <v>167646.36310510739</v>
      </c>
      <c r="N19" s="60">
        <v>179127.99365102829</v>
      </c>
      <c r="O19" s="60">
        <v>188406.18187287878</v>
      </c>
      <c r="P19" s="60">
        <v>196254.1163180389</v>
      </c>
    </row>
    <row r="20" spans="1:20" ht="15" customHeight="1" x14ac:dyDescent="0.15">
      <c r="A20" s="31" t="s">
        <v>68</v>
      </c>
      <c r="B20" s="184" t="s">
        <v>0</v>
      </c>
      <c r="C20" s="58" t="s">
        <v>0</v>
      </c>
      <c r="D20" s="58" t="s">
        <v>0</v>
      </c>
      <c r="E20" s="58" t="s">
        <v>0</v>
      </c>
      <c r="F20" s="58" t="s">
        <v>0</v>
      </c>
      <c r="G20" s="58" t="s">
        <v>0</v>
      </c>
      <c r="H20" s="58" t="s">
        <v>0</v>
      </c>
      <c r="I20" s="58" t="s">
        <v>0</v>
      </c>
      <c r="J20" s="58">
        <v>29681.357043717639</v>
      </c>
      <c r="K20" s="58">
        <v>34679.921269106177</v>
      </c>
      <c r="L20" s="60">
        <v>38846.454577244338</v>
      </c>
      <c r="M20" s="60">
        <v>43106.596981006551</v>
      </c>
      <c r="N20" s="60">
        <v>45432.854971622786</v>
      </c>
      <c r="O20" s="60">
        <v>47508.595128990892</v>
      </c>
      <c r="P20" s="60">
        <v>49800.675454802127</v>
      </c>
    </row>
    <row r="21" spans="1:20" ht="30" customHeight="1" x14ac:dyDescent="0.2">
      <c r="A21" s="33" t="s">
        <v>69</v>
      </c>
      <c r="B21" s="187" t="s">
        <v>0</v>
      </c>
      <c r="C21" s="182" t="s">
        <v>0</v>
      </c>
      <c r="D21" s="182" t="s">
        <v>0</v>
      </c>
      <c r="E21" s="182" t="s">
        <v>0</v>
      </c>
      <c r="F21" s="182" t="s">
        <v>0</v>
      </c>
      <c r="G21" s="182" t="s">
        <v>0</v>
      </c>
      <c r="H21" s="182" t="s">
        <v>0</v>
      </c>
      <c r="I21" s="182" t="s">
        <v>0</v>
      </c>
      <c r="J21" s="182">
        <v>49818.92618968364</v>
      </c>
      <c r="K21" s="182">
        <v>54232.973536701706</v>
      </c>
      <c r="L21" s="182">
        <v>59333.044861759161</v>
      </c>
      <c r="M21" s="182">
        <v>63851.111679897644</v>
      </c>
      <c r="N21" s="182">
        <v>67552.291857114033</v>
      </c>
      <c r="O21" s="182">
        <v>67091.886435896144</v>
      </c>
      <c r="P21" s="182">
        <v>71533.288755042726</v>
      </c>
    </row>
    <row r="22" spans="1:20" ht="15" customHeight="1" x14ac:dyDescent="0.15">
      <c r="A22" s="33" t="s">
        <v>70</v>
      </c>
      <c r="B22" s="188" t="s">
        <v>0</v>
      </c>
      <c r="C22" s="62" t="s">
        <v>0</v>
      </c>
      <c r="D22" s="62" t="s">
        <v>0</v>
      </c>
      <c r="E22" s="62" t="s">
        <v>0</v>
      </c>
      <c r="F22" s="62" t="s">
        <v>0</v>
      </c>
      <c r="G22" s="62" t="s">
        <v>0</v>
      </c>
      <c r="H22" s="62" t="s">
        <v>0</v>
      </c>
      <c r="I22" s="62" t="s">
        <v>0</v>
      </c>
      <c r="J22" s="63">
        <v>158169.88573567983</v>
      </c>
      <c r="K22" s="63">
        <v>180724.42974600027</v>
      </c>
      <c r="L22" s="63">
        <v>195018.27540535131</v>
      </c>
      <c r="M22" s="63">
        <v>213400.8312511642</v>
      </c>
      <c r="N22" s="64">
        <v>224520.84362108304</v>
      </c>
      <c r="O22" s="64">
        <v>216324.54971086897</v>
      </c>
      <c r="P22" s="64">
        <v>227045.88723669358</v>
      </c>
    </row>
    <row r="23" spans="1:20" ht="15" customHeight="1" x14ac:dyDescent="0.15">
      <c r="A23" s="196" t="s">
        <v>57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</row>
    <row r="24" spans="1:20" s="116" customFormat="1" ht="30" customHeight="1" x14ac:dyDescent="0.15">
      <c r="A24" s="197" t="s">
        <v>72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15"/>
      <c r="R24" s="115"/>
      <c r="S24" s="115"/>
      <c r="T24" s="115"/>
    </row>
    <row r="25" spans="1:20" ht="15" customHeight="1" x14ac:dyDescent="0.15">
      <c r="J25" s="195"/>
      <c r="K25" s="195"/>
      <c r="L25" s="195"/>
      <c r="M25" s="195"/>
      <c r="N25" s="195"/>
      <c r="O25" s="195"/>
      <c r="P25" s="195"/>
    </row>
    <row r="26" spans="1:20" ht="15" customHeight="1" x14ac:dyDescent="0.15">
      <c r="J26" s="194"/>
      <c r="K26" s="194"/>
      <c r="L26" s="194"/>
      <c r="M26" s="194"/>
      <c r="N26" s="194"/>
      <c r="O26" s="194"/>
      <c r="P26" s="194"/>
    </row>
    <row r="27" spans="1:20" ht="15" customHeight="1" x14ac:dyDescent="0.15">
      <c r="B27" s="145"/>
      <c r="C27" s="145"/>
      <c r="D27" s="145"/>
      <c r="E27" s="145"/>
      <c r="F27" s="145"/>
      <c r="G27" s="145"/>
      <c r="H27" s="145"/>
      <c r="I27" s="145"/>
      <c r="J27" s="194"/>
      <c r="K27" s="194"/>
      <c r="L27" s="194"/>
      <c r="M27" s="194"/>
      <c r="N27" s="194"/>
      <c r="O27" s="194"/>
      <c r="P27" s="194"/>
    </row>
    <row r="28" spans="1:20" ht="15" customHeight="1" x14ac:dyDescent="0.15">
      <c r="J28" s="194"/>
      <c r="K28" s="194"/>
      <c r="L28" s="194"/>
      <c r="M28" s="194"/>
      <c r="N28" s="194"/>
      <c r="O28" s="194"/>
      <c r="P28" s="194"/>
    </row>
    <row r="29" spans="1:20" ht="15" customHeight="1" x14ac:dyDescent="0.15">
      <c r="J29" s="194"/>
      <c r="K29" s="194"/>
      <c r="L29" s="194"/>
      <c r="M29" s="194"/>
      <c r="N29" s="194"/>
      <c r="O29" s="194"/>
      <c r="P29" s="194"/>
    </row>
    <row r="30" spans="1:20" ht="15" customHeight="1" x14ac:dyDescent="0.15">
      <c r="J30" s="194"/>
      <c r="K30" s="194"/>
      <c r="L30" s="194"/>
      <c r="M30" s="194"/>
      <c r="N30" s="194"/>
      <c r="O30" s="194"/>
      <c r="P30" s="194"/>
    </row>
    <row r="31" spans="1:20" ht="15" customHeight="1" x14ac:dyDescent="0.15">
      <c r="J31" s="194"/>
      <c r="K31" s="194"/>
      <c r="L31" s="194"/>
      <c r="M31" s="194"/>
      <c r="N31" s="194"/>
      <c r="O31" s="194"/>
      <c r="P31" s="194"/>
    </row>
    <row r="32" spans="1:20" ht="15" customHeight="1" x14ac:dyDescent="0.15">
      <c r="J32" s="194"/>
      <c r="K32" s="194"/>
      <c r="L32" s="194"/>
      <c r="M32" s="194"/>
      <c r="N32" s="194"/>
      <c r="O32" s="194"/>
      <c r="P32" s="194"/>
    </row>
    <row r="33" spans="10:16" ht="15" customHeight="1" x14ac:dyDescent="0.15">
      <c r="J33" s="194"/>
      <c r="K33" s="194"/>
      <c r="L33" s="194"/>
      <c r="M33" s="194"/>
      <c r="N33" s="194"/>
      <c r="O33" s="194"/>
      <c r="P33" s="194"/>
    </row>
    <row r="34" spans="10:16" ht="15" customHeight="1" x14ac:dyDescent="0.15">
      <c r="J34" s="194"/>
      <c r="K34" s="194"/>
      <c r="L34" s="194"/>
      <c r="M34" s="194"/>
      <c r="N34" s="194"/>
      <c r="O34" s="194"/>
      <c r="P34" s="194"/>
    </row>
    <row r="35" spans="10:16" ht="15" customHeight="1" x14ac:dyDescent="0.15">
      <c r="J35" s="194"/>
      <c r="K35" s="194"/>
      <c r="L35" s="194"/>
      <c r="M35" s="194"/>
      <c r="N35" s="194"/>
      <c r="O35" s="194"/>
      <c r="P35" s="194"/>
    </row>
    <row r="36" spans="10:16" ht="15" customHeight="1" x14ac:dyDescent="0.15">
      <c r="J36" s="194"/>
      <c r="K36" s="194"/>
      <c r="L36" s="194"/>
      <c r="M36" s="194"/>
      <c r="N36" s="194"/>
      <c r="O36" s="194"/>
      <c r="P36" s="194"/>
    </row>
    <row r="37" spans="10:16" ht="15" customHeight="1" x14ac:dyDescent="0.15">
      <c r="J37" s="194"/>
      <c r="K37" s="194"/>
      <c r="L37" s="194"/>
      <c r="M37" s="194"/>
      <c r="N37" s="194"/>
      <c r="O37" s="194"/>
      <c r="P37" s="194"/>
    </row>
    <row r="38" spans="10:16" ht="15" customHeight="1" x14ac:dyDescent="0.15">
      <c r="J38" s="194"/>
      <c r="K38" s="194"/>
      <c r="L38" s="194"/>
      <c r="M38" s="194"/>
      <c r="N38" s="194"/>
      <c r="O38" s="194"/>
      <c r="P38" s="194"/>
    </row>
    <row r="39" spans="10:16" ht="15" customHeight="1" x14ac:dyDescent="0.15">
      <c r="J39" s="194"/>
      <c r="K39" s="194"/>
      <c r="L39" s="194"/>
      <c r="M39" s="194"/>
      <c r="N39" s="194"/>
      <c r="O39" s="194"/>
      <c r="P39" s="194"/>
    </row>
    <row r="40" spans="10:16" ht="15" customHeight="1" x14ac:dyDescent="0.15">
      <c r="J40" s="194"/>
      <c r="K40" s="194"/>
      <c r="L40" s="194"/>
      <c r="M40" s="194"/>
      <c r="N40" s="194"/>
      <c r="O40" s="194"/>
      <c r="P40" s="194"/>
    </row>
  </sheetData>
  <sheetProtection selectLockedCells="1" selectUnlockedCells="1"/>
  <mergeCells count="7">
    <mergeCell ref="A23:P23"/>
    <mergeCell ref="A24:P24"/>
    <mergeCell ref="A1:N1"/>
    <mergeCell ref="A4:A5"/>
    <mergeCell ref="B4:P4"/>
    <mergeCell ref="A6:P6"/>
    <mergeCell ref="A14:P14"/>
  </mergeCells>
  <conditionalFormatting sqref="J26:P40">
    <cfRule type="cellIs" dxfId="0" priority="1" operator="greaterThan">
      <formula>0.000000001</formula>
    </cfRule>
  </conditionalFormatting>
  <pageMargins left="0.78740157480314965" right="0.78740157480314965" top="1.0629921259842521" bottom="1.0629921259842521" header="0.78740157480314965" footer="0.78740157480314965"/>
  <pageSetup paperSize="9" scale="71" orientation="landscape" useFirstPageNumber="1" r:id="rId1"/>
  <headerFooter alignWithMargins="0">
    <oddHeader>&amp;C&amp;"-,Regular"&amp;8&amp;A</oddHeader>
    <oddFooter>&amp;C&amp;"-,Regular"&amp;8Página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A1:AA38"/>
  <sheetViews>
    <sheetView showGridLines="0" topLeftCell="E1" zoomScaleNormal="100" workbookViewId="0">
      <selection activeCell="H34" sqref="H34"/>
    </sheetView>
  </sheetViews>
  <sheetFormatPr defaultColWidth="13.796875" defaultRowHeight="15" customHeight="1" x14ac:dyDescent="0.2"/>
  <cols>
    <col min="1" max="1" width="115.3984375" style="16" customWidth="1"/>
    <col min="2" max="14" width="16" style="16" customWidth="1"/>
    <col min="15" max="16" width="15.3984375" style="16" customWidth="1"/>
    <col min="17" max="16384" width="13.796875" style="16"/>
  </cols>
  <sheetData>
    <row r="1" spans="1:27" ht="45" customHeight="1" x14ac:dyDescent="0.2">
      <c r="A1" s="207" t="s">
        <v>60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27" ht="15" customHeight="1" x14ac:dyDescent="0.2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7"/>
    </row>
    <row r="3" spans="1:27" ht="1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27" ht="30" customHeight="1" x14ac:dyDescent="0.2">
      <c r="A4" s="67" t="s">
        <v>5</v>
      </c>
      <c r="B4" s="65">
        <v>2002</v>
      </c>
      <c r="C4" s="22">
        <v>2003</v>
      </c>
      <c r="D4" s="21">
        <v>2004</v>
      </c>
      <c r="E4" s="22">
        <v>2005</v>
      </c>
      <c r="F4" s="21">
        <v>2006</v>
      </c>
      <c r="G4" s="22">
        <v>2007</v>
      </c>
      <c r="H4" s="21">
        <v>2008</v>
      </c>
      <c r="I4" s="22">
        <v>2009</v>
      </c>
      <c r="J4" s="21">
        <v>2010</v>
      </c>
      <c r="K4" s="22">
        <v>2011</v>
      </c>
      <c r="L4" s="22">
        <v>2012</v>
      </c>
      <c r="M4" s="22">
        <v>2013</v>
      </c>
      <c r="N4" s="22">
        <v>2014</v>
      </c>
      <c r="O4" s="22">
        <v>2015</v>
      </c>
      <c r="P4" s="22">
        <v>2016</v>
      </c>
      <c r="R4" s="77"/>
      <c r="S4" s="78"/>
      <c r="U4" s="78"/>
    </row>
    <row r="5" spans="1:27" ht="15" customHeight="1" x14ac:dyDescent="0.2">
      <c r="A5" s="208" t="s">
        <v>38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R5" s="77"/>
      <c r="S5" s="78"/>
      <c r="U5" s="78"/>
    </row>
    <row r="6" spans="1:27" ht="15" customHeight="1" x14ac:dyDescent="0.2">
      <c r="A6" s="19" t="s">
        <v>32</v>
      </c>
      <c r="B6" s="189">
        <v>106176.1743151323</v>
      </c>
      <c r="C6" s="68">
        <v>123788.8754920964</v>
      </c>
      <c r="D6" s="68">
        <v>149133.41800490572</v>
      </c>
      <c r="E6" s="68">
        <v>161504.41969330653</v>
      </c>
      <c r="F6" s="68">
        <v>183905.29782095339</v>
      </c>
      <c r="G6" s="68">
        <v>207538.72907833327</v>
      </c>
      <c r="H6" s="68">
        <v>239368.50736301416</v>
      </c>
      <c r="I6" s="68">
        <v>250347.46550927058</v>
      </c>
      <c r="J6" s="68">
        <v>305173.97011200612</v>
      </c>
      <c r="K6" s="68">
        <v>349632.08195644664</v>
      </c>
      <c r="L6" s="68">
        <v>387095.92295451392</v>
      </c>
      <c r="M6" s="68">
        <v>428810.42776608391</v>
      </c>
      <c r="N6" s="68">
        <v>454153.4324971874</v>
      </c>
      <c r="O6" s="68">
        <v>457443.01323303429</v>
      </c>
      <c r="P6" s="68">
        <v>478296.25129343831</v>
      </c>
      <c r="R6" s="77"/>
      <c r="S6" s="78"/>
      <c r="U6" s="78"/>
    </row>
    <row r="7" spans="1:27" ht="15" customHeight="1" x14ac:dyDescent="0.2">
      <c r="A7" s="19" t="s">
        <v>33</v>
      </c>
      <c r="B7" s="189" t="s">
        <v>0</v>
      </c>
      <c r="C7" s="68">
        <v>108386.8698600058</v>
      </c>
      <c r="D7" s="68">
        <v>131186.38986057014</v>
      </c>
      <c r="E7" s="68">
        <v>154901.2007677338</v>
      </c>
      <c r="F7" s="68">
        <v>167236.2362149423</v>
      </c>
      <c r="G7" s="68">
        <v>193391.67900146739</v>
      </c>
      <c r="H7" s="68">
        <v>216757.84166993952</v>
      </c>
      <c r="I7" s="68">
        <v>230442.62589717924</v>
      </c>
      <c r="J7" s="68">
        <v>271766.6164939244</v>
      </c>
      <c r="K7" s="68">
        <v>312180.18596731452</v>
      </c>
      <c r="L7" s="68">
        <v>360405.70981848403</v>
      </c>
      <c r="M7" s="68">
        <v>388590.94627635495</v>
      </c>
      <c r="N7" s="68">
        <v>425247.87290796748</v>
      </c>
      <c r="O7" s="68">
        <v>435897.57778792724</v>
      </c>
      <c r="P7" s="68">
        <v>448463.5311314342</v>
      </c>
      <c r="R7" s="78"/>
      <c r="S7" s="78"/>
      <c r="U7" s="78"/>
    </row>
    <row r="8" spans="1:27" ht="15" customHeight="1" x14ac:dyDescent="0.2">
      <c r="A8" s="19" t="s">
        <v>1</v>
      </c>
      <c r="B8" s="189" t="s">
        <v>0</v>
      </c>
      <c r="C8" s="76">
        <v>2.0821013368894858</v>
      </c>
      <c r="D8" s="76">
        <v>5.9759120834295354</v>
      </c>
      <c r="E8" s="76">
        <v>3.8675320662457713</v>
      </c>
      <c r="F8" s="76">
        <v>3.5490152730930591</v>
      </c>
      <c r="G8" s="76">
        <v>5.1582968478427027</v>
      </c>
      <c r="H8" s="76">
        <v>4.4421167232485903</v>
      </c>
      <c r="I8" s="76">
        <v>-3.7289289072176879</v>
      </c>
      <c r="J8" s="76">
        <v>8.5557690552535917</v>
      </c>
      <c r="K8" s="76">
        <v>2.2958104364985576</v>
      </c>
      <c r="L8" s="76">
        <v>3.0814185591182097</v>
      </c>
      <c r="M8" s="76">
        <v>0.38621520744270832</v>
      </c>
      <c r="N8" s="76">
        <v>-0.83079949260465025</v>
      </c>
      <c r="O8" s="76">
        <v>-4.0197548676180421</v>
      </c>
      <c r="P8" s="76">
        <v>-1.9629728385480272</v>
      </c>
      <c r="R8" s="78"/>
      <c r="S8" s="78"/>
      <c r="U8" s="78"/>
    </row>
    <row r="9" spans="1:27" ht="15" customHeight="1" x14ac:dyDescent="0.2">
      <c r="A9" s="19" t="s">
        <v>40</v>
      </c>
      <c r="B9" s="189" t="s">
        <v>0</v>
      </c>
      <c r="C9" s="76">
        <v>14.210213517545146</v>
      </c>
      <c r="D9" s="76">
        <v>13.680556468861127</v>
      </c>
      <c r="E9" s="76">
        <v>4.2628584496732902</v>
      </c>
      <c r="F9" s="76">
        <v>9.9673742863879191</v>
      </c>
      <c r="G9" s="76">
        <v>7.3152320461308706</v>
      </c>
      <c r="H9" s="76">
        <v>10.431302285941868</v>
      </c>
      <c r="I9" s="76">
        <v>8.6376552665098814</v>
      </c>
      <c r="J9" s="76">
        <v>12.292662744626902</v>
      </c>
      <c r="K9" s="76">
        <v>11.996884386843632</v>
      </c>
      <c r="L9" s="76">
        <v>7.4056021891196533</v>
      </c>
      <c r="M9" s="76">
        <v>10.350081975694291</v>
      </c>
      <c r="N9" s="76">
        <v>6.797343721334892</v>
      </c>
      <c r="O9" s="76">
        <v>4.9427747578788539</v>
      </c>
      <c r="P9" s="76">
        <v>6.6522064986507923</v>
      </c>
      <c r="R9" s="78"/>
      <c r="S9" s="78"/>
      <c r="U9" s="78"/>
    </row>
    <row r="10" spans="1:27" ht="4.5" customHeight="1" x14ac:dyDescent="0.2">
      <c r="A10" s="19"/>
      <c r="B10" s="19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R10" s="78"/>
      <c r="S10" s="78"/>
      <c r="U10" s="78"/>
    </row>
    <row r="11" spans="1:27" ht="15" customHeight="1" x14ac:dyDescent="0.2">
      <c r="A11" s="209" t="s">
        <v>18</v>
      </c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R11" s="78"/>
      <c r="S11" s="78"/>
      <c r="U11" s="78"/>
      <c r="Z11" s="144"/>
      <c r="AA11" s="144"/>
    </row>
    <row r="12" spans="1:27" ht="15" customHeight="1" x14ac:dyDescent="0.2">
      <c r="A12" s="19" t="s">
        <v>32</v>
      </c>
      <c r="B12" s="189">
        <f>B18-B6</f>
        <v>17894.892085723011</v>
      </c>
      <c r="C12" s="68">
        <f>C18-C6</f>
        <v>20400.218334398014</v>
      </c>
      <c r="D12" s="68">
        <f t="shared" ref="D12:O12" si="0">D18-D6</f>
        <v>22737.515844092995</v>
      </c>
      <c r="E12" s="68">
        <f t="shared" si="0"/>
        <v>26860.015872532007</v>
      </c>
      <c r="F12" s="68">
        <f t="shared" si="0"/>
        <v>28754.249378011998</v>
      </c>
      <c r="G12" s="68">
        <f t="shared" si="0"/>
        <v>32816.509573480027</v>
      </c>
      <c r="H12" s="68">
        <f t="shared" si="0"/>
        <v>39239.112010042998</v>
      </c>
      <c r="I12" s="68">
        <f t="shared" si="0"/>
        <v>37096.38255458299</v>
      </c>
      <c r="J12" s="68">
        <f t="shared" si="0"/>
        <v>45949.447640942642</v>
      </c>
      <c r="K12" s="68">
        <f t="shared" si="0"/>
        <v>50492.605079669098</v>
      </c>
      <c r="L12" s="68">
        <f t="shared" si="0"/>
        <v>55186.906913447718</v>
      </c>
      <c r="M12" s="68">
        <f t="shared" si="0"/>
        <v>59194.475251088385</v>
      </c>
      <c r="N12" s="68">
        <f t="shared" si="0"/>
        <v>62480.551603663946</v>
      </c>
      <c r="O12" s="68">
        <f t="shared" si="0"/>
        <v>61888.19991559902</v>
      </c>
      <c r="P12" s="68">
        <f>P18-P6</f>
        <v>66337.7164711394</v>
      </c>
      <c r="R12" s="78"/>
      <c r="S12" s="78"/>
      <c r="U12" s="78"/>
      <c r="Z12" s="144">
        <v>840185.99999999814</v>
      </c>
      <c r="AA12" s="144">
        <f>P12/Z12*100</f>
        <v>7.8955988877628931</v>
      </c>
    </row>
    <row r="13" spans="1:27" ht="15" customHeight="1" x14ac:dyDescent="0.2">
      <c r="A13" s="19" t="s">
        <v>33</v>
      </c>
      <c r="B13" s="189" t="s">
        <v>0</v>
      </c>
      <c r="C13" s="68">
        <f>C19-C7</f>
        <v>18323.040381472005</v>
      </c>
      <c r="D13" s="68">
        <f t="shared" ref="D13:O13" si="1">D19-D7</f>
        <v>21491.101166192995</v>
      </c>
      <c r="E13" s="68">
        <f t="shared" si="1"/>
        <v>23881.361747226998</v>
      </c>
      <c r="F13" s="68">
        <f t="shared" si="1"/>
        <v>28492.560549442976</v>
      </c>
      <c r="G13" s="68">
        <f t="shared" si="1"/>
        <v>31017.127153752983</v>
      </c>
      <c r="H13" s="68">
        <f t="shared" si="1"/>
        <v>34843.273909485026</v>
      </c>
      <c r="I13" s="68">
        <f t="shared" si="1"/>
        <v>37237.464124609018</v>
      </c>
      <c r="J13" s="68">
        <f t="shared" si="1"/>
        <v>41788.880680113973</v>
      </c>
      <c r="K13" s="68">
        <f t="shared" si="1"/>
        <v>47652.407657768403</v>
      </c>
      <c r="L13" s="68">
        <f t="shared" si="1"/>
        <v>53026.667094737175</v>
      </c>
      <c r="M13" s="68">
        <f t="shared" si="1"/>
        <v>55754.051013240183</v>
      </c>
      <c r="N13" s="68">
        <f t="shared" si="1"/>
        <v>59338.372683079389</v>
      </c>
      <c r="O13" s="68">
        <f t="shared" si="1"/>
        <v>58709.183808096626</v>
      </c>
      <c r="P13" s="68">
        <f>P19-P7</f>
        <v>60354.961513481278</v>
      </c>
      <c r="R13" s="78"/>
      <c r="S13" s="78"/>
      <c r="U13" s="78"/>
    </row>
    <row r="14" spans="1:27" ht="15" customHeight="1" x14ac:dyDescent="0.2">
      <c r="A14" s="19" t="s">
        <v>1</v>
      </c>
      <c r="B14" s="189" t="s">
        <v>0</v>
      </c>
      <c r="C14" s="76">
        <f>(C13/B12-1)*100</f>
        <v>2.392572660947101</v>
      </c>
      <c r="D14" s="76">
        <f>(D13/C12-1)*100</f>
        <v>5.3474076302192364</v>
      </c>
      <c r="E14" s="76">
        <f>(E13/D12-1)*100</f>
        <v>5.0306546721160972</v>
      </c>
      <c r="F14" s="76">
        <f t="shared" ref="F14:M14" si="2">(F13/E12-1)*100</f>
        <v>6.0779736119979999</v>
      </c>
      <c r="G14" s="76">
        <f t="shared" si="2"/>
        <v>7.8697160408971678</v>
      </c>
      <c r="H14" s="76">
        <f t="shared" si="2"/>
        <v>6.1760509034845201</v>
      </c>
      <c r="I14" s="76">
        <f t="shared" si="2"/>
        <v>-5.1011549010631878</v>
      </c>
      <c r="J14" s="76">
        <f t="shared" si="2"/>
        <v>12.649476316529039</v>
      </c>
      <c r="K14" s="76">
        <f>(K13/J12-1)*100</f>
        <v>3.7061599306546622</v>
      </c>
      <c r="L14" s="76">
        <f t="shared" si="2"/>
        <v>5.0186794899366838</v>
      </c>
      <c r="M14" s="76">
        <f t="shared" si="2"/>
        <v>1.0276787222047945</v>
      </c>
      <c r="N14" s="76">
        <f>(N13/M12-1)*100</f>
        <v>0.24309267272093482</v>
      </c>
      <c r="O14" s="76">
        <f>(O13/N12-1)*100</f>
        <v>-6.0360667420006564</v>
      </c>
      <c r="P14" s="76">
        <f>(P13/O12-1)*100</f>
        <v>-2.4774325383654983</v>
      </c>
      <c r="R14" s="78"/>
      <c r="S14" s="78"/>
      <c r="U14" s="78"/>
    </row>
    <row r="15" spans="1:27" ht="15" customHeight="1" x14ac:dyDescent="0.2">
      <c r="A15" s="19" t="s">
        <v>42</v>
      </c>
      <c r="B15" s="189" t="s">
        <v>0</v>
      </c>
      <c r="C15" s="76">
        <f>(C12/C13-1)*100</f>
        <v>11.336426213557992</v>
      </c>
      <c r="D15" s="76">
        <f>(D12/D13-1)*100</f>
        <v>5.799678054006363</v>
      </c>
      <c r="E15" s="76">
        <f t="shared" ref="E15:P15" si="3">(E12/E13-1)*100</f>
        <v>12.472714733911182</v>
      </c>
      <c r="F15" s="76">
        <f t="shared" si="3"/>
        <v>0.91844616111251831</v>
      </c>
      <c r="G15" s="76">
        <f t="shared" si="3"/>
        <v>5.8012542902746711</v>
      </c>
      <c r="H15" s="76">
        <f t="shared" si="3"/>
        <v>12.616030606014149</v>
      </c>
      <c r="I15" s="76">
        <f t="shared" si="3"/>
        <v>-0.37886997233195219</v>
      </c>
      <c r="J15" s="76">
        <f t="shared" si="3"/>
        <v>9.956157937507415</v>
      </c>
      <c r="K15" s="76">
        <f t="shared" si="3"/>
        <v>5.9602390760578494</v>
      </c>
      <c r="L15" s="76">
        <f t="shared" si="3"/>
        <v>4.0738744052140285</v>
      </c>
      <c r="M15" s="76">
        <f t="shared" si="3"/>
        <v>6.1707161638016039</v>
      </c>
      <c r="N15" s="76">
        <f t="shared" si="3"/>
        <v>5.2953574196694442</v>
      </c>
      <c r="O15" s="76">
        <f t="shared" ref="O15" si="4">(O12/O13-1)*100</f>
        <v>5.4148531819036672</v>
      </c>
      <c r="P15" s="76">
        <f t="shared" si="3"/>
        <v>9.9126149824845466</v>
      </c>
      <c r="R15" s="78"/>
      <c r="S15" s="78"/>
      <c r="U15" s="78"/>
    </row>
    <row r="16" spans="1:27" ht="4.5" customHeight="1" x14ac:dyDescent="0.2">
      <c r="A16" s="66"/>
      <c r="B16" s="191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R16" s="78"/>
      <c r="S16" s="78"/>
    </row>
    <row r="17" spans="1:19" ht="15" customHeight="1" x14ac:dyDescent="0.2">
      <c r="A17" s="209" t="s">
        <v>39</v>
      </c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R17" s="78"/>
      <c r="S17" s="78"/>
    </row>
    <row r="18" spans="1:19" ht="15" customHeight="1" x14ac:dyDescent="0.2">
      <c r="A18" s="19" t="s">
        <v>32</v>
      </c>
      <c r="B18" s="189">
        <v>124071.06640085531</v>
      </c>
      <c r="C18" s="79">
        <v>144189.09382649441</v>
      </c>
      <c r="D18" s="79">
        <v>171870.93384899871</v>
      </c>
      <c r="E18" s="79">
        <v>188364.43556583853</v>
      </c>
      <c r="F18" s="79">
        <v>212659.54719896539</v>
      </c>
      <c r="G18" s="79">
        <v>240355.2386518133</v>
      </c>
      <c r="H18" s="79">
        <v>278607.61937305715</v>
      </c>
      <c r="I18" s="79">
        <v>287443.84806385357</v>
      </c>
      <c r="J18" s="68">
        <v>351123.41775294876</v>
      </c>
      <c r="K18" s="68">
        <v>400124.68703611573</v>
      </c>
      <c r="L18" s="68">
        <v>442282.82986796164</v>
      </c>
      <c r="M18" s="68">
        <v>488004.9030171723</v>
      </c>
      <c r="N18" s="80">
        <v>516633.98410085135</v>
      </c>
      <c r="O18" s="80">
        <v>519331.21314863331</v>
      </c>
      <c r="P18" s="80">
        <v>544633.96776457771</v>
      </c>
      <c r="R18" s="78"/>
      <c r="S18" s="78"/>
    </row>
    <row r="19" spans="1:19" ht="15" customHeight="1" x14ac:dyDescent="0.2">
      <c r="A19" s="19" t="s">
        <v>33</v>
      </c>
      <c r="B19" s="189" t="s">
        <v>0</v>
      </c>
      <c r="C19" s="79">
        <f>B18*(1+C20/100)</f>
        <v>126709.9102414778</v>
      </c>
      <c r="D19" s="79">
        <f>C18*(1+D20/100)</f>
        <v>152677.49102676313</v>
      </c>
      <c r="E19" s="79">
        <f>D18*(1+E20/100)</f>
        <v>178782.56251496079</v>
      </c>
      <c r="F19" s="79">
        <f t="shared" ref="F19:O19" si="5">E18*(1+F20/100)</f>
        <v>195728.79676438528</v>
      </c>
      <c r="G19" s="79">
        <f t="shared" si="5"/>
        <v>224408.80615522037</v>
      </c>
      <c r="H19" s="79">
        <f t="shared" si="5"/>
        <v>251601.11557942454</v>
      </c>
      <c r="I19" s="79">
        <f t="shared" si="5"/>
        <v>267680.09002178826</v>
      </c>
      <c r="J19" s="79">
        <f t="shared" si="5"/>
        <v>313555.49717403838</v>
      </c>
      <c r="K19" s="79">
        <f t="shared" si="5"/>
        <v>359832.59362508293</v>
      </c>
      <c r="L19" s="79">
        <f t="shared" si="5"/>
        <v>413432.3769132212</v>
      </c>
      <c r="M19" s="79">
        <f t="shared" si="5"/>
        <v>444344.99728959514</v>
      </c>
      <c r="N19" s="79">
        <f t="shared" si="5"/>
        <v>484586.24559104687</v>
      </c>
      <c r="O19" s="79">
        <f t="shared" si="5"/>
        <v>494606.76159602386</v>
      </c>
      <c r="P19" s="79">
        <f>O18*(1+P20/100)</f>
        <v>508818.49264491547</v>
      </c>
    </row>
    <row r="20" spans="1:19" ht="15" customHeight="1" x14ac:dyDescent="0.2">
      <c r="A20" s="19" t="s">
        <v>1</v>
      </c>
      <c r="B20" s="189" t="s">
        <v>0</v>
      </c>
      <c r="C20" s="82">
        <v>2.1268809216943296</v>
      </c>
      <c r="D20" s="82">
        <v>5.8869897680909</v>
      </c>
      <c r="E20" s="82">
        <v>4.0214063606790251</v>
      </c>
      <c r="F20" s="82">
        <v>3.9096346273777893</v>
      </c>
      <c r="G20" s="82">
        <v>5.5249148749772825</v>
      </c>
      <c r="H20" s="82">
        <v>4.6788565918891356</v>
      </c>
      <c r="I20" s="82">
        <v>-3.9221932895657341</v>
      </c>
      <c r="J20" s="82">
        <v>9.0840869568320937</v>
      </c>
      <c r="K20" s="82">
        <v>2.4803745440476366</v>
      </c>
      <c r="L20" s="82">
        <v>3.3258857321903479</v>
      </c>
      <c r="M20" s="82">
        <v>0.46625536475135565</v>
      </c>
      <c r="N20" s="82">
        <v>-0.70053751611695025</v>
      </c>
      <c r="O20" s="82">
        <v>-4.2636030889767422</v>
      </c>
      <c r="P20" s="82">
        <v>-2.0242805049172099</v>
      </c>
    </row>
    <row r="21" spans="1:19" ht="15" customHeight="1" x14ac:dyDescent="0.2">
      <c r="A21" s="19" t="s">
        <v>41</v>
      </c>
      <c r="B21" s="189" t="s">
        <v>0</v>
      </c>
      <c r="C21" s="82">
        <f>100*(C18/C19-1)</f>
        <v>13.794646016010592</v>
      </c>
      <c r="D21" s="82">
        <f>100*(D18/D19-1)</f>
        <v>12.571232794800856</v>
      </c>
      <c r="E21" s="82">
        <f t="shared" ref="E21:O21" si="6">100*(E18/E19-1)</f>
        <v>5.3595120889241787</v>
      </c>
      <c r="F21" s="82">
        <f t="shared" si="6"/>
        <v>8.6501070432477345</v>
      </c>
      <c r="G21" s="82">
        <f t="shared" si="6"/>
        <v>7.1059744801471814</v>
      </c>
      <c r="H21" s="82">
        <f t="shared" si="6"/>
        <v>10.733856935188069</v>
      </c>
      <c r="I21" s="82">
        <f t="shared" si="6"/>
        <v>7.3833500431267129</v>
      </c>
      <c r="J21" s="82">
        <f t="shared" si="6"/>
        <v>11.981266766966737</v>
      </c>
      <c r="K21" s="82">
        <f t="shared" si="6"/>
        <v>11.197455184677896</v>
      </c>
      <c r="L21" s="82">
        <f t="shared" si="6"/>
        <v>6.9782761500549073</v>
      </c>
      <c r="M21" s="82">
        <f t="shared" si="6"/>
        <v>9.8256773439315825</v>
      </c>
      <c r="N21" s="82">
        <f t="shared" si="6"/>
        <v>6.6134230596487598</v>
      </c>
      <c r="O21" s="82">
        <f t="shared" si="6"/>
        <v>4.9988098571130068</v>
      </c>
      <c r="P21" s="82">
        <f>100*(P18/P19-1)</f>
        <v>7.0389491807752558</v>
      </c>
    </row>
    <row r="22" spans="1:19" ht="4.5" customHeight="1" x14ac:dyDescent="0.2">
      <c r="A22" s="18"/>
      <c r="B22" s="192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</row>
    <row r="23" spans="1:19" ht="15" customHeight="1" x14ac:dyDescent="0.2">
      <c r="A23" s="204" t="s">
        <v>4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</row>
    <row r="24" spans="1:19" ht="15" customHeight="1" x14ac:dyDescent="0.2">
      <c r="A24" s="71" t="s">
        <v>4</v>
      </c>
      <c r="B24" s="189">
        <v>18750.916000000001</v>
      </c>
      <c r="C24" s="79">
        <v>18928.892</v>
      </c>
      <c r="D24" s="79">
        <v>19097.573</v>
      </c>
      <c r="E24" s="79">
        <v>19258.641</v>
      </c>
      <c r="F24" s="79">
        <v>19411.167000000001</v>
      </c>
      <c r="G24" s="79">
        <v>19551.338</v>
      </c>
      <c r="H24" s="79">
        <v>19689.598000000002</v>
      </c>
      <c r="I24" s="79">
        <v>19826.376</v>
      </c>
      <c r="J24" s="68">
        <v>19957.444</v>
      </c>
      <c r="K24" s="68">
        <v>20096.163</v>
      </c>
      <c r="L24" s="68">
        <v>20235.204000000002</v>
      </c>
      <c r="M24" s="68">
        <v>20371.328000000001</v>
      </c>
      <c r="N24" s="68">
        <v>20508.631000000001</v>
      </c>
      <c r="O24" s="68">
        <v>20648.977999999999</v>
      </c>
      <c r="P24" s="68">
        <v>20780.263999999999</v>
      </c>
    </row>
    <row r="25" spans="1:19" ht="4.5" customHeight="1" x14ac:dyDescent="0.2">
      <c r="A25" s="18"/>
      <c r="B25" s="192"/>
      <c r="C25" s="147"/>
      <c r="D25" s="18"/>
      <c r="E25" s="18"/>
      <c r="F25" s="18"/>
      <c r="G25" s="18"/>
      <c r="H25" s="18"/>
      <c r="I25" s="18"/>
      <c r="J25" s="20"/>
      <c r="K25" s="40"/>
      <c r="L25" s="40"/>
      <c r="M25" s="40"/>
    </row>
    <row r="26" spans="1:19" ht="15" customHeight="1" x14ac:dyDescent="0.2">
      <c r="A26" s="204" t="s">
        <v>30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</row>
    <row r="27" spans="1:19" ht="15" customHeight="1" x14ac:dyDescent="0.2">
      <c r="A27" s="19" t="s">
        <v>3</v>
      </c>
      <c r="B27" s="189">
        <f>1000*B18/B24</f>
        <v>6616.8002886288496</v>
      </c>
      <c r="C27" s="68">
        <f>1000*C18/C24</f>
        <v>7617.4080250705865</v>
      </c>
      <c r="D27" s="68">
        <f>1000*D18/D24</f>
        <v>8999.6217764947796</v>
      </c>
      <c r="E27" s="68">
        <f t="shared" ref="E27:P27" si="7">1000*E18/E24</f>
        <v>9780.7750591455824</v>
      </c>
      <c r="F27" s="68">
        <f t="shared" si="7"/>
        <v>10955.526125707196</v>
      </c>
      <c r="G27" s="68">
        <f t="shared" si="7"/>
        <v>12293.544239878278</v>
      </c>
      <c r="H27" s="68">
        <f t="shared" si="7"/>
        <v>14149.990232053346</v>
      </c>
      <c r="I27" s="68">
        <f t="shared" si="7"/>
        <v>14498.052900028404</v>
      </c>
      <c r="J27" s="68">
        <f t="shared" si="7"/>
        <v>17593.606563693666</v>
      </c>
      <c r="K27" s="68">
        <f t="shared" si="7"/>
        <v>19910.501673185856</v>
      </c>
      <c r="L27" s="68">
        <f t="shared" si="7"/>
        <v>21857.097653572539</v>
      </c>
      <c r="M27" s="68">
        <f t="shared" si="7"/>
        <v>23955.478161127849</v>
      </c>
      <c r="N27" s="68">
        <f t="shared" si="7"/>
        <v>25191.051713829722</v>
      </c>
      <c r="O27" s="68">
        <f t="shared" si="7"/>
        <v>25150.456024924493</v>
      </c>
      <c r="P27" s="68">
        <f t="shared" si="7"/>
        <v>26209.193866092257</v>
      </c>
      <c r="R27" s="135"/>
    </row>
    <row r="28" spans="1:19" ht="15" customHeight="1" x14ac:dyDescent="0.2">
      <c r="A28" s="19" t="s">
        <v>2</v>
      </c>
      <c r="B28" s="189" t="s">
        <v>0</v>
      </c>
      <c r="C28" s="68">
        <f>1000*C19/C24</f>
        <v>6693.9950970969567</v>
      </c>
      <c r="D28" s="68">
        <f>1000*D19/D24</f>
        <v>7994.601776192354</v>
      </c>
      <c r="E28" s="68">
        <f t="shared" ref="E28:P28" si="8">1000*E19/E24</f>
        <v>9283.2387557855618</v>
      </c>
      <c r="F28" s="68">
        <f t="shared" si="8"/>
        <v>10083.309095449298</v>
      </c>
      <c r="G28" s="68">
        <f t="shared" si="8"/>
        <v>11477.925764222395</v>
      </c>
      <c r="H28" s="68">
        <f t="shared" si="8"/>
        <v>12778.377475224457</v>
      </c>
      <c r="I28" s="68">
        <f t="shared" si="8"/>
        <v>13501.211215896858</v>
      </c>
      <c r="J28" s="68">
        <f t="shared" si="8"/>
        <v>15711.205161043586</v>
      </c>
      <c r="K28" s="68">
        <f t="shared" si="8"/>
        <v>17905.537172697241</v>
      </c>
      <c r="L28" s="68">
        <f t="shared" si="8"/>
        <v>20431.342175409802</v>
      </c>
      <c r="M28" s="68">
        <f t="shared" si="8"/>
        <v>21812.274452092424</v>
      </c>
      <c r="N28" s="68">
        <f t="shared" si="8"/>
        <v>23628.405308528239</v>
      </c>
      <c r="O28" s="68">
        <f t="shared" si="8"/>
        <v>23953.086762745541</v>
      </c>
      <c r="P28" s="68">
        <f t="shared" si="8"/>
        <v>24485.660655943328</v>
      </c>
    </row>
    <row r="29" spans="1:19" ht="15" customHeight="1" x14ac:dyDescent="0.2">
      <c r="A29" s="19" t="s">
        <v>1</v>
      </c>
      <c r="B29" s="189" t="s">
        <v>0</v>
      </c>
      <c r="C29" s="76">
        <f>100*(C28/B27-1)</f>
        <v>1.1666486081009397</v>
      </c>
      <c r="D29" s="76">
        <f>100*(D28/C27-1)</f>
        <v>4.9517335802459206</v>
      </c>
      <c r="E29" s="76">
        <f t="shared" ref="E29:O29" si="9">100*(E28/D27-1)</f>
        <v>3.1514322083127322</v>
      </c>
      <c r="F29" s="76">
        <f t="shared" si="9"/>
        <v>3.0931499239503335</v>
      </c>
      <c r="G29" s="76">
        <f t="shared" si="9"/>
        <v>4.7683665076512005</v>
      </c>
      <c r="H29" s="76">
        <f t="shared" si="9"/>
        <v>3.9438035597046062</v>
      </c>
      <c r="I29" s="76">
        <f t="shared" si="9"/>
        <v>-4.5850138799872653</v>
      </c>
      <c r="J29" s="76">
        <f t="shared" si="9"/>
        <v>8.3676909539542663</v>
      </c>
      <c r="K29" s="76">
        <f t="shared" si="9"/>
        <v>1.7729770634252962</v>
      </c>
      <c r="L29" s="76">
        <f t="shared" si="9"/>
        <v>2.6159084827349188</v>
      </c>
      <c r="M29" s="76">
        <f t="shared" si="9"/>
        <v>-0.20507389494500705</v>
      </c>
      <c r="N29" s="76">
        <f t="shared" si="9"/>
        <v>-1.3653363560504728</v>
      </c>
      <c r="O29" s="76">
        <f t="shared" si="9"/>
        <v>-4.91430435357546</v>
      </c>
      <c r="P29" s="76">
        <f>100*(P28/O27-1)</f>
        <v>-2.6432736182689598</v>
      </c>
    </row>
    <row r="30" spans="1:19" ht="4.5" customHeight="1" x14ac:dyDescent="0.2">
      <c r="A30" s="18"/>
      <c r="B30" s="193"/>
      <c r="C30" s="70"/>
      <c r="D30" s="70"/>
      <c r="E30" s="70"/>
      <c r="F30" s="70"/>
      <c r="G30" s="70"/>
      <c r="H30" s="70"/>
      <c r="I30" s="70"/>
      <c r="J30" s="70"/>
      <c r="K30" s="70"/>
      <c r="L30" s="80"/>
      <c r="M30" s="80"/>
      <c r="N30" s="81"/>
      <c r="O30" s="81"/>
      <c r="P30" s="81"/>
    </row>
    <row r="31" spans="1:19" s="45" customFormat="1" ht="15" customHeight="1" x14ac:dyDescent="0.15">
      <c r="A31" s="205" t="s">
        <v>58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</row>
    <row r="32" spans="1:19" ht="15" customHeight="1" x14ac:dyDescent="0.2">
      <c r="A32" s="206" t="s">
        <v>61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</row>
    <row r="34" spans="2:16" ht="15" customHeight="1" x14ac:dyDescent="0.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spans="2:16" ht="15" customHeight="1" x14ac:dyDescent="0.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6" ht="15" customHeight="1" x14ac:dyDescent="0.2"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</row>
    <row r="37" spans="2:16" ht="15" customHeight="1" x14ac:dyDescent="0.2"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</row>
    <row r="38" spans="2:16" ht="15" customHeight="1" x14ac:dyDescent="0.2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</row>
  </sheetData>
  <mergeCells count="8">
    <mergeCell ref="A26:P26"/>
    <mergeCell ref="A31:P31"/>
    <mergeCell ref="A32:P32"/>
    <mergeCell ref="A1:N1"/>
    <mergeCell ref="A5:P5"/>
    <mergeCell ref="A11:P11"/>
    <mergeCell ref="A17:P17"/>
    <mergeCell ref="A23:P23"/>
  </mergeCells>
  <printOptions horizontalCentered="1"/>
  <pageMargins left="0.59055118110236227" right="0.59055118110236227" top="1.1811023622047245" bottom="1.1811023622047245" header="0.51181102362204722" footer="0.51181102362204722"/>
  <pageSetup paperSize="9" scale="63" orientation="landscape" r:id="rId1"/>
  <headerFooter alignWithMargins="0">
    <oddHeader>&amp;A</oddHeader>
    <oddFooter>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Q67"/>
  <sheetViews>
    <sheetView showGridLines="0" topLeftCell="D1" zoomScale="90" zoomScaleNormal="90" zoomScaleSheetLayoutView="100" workbookViewId="0">
      <selection sqref="A1:N1"/>
    </sheetView>
  </sheetViews>
  <sheetFormatPr defaultColWidth="11.19921875" defaultRowHeight="15" customHeight="1" x14ac:dyDescent="0.2"/>
  <cols>
    <col min="1" max="1" width="124" style="124" customWidth="1"/>
    <col min="2" max="14" width="16" style="1" customWidth="1"/>
    <col min="15" max="16" width="15.3984375" style="1" customWidth="1"/>
    <col min="17" max="16384" width="11.19921875" style="1"/>
  </cols>
  <sheetData>
    <row r="1" spans="1:17" ht="45" customHeight="1" x14ac:dyDescent="0.2">
      <c r="A1" s="212" t="s">
        <v>63</v>
      </c>
      <c r="B1" s="212"/>
      <c r="C1" s="212"/>
      <c r="D1" s="212"/>
      <c r="E1" s="212"/>
      <c r="F1" s="213"/>
      <c r="G1" s="213"/>
      <c r="H1" s="213"/>
      <c r="I1" s="213"/>
      <c r="J1" s="213"/>
      <c r="K1" s="213"/>
      <c r="L1" s="213"/>
      <c r="M1" s="213"/>
      <c r="N1" s="213"/>
    </row>
    <row r="2" spans="1:17" ht="15" customHeight="1" x14ac:dyDescent="0.2">
      <c r="A2" s="113"/>
      <c r="B2" s="113"/>
      <c r="C2" s="113"/>
      <c r="D2" s="113"/>
      <c r="E2" s="113"/>
      <c r="F2" s="114"/>
      <c r="G2" s="114"/>
      <c r="H2" s="114"/>
      <c r="I2" s="114"/>
      <c r="J2" s="114"/>
      <c r="K2" s="114"/>
      <c r="L2" s="114"/>
      <c r="M2" s="114"/>
      <c r="N2" s="114"/>
    </row>
    <row r="3" spans="1:17" ht="15" customHeight="1" x14ac:dyDescent="0.2">
      <c r="A3" s="113"/>
      <c r="B3" s="113"/>
      <c r="C3" s="113"/>
      <c r="D3" s="113"/>
      <c r="E3" s="113"/>
      <c r="F3" s="114"/>
      <c r="G3" s="114"/>
      <c r="H3" s="114"/>
      <c r="I3" s="114"/>
      <c r="J3" s="114"/>
      <c r="K3" s="114"/>
      <c r="L3" s="114"/>
      <c r="M3" s="114"/>
      <c r="N3" s="114"/>
    </row>
    <row r="4" spans="1:17" ht="15" customHeight="1" x14ac:dyDescent="0.2">
      <c r="A4" s="210" t="s">
        <v>5</v>
      </c>
      <c r="B4" s="214" t="s">
        <v>45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</row>
    <row r="5" spans="1:17" ht="15" customHeight="1" x14ac:dyDescent="0.2">
      <c r="A5" s="211"/>
      <c r="B5" s="14">
        <v>2002</v>
      </c>
      <c r="C5" s="15">
        <v>2003</v>
      </c>
      <c r="D5" s="14">
        <v>2004</v>
      </c>
      <c r="E5" s="15">
        <v>2005</v>
      </c>
      <c r="F5" s="14">
        <v>2006</v>
      </c>
      <c r="G5" s="89">
        <v>2007</v>
      </c>
      <c r="H5" s="14">
        <v>2008</v>
      </c>
      <c r="I5" s="15">
        <v>2009</v>
      </c>
      <c r="J5" s="14">
        <v>2010</v>
      </c>
      <c r="K5" s="15">
        <v>2011</v>
      </c>
      <c r="L5" s="14">
        <v>2012</v>
      </c>
      <c r="M5" s="15">
        <v>2013</v>
      </c>
      <c r="N5" s="14">
        <v>2014</v>
      </c>
      <c r="O5" s="131">
        <v>2015</v>
      </c>
      <c r="P5" s="131">
        <v>2016</v>
      </c>
      <c r="Q5" s="9"/>
    </row>
    <row r="6" spans="1:17" s="5" customFormat="1" ht="15" customHeight="1" x14ac:dyDescent="0.2">
      <c r="A6" s="117" t="s">
        <v>28</v>
      </c>
      <c r="B6" s="42">
        <v>224329.2129414501</v>
      </c>
      <c r="C6" s="41">
        <v>273638.80074773071</v>
      </c>
      <c r="D6" s="41">
        <v>325672.34461167932</v>
      </c>
      <c r="E6" s="41">
        <v>354272.4810912523</v>
      </c>
      <c r="F6" s="41">
        <v>391009.12942426378</v>
      </c>
      <c r="G6" s="90">
        <v>446915.23054132127</v>
      </c>
      <c r="H6" s="41">
        <v>519911.6251889363</v>
      </c>
      <c r="I6" s="41">
        <v>524645.96062686294</v>
      </c>
      <c r="J6" s="90">
        <v>615503.3349483175</v>
      </c>
      <c r="K6" s="41">
        <v>697265.38954906201</v>
      </c>
      <c r="L6" s="41">
        <v>778753.00723873079</v>
      </c>
      <c r="M6" s="41">
        <v>845704.02493148274</v>
      </c>
      <c r="N6" s="41">
        <v>901795.60055061523</v>
      </c>
      <c r="O6" s="41">
        <v>914075.91577146749</v>
      </c>
      <c r="P6" s="41">
        <v>933630.31154579984</v>
      </c>
      <c r="Q6" s="156"/>
    </row>
    <row r="7" spans="1:17" s="5" customFormat="1" ht="15" customHeight="1" x14ac:dyDescent="0.2">
      <c r="A7" s="118" t="s">
        <v>13</v>
      </c>
      <c r="B7" s="42">
        <v>13779.615273418</v>
      </c>
      <c r="C7" s="41">
        <v>17000.435610207001</v>
      </c>
      <c r="D7" s="41">
        <v>21677.816848533999</v>
      </c>
      <c r="E7" s="41">
        <v>21540.212077964999</v>
      </c>
      <c r="F7" s="41">
        <v>23540.087393104001</v>
      </c>
      <c r="G7" s="41">
        <v>24676.660226469001</v>
      </c>
      <c r="H7" s="41">
        <v>31857.463587569</v>
      </c>
      <c r="I7" s="41">
        <v>30362.83057396</v>
      </c>
      <c r="J7" s="41">
        <v>34353.283700503191</v>
      </c>
      <c r="K7" s="41">
        <v>44057.333399436568</v>
      </c>
      <c r="L7" s="41">
        <v>49862.360313534438</v>
      </c>
      <c r="M7" s="41">
        <v>49223.863657495371</v>
      </c>
      <c r="N7" s="41">
        <v>51689.522973429179</v>
      </c>
      <c r="O7" s="41">
        <v>54453.733407658074</v>
      </c>
      <c r="P7" s="41">
        <v>67517.204561268503</v>
      </c>
      <c r="Q7" s="156"/>
    </row>
    <row r="8" spans="1:17" s="7" customFormat="1" ht="15" customHeight="1" x14ac:dyDescent="0.2">
      <c r="A8" s="118" t="s">
        <v>25</v>
      </c>
      <c r="B8" s="42">
        <v>102966.56122284807</v>
      </c>
      <c r="C8" s="41">
        <v>133721.67241701062</v>
      </c>
      <c r="D8" s="41">
        <v>160729.289175835</v>
      </c>
      <c r="E8" s="41">
        <v>174939.52209086702</v>
      </c>
      <c r="F8" s="41">
        <v>188040.638946633</v>
      </c>
      <c r="G8" s="41">
        <v>218496.97567988699</v>
      </c>
      <c r="H8" s="41">
        <v>255796.40615703899</v>
      </c>
      <c r="I8" s="41">
        <v>246582.38801268098</v>
      </c>
      <c r="J8" s="41">
        <v>300568.72487964784</v>
      </c>
      <c r="K8" s="41">
        <v>336616.25494229986</v>
      </c>
      <c r="L8" s="41">
        <v>364829.946195481</v>
      </c>
      <c r="M8" s="41">
        <v>392089.51684862492</v>
      </c>
      <c r="N8" s="90">
        <v>405424.70742282906</v>
      </c>
      <c r="O8" s="90">
        <v>391185.56285733928</v>
      </c>
      <c r="P8" s="90">
        <v>381518.55136046081</v>
      </c>
      <c r="Q8" s="156"/>
    </row>
    <row r="9" spans="1:17" s="7" customFormat="1" ht="15" customHeight="1" x14ac:dyDescent="0.2">
      <c r="A9" s="4" t="s">
        <v>12</v>
      </c>
      <c r="B9" s="43">
        <v>6605.6287869758999</v>
      </c>
      <c r="C9" s="91">
        <v>8410.8915570726003</v>
      </c>
      <c r="D9" s="23">
        <v>10074.72810328</v>
      </c>
      <c r="E9" s="91">
        <v>12064.160112061001</v>
      </c>
      <c r="F9" s="23">
        <v>13059.640296464</v>
      </c>
      <c r="G9" s="91">
        <v>14812.580409091999</v>
      </c>
      <c r="H9" s="23">
        <v>18389.258880818001</v>
      </c>
      <c r="I9" s="91">
        <v>16128.770901440001</v>
      </c>
      <c r="J9" s="23">
        <v>30571.148914756937</v>
      </c>
      <c r="K9" s="91">
        <v>42911.650757740703</v>
      </c>
      <c r="L9" s="23">
        <v>43394.667667845919</v>
      </c>
      <c r="M9" s="91">
        <v>51215.638994255256</v>
      </c>
      <c r="N9" s="23">
        <v>46797.294689468356</v>
      </c>
      <c r="O9" s="23">
        <v>36109.105842126744</v>
      </c>
      <c r="P9" s="23">
        <v>31998.168291311038</v>
      </c>
      <c r="Q9" s="156"/>
    </row>
    <row r="10" spans="1:17" s="7" customFormat="1" ht="15" customHeight="1" x14ac:dyDescent="0.2">
      <c r="A10" s="119" t="s">
        <v>11</v>
      </c>
      <c r="B10" s="43">
        <v>73820.55931163099</v>
      </c>
      <c r="C10" s="91">
        <v>100579.64539866001</v>
      </c>
      <c r="D10" s="23">
        <v>122119.11727244999</v>
      </c>
      <c r="E10" s="91">
        <v>130248.85805264</v>
      </c>
      <c r="F10" s="23">
        <v>138915.08908444</v>
      </c>
      <c r="G10" s="91">
        <v>160329.77483379</v>
      </c>
      <c r="H10" s="23">
        <v>189940.19568052999</v>
      </c>
      <c r="I10" s="91">
        <v>169910.48091014998</v>
      </c>
      <c r="J10" s="23">
        <v>202310.42409795494</v>
      </c>
      <c r="K10" s="91">
        <v>217523.7501596798</v>
      </c>
      <c r="L10" s="23">
        <v>234679.97024113484</v>
      </c>
      <c r="M10" s="91">
        <v>252901.24051267569</v>
      </c>
      <c r="N10" s="23">
        <v>261695.98304859319</v>
      </c>
      <c r="O10" s="23">
        <v>262600.72918676608</v>
      </c>
      <c r="P10" s="23">
        <v>262128.73759206181</v>
      </c>
      <c r="Q10" s="156"/>
    </row>
    <row r="11" spans="1:17" s="7" customFormat="1" ht="15" customHeight="1" x14ac:dyDescent="0.2">
      <c r="A11" s="4" t="s">
        <v>19</v>
      </c>
      <c r="B11" s="43">
        <v>9421.5109246891989</v>
      </c>
      <c r="C11" s="91">
        <v>10661.338212565999</v>
      </c>
      <c r="D11" s="23">
        <v>13347.209280028001</v>
      </c>
      <c r="E11" s="91">
        <v>15008.778249201001</v>
      </c>
      <c r="F11" s="23">
        <v>17048.783472182</v>
      </c>
      <c r="G11" s="91">
        <v>18563.818126752998</v>
      </c>
      <c r="H11" s="23">
        <v>20735.546925069</v>
      </c>
      <c r="I11" s="91">
        <v>18749.609220222999</v>
      </c>
      <c r="J11" s="23">
        <v>21977.376022784538</v>
      </c>
      <c r="K11" s="91">
        <v>24529.28129719885</v>
      </c>
      <c r="L11" s="23">
        <v>23636.76389905289</v>
      </c>
      <c r="M11" s="91">
        <v>21408.625392345268</v>
      </c>
      <c r="N11" s="23">
        <v>26174.32373301878</v>
      </c>
      <c r="O11" s="23">
        <v>29504.768441296052</v>
      </c>
      <c r="P11" s="23">
        <v>28994.612458040119</v>
      </c>
      <c r="Q11" s="156"/>
    </row>
    <row r="12" spans="1:17" s="7" customFormat="1" ht="15" customHeight="1" x14ac:dyDescent="0.2">
      <c r="A12" s="4" t="s">
        <v>7</v>
      </c>
      <c r="B12" s="43">
        <v>13118.862199552001</v>
      </c>
      <c r="C12" s="92">
        <v>14069.797248712001</v>
      </c>
      <c r="D12" s="24">
        <v>15188.234520077</v>
      </c>
      <c r="E12" s="92">
        <v>17617.725676965001</v>
      </c>
      <c r="F12" s="24">
        <v>19017.126093547002</v>
      </c>
      <c r="G12" s="92">
        <v>24790.802310251998</v>
      </c>
      <c r="H12" s="24">
        <v>26731.404670622003</v>
      </c>
      <c r="I12" s="92">
        <v>41793.526980867995</v>
      </c>
      <c r="J12" s="24">
        <v>45709.775844151445</v>
      </c>
      <c r="K12" s="92">
        <v>51651.572727680512</v>
      </c>
      <c r="L12" s="24">
        <v>63118.544387447386</v>
      </c>
      <c r="M12" s="92">
        <v>66564.0119493487</v>
      </c>
      <c r="N12" s="24">
        <v>70757.10595174873</v>
      </c>
      <c r="O12" s="24">
        <v>62970.95938715036</v>
      </c>
      <c r="P12" s="24">
        <v>58397.033019047893</v>
      </c>
      <c r="Q12" s="156"/>
    </row>
    <row r="13" spans="1:17" s="7" customFormat="1" ht="15" customHeight="1" x14ac:dyDescent="0.2">
      <c r="A13" s="118" t="s">
        <v>10</v>
      </c>
      <c r="B13" s="42">
        <v>107583.03644518399</v>
      </c>
      <c r="C13" s="41">
        <v>122916.69272051309</v>
      </c>
      <c r="D13" s="41">
        <v>143265.23858731028</v>
      </c>
      <c r="E13" s="41">
        <v>157792.74692242028</v>
      </c>
      <c r="F13" s="41">
        <v>179428.4030845268</v>
      </c>
      <c r="G13" s="41">
        <v>203741.59463496529</v>
      </c>
      <c r="H13" s="41">
        <v>232257.7554443283</v>
      </c>
      <c r="I13" s="41">
        <v>247700.74204022202</v>
      </c>
      <c r="J13" s="41">
        <v>280581.32636816654</v>
      </c>
      <c r="K13" s="41">
        <v>316591.8012073256</v>
      </c>
      <c r="L13" s="41">
        <v>364060.70072971535</v>
      </c>
      <c r="M13" s="41">
        <v>404390.64442536258</v>
      </c>
      <c r="N13" s="41">
        <v>444681.37015435693</v>
      </c>
      <c r="O13" s="41">
        <v>468436.61950647022</v>
      </c>
      <c r="P13" s="41">
        <v>484594.55562407052</v>
      </c>
      <c r="Q13" s="156"/>
    </row>
    <row r="14" spans="1:17" s="7" customFormat="1" ht="15" customHeight="1" x14ac:dyDescent="0.2">
      <c r="A14" s="4" t="s">
        <v>20</v>
      </c>
      <c r="B14" s="43">
        <v>15628.477739763</v>
      </c>
      <c r="C14" s="91">
        <v>20889.670990773997</v>
      </c>
      <c r="D14" s="23">
        <v>25944.466312563</v>
      </c>
      <c r="E14" s="91">
        <v>29086.564919150002</v>
      </c>
      <c r="F14" s="23">
        <v>34720.431603780999</v>
      </c>
      <c r="G14" s="91">
        <v>39587.095489236002</v>
      </c>
      <c r="H14" s="23">
        <v>45501.444369268</v>
      </c>
      <c r="I14" s="91">
        <v>46682.493466823995</v>
      </c>
      <c r="J14" s="23">
        <v>54574.49898667026</v>
      </c>
      <c r="K14" s="91">
        <v>63614.657225305222</v>
      </c>
      <c r="L14" s="23">
        <v>73595.728646616</v>
      </c>
      <c r="M14" s="91">
        <v>80625.361244972519</v>
      </c>
      <c r="N14" s="23">
        <v>90475.889299698174</v>
      </c>
      <c r="O14" s="23">
        <v>91047.016910297854</v>
      </c>
      <c r="P14" s="23">
        <v>93908.240444959272</v>
      </c>
      <c r="Q14" s="156"/>
    </row>
    <row r="15" spans="1:17" s="7" customFormat="1" ht="15" customHeight="1" x14ac:dyDescent="0.2">
      <c r="A15" s="4" t="s">
        <v>9</v>
      </c>
      <c r="B15" s="43">
        <v>10534.342969027999</v>
      </c>
      <c r="C15" s="91">
        <v>12583.944984115</v>
      </c>
      <c r="D15" s="23">
        <v>15040.826166791001</v>
      </c>
      <c r="E15" s="91">
        <v>17258.778489057997</v>
      </c>
      <c r="F15" s="23">
        <v>19002.795483958998</v>
      </c>
      <c r="G15" s="91">
        <v>21687.427252030997</v>
      </c>
      <c r="H15" s="23">
        <v>26280.828189825002</v>
      </c>
      <c r="I15" s="91">
        <v>26759.787980334</v>
      </c>
      <c r="J15" s="23">
        <v>30791.582297622848</v>
      </c>
      <c r="K15" s="91">
        <v>34797.323544189101</v>
      </c>
      <c r="L15" s="23">
        <v>38966.23832040363</v>
      </c>
      <c r="M15" s="91">
        <v>41907.98416458111</v>
      </c>
      <c r="N15" s="23">
        <v>46250.998637334327</v>
      </c>
      <c r="O15" s="23">
        <v>47011.293086644109</v>
      </c>
      <c r="P15" s="23">
        <v>45397.49431848964</v>
      </c>
      <c r="Q15" s="156"/>
    </row>
    <row r="16" spans="1:17" s="7" customFormat="1" ht="15" customHeight="1" x14ac:dyDescent="0.2">
      <c r="A16" s="4" t="s">
        <v>21</v>
      </c>
      <c r="B16" s="43">
        <v>3825.9620682858999</v>
      </c>
      <c r="C16" s="91">
        <v>4113.8415543760002</v>
      </c>
      <c r="D16" s="23">
        <v>4890.3393933153002</v>
      </c>
      <c r="E16" s="91">
        <v>5513.4719154699005</v>
      </c>
      <c r="F16" s="23">
        <v>6686.4694887027999</v>
      </c>
      <c r="G16" s="91">
        <v>8597.9725543073</v>
      </c>
      <c r="H16" s="23">
        <v>8801.5317773563002</v>
      </c>
      <c r="I16" s="91">
        <v>10694.092505485001</v>
      </c>
      <c r="J16" s="23">
        <v>11666.446179610661</v>
      </c>
      <c r="K16" s="91">
        <v>14154.332042016331</v>
      </c>
      <c r="L16" s="23">
        <v>16915.083584373551</v>
      </c>
      <c r="M16" s="91">
        <v>16811.712790070749</v>
      </c>
      <c r="N16" s="23">
        <v>20070.837817032982</v>
      </c>
      <c r="O16" s="23">
        <v>21611.633864869229</v>
      </c>
      <c r="P16" s="23">
        <v>19892.63477828784</v>
      </c>
      <c r="Q16" s="156"/>
    </row>
    <row r="17" spans="1:17" s="7" customFormat="1" ht="15" customHeight="1" x14ac:dyDescent="0.2">
      <c r="A17" s="4" t="s">
        <v>22</v>
      </c>
      <c r="B17" s="43">
        <v>7761.2877947850002</v>
      </c>
      <c r="C17" s="91">
        <v>9187.9906802712994</v>
      </c>
      <c r="D17" s="23">
        <v>10835.903877190001</v>
      </c>
      <c r="E17" s="91">
        <v>12195.073666374999</v>
      </c>
      <c r="F17" s="23">
        <v>13154.059029870999</v>
      </c>
      <c r="G17" s="91">
        <v>14469.090886037</v>
      </c>
      <c r="H17" s="23">
        <v>16495.162927871999</v>
      </c>
      <c r="I17" s="91">
        <v>16004.452211337</v>
      </c>
      <c r="J17" s="23">
        <v>14882.04377413865</v>
      </c>
      <c r="K17" s="91">
        <v>15587.04532846427</v>
      </c>
      <c r="L17" s="23">
        <v>19142.81447137045</v>
      </c>
      <c r="M17" s="91">
        <v>21204.5725936403</v>
      </c>
      <c r="N17" s="23">
        <v>22435.58556592371</v>
      </c>
      <c r="O17" s="23">
        <v>23843.136288558559</v>
      </c>
      <c r="P17" s="23">
        <v>24930.390717171213</v>
      </c>
      <c r="Q17" s="156"/>
    </row>
    <row r="18" spans="1:17" s="7" customFormat="1" ht="15" customHeight="1" x14ac:dyDescent="0.2">
      <c r="A18" s="4" t="s">
        <v>8</v>
      </c>
      <c r="B18" s="43">
        <v>7158.3144160327993</v>
      </c>
      <c r="C18" s="91">
        <v>7845.0538389591002</v>
      </c>
      <c r="D18" s="23">
        <v>9111.0771741881999</v>
      </c>
      <c r="E18" s="91">
        <v>9033.9053814627987</v>
      </c>
      <c r="F18" s="23">
        <v>10525.332071522</v>
      </c>
      <c r="G18" s="91">
        <v>13070.057067938</v>
      </c>
      <c r="H18" s="23">
        <v>12854.283889979999</v>
      </c>
      <c r="I18" s="91">
        <v>15345.328850886001</v>
      </c>
      <c r="J18" s="23">
        <v>18633.601332343842</v>
      </c>
      <c r="K18" s="91">
        <v>20392.840950164558</v>
      </c>
      <c r="L18" s="23">
        <v>23458.301922399711</v>
      </c>
      <c r="M18" s="91">
        <v>24965.41850955589</v>
      </c>
      <c r="N18" s="23">
        <v>29207.38276445568</v>
      </c>
      <c r="O18" s="23">
        <v>32324.002315013</v>
      </c>
      <c r="P18" s="23">
        <v>35117.68295877691</v>
      </c>
      <c r="Q18" s="156"/>
    </row>
    <row r="19" spans="1:17" s="13" customFormat="1" ht="15" customHeight="1" x14ac:dyDescent="0.2">
      <c r="A19" s="4" t="s">
        <v>6</v>
      </c>
      <c r="B19" s="43">
        <v>12861.845553633</v>
      </c>
      <c r="C19" s="91">
        <v>13771.588147304999</v>
      </c>
      <c r="D19" s="23">
        <v>14735.793997551</v>
      </c>
      <c r="E19" s="91">
        <v>16363.168558972</v>
      </c>
      <c r="F19" s="23">
        <v>17255.550637564</v>
      </c>
      <c r="G19" s="91">
        <v>19560.105060375998</v>
      </c>
      <c r="H19" s="23">
        <v>21796.616509013002</v>
      </c>
      <c r="I19" s="91">
        <v>25069.697637365003</v>
      </c>
      <c r="J19" s="23">
        <v>27862.691379123389</v>
      </c>
      <c r="K19" s="91">
        <v>31766.543889840912</v>
      </c>
      <c r="L19" s="23">
        <v>37047.434075649195</v>
      </c>
      <c r="M19" s="91">
        <v>42990.842287153791</v>
      </c>
      <c r="N19" s="23">
        <v>47376.335254185469</v>
      </c>
      <c r="O19" s="23">
        <v>51006.13411752558</v>
      </c>
      <c r="P19" s="23">
        <v>53327.662972184771</v>
      </c>
      <c r="Q19" s="156"/>
    </row>
    <row r="20" spans="1:17" s="13" customFormat="1" ht="15" customHeight="1" x14ac:dyDescent="0.2">
      <c r="A20" s="4" t="s">
        <v>23</v>
      </c>
      <c r="B20" s="43">
        <v>9976.7140499598991</v>
      </c>
      <c r="C20" s="91">
        <v>10475.614000768999</v>
      </c>
      <c r="D20" s="23">
        <v>14172.573876722001</v>
      </c>
      <c r="E20" s="91">
        <v>14389.318137355</v>
      </c>
      <c r="F20" s="23">
        <v>18636.316877064</v>
      </c>
      <c r="G20" s="91">
        <v>20346.984131301</v>
      </c>
      <c r="H20" s="23">
        <v>24914.485781423002</v>
      </c>
      <c r="I20" s="91">
        <v>24420.559652825003</v>
      </c>
      <c r="J20" s="23">
        <v>30922.15484301146</v>
      </c>
      <c r="K20" s="91">
        <v>35307.161521564871</v>
      </c>
      <c r="L20" s="23">
        <v>41689.885118801591</v>
      </c>
      <c r="M20" s="91">
        <v>47374.604975178612</v>
      </c>
      <c r="N20" s="23">
        <v>48264.23945111654</v>
      </c>
      <c r="O20" s="23">
        <v>49835.227166113706</v>
      </c>
      <c r="P20" s="23">
        <v>50786.734393782404</v>
      </c>
      <c r="Q20" s="156"/>
    </row>
    <row r="21" spans="1:17" ht="15" customHeight="1" x14ac:dyDescent="0.2">
      <c r="A21" s="120" t="s">
        <v>24</v>
      </c>
      <c r="B21" s="43">
        <v>24317.934959057999</v>
      </c>
      <c r="C21" s="91">
        <v>26837.581176124</v>
      </c>
      <c r="D21" s="23">
        <v>29044.059389381</v>
      </c>
      <c r="E21" s="91">
        <v>33515.414993056998</v>
      </c>
      <c r="F21" s="23">
        <v>37062.046001082999</v>
      </c>
      <c r="G21" s="91">
        <v>42921.638835780999</v>
      </c>
      <c r="H21" s="23">
        <v>49736.617009927999</v>
      </c>
      <c r="I21" s="91">
        <v>53603.187033137998</v>
      </c>
      <c r="J21" s="23">
        <v>60224.985907128437</v>
      </c>
      <c r="K21" s="91">
        <v>67187.60753045851</v>
      </c>
      <c r="L21" s="23">
        <v>74686.301957622782</v>
      </c>
      <c r="M21" s="91">
        <v>83517.339145266</v>
      </c>
      <c r="N21" s="23">
        <v>92920.460767254946</v>
      </c>
      <c r="O21" s="23">
        <v>100425.60321991953</v>
      </c>
      <c r="P21" s="23">
        <v>106453.26542925001</v>
      </c>
      <c r="Q21" s="156"/>
    </row>
    <row r="22" spans="1:17" ht="15" customHeight="1" x14ac:dyDescent="0.2">
      <c r="A22" s="120" t="s">
        <v>27</v>
      </c>
      <c r="B22" s="43">
        <v>8333.3699764571993</v>
      </c>
      <c r="C22" s="91">
        <v>9401.0703542476003</v>
      </c>
      <c r="D22" s="23">
        <v>10640.794057256</v>
      </c>
      <c r="E22" s="91">
        <v>10707.001667851999</v>
      </c>
      <c r="F22" s="23">
        <v>11042.503828520999</v>
      </c>
      <c r="G22" s="91">
        <v>11916.886255164</v>
      </c>
      <c r="H22" s="23">
        <v>12798.895332931999</v>
      </c>
      <c r="I22" s="91">
        <v>14048.511444739999</v>
      </c>
      <c r="J22" s="23">
        <v>15277.82856676078</v>
      </c>
      <c r="K22" s="91">
        <v>16983.33373796794</v>
      </c>
      <c r="L22" s="23">
        <v>20268.817788130022</v>
      </c>
      <c r="M22" s="91">
        <v>23265.820439901952</v>
      </c>
      <c r="N22" s="23">
        <v>25051.263990342461</v>
      </c>
      <c r="O22" s="23">
        <v>27974.9238905085</v>
      </c>
      <c r="P22" s="23">
        <v>30953.94433010407</v>
      </c>
      <c r="Q22" s="156"/>
    </row>
    <row r="23" spans="1:17" ht="15" customHeight="1" x14ac:dyDescent="0.2">
      <c r="A23" s="120" t="s">
        <v>43</v>
      </c>
      <c r="B23" s="43">
        <v>7184.7869181812002</v>
      </c>
      <c r="C23" s="91">
        <v>7810.3369935720993</v>
      </c>
      <c r="D23" s="23">
        <v>8849.4043423528001</v>
      </c>
      <c r="E23" s="91">
        <v>9730.0491936685994</v>
      </c>
      <c r="F23" s="24">
        <v>11342.898062459</v>
      </c>
      <c r="G23" s="92">
        <v>11584.337102794001</v>
      </c>
      <c r="H23" s="24">
        <v>13077.889656731</v>
      </c>
      <c r="I23" s="92">
        <v>15072.631257288</v>
      </c>
      <c r="J23" s="24">
        <v>15745.493101756188</v>
      </c>
      <c r="K23" s="92">
        <v>16800.955437353859</v>
      </c>
      <c r="L23" s="24">
        <v>18290.09484434843</v>
      </c>
      <c r="M23" s="92">
        <v>21726.988275041618</v>
      </c>
      <c r="N23" s="24">
        <v>22628.37660701264</v>
      </c>
      <c r="O23" s="24">
        <v>23357.648647020131</v>
      </c>
      <c r="P23" s="24">
        <v>23826.505281064361</v>
      </c>
      <c r="Q23" s="156"/>
    </row>
    <row r="24" spans="1:17" ht="15" customHeight="1" x14ac:dyDescent="0.2">
      <c r="A24" s="83"/>
      <c r="B24" s="83"/>
      <c r="C24" s="83"/>
      <c r="D24" s="83"/>
      <c r="E24" s="83"/>
      <c r="F24" s="88"/>
      <c r="G24" s="88"/>
      <c r="H24" s="84"/>
      <c r="I24" s="84"/>
      <c r="J24" s="84"/>
      <c r="K24" s="84"/>
      <c r="L24" s="84"/>
      <c r="M24" s="84"/>
      <c r="N24" s="84"/>
      <c r="O24" s="84"/>
      <c r="P24" s="84"/>
      <c r="Q24" s="156"/>
    </row>
    <row r="25" spans="1:17" ht="15" customHeight="1" x14ac:dyDescent="0.2">
      <c r="A25" s="210" t="s">
        <v>5</v>
      </c>
      <c r="B25" s="214" t="s">
        <v>44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156"/>
    </row>
    <row r="26" spans="1:17" ht="15" customHeight="1" x14ac:dyDescent="0.2">
      <c r="A26" s="211"/>
      <c r="B26" s="14">
        <v>2002</v>
      </c>
      <c r="C26" s="15">
        <v>2003</v>
      </c>
      <c r="D26" s="14">
        <v>2004</v>
      </c>
      <c r="E26" s="15">
        <v>2005</v>
      </c>
      <c r="F26" s="14">
        <v>2006</v>
      </c>
      <c r="G26" s="15">
        <v>2007</v>
      </c>
      <c r="H26" s="14">
        <v>2008</v>
      </c>
      <c r="I26" s="15">
        <v>2009</v>
      </c>
      <c r="J26" s="87">
        <v>2010</v>
      </c>
      <c r="K26" s="15">
        <v>2011</v>
      </c>
      <c r="L26" s="14">
        <v>2012</v>
      </c>
      <c r="M26" s="15">
        <v>2013</v>
      </c>
      <c r="N26" s="14">
        <v>2014</v>
      </c>
      <c r="O26" s="131">
        <v>2015</v>
      </c>
      <c r="P26" s="131">
        <v>2016</v>
      </c>
      <c r="Q26" s="156"/>
    </row>
    <row r="27" spans="1:17" ht="15" customHeight="1" x14ac:dyDescent="0.2">
      <c r="A27" s="117" t="s">
        <v>28</v>
      </c>
      <c r="B27" s="126" t="s">
        <v>0</v>
      </c>
      <c r="C27" s="148">
        <v>1.4318378595272074</v>
      </c>
      <c r="D27" s="148">
        <v>5.3648856455529303</v>
      </c>
      <c r="E27" s="148">
        <v>3.9099347553599451</v>
      </c>
      <c r="F27" s="148">
        <v>4.2431688574505078</v>
      </c>
      <c r="G27" s="148">
        <v>5.8159645711346686</v>
      </c>
      <c r="H27" s="148">
        <v>4.1655467594894136</v>
      </c>
      <c r="I27" s="148">
        <v>-5.1124598625273965</v>
      </c>
      <c r="J27" s="149">
        <v>9.7868792182546507</v>
      </c>
      <c r="K27" s="148">
        <v>2.134434906825633</v>
      </c>
      <c r="L27" s="148">
        <v>3.2813581897047639</v>
      </c>
      <c r="M27" s="148">
        <v>0.73582763934008089</v>
      </c>
      <c r="N27" s="148">
        <v>-0.86647816970164548</v>
      </c>
      <c r="O27" s="148">
        <v>-5.138152989098776</v>
      </c>
      <c r="P27" s="148">
        <v>-2.5052350497941189</v>
      </c>
      <c r="Q27" s="156"/>
    </row>
    <row r="28" spans="1:17" ht="15" customHeight="1" x14ac:dyDescent="0.2">
      <c r="A28" s="118" t="s">
        <v>13</v>
      </c>
      <c r="B28" s="126" t="s">
        <v>0</v>
      </c>
      <c r="C28" s="148">
        <v>-2.065068790214597</v>
      </c>
      <c r="D28" s="148">
        <v>12.221001355815853</v>
      </c>
      <c r="E28" s="148">
        <v>-0.63340963031195407</v>
      </c>
      <c r="F28" s="148">
        <v>7.1581130188420605</v>
      </c>
      <c r="G28" s="148">
        <v>-5.0056805763057373</v>
      </c>
      <c r="H28" s="148">
        <v>15.879737819236128</v>
      </c>
      <c r="I28" s="148">
        <v>-4.2349627638103904</v>
      </c>
      <c r="J28" s="148">
        <v>8.6150889871953176</v>
      </c>
      <c r="K28" s="148">
        <v>1.0658933213954169</v>
      </c>
      <c r="L28" s="148">
        <v>13.138043519858854</v>
      </c>
      <c r="M28" s="148">
        <v>1.5827818502035296</v>
      </c>
      <c r="N28" s="148">
        <v>-3.812920461992475</v>
      </c>
      <c r="O28" s="148">
        <v>-1.4079309719497779</v>
      </c>
      <c r="P28" s="148">
        <v>7.9386030481638947</v>
      </c>
      <c r="Q28" s="156"/>
    </row>
    <row r="29" spans="1:17" ht="15" customHeight="1" x14ac:dyDescent="0.2">
      <c r="A29" s="118" t="s">
        <v>25</v>
      </c>
      <c r="B29" s="126" t="s">
        <v>0</v>
      </c>
      <c r="C29" s="148">
        <v>2.0114121574128507</v>
      </c>
      <c r="D29" s="148">
        <v>4.9931327228704525</v>
      </c>
      <c r="E29" s="148">
        <v>3.8753362919055734</v>
      </c>
      <c r="F29" s="148">
        <v>3.7349517536592769</v>
      </c>
      <c r="G29" s="148">
        <v>8.0891264157749063</v>
      </c>
      <c r="H29" s="148">
        <v>2.0784961143437419</v>
      </c>
      <c r="I29" s="148">
        <v>-10.387281375547907</v>
      </c>
      <c r="J29" s="149">
        <v>13.772901261221238</v>
      </c>
      <c r="K29" s="148">
        <v>1.4190494749763971</v>
      </c>
      <c r="L29" s="148">
        <v>1.1653444878520824</v>
      </c>
      <c r="M29" s="148">
        <v>-9.0467781886449661E-2</v>
      </c>
      <c r="N29" s="148">
        <v>-2.7536869362882355</v>
      </c>
      <c r="O29" s="148">
        <v>-7.2517327543568433</v>
      </c>
      <c r="P29" s="148">
        <v>-5.3237245491918888</v>
      </c>
      <c r="Q29" s="156"/>
    </row>
    <row r="30" spans="1:17" ht="15" customHeight="1" x14ac:dyDescent="0.2">
      <c r="A30" s="4" t="s">
        <v>12</v>
      </c>
      <c r="B30" s="127" t="s">
        <v>0</v>
      </c>
      <c r="C30" s="151">
        <v>7.7507010369846974</v>
      </c>
      <c r="D30" s="152">
        <v>13.020136046012109</v>
      </c>
      <c r="E30" s="151">
        <v>10.010196959495765</v>
      </c>
      <c r="F30" s="152">
        <v>8.9757213079544318</v>
      </c>
      <c r="G30" s="151">
        <v>11.903138358143718</v>
      </c>
      <c r="H30" s="152">
        <v>-9.962215739899305E-2</v>
      </c>
      <c r="I30" s="151">
        <v>-23.351498002142346</v>
      </c>
      <c r="J30" s="153">
        <v>29.691530823011703</v>
      </c>
      <c r="K30" s="151">
        <v>2.3800849390801071</v>
      </c>
      <c r="L30" s="152">
        <v>0.35120323356856442</v>
      </c>
      <c r="M30" s="151">
        <v>-5.2559018173875653</v>
      </c>
      <c r="N30" s="152">
        <v>0.11618706417060309</v>
      </c>
      <c r="O30" s="152">
        <v>3.4388147329661667</v>
      </c>
      <c r="P30" s="152">
        <v>-12.611280097414701</v>
      </c>
      <c r="Q30" s="156"/>
    </row>
    <row r="31" spans="1:17" ht="15" customHeight="1" x14ac:dyDescent="0.2">
      <c r="A31" s="119" t="s">
        <v>11</v>
      </c>
      <c r="B31" s="127" t="s">
        <v>0</v>
      </c>
      <c r="C31" s="152">
        <v>0.89540967307308872</v>
      </c>
      <c r="D31" s="152">
        <v>4.7082135547209747</v>
      </c>
      <c r="E31" s="152">
        <v>3.4686535976997446</v>
      </c>
      <c r="F31" s="152">
        <v>3.5984746297627934</v>
      </c>
      <c r="G31" s="152">
        <v>7.1359300974456419</v>
      </c>
      <c r="H31" s="152">
        <v>2.1055108466406569</v>
      </c>
      <c r="I31" s="152">
        <v>-12.088587532961903</v>
      </c>
      <c r="J31" s="152">
        <v>14.171103472647296</v>
      </c>
      <c r="K31" s="152">
        <v>0.19443638959735221</v>
      </c>
      <c r="L31" s="152">
        <v>0.37455348123780485</v>
      </c>
      <c r="M31" s="152">
        <v>0.97227269872848243</v>
      </c>
      <c r="N31" s="152">
        <v>-3.0647258771523189</v>
      </c>
      <c r="O31" s="152">
        <v>-7.9332602598946362</v>
      </c>
      <c r="P31" s="152">
        <v>-4.4680141423602553</v>
      </c>
      <c r="Q31" s="156"/>
    </row>
    <row r="32" spans="1:17" ht="15" customHeight="1" x14ac:dyDescent="0.2">
      <c r="A32" s="4" t="s">
        <v>19</v>
      </c>
      <c r="B32" s="127" t="s">
        <v>0</v>
      </c>
      <c r="C32" s="152">
        <v>10.747458559967683</v>
      </c>
      <c r="D32" s="152">
        <v>3.6898648849103433</v>
      </c>
      <c r="E32" s="152">
        <v>2.6443480353389504</v>
      </c>
      <c r="F32" s="152">
        <v>1.6690688634655393</v>
      </c>
      <c r="G32" s="152">
        <v>3.6261199309834513</v>
      </c>
      <c r="H32" s="152">
        <v>6.4866265160971048</v>
      </c>
      <c r="I32" s="152">
        <v>-3.6699107265214637</v>
      </c>
      <c r="J32" s="152">
        <v>5.9335286119140074</v>
      </c>
      <c r="K32" s="152">
        <v>3.9211677789244836</v>
      </c>
      <c r="L32" s="152">
        <v>3.269608194528173</v>
      </c>
      <c r="M32" s="152">
        <v>-10.103037385307745</v>
      </c>
      <c r="N32" s="152">
        <v>-5.6204040251045413</v>
      </c>
      <c r="O32" s="152">
        <v>-9.0252735866241611</v>
      </c>
      <c r="P32" s="152">
        <v>8.904117160116364</v>
      </c>
      <c r="Q32" s="156"/>
    </row>
    <row r="33" spans="1:17" ht="15" customHeight="1" x14ac:dyDescent="0.2">
      <c r="A33" s="4" t="s">
        <v>7</v>
      </c>
      <c r="B33" s="127" t="s">
        <v>0</v>
      </c>
      <c r="C33" s="151">
        <v>-0.87256057568703138</v>
      </c>
      <c r="D33" s="152">
        <v>3.2189347059315976</v>
      </c>
      <c r="E33" s="151">
        <v>4.1575900538491251</v>
      </c>
      <c r="F33" s="154">
        <v>2.9151458631207161</v>
      </c>
      <c r="G33" s="151">
        <v>16.433844636364235</v>
      </c>
      <c r="H33" s="152">
        <v>-9.5674946692592133E-2</v>
      </c>
      <c r="I33" s="151">
        <v>5.4091352767821288</v>
      </c>
      <c r="J33" s="152">
        <v>9.5277107348294532</v>
      </c>
      <c r="K33" s="151">
        <v>4.9933842105296389</v>
      </c>
      <c r="L33" s="152">
        <v>4.1727242429078437</v>
      </c>
      <c r="M33" s="151">
        <v>3.2589936918628215</v>
      </c>
      <c r="N33" s="152">
        <v>-2.8580650275488062</v>
      </c>
      <c r="O33" s="152">
        <v>-11.145538966697222</v>
      </c>
      <c r="P33" s="152">
        <v>-11.379726251397281</v>
      </c>
      <c r="Q33" s="156"/>
    </row>
    <row r="34" spans="1:17" ht="15" customHeight="1" x14ac:dyDescent="0.2">
      <c r="A34" s="118" t="s">
        <v>10</v>
      </c>
      <c r="B34" s="126" t="s">
        <v>0</v>
      </c>
      <c r="C34" s="148">
        <v>1.3250297183405202</v>
      </c>
      <c r="D34" s="148">
        <v>4.8210577110230579</v>
      </c>
      <c r="E34" s="148">
        <v>4.6362154284389057</v>
      </c>
      <c r="F34" s="150">
        <v>4.4086944746494439</v>
      </c>
      <c r="G34" s="148">
        <v>4.8534395181418777</v>
      </c>
      <c r="H34" s="148">
        <v>4.9849530360766225</v>
      </c>
      <c r="I34" s="148">
        <v>0.5765882889631424</v>
      </c>
      <c r="J34" s="149">
        <v>5.9624903287850195</v>
      </c>
      <c r="K34" s="148">
        <v>3.0316093643593778</v>
      </c>
      <c r="L34" s="148">
        <v>4.1595405521666295</v>
      </c>
      <c r="M34" s="148">
        <v>1.4478687289630976</v>
      </c>
      <c r="N34" s="148">
        <v>1.3219751472918428</v>
      </c>
      <c r="O34" s="148">
        <v>-3.6447599534008224</v>
      </c>
      <c r="P34" s="148">
        <v>-1.3656007781334356</v>
      </c>
      <c r="Q34" s="156"/>
    </row>
    <row r="35" spans="1:17" ht="15" customHeight="1" x14ac:dyDescent="0.2">
      <c r="A35" s="4" t="s">
        <v>20</v>
      </c>
      <c r="B35" s="127" t="s">
        <v>0</v>
      </c>
      <c r="C35" s="151">
        <v>2.3623727907974734</v>
      </c>
      <c r="D35" s="152">
        <v>9.7596458784986453</v>
      </c>
      <c r="E35" s="151">
        <v>4.7390143743779367</v>
      </c>
      <c r="F35" s="153">
        <v>7.5842383790896362</v>
      </c>
      <c r="G35" s="151">
        <v>6.5118942030714333</v>
      </c>
      <c r="H35" s="152">
        <v>4.0971850640318275</v>
      </c>
      <c r="I35" s="151">
        <v>-0.4340263890510343</v>
      </c>
      <c r="J35" s="153">
        <v>10.904135845488971</v>
      </c>
      <c r="K35" s="151">
        <v>5.626607510185444</v>
      </c>
      <c r="L35" s="152">
        <v>0.89904451511837458</v>
      </c>
      <c r="M35" s="151">
        <v>0.13323425773408282</v>
      </c>
      <c r="N35" s="152">
        <v>2.6619916975502589</v>
      </c>
      <c r="O35" s="152">
        <v>-4.9651341729883729</v>
      </c>
      <c r="P35" s="152">
        <v>-0.47436515835725945</v>
      </c>
      <c r="Q35" s="156"/>
    </row>
    <row r="36" spans="1:17" ht="15" customHeight="1" x14ac:dyDescent="0.2">
      <c r="A36" s="4" t="s">
        <v>9</v>
      </c>
      <c r="B36" s="127" t="s">
        <v>0</v>
      </c>
      <c r="C36" s="151">
        <v>-1.574397116968973</v>
      </c>
      <c r="D36" s="152">
        <v>6.9977649985485169</v>
      </c>
      <c r="E36" s="151">
        <v>2.6571080516933243</v>
      </c>
      <c r="F36" s="152">
        <v>5.2869280496328219</v>
      </c>
      <c r="G36" s="151">
        <v>3.7996916788927804</v>
      </c>
      <c r="H36" s="152">
        <v>4.6582603604924833</v>
      </c>
      <c r="I36" s="151">
        <v>-5.5995306405479006</v>
      </c>
      <c r="J36" s="152">
        <v>11.61028277732723</v>
      </c>
      <c r="K36" s="151">
        <v>5.4650788603082034</v>
      </c>
      <c r="L36" s="152">
        <v>0.88899496486460894</v>
      </c>
      <c r="M36" s="151">
        <v>2.4703136801285108</v>
      </c>
      <c r="N36" s="152">
        <v>2.280769712459052</v>
      </c>
      <c r="O36" s="152">
        <v>-6.8363265155797155</v>
      </c>
      <c r="P36" s="152">
        <v>-3.4689838843314447</v>
      </c>
      <c r="Q36" s="156"/>
    </row>
    <row r="37" spans="1:17" ht="15" customHeight="1" x14ac:dyDescent="0.2">
      <c r="A37" s="4" t="s">
        <v>21</v>
      </c>
      <c r="B37" s="127" t="s">
        <v>0</v>
      </c>
      <c r="C37" s="151">
        <v>-9.7121160842172927E-2</v>
      </c>
      <c r="D37" s="152">
        <v>1.7212921577807627</v>
      </c>
      <c r="E37" s="151">
        <v>7.7925352121430924</v>
      </c>
      <c r="F37" s="152">
        <v>7.7949274760325205</v>
      </c>
      <c r="G37" s="151">
        <v>1.1833466878893972</v>
      </c>
      <c r="H37" s="152">
        <v>5.837067587371858</v>
      </c>
      <c r="I37" s="151">
        <v>3.7412630854422257</v>
      </c>
      <c r="J37" s="152">
        <v>3.756743265517315</v>
      </c>
      <c r="K37" s="151">
        <v>9.3892621624890094</v>
      </c>
      <c r="L37" s="152">
        <v>5.5863929754212505</v>
      </c>
      <c r="M37" s="151">
        <v>-1.6725269955609634</v>
      </c>
      <c r="N37" s="152">
        <v>1.6388766797553078</v>
      </c>
      <c r="O37" s="152">
        <v>-7.6582674055293847</v>
      </c>
      <c r="P37" s="152">
        <v>-2.8641903841993166</v>
      </c>
      <c r="Q37" s="156"/>
    </row>
    <row r="38" spans="1:17" ht="15" customHeight="1" x14ac:dyDescent="0.2">
      <c r="A38" s="4" t="s">
        <v>22</v>
      </c>
      <c r="B38" s="127" t="s">
        <v>0</v>
      </c>
      <c r="C38" s="151">
        <v>7.3095003612917209</v>
      </c>
      <c r="D38" s="152">
        <v>2.2630089246451268</v>
      </c>
      <c r="E38" s="151">
        <v>3.3462983630123455</v>
      </c>
      <c r="F38" s="152">
        <v>1.2576542741753682</v>
      </c>
      <c r="G38" s="151">
        <v>5.4506182026996086</v>
      </c>
      <c r="H38" s="152">
        <v>9.0521601368054974</v>
      </c>
      <c r="I38" s="151">
        <v>-7.303190442474838</v>
      </c>
      <c r="J38" s="152">
        <v>-4.5493316720846</v>
      </c>
      <c r="K38" s="151">
        <v>-3.6242202895154341</v>
      </c>
      <c r="L38" s="152">
        <v>21.524147891197607</v>
      </c>
      <c r="M38" s="151">
        <v>6.7949836223796467</v>
      </c>
      <c r="N38" s="152">
        <v>1.1895659873092823</v>
      </c>
      <c r="O38" s="152">
        <v>1.4539343175191899</v>
      </c>
      <c r="P38" s="152">
        <v>1.462123928936343</v>
      </c>
      <c r="Q38" s="156"/>
    </row>
    <row r="39" spans="1:17" ht="15" customHeight="1" x14ac:dyDescent="0.2">
      <c r="A39" s="4" t="s">
        <v>8</v>
      </c>
      <c r="B39" s="127" t="s">
        <v>0</v>
      </c>
      <c r="C39" s="151">
        <v>-2.2835061853526573</v>
      </c>
      <c r="D39" s="152">
        <v>3.1229461230441569</v>
      </c>
      <c r="E39" s="151">
        <v>7.4109919031869254</v>
      </c>
      <c r="F39" s="152">
        <v>10.053101491447602</v>
      </c>
      <c r="G39" s="151">
        <v>14.896092987917321</v>
      </c>
      <c r="H39" s="152">
        <v>12.559702061713951</v>
      </c>
      <c r="I39" s="151">
        <v>4.0887612321499622</v>
      </c>
      <c r="J39" s="152">
        <v>12.508593823886516</v>
      </c>
      <c r="K39" s="151">
        <v>5.0475091503693781</v>
      </c>
      <c r="L39" s="152">
        <v>10.580878763873347</v>
      </c>
      <c r="M39" s="151">
        <v>2.2691256923258907</v>
      </c>
      <c r="N39" s="152">
        <v>4.2073639902876492</v>
      </c>
      <c r="O39" s="152">
        <v>-2.2863618509656569</v>
      </c>
      <c r="P39" s="152">
        <v>-6.126883439748898</v>
      </c>
      <c r="Q39" s="156"/>
    </row>
    <row r="40" spans="1:17" ht="15" customHeight="1" x14ac:dyDescent="0.2">
      <c r="A40" s="4" t="s">
        <v>6</v>
      </c>
      <c r="B40" s="127" t="s">
        <v>0</v>
      </c>
      <c r="C40" s="151">
        <v>3.3787124536591273</v>
      </c>
      <c r="D40" s="152">
        <v>4.4544704281695102</v>
      </c>
      <c r="E40" s="151">
        <v>4.8741159992489402</v>
      </c>
      <c r="F40" s="152">
        <v>2.1602547742697542</v>
      </c>
      <c r="G40" s="151">
        <v>4.8507072649300431</v>
      </c>
      <c r="H40" s="152">
        <v>3.3015362592259345</v>
      </c>
      <c r="I40" s="151">
        <v>2.0555977466673703</v>
      </c>
      <c r="J40" s="152">
        <v>1.7783440454404165</v>
      </c>
      <c r="K40" s="151">
        <v>3.536689067404164</v>
      </c>
      <c r="L40" s="152">
        <v>5.0238935906177451</v>
      </c>
      <c r="M40" s="151">
        <v>5.6377538426239715</v>
      </c>
      <c r="N40" s="152">
        <v>0.23627351193986623</v>
      </c>
      <c r="O40" s="152">
        <v>-0.27902067081188031</v>
      </c>
      <c r="P40" s="152">
        <v>-1.4631969090155073</v>
      </c>
      <c r="Q40" s="156"/>
    </row>
    <row r="41" spans="1:17" ht="15" customHeight="1" x14ac:dyDescent="0.2">
      <c r="A41" s="4" t="s">
        <v>23</v>
      </c>
      <c r="B41" s="127" t="s">
        <v>0</v>
      </c>
      <c r="C41" s="151">
        <v>0.83591175929749184</v>
      </c>
      <c r="D41" s="152">
        <v>2.4972414783114072</v>
      </c>
      <c r="E41" s="151">
        <v>9.4229397467630918</v>
      </c>
      <c r="F41" s="152">
        <v>5.9640372552479448</v>
      </c>
      <c r="G41" s="151">
        <v>6.951585665112936</v>
      </c>
      <c r="H41" s="152">
        <v>5.9609537814312441</v>
      </c>
      <c r="I41" s="151">
        <v>-1.8123627780938789</v>
      </c>
      <c r="J41" s="152">
        <v>9.7171775337773205</v>
      </c>
      <c r="K41" s="151">
        <v>-1.7485211822440117</v>
      </c>
      <c r="L41" s="152">
        <v>6.8347850652936915</v>
      </c>
      <c r="M41" s="151">
        <v>-0.2664502806555058</v>
      </c>
      <c r="N41" s="152">
        <v>-2.3374652797474416</v>
      </c>
      <c r="O41" s="152">
        <v>-6.9581141252137098</v>
      </c>
      <c r="P41" s="152">
        <v>-1.1275632871655672</v>
      </c>
      <c r="Q41" s="156"/>
    </row>
    <row r="42" spans="1:17" ht="15" customHeight="1" x14ac:dyDescent="0.2">
      <c r="A42" s="120" t="s">
        <v>24</v>
      </c>
      <c r="B42" s="127" t="s">
        <v>0</v>
      </c>
      <c r="C42" s="151">
        <v>0.51600568571001926</v>
      </c>
      <c r="D42" s="152">
        <v>4.1671976354000106</v>
      </c>
      <c r="E42" s="151">
        <v>1.6462060590015426</v>
      </c>
      <c r="F42" s="152">
        <v>2.2810387734819138</v>
      </c>
      <c r="G42" s="151">
        <v>4.2293613185284018</v>
      </c>
      <c r="H42" s="152">
        <v>3.1306478001553506</v>
      </c>
      <c r="I42" s="151">
        <v>3.7355848004904102</v>
      </c>
      <c r="J42" s="152">
        <v>4.3140794984454889</v>
      </c>
      <c r="K42" s="151">
        <v>2.2276823691595338</v>
      </c>
      <c r="L42" s="152">
        <v>1.8546763691499768</v>
      </c>
      <c r="M42" s="151">
        <v>1.6588699444676891</v>
      </c>
      <c r="N42" s="152">
        <v>0.30946066321253518</v>
      </c>
      <c r="O42" s="152">
        <v>-2.288875885670083</v>
      </c>
      <c r="P42" s="152">
        <v>0.20358810737011179</v>
      </c>
      <c r="Q42" s="156"/>
    </row>
    <row r="43" spans="1:17" ht="15" customHeight="1" x14ac:dyDescent="0.2">
      <c r="A43" s="120" t="s">
        <v>27</v>
      </c>
      <c r="B43" s="127" t="s">
        <v>0</v>
      </c>
      <c r="C43" s="151">
        <v>4.3833312402996372</v>
      </c>
      <c r="D43" s="152">
        <v>5.7912777351794675</v>
      </c>
      <c r="E43" s="151">
        <v>5.6754330396817432</v>
      </c>
      <c r="F43" s="152">
        <v>3.2093557851563981</v>
      </c>
      <c r="G43" s="151">
        <v>-1.4931238460442864</v>
      </c>
      <c r="H43" s="152">
        <v>4.0945021733220122</v>
      </c>
      <c r="I43" s="151">
        <v>3.4158410935988703</v>
      </c>
      <c r="J43" s="152">
        <v>1.995502814093264</v>
      </c>
      <c r="K43" s="151">
        <v>3.2149834072173977</v>
      </c>
      <c r="L43" s="152">
        <v>1.1736597728993381</v>
      </c>
      <c r="M43" s="151">
        <v>-0.36865180549858767</v>
      </c>
      <c r="N43" s="152">
        <v>1.7320690256751092</v>
      </c>
      <c r="O43" s="152">
        <v>-0.11529481372973827</v>
      </c>
      <c r="P43" s="152">
        <v>0.82884683987638486</v>
      </c>
      <c r="Q43" s="156"/>
    </row>
    <row r="44" spans="1:17" ht="15" customHeight="1" x14ac:dyDescent="0.2">
      <c r="A44" s="121" t="s">
        <v>43</v>
      </c>
      <c r="B44" s="128" t="s">
        <v>0</v>
      </c>
      <c r="C44" s="155">
        <v>-2.598556356057713</v>
      </c>
      <c r="D44" s="154">
        <v>-0.70510461584721851</v>
      </c>
      <c r="E44" s="155">
        <v>5.178527326713378</v>
      </c>
      <c r="F44" s="154">
        <v>0.27769645979571767</v>
      </c>
      <c r="G44" s="155">
        <v>-1.5310606941692839</v>
      </c>
      <c r="H44" s="154">
        <v>3.2862791409633552</v>
      </c>
      <c r="I44" s="155">
        <v>8.1543181131302322</v>
      </c>
      <c r="J44" s="154">
        <v>-2.871779726699708</v>
      </c>
      <c r="K44" s="155">
        <v>-0.13624614039084992</v>
      </c>
      <c r="L44" s="154">
        <v>3.1517941902114988</v>
      </c>
      <c r="M44" s="155">
        <v>-2.6322974409401456</v>
      </c>
      <c r="N44" s="154">
        <v>4.6489771559501625</v>
      </c>
      <c r="O44" s="154">
        <v>-4.5456033700351899</v>
      </c>
      <c r="P44" s="154">
        <v>-5.18677416415676</v>
      </c>
      <c r="Q44" s="156"/>
    </row>
    <row r="45" spans="1:17" ht="15" customHeight="1" x14ac:dyDescent="0.2">
      <c r="A45" s="122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156"/>
    </row>
    <row r="46" spans="1:17" ht="15" customHeight="1" x14ac:dyDescent="0.2">
      <c r="A46" s="210" t="s">
        <v>5</v>
      </c>
      <c r="B46" s="214" t="s">
        <v>62</v>
      </c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156"/>
    </row>
    <row r="47" spans="1:17" ht="15" customHeight="1" x14ac:dyDescent="0.2">
      <c r="A47" s="211"/>
      <c r="B47" s="14">
        <v>2002</v>
      </c>
      <c r="C47" s="15">
        <v>2003</v>
      </c>
      <c r="D47" s="14">
        <v>2004</v>
      </c>
      <c r="E47" s="15">
        <v>2005</v>
      </c>
      <c r="F47" s="87">
        <v>2006</v>
      </c>
      <c r="G47" s="15">
        <v>2007</v>
      </c>
      <c r="H47" s="14">
        <v>2008</v>
      </c>
      <c r="I47" s="15">
        <v>2009</v>
      </c>
      <c r="J47" s="14">
        <v>2010</v>
      </c>
      <c r="K47" s="15">
        <v>2011</v>
      </c>
      <c r="L47" s="14">
        <v>2012</v>
      </c>
      <c r="M47" s="15">
        <v>2013</v>
      </c>
      <c r="N47" s="14">
        <v>2014</v>
      </c>
      <c r="O47" s="131">
        <v>2015</v>
      </c>
      <c r="P47" s="131">
        <v>2016</v>
      </c>
      <c r="Q47" s="156"/>
    </row>
    <row r="48" spans="1:17" ht="15" customHeight="1" x14ac:dyDescent="0.2">
      <c r="A48" s="117" t="s">
        <v>28</v>
      </c>
      <c r="B48" s="126" t="s">
        <v>0</v>
      </c>
      <c r="C48" s="148">
        <v>20.258989749623503</v>
      </c>
      <c r="D48" s="148">
        <v>12.955479167718664</v>
      </c>
      <c r="E48" s="148">
        <v>4.6886178147802493</v>
      </c>
      <c r="F48" s="149">
        <v>5.8770601353308694</v>
      </c>
      <c r="G48" s="148">
        <v>8.0157443185578714</v>
      </c>
      <c r="H48" s="148">
        <v>11.681252320704649</v>
      </c>
      <c r="I48" s="148">
        <v>6.347581289418347</v>
      </c>
      <c r="J48" s="150">
        <v>6.8596227956023048</v>
      </c>
      <c r="K48" s="148">
        <v>10.916334221899904</v>
      </c>
      <c r="L48" s="148">
        <v>8.1383373261080028</v>
      </c>
      <c r="M48" s="148">
        <v>7.8039569267273068</v>
      </c>
      <c r="N48" s="148">
        <v>7.5645536660666313</v>
      </c>
      <c r="O48" s="148">
        <v>6.8519808483250788</v>
      </c>
      <c r="P48" s="148">
        <v>4.7638331947385204</v>
      </c>
      <c r="Q48" s="156"/>
    </row>
    <row r="49" spans="1:17" ht="15" customHeight="1" x14ac:dyDescent="0.2">
      <c r="A49" s="118" t="s">
        <v>13</v>
      </c>
      <c r="B49" s="126" t="s">
        <v>0</v>
      </c>
      <c r="C49" s="148">
        <v>25.975280719516647</v>
      </c>
      <c r="D49" s="148">
        <v>13.626951051295876</v>
      </c>
      <c r="E49" s="148">
        <v>-1.3713279941263146E-3</v>
      </c>
      <c r="F49" s="148">
        <v>1.984234067281454</v>
      </c>
      <c r="G49" s="148">
        <v>10.352118458151406</v>
      </c>
      <c r="H49" s="148">
        <v>11.408239161895327</v>
      </c>
      <c r="I49" s="148">
        <v>-0.47685789307041482</v>
      </c>
      <c r="J49" s="148">
        <v>4.1683625432274551</v>
      </c>
      <c r="K49" s="148">
        <v>26.895240333768822</v>
      </c>
      <c r="L49" s="148">
        <v>3.3614354522870649E-2</v>
      </c>
      <c r="M49" s="148">
        <v>-2.8186865066280542</v>
      </c>
      <c r="N49" s="148">
        <v>9.1717033200517264</v>
      </c>
      <c r="O49" s="148">
        <v>6.8521231224117907</v>
      </c>
      <c r="P49" s="148">
        <v>14.870893417110164</v>
      </c>
      <c r="Q49" s="156"/>
    </row>
    <row r="50" spans="1:17" ht="15" customHeight="1" x14ac:dyDescent="0.2">
      <c r="A50" s="118" t="s">
        <v>25</v>
      </c>
      <c r="B50" s="126" t="s">
        <v>0</v>
      </c>
      <c r="C50" s="148">
        <v>27.308332900975032</v>
      </c>
      <c r="D50" s="148">
        <v>14.480714256117167</v>
      </c>
      <c r="E50" s="148">
        <v>4.7805005774584242</v>
      </c>
      <c r="F50" s="150">
        <v>3.6188273675121563</v>
      </c>
      <c r="G50" s="148">
        <v>7.5008021786577173</v>
      </c>
      <c r="H50" s="148">
        <v>14.687145974514193</v>
      </c>
      <c r="I50" s="148">
        <v>7.571682838175553</v>
      </c>
      <c r="J50" s="148">
        <v>7.1378438129467314</v>
      </c>
      <c r="K50" s="148">
        <v>10.426106343324705</v>
      </c>
      <c r="L50" s="148">
        <v>7.1330898120574249</v>
      </c>
      <c r="M50" s="148">
        <v>7.5691721096648124</v>
      </c>
      <c r="N50" s="148">
        <v>6.3290261701085759</v>
      </c>
      <c r="O50" s="148">
        <v>4.0319649722117878</v>
      </c>
      <c r="P50" s="148">
        <v>3.012915197541588</v>
      </c>
      <c r="Q50" s="156"/>
    </row>
    <row r="51" spans="1:17" ht="15" customHeight="1" x14ac:dyDescent="0.2">
      <c r="A51" s="4" t="s">
        <v>12</v>
      </c>
      <c r="B51" s="127" t="s">
        <v>0</v>
      </c>
      <c r="C51" s="151">
        <v>18.170144055282368</v>
      </c>
      <c r="D51" s="152">
        <v>5.9828209357296158</v>
      </c>
      <c r="E51" s="151">
        <v>8.8505971562822481</v>
      </c>
      <c r="F51" s="153">
        <v>-0.66452551030427021</v>
      </c>
      <c r="G51" s="151">
        <v>1.3578148236176091</v>
      </c>
      <c r="H51" s="152">
        <v>24.270021951761798</v>
      </c>
      <c r="I51" s="151">
        <v>14.42828126700566</v>
      </c>
      <c r="J51" s="152">
        <v>46.150017247678377</v>
      </c>
      <c r="K51" s="151">
        <v>37.103321281488455</v>
      </c>
      <c r="L51" s="152">
        <v>0.77169440216280361</v>
      </c>
      <c r="M51" s="151">
        <v>24.570171547463993</v>
      </c>
      <c r="N51" s="152">
        <v>-8.7329840944003312</v>
      </c>
      <c r="O51" s="152">
        <v>-25.404530594928087</v>
      </c>
      <c r="P51" s="152">
        <v>1.4035142528492139</v>
      </c>
      <c r="Q51" s="156"/>
    </row>
    <row r="52" spans="1:17" ht="15" customHeight="1" x14ac:dyDescent="0.2">
      <c r="A52" s="119" t="s">
        <v>11</v>
      </c>
      <c r="B52" s="127" t="s">
        <v>0</v>
      </c>
      <c r="C52" s="151">
        <v>35.039667738937382</v>
      </c>
      <c r="D52" s="152">
        <v>15.955888010734242</v>
      </c>
      <c r="E52" s="151">
        <v>3.0816757764825509</v>
      </c>
      <c r="F52" s="152">
        <v>2.9490009542666673</v>
      </c>
      <c r="G52" s="151">
        <v>7.7282528855369348</v>
      </c>
      <c r="H52" s="152">
        <v>16.02551798002969</v>
      </c>
      <c r="I52" s="151">
        <v>1.7555322127768447</v>
      </c>
      <c r="J52" s="152">
        <v>4.2898139801202939</v>
      </c>
      <c r="K52" s="151">
        <v>7.3111415613438924</v>
      </c>
      <c r="L52" s="152">
        <v>7.4844692215227937</v>
      </c>
      <c r="M52" s="151">
        <v>6.7266317821449872</v>
      </c>
      <c r="N52" s="152">
        <v>6.7491078223169465</v>
      </c>
      <c r="O52" s="152">
        <v>8.9923727121002059</v>
      </c>
      <c r="P52" s="152">
        <v>4.4888387409998121</v>
      </c>
      <c r="Q52" s="156"/>
    </row>
    <row r="53" spans="1:17" ht="15" customHeight="1" x14ac:dyDescent="0.2">
      <c r="A53" s="4" t="s">
        <v>19</v>
      </c>
      <c r="B53" s="127" t="s">
        <v>0</v>
      </c>
      <c r="C53" s="151">
        <v>2.1779995977376121</v>
      </c>
      <c r="D53" s="152">
        <v>20.737572746981513</v>
      </c>
      <c r="E53" s="151">
        <v>9.5518788831608461</v>
      </c>
      <c r="F53" s="152">
        <v>11.727275343787502</v>
      </c>
      <c r="G53" s="151">
        <v>5.0762760185610434</v>
      </c>
      <c r="H53" s="152">
        <v>4.8945975734100866</v>
      </c>
      <c r="I53" s="151">
        <v>-6.1326055631643612</v>
      </c>
      <c r="J53" s="152">
        <v>10.64968438848255</v>
      </c>
      <c r="K53" s="151">
        <v>7.400169433712378</v>
      </c>
      <c r="L53" s="152">
        <v>-6.6894682807242649</v>
      </c>
      <c r="M53" s="151">
        <v>0.75248057450310046</v>
      </c>
      <c r="N53" s="152">
        <v>29.541395966765059</v>
      </c>
      <c r="O53" s="152">
        <v>23.907040127127878</v>
      </c>
      <c r="P53" s="152">
        <v>-9.7637998123585099</v>
      </c>
      <c r="Q53" s="156"/>
    </row>
    <row r="54" spans="1:17" ht="15" customHeight="1" x14ac:dyDescent="0.2">
      <c r="A54" s="4" t="s">
        <v>7</v>
      </c>
      <c r="B54" s="127" t="s">
        <v>0</v>
      </c>
      <c r="C54" s="151">
        <v>8.1926556346777257</v>
      </c>
      <c r="D54" s="152">
        <v>4.5827561083874979</v>
      </c>
      <c r="E54" s="151">
        <v>11.365744845643011</v>
      </c>
      <c r="F54" s="154">
        <v>4.8855714740097422</v>
      </c>
      <c r="G54" s="151">
        <v>11.960919877108566</v>
      </c>
      <c r="H54" s="152">
        <v>7.931175786402811</v>
      </c>
      <c r="I54" s="151">
        <v>48.323167683703346</v>
      </c>
      <c r="J54" s="152">
        <v>-0.1435647953634045</v>
      </c>
      <c r="K54" s="151">
        <v>7.6248412453882475</v>
      </c>
      <c r="L54" s="152">
        <v>17.305777775901522</v>
      </c>
      <c r="M54" s="151">
        <v>2.130304501611624</v>
      </c>
      <c r="N54" s="152">
        <v>9.4268308424925173</v>
      </c>
      <c r="O54" s="152">
        <v>0.15923795957275555</v>
      </c>
      <c r="P54" s="152">
        <v>4.6447356481998492</v>
      </c>
      <c r="Q54" s="156"/>
    </row>
    <row r="55" spans="1:17" ht="15" customHeight="1" x14ac:dyDescent="0.2">
      <c r="A55" s="118" t="s">
        <v>10</v>
      </c>
      <c r="B55" s="126" t="s">
        <v>0</v>
      </c>
      <c r="C55" s="148">
        <v>12.758769730192965</v>
      </c>
      <c r="D55" s="148">
        <v>11.194017896757424</v>
      </c>
      <c r="E55" s="148">
        <v>5.2601987991245602</v>
      </c>
      <c r="F55" s="148">
        <v>8.9099327621669389</v>
      </c>
      <c r="G55" s="148">
        <v>8.2943571945815364</v>
      </c>
      <c r="H55" s="148">
        <v>8.5834072804317874</v>
      </c>
      <c r="I55" s="148">
        <v>6.0376717242730749</v>
      </c>
      <c r="J55" s="148">
        <v>6.9003924931529736</v>
      </c>
      <c r="K55" s="148">
        <v>9.5141952688826628</v>
      </c>
      <c r="L55" s="148">
        <v>10.401527274110611</v>
      </c>
      <c r="M55" s="148">
        <v>9.4924998575313992</v>
      </c>
      <c r="N55" s="148">
        <v>8.5285968874773808</v>
      </c>
      <c r="O55" s="148">
        <v>9.3267821036898013</v>
      </c>
      <c r="P55" s="148">
        <v>4.8815963010766295</v>
      </c>
      <c r="Q55" s="156"/>
    </row>
    <row r="56" spans="1:17" ht="15" customHeight="1" x14ac:dyDescent="0.2">
      <c r="A56" s="4" t="s">
        <v>20</v>
      </c>
      <c r="B56" s="127" t="s">
        <v>0</v>
      </c>
      <c r="C56" s="151">
        <v>30.57937243325426</v>
      </c>
      <c r="D56" s="152">
        <v>13.154138996821585</v>
      </c>
      <c r="E56" s="151">
        <v>7.0383018545571163</v>
      </c>
      <c r="F56" s="152">
        <v>10.954272636345275</v>
      </c>
      <c r="G56" s="151">
        <v>7.045993015640728</v>
      </c>
      <c r="H56" s="152">
        <v>10.416139422116144</v>
      </c>
      <c r="I56" s="151">
        <v>3.0428631236504522</v>
      </c>
      <c r="J56" s="152">
        <v>5.4114943598165821</v>
      </c>
      <c r="K56" s="151">
        <v>10.35553042485291</v>
      </c>
      <c r="L56" s="152">
        <v>14.659056678830762</v>
      </c>
      <c r="M56" s="151">
        <v>9.4059194122583243</v>
      </c>
      <c r="N56" s="152">
        <v>9.3078875810806316</v>
      </c>
      <c r="O56" s="152">
        <v>5.8887678033056723</v>
      </c>
      <c r="P56" s="152">
        <v>3.6341824664904543</v>
      </c>
      <c r="Q56" s="156"/>
    </row>
    <row r="57" spans="1:17" ht="15" customHeight="1" x14ac:dyDescent="0.2">
      <c r="A57" s="4" t="s">
        <v>9</v>
      </c>
      <c r="B57" s="127" t="s">
        <v>0</v>
      </c>
      <c r="C57" s="151">
        <v>21.367183493329446</v>
      </c>
      <c r="D57" s="152">
        <v>11.706945049709617</v>
      </c>
      <c r="E57" s="151">
        <v>11.776199006928723</v>
      </c>
      <c r="F57" s="152">
        <v>4.5762308992067569</v>
      </c>
      <c r="G57" s="151">
        <v>9.9498085591889875</v>
      </c>
      <c r="H57" s="152">
        <v>15.786386392739061</v>
      </c>
      <c r="I57" s="151">
        <v>7.862248033916841</v>
      </c>
      <c r="J57" s="152">
        <v>3.0967868403851462</v>
      </c>
      <c r="K57" s="151">
        <v>7.1532018581710322</v>
      </c>
      <c r="L57" s="152">
        <v>10.993832004500703</v>
      </c>
      <c r="M57" s="151">
        <v>4.9567134700611692</v>
      </c>
      <c r="N57" s="152">
        <v>7.9022139181426976</v>
      </c>
      <c r="O57" s="152">
        <v>9.1024436828894384</v>
      </c>
      <c r="P57" s="152">
        <v>3.7495005005161453E-2</v>
      </c>
      <c r="Q57" s="156"/>
    </row>
    <row r="58" spans="1:17" ht="15" customHeight="1" x14ac:dyDescent="0.2">
      <c r="A58" s="4" t="s">
        <v>21</v>
      </c>
      <c r="B58" s="127" t="s">
        <v>0</v>
      </c>
      <c r="C58" s="151">
        <v>7.6288989727295586</v>
      </c>
      <c r="D58" s="152">
        <v>16.863683629090055</v>
      </c>
      <c r="E58" s="151">
        <v>4.5917620987823371</v>
      </c>
      <c r="F58" s="152">
        <v>12.505402007308607</v>
      </c>
      <c r="G58" s="151">
        <v>27.083786843296309</v>
      </c>
      <c r="H58" s="152">
        <v>-3.2781914820169233</v>
      </c>
      <c r="I58" s="151">
        <v>17.120830640234729</v>
      </c>
      <c r="J58" s="152">
        <v>5.1425035494618632</v>
      </c>
      <c r="K58" s="151">
        <v>10.911378856112265</v>
      </c>
      <c r="L58" s="152">
        <v>13.181856929305336</v>
      </c>
      <c r="M58" s="151">
        <v>1.079465272078961</v>
      </c>
      <c r="N58" s="152">
        <v>17.460997093155584</v>
      </c>
      <c r="O58" s="152">
        <v>16.606854627890066</v>
      </c>
      <c r="P58" s="152">
        <v>-5.2399363872214444</v>
      </c>
      <c r="Q58" s="156"/>
    </row>
    <row r="59" spans="1:17" ht="15" customHeight="1" x14ac:dyDescent="0.2">
      <c r="A59" s="4" t="s">
        <v>22</v>
      </c>
      <c r="B59" s="127" t="s">
        <v>0</v>
      </c>
      <c r="C59" s="151">
        <v>10.318560302589352</v>
      </c>
      <c r="D59" s="152">
        <v>15.325681810116333</v>
      </c>
      <c r="E59" s="151">
        <v>8.89911703453825</v>
      </c>
      <c r="F59" s="152">
        <v>6.5240073840207913</v>
      </c>
      <c r="G59" s="151">
        <v>4.311533009485613</v>
      </c>
      <c r="H59" s="152">
        <v>4.5396621724290709</v>
      </c>
      <c r="I59" s="151">
        <v>4.6693235915641562</v>
      </c>
      <c r="J59" s="152">
        <v>-2.5811967747430331</v>
      </c>
      <c r="K59" s="151">
        <v>8.6759176643223199</v>
      </c>
      <c r="L59" s="152">
        <v>1.060026396129099</v>
      </c>
      <c r="M59" s="151">
        <v>3.7224769383599421</v>
      </c>
      <c r="N59" s="152">
        <v>4.5615837672355219</v>
      </c>
      <c r="O59" s="152">
        <v>4.7507349739065452</v>
      </c>
      <c r="P59" s="152">
        <v>3.0532646522610341</v>
      </c>
      <c r="Q59" s="156"/>
    </row>
    <row r="60" spans="1:17" ht="15" customHeight="1" x14ac:dyDescent="0.2">
      <c r="A60" s="4" t="s">
        <v>8</v>
      </c>
      <c r="B60" s="127" t="s">
        <v>0</v>
      </c>
      <c r="C60" s="151">
        <v>12.154649574748744</v>
      </c>
      <c r="D60" s="152">
        <v>12.620768095105062</v>
      </c>
      <c r="E60" s="151">
        <v>-7.6882285443322544</v>
      </c>
      <c r="F60" s="152">
        <v>5.8663604334710184</v>
      </c>
      <c r="G60" s="151">
        <v>8.0777802521848852</v>
      </c>
      <c r="H60" s="152">
        <v>-12.624943728127114</v>
      </c>
      <c r="I60" s="151">
        <v>14.689714763009087</v>
      </c>
      <c r="J60" s="152">
        <v>7.9281922627626678</v>
      </c>
      <c r="K60" s="151">
        <v>4.1825956786838869</v>
      </c>
      <c r="L60" s="152">
        <v>4.0252582638465872</v>
      </c>
      <c r="M60" s="151">
        <v>4.063334055601775</v>
      </c>
      <c r="N60" s="152">
        <v>12.267843655760458</v>
      </c>
      <c r="O60" s="152">
        <v>13.260194597728692</v>
      </c>
      <c r="P60" s="152">
        <v>15.733606796524825</v>
      </c>
      <c r="Q60" s="156"/>
    </row>
    <row r="61" spans="1:17" ht="15" customHeight="1" x14ac:dyDescent="0.2">
      <c r="A61" s="4" t="s">
        <v>6</v>
      </c>
      <c r="B61" s="127" t="s">
        <v>0</v>
      </c>
      <c r="C61" s="151">
        <v>3.5737300846433007</v>
      </c>
      <c r="D61" s="152">
        <v>2.4383285808521338</v>
      </c>
      <c r="E61" s="151">
        <v>5.8828321898549696</v>
      </c>
      <c r="F61" s="152">
        <v>3.223706887538702</v>
      </c>
      <c r="G61" s="151">
        <v>8.1112767673232611</v>
      </c>
      <c r="H61" s="152">
        <v>7.8725934110108309</v>
      </c>
      <c r="I61" s="151">
        <v>12.699809516847861</v>
      </c>
      <c r="J61" s="152">
        <v>9.1989815621835724</v>
      </c>
      <c r="K61" s="151">
        <v>10.116558551306486</v>
      </c>
      <c r="L61" s="152">
        <v>11.04526670109982</v>
      </c>
      <c r="M61" s="151">
        <v>9.8496460241744632</v>
      </c>
      <c r="N61" s="152">
        <v>9.9412313514091863</v>
      </c>
      <c r="O61" s="152">
        <v>7.9628673417468931</v>
      </c>
      <c r="P61" s="152">
        <v>6.1039800826864221</v>
      </c>
      <c r="Q61" s="156"/>
    </row>
    <row r="62" spans="1:17" ht="15" customHeight="1" x14ac:dyDescent="0.2">
      <c r="A62" s="4" t="s">
        <v>23</v>
      </c>
      <c r="B62" s="127" t="s">
        <v>0</v>
      </c>
      <c r="C62" s="151">
        <v>4.1302073345951484</v>
      </c>
      <c r="D62" s="152">
        <v>31.994873687936142</v>
      </c>
      <c r="E62" s="151">
        <v>-7.21386025096451</v>
      </c>
      <c r="F62" s="152">
        <v>22.225374026789947</v>
      </c>
      <c r="G62" s="151">
        <v>2.0828372919323712</v>
      </c>
      <c r="H62" s="152">
        <v>15.559598119441119</v>
      </c>
      <c r="I62" s="151">
        <v>-0.17326312138491451</v>
      </c>
      <c r="J62" s="152">
        <v>15.408955664990188</v>
      </c>
      <c r="K62" s="151">
        <v>16.212798097331984</v>
      </c>
      <c r="L62" s="152">
        <v>10.523648604106107</v>
      </c>
      <c r="M62" s="151">
        <v>13.939320882932527</v>
      </c>
      <c r="N62" s="152">
        <v>4.3162276748059947</v>
      </c>
      <c r="O62" s="152">
        <v>10.976869735369711</v>
      </c>
      <c r="P62" s="152">
        <v>3.0715029186068277</v>
      </c>
      <c r="Q62" s="156"/>
    </row>
    <row r="63" spans="1:17" ht="15" customHeight="1" x14ac:dyDescent="0.2">
      <c r="A63" s="120" t="s">
        <v>24</v>
      </c>
      <c r="B63" s="127" t="s">
        <v>0</v>
      </c>
      <c r="C63" s="151">
        <v>9.7947201947533369</v>
      </c>
      <c r="D63" s="152">
        <v>3.8922051399602253</v>
      </c>
      <c r="E63" s="151">
        <v>13.526202792811359</v>
      </c>
      <c r="F63" s="152">
        <v>8.1159227759710859</v>
      </c>
      <c r="G63" s="151">
        <v>11.110941734933366</v>
      </c>
      <c r="H63" s="152">
        <v>12.360121584382956</v>
      </c>
      <c r="I63" s="151">
        <v>3.8930773099780547</v>
      </c>
      <c r="J63" s="152">
        <v>7.7068104239359281</v>
      </c>
      <c r="K63" s="151">
        <v>9.1299496219717788</v>
      </c>
      <c r="L63" s="152">
        <v>9.1366971254566387</v>
      </c>
      <c r="M63" s="151">
        <v>9.9994251115326005</v>
      </c>
      <c r="N63" s="152">
        <v>10.915645250481031</v>
      </c>
      <c r="O63" s="152">
        <v>10.608648224576633</v>
      </c>
      <c r="P63" s="152">
        <v>5.7867477684590218</v>
      </c>
      <c r="Q63" s="156"/>
    </row>
    <row r="64" spans="1:17" ht="15" customHeight="1" x14ac:dyDescent="0.2">
      <c r="A64" s="120" t="s">
        <v>27</v>
      </c>
      <c r="B64" s="127" t="s">
        <v>0</v>
      </c>
      <c r="C64" s="151">
        <v>8.0750603136485299</v>
      </c>
      <c r="D64" s="152">
        <v>6.9909078321675366</v>
      </c>
      <c r="E64" s="151">
        <v>-4.7818375093392929</v>
      </c>
      <c r="F64" s="152">
        <v>-7.3512719664237114E-2</v>
      </c>
      <c r="G64" s="151">
        <v>9.5541134207677061</v>
      </c>
      <c r="H64" s="152">
        <v>3.1767635673323191</v>
      </c>
      <c r="I64" s="151">
        <v>6.1379642816352442</v>
      </c>
      <c r="J64" s="152">
        <v>6.6228531135130497</v>
      </c>
      <c r="K64" s="151">
        <v>7.7007095236960588</v>
      </c>
      <c r="L64" s="152">
        <v>17.960882896773754</v>
      </c>
      <c r="M64" s="151">
        <v>15.211000035819211</v>
      </c>
      <c r="N64" s="152">
        <v>5.8408683637684033</v>
      </c>
      <c r="O64" s="152">
        <v>11.799607266883182</v>
      </c>
      <c r="P64" s="152">
        <v>9.739324676446671</v>
      </c>
      <c r="Q64" s="156"/>
    </row>
    <row r="65" spans="1:17" ht="15" customHeight="1" x14ac:dyDescent="0.2">
      <c r="A65" s="120" t="s">
        <v>43</v>
      </c>
      <c r="B65" s="128" t="s">
        <v>0</v>
      </c>
      <c r="C65" s="155">
        <v>11.606756354644876</v>
      </c>
      <c r="D65" s="154">
        <v>14.108328494789157</v>
      </c>
      <c r="E65" s="155">
        <v>4.5379336138262394</v>
      </c>
      <c r="F65" s="154">
        <v>16.253127192366978</v>
      </c>
      <c r="G65" s="155">
        <v>3.716510823007102</v>
      </c>
      <c r="H65" s="154">
        <v>9.3009280355848212</v>
      </c>
      <c r="I65" s="155">
        <v>6.5632708521268235</v>
      </c>
      <c r="J65" s="154">
        <v>7.5528097235839642</v>
      </c>
      <c r="K65" s="155">
        <v>6.8488437430464844</v>
      </c>
      <c r="L65" s="154">
        <v>5.5371085129883868</v>
      </c>
      <c r="M65" s="155">
        <v>22.00247743241308</v>
      </c>
      <c r="N65" s="154">
        <v>-0.47804921587203397</v>
      </c>
      <c r="O65" s="154">
        <v>8.138361874774791</v>
      </c>
      <c r="P65" s="154">
        <v>7.587620719265753</v>
      </c>
      <c r="Q65" s="156"/>
    </row>
    <row r="66" spans="1:17" ht="15" customHeight="1" x14ac:dyDescent="0.2">
      <c r="A66" s="52" t="s">
        <v>57</v>
      </c>
    </row>
    <row r="67" spans="1:17" ht="15" customHeight="1" x14ac:dyDescent="0.2">
      <c r="A67" s="123" t="s">
        <v>55</v>
      </c>
    </row>
  </sheetData>
  <mergeCells count="7">
    <mergeCell ref="A25:A26"/>
    <mergeCell ref="A46:A47"/>
    <mergeCell ref="A1:N1"/>
    <mergeCell ref="A4:A5"/>
    <mergeCell ref="B4:P4"/>
    <mergeCell ref="B25:P25"/>
    <mergeCell ref="B46:P46"/>
  </mergeCells>
  <printOptions horizontalCentered="1"/>
  <pageMargins left="0.25" right="0.25" top="0.75" bottom="0.75" header="0.3" footer="0.3"/>
  <pageSetup paperSize="9" scale="48" orientation="landscape" r:id="rId1"/>
  <headerFooter alignWithMargins="0">
    <oddHeader>&amp;A</oddHeader>
    <oddFooter>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showGridLines="0" topLeftCell="B1" zoomScale="90" zoomScaleNormal="90" zoomScaleSheetLayoutView="100" workbookViewId="0">
      <selection activeCell="G44" sqref="G44"/>
    </sheetView>
  </sheetViews>
  <sheetFormatPr defaultColWidth="11.19921875" defaultRowHeight="15" customHeight="1" x14ac:dyDescent="0.2"/>
  <cols>
    <col min="1" max="1" width="125.3984375" style="124" customWidth="1"/>
    <col min="2" max="14" width="16" style="1" customWidth="1"/>
    <col min="15" max="16" width="16.3984375" style="1" customWidth="1"/>
    <col min="17" max="16384" width="11.19921875" style="1"/>
  </cols>
  <sheetData>
    <row r="1" spans="1:17" ht="45" customHeight="1" x14ac:dyDescent="0.2">
      <c r="A1" s="212" t="s">
        <v>64</v>
      </c>
      <c r="B1" s="212"/>
      <c r="C1" s="212"/>
      <c r="D1" s="212"/>
      <c r="E1" s="212"/>
      <c r="F1" s="213"/>
      <c r="G1" s="213"/>
      <c r="H1" s="213"/>
      <c r="I1" s="213"/>
      <c r="J1" s="213"/>
      <c r="K1" s="213"/>
      <c r="L1" s="213"/>
      <c r="M1" s="213"/>
      <c r="N1" s="213"/>
    </row>
    <row r="2" spans="1:17" ht="15" customHeight="1" x14ac:dyDescent="0.2">
      <c r="A2" s="113"/>
      <c r="B2" s="113"/>
      <c r="C2" s="113"/>
      <c r="D2" s="113"/>
      <c r="E2" s="113"/>
      <c r="F2" s="114"/>
      <c r="G2" s="114"/>
      <c r="H2" s="114"/>
      <c r="I2" s="114"/>
      <c r="J2" s="114"/>
      <c r="K2" s="114"/>
      <c r="L2" s="114"/>
      <c r="M2" s="114"/>
      <c r="N2" s="114"/>
    </row>
    <row r="3" spans="1:17" ht="15" customHeight="1" x14ac:dyDescent="0.2">
      <c r="A3" s="113"/>
      <c r="B3" s="113"/>
      <c r="C3" s="113"/>
      <c r="D3" s="113"/>
      <c r="E3" s="113"/>
      <c r="F3" s="114"/>
      <c r="G3" s="114"/>
      <c r="H3" s="114"/>
      <c r="I3" s="114"/>
      <c r="J3" s="114"/>
      <c r="K3" s="114"/>
      <c r="L3" s="114"/>
      <c r="M3" s="114"/>
      <c r="N3" s="114"/>
    </row>
    <row r="4" spans="1:17" ht="15" customHeight="1" x14ac:dyDescent="0.2">
      <c r="A4" s="210" t="s">
        <v>5</v>
      </c>
      <c r="B4" s="214" t="s">
        <v>46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</row>
    <row r="5" spans="1:17" ht="15" customHeight="1" x14ac:dyDescent="0.2">
      <c r="A5" s="211"/>
      <c r="B5" s="14">
        <v>2002</v>
      </c>
      <c r="C5" s="15">
        <v>2003</v>
      </c>
      <c r="D5" s="14">
        <v>2004</v>
      </c>
      <c r="E5" s="15">
        <v>2005</v>
      </c>
      <c r="F5" s="14">
        <v>2006</v>
      </c>
      <c r="G5" s="89">
        <v>2007</v>
      </c>
      <c r="H5" s="14">
        <v>2008</v>
      </c>
      <c r="I5" s="15">
        <v>2009</v>
      </c>
      <c r="J5" s="14">
        <v>2010</v>
      </c>
      <c r="K5" s="15">
        <v>2011</v>
      </c>
      <c r="L5" s="14">
        <v>2012</v>
      </c>
      <c r="M5" s="15">
        <v>2013</v>
      </c>
      <c r="N5" s="14">
        <v>2014</v>
      </c>
      <c r="O5" s="131">
        <v>2015</v>
      </c>
      <c r="P5" s="131">
        <v>2016</v>
      </c>
      <c r="Q5" s="9"/>
    </row>
    <row r="6" spans="1:17" ht="15" customHeight="1" x14ac:dyDescent="0.2">
      <c r="A6" s="117" t="s">
        <v>28</v>
      </c>
      <c r="B6" s="42">
        <v>118153.03862631779</v>
      </c>
      <c r="C6" s="41">
        <v>149849.9252556343</v>
      </c>
      <c r="D6" s="41">
        <v>176538.9266067736</v>
      </c>
      <c r="E6" s="41">
        <v>192768.0613979458</v>
      </c>
      <c r="F6" s="41">
        <v>207103.83160331039</v>
      </c>
      <c r="G6" s="90">
        <v>239376.501462988</v>
      </c>
      <c r="H6" s="41">
        <v>280543.11782592209</v>
      </c>
      <c r="I6" s="41">
        <v>274298.49511759239</v>
      </c>
      <c r="J6" s="90">
        <v>310329.36483631138</v>
      </c>
      <c r="K6" s="41">
        <v>347633.30759261537</v>
      </c>
      <c r="L6" s="41">
        <v>391657.08428421692</v>
      </c>
      <c r="M6" s="41">
        <v>416893.59716539888</v>
      </c>
      <c r="N6" s="41">
        <v>447642.16805342783</v>
      </c>
      <c r="O6" s="41">
        <v>456632.90253843321</v>
      </c>
      <c r="P6" s="41">
        <v>455334.06025236152</v>
      </c>
      <c r="Q6" s="100"/>
    </row>
    <row r="7" spans="1:17" s="5" customFormat="1" ht="15" customHeight="1" x14ac:dyDescent="0.2">
      <c r="A7" s="118" t="s">
        <v>13</v>
      </c>
      <c r="B7" s="42">
        <v>7070.9058537637993</v>
      </c>
      <c r="C7" s="95">
        <v>8810.1338122675006</v>
      </c>
      <c r="D7" s="95">
        <v>10707.431423547001</v>
      </c>
      <c r="E7" s="95">
        <v>10882.042319628001</v>
      </c>
      <c r="F7" s="95">
        <v>11682.179084558</v>
      </c>
      <c r="G7" s="95">
        <v>12248.035877265</v>
      </c>
      <c r="H7" s="95">
        <v>17469.314571758998</v>
      </c>
      <c r="I7" s="95">
        <v>15791.375853273999</v>
      </c>
      <c r="J7" s="95">
        <v>17267.370757633031</v>
      </c>
      <c r="K7" s="95">
        <v>20262.087704668258</v>
      </c>
      <c r="L7" s="95">
        <v>24304.918338504649</v>
      </c>
      <c r="M7" s="95">
        <v>25159.997238619868</v>
      </c>
      <c r="N7" s="41">
        <v>26103.389284497211</v>
      </c>
      <c r="O7" s="41">
        <v>30015.05732479439</v>
      </c>
      <c r="P7" s="41">
        <v>34301.397353562708</v>
      </c>
      <c r="Q7" s="100"/>
    </row>
    <row r="8" spans="1:17" s="5" customFormat="1" ht="15" customHeight="1" x14ac:dyDescent="0.2">
      <c r="A8" s="118" t="s">
        <v>25</v>
      </c>
      <c r="B8" s="42">
        <v>72675.58334599901</v>
      </c>
      <c r="C8" s="95">
        <v>96502.692268485887</v>
      </c>
      <c r="D8" s="95">
        <v>112391.06149251691</v>
      </c>
      <c r="E8" s="95">
        <v>122905.0168616836</v>
      </c>
      <c r="F8" s="95">
        <v>131928.7563746302</v>
      </c>
      <c r="G8" s="95">
        <v>154188.29652143619</v>
      </c>
      <c r="H8" s="95">
        <v>179417.55667081391</v>
      </c>
      <c r="I8" s="95">
        <v>171743.93220296851</v>
      </c>
      <c r="J8" s="95">
        <v>199298.17052681584</v>
      </c>
      <c r="K8" s="95">
        <v>220666.44190092053</v>
      </c>
      <c r="L8" s="95">
        <v>244699.8001123252</v>
      </c>
      <c r="M8" s="95">
        <v>260919.81193923292</v>
      </c>
      <c r="N8" s="95">
        <v>274527.33680479566</v>
      </c>
      <c r="O8" s="95">
        <v>271884.91231632855</v>
      </c>
      <c r="P8" s="95">
        <v>263134.35586934327</v>
      </c>
      <c r="Q8" s="100"/>
    </row>
    <row r="9" spans="1:17" s="7" customFormat="1" ht="15" customHeight="1" x14ac:dyDescent="0.2">
      <c r="A9" s="4" t="s">
        <v>12</v>
      </c>
      <c r="B9" s="43">
        <v>4561.8537731740998</v>
      </c>
      <c r="C9" s="91">
        <v>5550.4906400049003</v>
      </c>
      <c r="D9" s="23">
        <v>5846.5689892592</v>
      </c>
      <c r="E9" s="91">
        <v>7377.9406858762995</v>
      </c>
      <c r="F9" s="23">
        <v>8974.7962358833011</v>
      </c>
      <c r="G9" s="91">
        <v>10976.843382219999</v>
      </c>
      <c r="H9" s="23">
        <v>10811.926700766</v>
      </c>
      <c r="I9" s="91">
        <v>11473.022507711999</v>
      </c>
      <c r="J9" s="23">
        <v>13311.89739170867</v>
      </c>
      <c r="K9" s="91">
        <v>16834.51579588552</v>
      </c>
      <c r="L9" s="23">
        <v>16378.135673788051</v>
      </c>
      <c r="M9" s="91">
        <v>19157.122857994578</v>
      </c>
      <c r="N9" s="23">
        <v>18992.47277936609</v>
      </c>
      <c r="O9" s="23">
        <v>19513.082039199089</v>
      </c>
      <c r="P9" s="23">
        <v>18107.065950001572</v>
      </c>
      <c r="Q9" s="100"/>
    </row>
    <row r="10" spans="1:17" s="7" customFormat="1" ht="15" customHeight="1" x14ac:dyDescent="0.2">
      <c r="A10" s="119" t="s">
        <v>11</v>
      </c>
      <c r="B10" s="43">
        <v>57075.690874010004</v>
      </c>
      <c r="C10" s="91">
        <v>78350.219424392999</v>
      </c>
      <c r="D10" s="23">
        <v>92478.311288475001</v>
      </c>
      <c r="E10" s="91">
        <v>99244.460083504004</v>
      </c>
      <c r="F10" s="23">
        <v>104729.18349607001</v>
      </c>
      <c r="G10" s="91">
        <v>120916.31375447</v>
      </c>
      <c r="H10" s="23">
        <v>142517.92267102</v>
      </c>
      <c r="I10" s="91">
        <v>127354.49298195</v>
      </c>
      <c r="J10" s="23">
        <v>150112.84330772265</v>
      </c>
      <c r="K10" s="91">
        <v>164953.64822149079</v>
      </c>
      <c r="L10" s="23">
        <v>182001.5225571554</v>
      </c>
      <c r="M10" s="91">
        <v>195157.39751552837</v>
      </c>
      <c r="N10" s="23">
        <v>201867.51048306952</v>
      </c>
      <c r="O10" s="23">
        <v>201574.02422631581</v>
      </c>
      <c r="P10" s="23">
        <v>198209.3493040319</v>
      </c>
      <c r="Q10" s="100"/>
    </row>
    <row r="11" spans="1:17" s="7" customFormat="1" ht="15" customHeight="1" x14ac:dyDescent="0.2">
      <c r="A11" s="4" t="s">
        <v>19</v>
      </c>
      <c r="B11" s="43">
        <v>3944.8658659432003</v>
      </c>
      <c r="C11" s="91">
        <v>3738.6662286198002</v>
      </c>
      <c r="D11" s="23">
        <v>4719.3600105122996</v>
      </c>
      <c r="E11" s="91">
        <v>5182.1793918753001</v>
      </c>
      <c r="F11" s="23">
        <v>6067.3041155208994</v>
      </c>
      <c r="G11" s="91">
        <v>6895.9004398571997</v>
      </c>
      <c r="H11" s="23">
        <v>8566.2602591059003</v>
      </c>
      <c r="I11" s="91">
        <v>7917.7614799174999</v>
      </c>
      <c r="J11" s="23">
        <v>10310.704980839781</v>
      </c>
      <c r="K11" s="91">
        <v>11192.94605910801</v>
      </c>
      <c r="L11" s="23">
        <v>11644.14821812254</v>
      </c>
      <c r="M11" s="91">
        <v>11164.432182786561</v>
      </c>
      <c r="N11" s="23">
        <v>15534.15236623523</v>
      </c>
      <c r="O11" s="23">
        <v>16695.90885035857</v>
      </c>
      <c r="P11" s="23">
        <v>15046.61751532362</v>
      </c>
      <c r="Q11" s="100"/>
    </row>
    <row r="12" spans="1:17" s="7" customFormat="1" ht="15" customHeight="1" x14ac:dyDescent="0.2">
      <c r="A12" s="4" t="s">
        <v>7</v>
      </c>
      <c r="B12" s="43">
        <v>7093.1728328716999</v>
      </c>
      <c r="C12" s="92">
        <v>8863.3159754682001</v>
      </c>
      <c r="D12" s="24">
        <v>9346.8212042703999</v>
      </c>
      <c r="E12" s="92">
        <v>11100.436700427999</v>
      </c>
      <c r="F12" s="24">
        <v>12157.472527156</v>
      </c>
      <c r="G12" s="92">
        <v>15399.238944889001</v>
      </c>
      <c r="H12" s="24">
        <v>17521.447039922001</v>
      </c>
      <c r="I12" s="92">
        <v>24998.655233388999</v>
      </c>
      <c r="J12" s="24">
        <v>25562.724846544737</v>
      </c>
      <c r="K12" s="92">
        <v>27685.331824436191</v>
      </c>
      <c r="L12" s="24">
        <v>34675.993663259193</v>
      </c>
      <c r="M12" s="92">
        <v>35440.859382923431</v>
      </c>
      <c r="N12" s="24">
        <v>38133.201176124829</v>
      </c>
      <c r="O12" s="24">
        <v>34101.89720045506</v>
      </c>
      <c r="P12" s="24">
        <v>31771.323099986159</v>
      </c>
      <c r="Q12" s="100"/>
    </row>
    <row r="13" spans="1:17" s="7" customFormat="1" ht="15" customHeight="1" x14ac:dyDescent="0.2">
      <c r="A13" s="118" t="s">
        <v>10</v>
      </c>
      <c r="B13" s="42">
        <v>38406.549426555001</v>
      </c>
      <c r="C13" s="95">
        <v>44537.099174880896</v>
      </c>
      <c r="D13" s="95">
        <v>53440.433690709702</v>
      </c>
      <c r="E13" s="95">
        <v>58981.002216634195</v>
      </c>
      <c r="F13" s="95">
        <v>63492.896144122205</v>
      </c>
      <c r="G13" s="95">
        <v>72940.169064286805</v>
      </c>
      <c r="H13" s="95">
        <v>83656.246583349202</v>
      </c>
      <c r="I13" s="95">
        <v>86763.18706134989</v>
      </c>
      <c r="J13" s="95">
        <v>93763.823551862544</v>
      </c>
      <c r="K13" s="95">
        <v>106704.77798702658</v>
      </c>
      <c r="L13" s="95">
        <v>122652.36583338708</v>
      </c>
      <c r="M13" s="95">
        <v>130813.78798754601</v>
      </c>
      <c r="N13" s="90">
        <v>147011.44196413495</v>
      </c>
      <c r="O13" s="90">
        <v>154732.9328973103</v>
      </c>
      <c r="P13" s="90">
        <v>157898.30702945558</v>
      </c>
      <c r="Q13" s="100"/>
    </row>
    <row r="14" spans="1:17" s="7" customFormat="1" ht="15" customHeight="1" x14ac:dyDescent="0.2">
      <c r="A14" s="4" t="s">
        <v>20</v>
      </c>
      <c r="B14" s="43">
        <v>7342.3304285585</v>
      </c>
      <c r="C14" s="91">
        <v>8938.2322276348987</v>
      </c>
      <c r="D14" s="23">
        <v>11625.509770007999</v>
      </c>
      <c r="E14" s="91">
        <v>12355.017006243001</v>
      </c>
      <c r="F14" s="23">
        <v>13201.350824236999</v>
      </c>
      <c r="G14" s="91">
        <v>15887.122719950001</v>
      </c>
      <c r="H14" s="23">
        <v>17188.562991752999</v>
      </c>
      <c r="I14" s="91">
        <v>17111.294565403001</v>
      </c>
      <c r="J14" s="23">
        <v>18527.445532677219</v>
      </c>
      <c r="K14" s="91">
        <v>22340.762320702041</v>
      </c>
      <c r="L14" s="23">
        <v>25917.96827775344</v>
      </c>
      <c r="M14" s="91">
        <v>27852.429737723123</v>
      </c>
      <c r="N14" s="23">
        <v>32631.92384088803</v>
      </c>
      <c r="O14" s="23">
        <v>33319.020687367403</v>
      </c>
      <c r="P14" s="23">
        <v>35970.587497044893</v>
      </c>
      <c r="Q14" s="100"/>
    </row>
    <row r="15" spans="1:17" s="7" customFormat="1" ht="15" customHeight="1" x14ac:dyDescent="0.2">
      <c r="A15" s="4" t="s">
        <v>9</v>
      </c>
      <c r="B15" s="43">
        <v>6309.2140404191996</v>
      </c>
      <c r="C15" s="91">
        <v>7639.1154573212998</v>
      </c>
      <c r="D15" s="23">
        <v>10173.678186537001</v>
      </c>
      <c r="E15" s="91">
        <v>11259.740427099001</v>
      </c>
      <c r="F15" s="23">
        <v>11118.8271986</v>
      </c>
      <c r="G15" s="91">
        <v>12863.937935989001</v>
      </c>
      <c r="H15" s="23">
        <v>14742.243683362</v>
      </c>
      <c r="I15" s="91">
        <v>15520.552597254</v>
      </c>
      <c r="J15" s="23">
        <v>16291.858006502211</v>
      </c>
      <c r="K15" s="91">
        <v>18498.401195065209</v>
      </c>
      <c r="L15" s="23">
        <v>21008.857243867151</v>
      </c>
      <c r="M15" s="91">
        <v>22987.527001266259</v>
      </c>
      <c r="N15" s="23">
        <v>25793.277689762002</v>
      </c>
      <c r="O15" s="23">
        <v>26135.93913640051</v>
      </c>
      <c r="P15" s="23">
        <v>25609.87155105919</v>
      </c>
      <c r="Q15" s="100"/>
    </row>
    <row r="16" spans="1:17" s="7" customFormat="1" ht="15" customHeight="1" x14ac:dyDescent="0.2">
      <c r="A16" s="4" t="s">
        <v>21</v>
      </c>
      <c r="B16" s="43">
        <v>1933.5808692993</v>
      </c>
      <c r="C16" s="91">
        <v>2400.7166948955996</v>
      </c>
      <c r="D16" s="23">
        <v>2814.4357916696999</v>
      </c>
      <c r="E16" s="91">
        <v>3071.8936788579999</v>
      </c>
      <c r="F16" s="23">
        <v>3677.4803195117997</v>
      </c>
      <c r="G16" s="91">
        <v>4539.3464655715998</v>
      </c>
      <c r="H16" s="23">
        <v>5174.2006654445004</v>
      </c>
      <c r="I16" s="91">
        <v>5668.0642750232</v>
      </c>
      <c r="J16" s="23">
        <v>5772.0385023437002</v>
      </c>
      <c r="K16" s="91">
        <v>7381.1384096441097</v>
      </c>
      <c r="L16" s="23">
        <v>8808.4649509111314</v>
      </c>
      <c r="M16" s="91">
        <v>8322.1000579135907</v>
      </c>
      <c r="N16" s="23">
        <v>8799.2468686768207</v>
      </c>
      <c r="O16" s="23">
        <v>11625.244680975051</v>
      </c>
      <c r="P16" s="23">
        <v>9679.22197110448</v>
      </c>
      <c r="Q16" s="100"/>
    </row>
    <row r="17" spans="1:17" s="7" customFormat="1" ht="15" customHeight="1" x14ac:dyDescent="0.2">
      <c r="A17" s="4" t="s">
        <v>22</v>
      </c>
      <c r="B17" s="43">
        <v>3520.3534915584996</v>
      </c>
      <c r="C17" s="91">
        <v>4134.6478294590997</v>
      </c>
      <c r="D17" s="23">
        <v>4862.3733949817997</v>
      </c>
      <c r="E17" s="91">
        <v>5413.1175489243005</v>
      </c>
      <c r="F17" s="23">
        <v>5750.5157601103001</v>
      </c>
      <c r="G17" s="91">
        <v>6453.9153188384998</v>
      </c>
      <c r="H17" s="23">
        <v>8302.3241295718999</v>
      </c>
      <c r="I17" s="91">
        <v>8401.2582805496004</v>
      </c>
      <c r="J17" s="23">
        <v>7347.0252175138994</v>
      </c>
      <c r="K17" s="91">
        <v>7831.9733709825096</v>
      </c>
      <c r="L17" s="23">
        <v>9983.4065402014694</v>
      </c>
      <c r="M17" s="91">
        <v>10590.045524033751</v>
      </c>
      <c r="N17" s="23">
        <v>11270.144341321229</v>
      </c>
      <c r="O17" s="23">
        <v>11591.080585772779</v>
      </c>
      <c r="P17" s="23">
        <v>12254.71285287715</v>
      </c>
      <c r="Q17" s="100"/>
    </row>
    <row r="18" spans="1:17" s="7" customFormat="1" ht="15" customHeight="1" x14ac:dyDescent="0.2">
      <c r="A18" s="4" t="s">
        <v>8</v>
      </c>
      <c r="B18" s="43">
        <v>2376.7300005262</v>
      </c>
      <c r="C18" s="91">
        <v>2604.3400521765998</v>
      </c>
      <c r="D18" s="23">
        <v>3166.5091922894003</v>
      </c>
      <c r="E18" s="91">
        <v>3149.4999399819999</v>
      </c>
      <c r="F18" s="23">
        <v>3715.9061296298</v>
      </c>
      <c r="G18" s="91">
        <v>4700.8480325922001</v>
      </c>
      <c r="H18" s="23">
        <v>5055.1117255875997</v>
      </c>
      <c r="I18" s="91">
        <v>6191.7864305530993</v>
      </c>
      <c r="J18" s="23">
        <v>7346.1376410766698</v>
      </c>
      <c r="K18" s="91">
        <v>8342.6935561598293</v>
      </c>
      <c r="L18" s="23">
        <v>9388.1748358425812</v>
      </c>
      <c r="M18" s="91">
        <v>10145.147665010911</v>
      </c>
      <c r="N18" s="23">
        <v>11411.9525108167</v>
      </c>
      <c r="O18" s="23">
        <v>12531.548923587879</v>
      </c>
      <c r="P18" s="23">
        <v>12472.359220400489</v>
      </c>
      <c r="Q18" s="100"/>
    </row>
    <row r="19" spans="1:17" s="7" customFormat="1" ht="15" customHeight="1" x14ac:dyDescent="0.2">
      <c r="A19" s="4" t="s">
        <v>6</v>
      </c>
      <c r="B19" s="43">
        <v>1402.2845833397</v>
      </c>
      <c r="C19" s="91">
        <v>1632.1595128934</v>
      </c>
      <c r="D19" s="23">
        <v>1565.2350009604002</v>
      </c>
      <c r="E19" s="91">
        <v>1847.4906223746</v>
      </c>
      <c r="F19" s="23">
        <v>1807.0712297671</v>
      </c>
      <c r="G19" s="91">
        <v>1898.0693470768001</v>
      </c>
      <c r="H19" s="23">
        <v>2094.0277481089001</v>
      </c>
      <c r="I19" s="91">
        <v>2275.8407830499</v>
      </c>
      <c r="J19" s="23">
        <v>1882.12849419542</v>
      </c>
      <c r="K19" s="91">
        <v>2479.5886415403197</v>
      </c>
      <c r="L19" s="23">
        <v>2951.9948014086099</v>
      </c>
      <c r="M19" s="91">
        <v>2942.1952061792799</v>
      </c>
      <c r="N19" s="23">
        <v>3622.77507547304</v>
      </c>
      <c r="O19" s="23">
        <v>4168.2194775642902</v>
      </c>
      <c r="P19" s="23">
        <v>4684.5968339271203</v>
      </c>
      <c r="Q19" s="100"/>
    </row>
    <row r="20" spans="1:17" s="7" customFormat="1" ht="15" customHeight="1" x14ac:dyDescent="0.2">
      <c r="A20" s="4" t="s">
        <v>23</v>
      </c>
      <c r="B20" s="43">
        <v>3902.0641095394003</v>
      </c>
      <c r="C20" s="91">
        <v>4046.0492308891003</v>
      </c>
      <c r="D20" s="23">
        <v>5115.3513267938997</v>
      </c>
      <c r="E20" s="91">
        <v>5874.1880615355994</v>
      </c>
      <c r="F20" s="23">
        <v>7407.9841594783002</v>
      </c>
      <c r="G20" s="91">
        <v>7379.5454796003996</v>
      </c>
      <c r="H20" s="23">
        <v>9995.3931971939001</v>
      </c>
      <c r="I20" s="91">
        <v>8345.0687423301006</v>
      </c>
      <c r="J20" s="23">
        <v>10560.99443510118</v>
      </c>
      <c r="K20" s="91">
        <v>11582.030007590469</v>
      </c>
      <c r="L20" s="23">
        <v>13455.139028705531</v>
      </c>
      <c r="M20" s="91">
        <v>14550.63852217448</v>
      </c>
      <c r="N20" s="23">
        <v>15692.69493359658</v>
      </c>
      <c r="O20" s="23">
        <v>15694.83431632143</v>
      </c>
      <c r="P20" s="23">
        <v>15403.915528033889</v>
      </c>
      <c r="Q20" s="100"/>
    </row>
    <row r="21" spans="1:17" s="7" customFormat="1" ht="15" customHeight="1" x14ac:dyDescent="0.2">
      <c r="A21" s="120" t="s">
        <v>24</v>
      </c>
      <c r="B21" s="43">
        <v>5586.1796625191</v>
      </c>
      <c r="C21" s="91">
        <v>6416.4630344952002</v>
      </c>
      <c r="D21" s="23">
        <v>6639.3788645655004</v>
      </c>
      <c r="E21" s="91">
        <v>7819.6721331444996</v>
      </c>
      <c r="F21" s="23">
        <v>8207.5271083088992</v>
      </c>
      <c r="G21" s="91">
        <v>10111.872940219</v>
      </c>
      <c r="H21" s="23">
        <v>11215.058663382</v>
      </c>
      <c r="I21" s="91">
        <v>12211.026971795</v>
      </c>
      <c r="J21" s="23">
        <v>14177.55523511108</v>
      </c>
      <c r="K21" s="91">
        <v>15691.496237482019</v>
      </c>
      <c r="L21" s="23">
        <v>17263.279529160001</v>
      </c>
      <c r="M21" s="91">
        <v>18142.781662249999</v>
      </c>
      <c r="N21" s="23">
        <v>21028.411275591043</v>
      </c>
      <c r="O21" s="23">
        <v>21530.426417849078</v>
      </c>
      <c r="P21" s="23">
        <v>22346.677811947899</v>
      </c>
      <c r="Q21" s="100"/>
    </row>
    <row r="22" spans="1:17" s="7" customFormat="1" ht="15" customHeight="1" x14ac:dyDescent="0.2">
      <c r="A22" s="120" t="s">
        <v>27</v>
      </c>
      <c r="B22" s="43">
        <v>3375.3138400355001</v>
      </c>
      <c r="C22" s="91">
        <v>3883.1171228028998</v>
      </c>
      <c r="D22" s="23">
        <v>4349.4416995294996</v>
      </c>
      <c r="E22" s="91">
        <v>4750.0549782425005</v>
      </c>
      <c r="F22" s="23">
        <v>4557.9939555649007</v>
      </c>
      <c r="G22" s="91">
        <v>4845.1672908156006</v>
      </c>
      <c r="H22" s="23">
        <v>5246.3268258690005</v>
      </c>
      <c r="I22" s="91">
        <v>5667.1209944132006</v>
      </c>
      <c r="J22" s="23">
        <v>6233.2596769809707</v>
      </c>
      <c r="K22" s="91">
        <v>6626.13948226292</v>
      </c>
      <c r="L22" s="23">
        <v>7368.4753093071695</v>
      </c>
      <c r="M22" s="91">
        <v>8033.4522480134601</v>
      </c>
      <c r="N22" s="23">
        <v>9041.8225420887393</v>
      </c>
      <c r="O22" s="23">
        <v>10034.68238971035</v>
      </c>
      <c r="P22" s="23">
        <v>11676.63247250456</v>
      </c>
      <c r="Q22" s="100"/>
    </row>
    <row r="23" spans="1:17" s="13" customFormat="1" ht="15" customHeight="1" x14ac:dyDescent="0.2">
      <c r="A23" s="120" t="s">
        <v>43</v>
      </c>
      <c r="B23" s="43">
        <v>2658.4984007596004</v>
      </c>
      <c r="C23" s="91">
        <v>2842.2580123128</v>
      </c>
      <c r="D23" s="23">
        <v>3128.5204633744997</v>
      </c>
      <c r="E23" s="91">
        <v>3440.3278202307001</v>
      </c>
      <c r="F23" s="24">
        <v>4048.2394589141004</v>
      </c>
      <c r="G23" s="92">
        <v>4260.3435336336997</v>
      </c>
      <c r="H23" s="24">
        <v>4642.9969530764001</v>
      </c>
      <c r="I23" s="92">
        <v>5371.1734209788001</v>
      </c>
      <c r="J23" s="24">
        <v>5625.3808103601905</v>
      </c>
      <c r="K23" s="92">
        <v>5930.5547655971604</v>
      </c>
      <c r="L23" s="24">
        <v>6506.6053162300104</v>
      </c>
      <c r="M23" s="92">
        <v>7247.4703629811602</v>
      </c>
      <c r="N23" s="24">
        <v>7719.1928859207701</v>
      </c>
      <c r="O23" s="24">
        <v>8101.9362817614901</v>
      </c>
      <c r="P23" s="24">
        <v>7799.7312905559302</v>
      </c>
      <c r="Q23" s="100"/>
    </row>
    <row r="24" spans="1:17" s="13" customFormat="1" ht="15" customHeight="1" x14ac:dyDescent="0.2">
      <c r="A24" s="83"/>
      <c r="B24" s="83"/>
      <c r="C24" s="83"/>
      <c r="D24" s="83"/>
      <c r="E24" s="83"/>
      <c r="F24" s="88"/>
      <c r="G24" s="88"/>
      <c r="H24" s="84"/>
      <c r="I24" s="84"/>
      <c r="J24" s="84"/>
      <c r="K24" s="84"/>
      <c r="L24" s="84"/>
      <c r="M24" s="84"/>
      <c r="N24" s="84"/>
      <c r="O24" s="84"/>
      <c r="P24" s="84"/>
      <c r="Q24" s="100"/>
    </row>
    <row r="25" spans="1:17" ht="15" customHeight="1" x14ac:dyDescent="0.2">
      <c r="A25" s="210" t="s">
        <v>5</v>
      </c>
      <c r="B25" s="214" t="s">
        <v>47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100"/>
    </row>
    <row r="26" spans="1:17" ht="15" customHeight="1" x14ac:dyDescent="0.2">
      <c r="A26" s="211"/>
      <c r="B26" s="14">
        <v>2002</v>
      </c>
      <c r="C26" s="15">
        <v>2003</v>
      </c>
      <c r="D26" s="14">
        <v>2004</v>
      </c>
      <c r="E26" s="15">
        <v>2005</v>
      </c>
      <c r="F26" s="14">
        <v>2006</v>
      </c>
      <c r="G26" s="15">
        <v>2007</v>
      </c>
      <c r="H26" s="14">
        <v>2008</v>
      </c>
      <c r="I26" s="15">
        <v>2009</v>
      </c>
      <c r="J26" s="87">
        <v>2010</v>
      </c>
      <c r="K26" s="15">
        <v>2011</v>
      </c>
      <c r="L26" s="14">
        <v>2012</v>
      </c>
      <c r="M26" s="15">
        <v>2013</v>
      </c>
      <c r="N26" s="14">
        <v>2014</v>
      </c>
      <c r="O26" s="131">
        <v>2015</v>
      </c>
      <c r="P26" s="131">
        <v>2016</v>
      </c>
      <c r="Q26" s="100"/>
    </row>
    <row r="27" spans="1:17" ht="15" customHeight="1" x14ac:dyDescent="0.2">
      <c r="A27" s="117" t="s">
        <v>28</v>
      </c>
      <c r="B27" s="126" t="s">
        <v>0</v>
      </c>
      <c r="C27" s="148">
        <v>0.84748988908234235</v>
      </c>
      <c r="D27" s="148">
        <v>4.8601254629125457</v>
      </c>
      <c r="E27" s="148">
        <v>3.9457549457380336</v>
      </c>
      <c r="F27" s="148">
        <v>4.8247427499650275</v>
      </c>
      <c r="G27" s="148">
        <v>6.3999642855914418</v>
      </c>
      <c r="H27" s="148">
        <v>3.9257614070048685</v>
      </c>
      <c r="I27" s="148">
        <v>-6.2929334461585107</v>
      </c>
      <c r="J27" s="149">
        <v>10.910492050829257</v>
      </c>
      <c r="K27" s="148">
        <v>1.9757402531785484</v>
      </c>
      <c r="L27" s="148">
        <v>3.4824474057861377</v>
      </c>
      <c r="M27" s="148">
        <v>1.081368553655504</v>
      </c>
      <c r="N27" s="148">
        <v>-0.9031767155467163</v>
      </c>
      <c r="O27" s="148">
        <v>-6.2728189835415833</v>
      </c>
      <c r="P27" s="148">
        <v>-3.0484592863655346</v>
      </c>
      <c r="Q27" s="100"/>
    </row>
    <row r="28" spans="1:17" ht="15" customHeight="1" x14ac:dyDescent="0.2">
      <c r="A28" s="118" t="s">
        <v>13</v>
      </c>
      <c r="B28" s="126" t="s">
        <v>0</v>
      </c>
      <c r="C28" s="148">
        <v>-0.77604966628556094</v>
      </c>
      <c r="D28" s="148">
        <v>10.857612324401277</v>
      </c>
      <c r="E28" s="148">
        <v>-2.3096481322789297</v>
      </c>
      <c r="F28" s="148">
        <v>6.8728904231698307</v>
      </c>
      <c r="G28" s="148">
        <v>-2.1286298889194755</v>
      </c>
      <c r="H28" s="148">
        <v>12.902795380093979</v>
      </c>
      <c r="I28" s="148">
        <v>-2.0667185278274269</v>
      </c>
      <c r="J28" s="148">
        <v>6.1422890034239952</v>
      </c>
      <c r="K28" s="148">
        <v>2.9464306270302831</v>
      </c>
      <c r="L28" s="148">
        <v>7.7230137452929615</v>
      </c>
      <c r="M28" s="148">
        <v>3.4677795247281873</v>
      </c>
      <c r="N28" s="148">
        <v>-2.0233639390135894</v>
      </c>
      <c r="O28" s="148">
        <v>-0.47406863639541941</v>
      </c>
      <c r="P28" s="148">
        <v>8.5451996086655093</v>
      </c>
      <c r="Q28" s="100"/>
    </row>
    <row r="29" spans="1:17" ht="15" customHeight="1" x14ac:dyDescent="0.2">
      <c r="A29" s="118" t="s">
        <v>25</v>
      </c>
      <c r="B29" s="126" t="s">
        <v>0</v>
      </c>
      <c r="C29" s="148">
        <v>1.1771255119398916</v>
      </c>
      <c r="D29" s="148">
        <v>4.8927832883834954</v>
      </c>
      <c r="E29" s="148">
        <v>3.6683722657280704</v>
      </c>
      <c r="F29" s="148">
        <v>4.4369916845941937</v>
      </c>
      <c r="G29" s="148">
        <v>7.7345935722528569</v>
      </c>
      <c r="H29" s="148">
        <v>2.2709203605784989</v>
      </c>
      <c r="I29" s="148">
        <v>-9.7894268915028384</v>
      </c>
      <c r="J29" s="149">
        <v>13.766363770724999</v>
      </c>
      <c r="K29" s="148">
        <v>0.82204532652958573</v>
      </c>
      <c r="L29" s="148">
        <v>1.7978412127515275</v>
      </c>
      <c r="M29" s="148">
        <v>0.63742843727561116</v>
      </c>
      <c r="N29" s="148">
        <v>-2.6867117428101994</v>
      </c>
      <c r="O29" s="148">
        <v>-7.7316887478620639</v>
      </c>
      <c r="P29" s="148">
        <v>-5.1156712599883196</v>
      </c>
      <c r="Q29" s="100"/>
    </row>
    <row r="30" spans="1:17" ht="15" customHeight="1" x14ac:dyDescent="0.2">
      <c r="A30" s="4" t="s">
        <v>12</v>
      </c>
      <c r="B30" s="127" t="s">
        <v>0</v>
      </c>
      <c r="C30" s="151">
        <v>6.0953023814686702</v>
      </c>
      <c r="D30" s="152">
        <v>13.976785943190318</v>
      </c>
      <c r="E30" s="151">
        <v>10.710722279761287</v>
      </c>
      <c r="F30" s="152">
        <v>7.7952056396071612</v>
      </c>
      <c r="G30" s="151">
        <v>11.438656421057569</v>
      </c>
      <c r="H30" s="152">
        <v>-0.27655826043916365</v>
      </c>
      <c r="I30" s="151">
        <v>-21.789577474413445</v>
      </c>
      <c r="J30" s="153">
        <v>25.863767441756401</v>
      </c>
      <c r="K30" s="151">
        <v>2.8756491588395328</v>
      </c>
      <c r="L30" s="152">
        <v>1.5180844953346373</v>
      </c>
      <c r="M30" s="151">
        <v>-4.9272934811967044</v>
      </c>
      <c r="N30" s="152">
        <v>-2.5896220661827729</v>
      </c>
      <c r="O30" s="152">
        <v>2.359314523954037</v>
      </c>
      <c r="P30" s="152">
        <v>-7.8956797936353018</v>
      </c>
      <c r="Q30" s="100"/>
    </row>
    <row r="31" spans="1:17" ht="15" customHeight="1" x14ac:dyDescent="0.2">
      <c r="A31" s="119" t="s">
        <v>11</v>
      </c>
      <c r="B31" s="127" t="s">
        <v>0</v>
      </c>
      <c r="C31" s="152">
        <v>0.48544311606950608</v>
      </c>
      <c r="D31" s="152">
        <v>4.6506561184250561</v>
      </c>
      <c r="E31" s="152">
        <v>3.1417268840181256</v>
      </c>
      <c r="F31" s="152">
        <v>4.3304522295550818</v>
      </c>
      <c r="G31" s="152">
        <v>6.9167075646510812</v>
      </c>
      <c r="H31" s="152">
        <v>2.0551924784740994</v>
      </c>
      <c r="I31" s="152">
        <v>-10.64509568745976</v>
      </c>
      <c r="J31" s="152">
        <v>13.842463984877696</v>
      </c>
      <c r="K31" s="152">
        <v>-4.6742229985763384E-2</v>
      </c>
      <c r="L31" s="152">
        <v>1.0870841048121971</v>
      </c>
      <c r="M31" s="152">
        <v>1.3202279738644407</v>
      </c>
      <c r="N31" s="152">
        <v>-2.5002355787644204</v>
      </c>
      <c r="O31" s="152">
        <v>-7.7928201843491252</v>
      </c>
      <c r="P31" s="152">
        <v>-4.5613043509114215</v>
      </c>
      <c r="Q31" s="100"/>
    </row>
    <row r="32" spans="1:17" ht="15" customHeight="1" x14ac:dyDescent="0.2">
      <c r="A32" s="4" t="s">
        <v>19</v>
      </c>
      <c r="B32" s="127" t="s">
        <v>0</v>
      </c>
      <c r="C32" s="152">
        <v>5.8556499471666967</v>
      </c>
      <c r="D32" s="152">
        <v>4.5088441819619574</v>
      </c>
      <c r="E32" s="152">
        <v>1.3851907684619302</v>
      </c>
      <c r="F32" s="152">
        <v>2.3390280306339717</v>
      </c>
      <c r="G32" s="152">
        <v>2.1284472953357669</v>
      </c>
      <c r="H32" s="152">
        <v>12.347783859623608</v>
      </c>
      <c r="I32" s="152">
        <v>-7.5352135700949674</v>
      </c>
      <c r="J32" s="152">
        <v>10.716936093783946</v>
      </c>
      <c r="K32" s="152">
        <v>2.996700287263887</v>
      </c>
      <c r="L32" s="152">
        <v>6.0618450882261365</v>
      </c>
      <c r="M32" s="152">
        <v>-8.5508186815652536</v>
      </c>
      <c r="N32" s="152">
        <v>-3.7432883017533114</v>
      </c>
      <c r="O32" s="152">
        <v>-10.497549112276328</v>
      </c>
      <c r="P32" s="152">
        <v>4.0083415890804774</v>
      </c>
      <c r="Q32" s="100"/>
    </row>
    <row r="33" spans="1:17" ht="15" customHeight="1" x14ac:dyDescent="0.2">
      <c r="A33" s="4" t="s">
        <v>7</v>
      </c>
      <c r="B33" s="127" t="s">
        <v>0</v>
      </c>
      <c r="C33" s="151">
        <v>0.97779236716442064</v>
      </c>
      <c r="D33" s="152">
        <v>1.5064056926295866</v>
      </c>
      <c r="E33" s="151">
        <v>5.6267755987705614</v>
      </c>
      <c r="F33" s="154">
        <v>4.1368928006435546</v>
      </c>
      <c r="G33" s="151">
        <v>14.843597408466881</v>
      </c>
      <c r="H33" s="152">
        <v>1.2682244890408478</v>
      </c>
      <c r="I33" s="151">
        <v>3.4733309888582475</v>
      </c>
      <c r="J33" s="152">
        <v>8.7924623094376884</v>
      </c>
      <c r="K33" s="151">
        <v>3.9772872496381728</v>
      </c>
      <c r="L33" s="152">
        <v>4.4788559077886703</v>
      </c>
      <c r="M33" s="151">
        <v>2.7673897973140571</v>
      </c>
      <c r="N33" s="152">
        <v>-3.4331971514500403</v>
      </c>
      <c r="O33" s="152">
        <v>-11.307243737496464</v>
      </c>
      <c r="P33" s="152">
        <v>-11.268792883044497</v>
      </c>
      <c r="Q33" s="100"/>
    </row>
    <row r="34" spans="1:17" ht="15" customHeight="1" x14ac:dyDescent="0.2">
      <c r="A34" s="118" t="s">
        <v>10</v>
      </c>
      <c r="B34" s="126" t="s">
        <v>0</v>
      </c>
      <c r="C34" s="148">
        <v>0.52263472705365022</v>
      </c>
      <c r="D34" s="148">
        <v>3.6029661304477933</v>
      </c>
      <c r="E34" s="148">
        <v>5.7824659630651531</v>
      </c>
      <c r="F34" s="150">
        <v>5.2548561867916233</v>
      </c>
      <c r="G34" s="148">
        <v>5.1959962487463374</v>
      </c>
      <c r="H34" s="148">
        <v>5.9165175246721269</v>
      </c>
      <c r="I34" s="148">
        <v>0.32346706939103687</v>
      </c>
      <c r="J34" s="149">
        <v>6.1252580519643551</v>
      </c>
      <c r="K34" s="148">
        <v>4.2491972174536041</v>
      </c>
      <c r="L34" s="148">
        <v>6.1609903250863907</v>
      </c>
      <c r="M34" s="148">
        <v>1.4941655969243905</v>
      </c>
      <c r="N34" s="148">
        <v>2.8696941640641294</v>
      </c>
      <c r="O34" s="148">
        <v>-4.5781713415603882</v>
      </c>
      <c r="P34" s="148">
        <v>-1.665047197930003</v>
      </c>
      <c r="Q34" s="100"/>
    </row>
    <row r="35" spans="1:17" ht="15" customHeight="1" x14ac:dyDescent="0.2">
      <c r="A35" s="4" t="s">
        <v>20</v>
      </c>
      <c r="B35" s="127" t="s">
        <v>0</v>
      </c>
      <c r="C35" s="151">
        <v>2.6084159226936299</v>
      </c>
      <c r="D35" s="152">
        <v>8.4383568514640785</v>
      </c>
      <c r="E35" s="151">
        <v>5.8816442141833791</v>
      </c>
      <c r="F35" s="153">
        <v>9.7832621263995954</v>
      </c>
      <c r="G35" s="151">
        <v>6.0700878024602778</v>
      </c>
      <c r="H35" s="152">
        <v>4.7120099683056749</v>
      </c>
      <c r="I35" s="151">
        <v>2.1205771949923014</v>
      </c>
      <c r="J35" s="153">
        <v>10.280866999460514</v>
      </c>
      <c r="K35" s="151">
        <v>8.1292684059149458</v>
      </c>
      <c r="L35" s="152">
        <v>2.5329011286798986</v>
      </c>
      <c r="M35" s="151">
        <v>0.40306567294605689</v>
      </c>
      <c r="N35" s="152">
        <v>3.8230482448850189</v>
      </c>
      <c r="O35" s="152">
        <v>-4.8519684269121903</v>
      </c>
      <c r="P35" s="152">
        <v>0.43664201513042844</v>
      </c>
      <c r="Q35" s="100"/>
    </row>
    <row r="36" spans="1:17" ht="15" customHeight="1" x14ac:dyDescent="0.2">
      <c r="A36" s="4" t="s">
        <v>9</v>
      </c>
      <c r="B36" s="127" t="s">
        <v>0</v>
      </c>
      <c r="C36" s="151">
        <v>-2.2391086175262087</v>
      </c>
      <c r="D36" s="152">
        <v>5.5793971946832777</v>
      </c>
      <c r="E36" s="151">
        <v>2.8506361663943824</v>
      </c>
      <c r="F36" s="152">
        <v>5.6823625772947306</v>
      </c>
      <c r="G36" s="151">
        <v>3.7239604233991086</v>
      </c>
      <c r="H36" s="152">
        <v>4.6766843824075588</v>
      </c>
      <c r="I36" s="151">
        <v>-4.6145739772282539</v>
      </c>
      <c r="J36" s="152">
        <v>10.340913212187841</v>
      </c>
      <c r="K36" s="151">
        <v>6.6169268640545065</v>
      </c>
      <c r="L36" s="152">
        <v>2.3747491424996214</v>
      </c>
      <c r="M36" s="151">
        <v>2.975878466814641</v>
      </c>
      <c r="N36" s="152">
        <v>3.1246453537784102</v>
      </c>
      <c r="O36" s="152">
        <v>-7.0570934951236008</v>
      </c>
      <c r="P36" s="152">
        <v>-3.12367369573886</v>
      </c>
      <c r="Q36" s="100"/>
    </row>
    <row r="37" spans="1:17" ht="15" customHeight="1" x14ac:dyDescent="0.2">
      <c r="A37" s="4" t="s">
        <v>21</v>
      </c>
      <c r="B37" s="127" t="s">
        <v>0</v>
      </c>
      <c r="C37" s="151">
        <v>-1.2203430205353083</v>
      </c>
      <c r="D37" s="152">
        <v>1.5902819531631751</v>
      </c>
      <c r="E37" s="151">
        <v>8.0866787570121232</v>
      </c>
      <c r="F37" s="152">
        <v>6.1985249453974323</v>
      </c>
      <c r="G37" s="151">
        <v>1.1709527034183376</v>
      </c>
      <c r="H37" s="152">
        <v>5.8908839528847734</v>
      </c>
      <c r="I37" s="151">
        <v>5.4697013540117023</v>
      </c>
      <c r="J37" s="152">
        <v>3.8410423827720086</v>
      </c>
      <c r="K37" s="151">
        <v>10.322657698084781</v>
      </c>
      <c r="L37" s="152">
        <v>5.5045804456330449</v>
      </c>
      <c r="M37" s="151">
        <v>-0.93961677999149229</v>
      </c>
      <c r="N37" s="152">
        <v>1.8599147054775278</v>
      </c>
      <c r="O37" s="152">
        <v>-7.4681318130009222</v>
      </c>
      <c r="P37" s="125">
        <v>-2.3797061388523444</v>
      </c>
      <c r="Q37" s="100"/>
    </row>
    <row r="38" spans="1:17" ht="15" customHeight="1" x14ac:dyDescent="0.2">
      <c r="A38" s="4" t="s">
        <v>22</v>
      </c>
      <c r="B38" s="127" t="s">
        <v>0</v>
      </c>
      <c r="C38" s="151">
        <v>8.860002747287087</v>
      </c>
      <c r="D38" s="152">
        <v>0.36851811066804796</v>
      </c>
      <c r="E38" s="151">
        <v>2.2868530491314765</v>
      </c>
      <c r="F38" s="152">
        <v>2.4613295750667064</v>
      </c>
      <c r="G38" s="151">
        <v>4.8475508345333651</v>
      </c>
      <c r="H38" s="152">
        <v>8.5361927724370457</v>
      </c>
      <c r="I38" s="151">
        <v>-6.6099009632173633</v>
      </c>
      <c r="J38" s="152">
        <v>-6.2741123407518469</v>
      </c>
      <c r="K38" s="151">
        <v>-4.3235710555456386</v>
      </c>
      <c r="L38" s="152">
        <v>24.982215278887843</v>
      </c>
      <c r="M38" s="151">
        <v>8.610669284781757</v>
      </c>
      <c r="N38" s="152">
        <v>0.32405491347233806</v>
      </c>
      <c r="O38" s="152">
        <v>2.4219809180891172</v>
      </c>
      <c r="P38" s="152">
        <v>2.1557360972168649</v>
      </c>
      <c r="Q38" s="100"/>
    </row>
    <row r="39" spans="1:17" ht="15" customHeight="1" x14ac:dyDescent="0.2">
      <c r="A39" s="4" t="s">
        <v>8</v>
      </c>
      <c r="B39" s="127" t="s">
        <v>0</v>
      </c>
      <c r="C39" s="151">
        <v>-2.1989125754641514</v>
      </c>
      <c r="D39" s="152">
        <v>2.5468385445735375</v>
      </c>
      <c r="E39" s="151">
        <v>8.244083825692595</v>
      </c>
      <c r="F39" s="152">
        <v>11.484920168328937</v>
      </c>
      <c r="G39" s="151">
        <v>14.829438480242207</v>
      </c>
      <c r="H39" s="152">
        <v>12.341471431251193</v>
      </c>
      <c r="I39" s="151">
        <v>4.661956210457574</v>
      </c>
      <c r="J39" s="152">
        <v>13.046433611571452</v>
      </c>
      <c r="K39" s="151">
        <v>4.7487808388467778</v>
      </c>
      <c r="L39" s="152">
        <v>12.023510381724044</v>
      </c>
      <c r="M39" s="151">
        <v>3.1341637402299449</v>
      </c>
      <c r="N39" s="152">
        <v>6.1748225476057295</v>
      </c>
      <c r="O39" s="152">
        <v>-0.86233281733388845</v>
      </c>
      <c r="P39" s="152">
        <v>-8.1224146979765202</v>
      </c>
      <c r="Q39" s="100"/>
    </row>
    <row r="40" spans="1:17" ht="15" customHeight="1" x14ac:dyDescent="0.2">
      <c r="A40" s="4" t="s">
        <v>6</v>
      </c>
      <c r="B40" s="127" t="s">
        <v>0</v>
      </c>
      <c r="C40" s="151">
        <v>2.1263807269195745</v>
      </c>
      <c r="D40" s="152">
        <v>-7.3973946182235402</v>
      </c>
      <c r="E40" s="151">
        <v>7.8588128360357334</v>
      </c>
      <c r="F40" s="152">
        <v>-7.2358067590880815</v>
      </c>
      <c r="G40" s="151">
        <v>-1.3788026175598711</v>
      </c>
      <c r="H40" s="152">
        <v>6.169447892151303</v>
      </c>
      <c r="I40" s="151">
        <v>-0.77803300378007645</v>
      </c>
      <c r="J40" s="152">
        <v>-25.889637943441368</v>
      </c>
      <c r="K40" s="151">
        <v>28.196791425510813</v>
      </c>
      <c r="L40" s="152">
        <v>2.3455811434166085</v>
      </c>
      <c r="M40" s="151">
        <v>7.6119816734510071</v>
      </c>
      <c r="N40" s="152">
        <v>4.3328649438752365</v>
      </c>
      <c r="O40" s="152">
        <v>1.8530033730113527</v>
      </c>
      <c r="P40" s="152">
        <v>-4.2144921980419081</v>
      </c>
      <c r="Q40" s="100"/>
    </row>
    <row r="41" spans="1:17" ht="15" customHeight="1" x14ac:dyDescent="0.2">
      <c r="A41" s="4" t="s">
        <v>23</v>
      </c>
      <c r="B41" s="127" t="s">
        <v>0</v>
      </c>
      <c r="C41" s="151">
        <v>2.6707286607908109</v>
      </c>
      <c r="D41" s="152">
        <v>1.4313689057083856</v>
      </c>
      <c r="E41" s="151">
        <v>10.901137224603929</v>
      </c>
      <c r="F41" s="152">
        <v>6.8697243639150418</v>
      </c>
      <c r="G41" s="151">
        <v>6.9534279278207212</v>
      </c>
      <c r="H41" s="152">
        <v>5.8659394424931399</v>
      </c>
      <c r="I41" s="151">
        <v>-2.0084216430260926</v>
      </c>
      <c r="J41" s="152">
        <v>9.6616050698124631</v>
      </c>
      <c r="K41" s="151">
        <v>-3.2902409100483476</v>
      </c>
      <c r="L41" s="152">
        <v>7.8948880717868208</v>
      </c>
      <c r="M41" s="151">
        <v>-0.2833302961814721</v>
      </c>
      <c r="N41" s="152">
        <v>-1.1892556436439383</v>
      </c>
      <c r="O41" s="152">
        <v>-6.6816505212370814</v>
      </c>
      <c r="P41" s="152">
        <v>-1.0275512492213368</v>
      </c>
      <c r="Q41" s="100"/>
    </row>
    <row r="42" spans="1:17" ht="15" customHeight="1" x14ac:dyDescent="0.2">
      <c r="A42" s="120" t="s">
        <v>24</v>
      </c>
      <c r="B42" s="127" t="s">
        <v>0</v>
      </c>
      <c r="C42" s="151">
        <v>-2.9375170518271765</v>
      </c>
      <c r="D42" s="152">
        <v>3.6657038766483518</v>
      </c>
      <c r="E42" s="151">
        <v>4.6716824012211111</v>
      </c>
      <c r="F42" s="152">
        <v>3.149993002349305E-3</v>
      </c>
      <c r="G42" s="151">
        <v>10.933185384692457</v>
      </c>
      <c r="H42" s="152">
        <v>7.3329876360663793</v>
      </c>
      <c r="I42" s="151">
        <v>2.6412215040315656</v>
      </c>
      <c r="J42" s="152">
        <v>9.8871298106102401</v>
      </c>
      <c r="K42" s="151">
        <v>3.3918848854350037</v>
      </c>
      <c r="L42" s="152">
        <v>4.7619200768514114</v>
      </c>
      <c r="M42" s="151">
        <v>0.54762509369870038</v>
      </c>
      <c r="N42" s="152">
        <v>2.3825613909883359</v>
      </c>
      <c r="O42" s="152">
        <v>-6.6162196735591872</v>
      </c>
      <c r="P42" s="152">
        <v>-0.40878192380229272</v>
      </c>
      <c r="Q42" s="100"/>
    </row>
    <row r="43" spans="1:17" ht="15" customHeight="1" x14ac:dyDescent="0.2">
      <c r="A43" s="120" t="s">
        <v>27</v>
      </c>
      <c r="B43" s="127" t="s">
        <v>0</v>
      </c>
      <c r="C43" s="151">
        <v>3.2953509225420508</v>
      </c>
      <c r="D43" s="152">
        <v>4.7863364559177501</v>
      </c>
      <c r="E43" s="151">
        <v>6.0670976998874471</v>
      </c>
      <c r="F43" s="152">
        <v>4.6814559587724069</v>
      </c>
      <c r="G43" s="151">
        <v>-1.9994142559872308</v>
      </c>
      <c r="H43" s="152">
        <v>3.4117368217821298</v>
      </c>
      <c r="I43" s="151">
        <v>3.7144664234279867</v>
      </c>
      <c r="J43" s="152">
        <v>3.6799285650331193</v>
      </c>
      <c r="K43" s="151">
        <v>2.4553900217121782</v>
      </c>
      <c r="L43" s="152">
        <v>1.6796665642957453</v>
      </c>
      <c r="M43" s="151">
        <v>0.4296293920867722</v>
      </c>
      <c r="N43" s="152">
        <v>4.6315016422162181</v>
      </c>
      <c r="O43" s="152">
        <v>1.035807761824592</v>
      </c>
      <c r="P43" s="152">
        <v>2.0447405684390851</v>
      </c>
      <c r="Q43" s="100"/>
    </row>
    <row r="44" spans="1:17" ht="15" customHeight="1" x14ac:dyDescent="0.2">
      <c r="A44" s="121" t="s">
        <v>43</v>
      </c>
      <c r="B44" s="128" t="s">
        <v>0</v>
      </c>
      <c r="C44" s="155">
        <v>-6.2716677657568054</v>
      </c>
      <c r="D44" s="154">
        <v>-1.8924231408193659</v>
      </c>
      <c r="E44" s="155">
        <v>8.3698957175194053</v>
      </c>
      <c r="F44" s="154">
        <v>2.1213625850081241</v>
      </c>
      <c r="G44" s="155">
        <v>-2.1139663379832641</v>
      </c>
      <c r="H44" s="154">
        <v>2.5829462323908814</v>
      </c>
      <c r="I44" s="155">
        <v>7.3755091341703327</v>
      </c>
      <c r="J44" s="154">
        <v>-3.3703924083335668</v>
      </c>
      <c r="K44" s="155">
        <v>-0.78460639062378768</v>
      </c>
      <c r="L44" s="154">
        <v>6.2702835467407736</v>
      </c>
      <c r="M44" s="155">
        <v>-4.3175527961545557</v>
      </c>
      <c r="N44" s="154">
        <v>5.4715544767224733</v>
      </c>
      <c r="O44" s="154">
        <v>-7.3229268363274258</v>
      </c>
      <c r="P44" s="154">
        <v>-7.9123160627924127</v>
      </c>
      <c r="Q44" s="100"/>
    </row>
    <row r="45" spans="1:17" ht="15" customHeight="1" x14ac:dyDescent="0.2">
      <c r="A45" s="122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100"/>
    </row>
    <row r="46" spans="1:17" ht="15" customHeight="1" x14ac:dyDescent="0.2">
      <c r="A46" s="210" t="s">
        <v>5</v>
      </c>
      <c r="B46" s="214" t="s">
        <v>48</v>
      </c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100"/>
    </row>
    <row r="47" spans="1:17" ht="15" customHeight="1" x14ac:dyDescent="0.2">
      <c r="A47" s="211"/>
      <c r="B47" s="14">
        <v>2002</v>
      </c>
      <c r="C47" s="15">
        <v>2003</v>
      </c>
      <c r="D47" s="14">
        <v>2004</v>
      </c>
      <c r="E47" s="15">
        <v>2005</v>
      </c>
      <c r="F47" s="87">
        <v>2006</v>
      </c>
      <c r="G47" s="15">
        <v>2007</v>
      </c>
      <c r="H47" s="14">
        <v>2008</v>
      </c>
      <c r="I47" s="15">
        <v>2009</v>
      </c>
      <c r="J47" s="14">
        <v>2010</v>
      </c>
      <c r="K47" s="15">
        <v>2011</v>
      </c>
      <c r="L47" s="14">
        <v>2012</v>
      </c>
      <c r="M47" s="15">
        <v>2013</v>
      </c>
      <c r="N47" s="14">
        <v>2014</v>
      </c>
      <c r="O47" s="131">
        <v>2015</v>
      </c>
      <c r="P47" s="131">
        <v>2016</v>
      </c>
      <c r="Q47" s="100"/>
    </row>
    <row r="48" spans="1:17" ht="15" customHeight="1" x14ac:dyDescent="0.2">
      <c r="A48" s="117" t="s">
        <v>28</v>
      </c>
      <c r="B48" s="126" t="s">
        <v>0</v>
      </c>
      <c r="C48" s="148">
        <v>25.761162284443806</v>
      </c>
      <c r="D48" s="148">
        <v>12.350129669560218</v>
      </c>
      <c r="E48" s="148">
        <v>5.0480125861015246</v>
      </c>
      <c r="F48" s="149">
        <v>2.4918302641803391</v>
      </c>
      <c r="G48" s="148">
        <v>8.6305302435214504</v>
      </c>
      <c r="H48" s="148">
        <v>12.770339738041603</v>
      </c>
      <c r="I48" s="148">
        <v>4.3401514975752953</v>
      </c>
      <c r="J48" s="150">
        <v>2.0062578519790986</v>
      </c>
      <c r="K48" s="148">
        <v>9.8503996948032135</v>
      </c>
      <c r="L48" s="148">
        <v>8.8724295245282914</v>
      </c>
      <c r="M48" s="148">
        <v>5.3047897540633215</v>
      </c>
      <c r="N48" s="148">
        <v>8.3542705365234013</v>
      </c>
      <c r="O48" s="148">
        <v>8.8355197444803579</v>
      </c>
      <c r="P48" s="148">
        <v>2.8509296674127382</v>
      </c>
      <c r="Q48" s="100"/>
    </row>
    <row r="49" spans="1:17" ht="15" customHeight="1" x14ac:dyDescent="0.2">
      <c r="A49" s="118" t="s">
        <v>13</v>
      </c>
      <c r="B49" s="126" t="s">
        <v>0</v>
      </c>
      <c r="C49" s="148">
        <v>25.571457926956942</v>
      </c>
      <c r="D49" s="148">
        <v>9.6319847304444863</v>
      </c>
      <c r="E49" s="148">
        <v>4.0335539757611949</v>
      </c>
      <c r="F49" s="148">
        <v>0.44906389357093346</v>
      </c>
      <c r="G49" s="148">
        <v>7.1240348670927212</v>
      </c>
      <c r="H49" s="148">
        <v>26.329483526134624</v>
      </c>
      <c r="I49" s="148">
        <v>-7.6974289381116279</v>
      </c>
      <c r="J49" s="148">
        <v>3.0191102280146431</v>
      </c>
      <c r="K49" s="148">
        <v>13.984732268628154</v>
      </c>
      <c r="L49" s="148">
        <v>11.352886743102664</v>
      </c>
      <c r="M49" s="148">
        <v>4.8664051197766511E-2</v>
      </c>
      <c r="N49" s="148">
        <v>5.8921550200052408</v>
      </c>
      <c r="O49" s="148">
        <v>15.532993604058888</v>
      </c>
      <c r="P49" s="148">
        <v>5.2839120512468751</v>
      </c>
      <c r="Q49" s="100"/>
    </row>
    <row r="50" spans="1:17" ht="15" customHeight="1" x14ac:dyDescent="0.2">
      <c r="A50" s="118" t="s">
        <v>25</v>
      </c>
      <c r="B50" s="126" t="s">
        <v>0</v>
      </c>
      <c r="C50" s="148">
        <v>31.240708565547457</v>
      </c>
      <c r="D50" s="148">
        <v>11.031634715566208</v>
      </c>
      <c r="E50" s="148">
        <v>5.4852066847532743</v>
      </c>
      <c r="F50" s="150">
        <v>2.7816308509399423</v>
      </c>
      <c r="G50" s="148">
        <v>8.4817703936198363</v>
      </c>
      <c r="H50" s="148">
        <v>13.77880377556744</v>
      </c>
      <c r="I50" s="148">
        <v>6.1106615474606718</v>
      </c>
      <c r="J50" s="148">
        <v>2.0018462500350775</v>
      </c>
      <c r="K50" s="148">
        <v>9.8189979820895381</v>
      </c>
      <c r="L50" s="148">
        <v>8.9328218724844746</v>
      </c>
      <c r="M50" s="148">
        <v>5.9531594037879776</v>
      </c>
      <c r="N50" s="148">
        <v>8.1200884632762094</v>
      </c>
      <c r="O50" s="148">
        <v>7.3363786989761426</v>
      </c>
      <c r="P50" s="148">
        <v>1.9994799491410475</v>
      </c>
      <c r="Q50" s="100"/>
    </row>
    <row r="51" spans="1:17" ht="15" customHeight="1" x14ac:dyDescent="0.2">
      <c r="A51" s="4" t="s">
        <v>12</v>
      </c>
      <c r="B51" s="127" t="s">
        <v>0</v>
      </c>
      <c r="C51" s="151">
        <v>14.681630651434286</v>
      </c>
      <c r="D51" s="152">
        <v>-7.5826953787681228</v>
      </c>
      <c r="E51" s="151">
        <v>13.984132060142951</v>
      </c>
      <c r="F51" s="153">
        <v>12.846993330950562</v>
      </c>
      <c r="G51" s="151">
        <v>9.7531524320626062</v>
      </c>
      <c r="H51" s="152">
        <v>-1.2292466656354195</v>
      </c>
      <c r="I51" s="151">
        <v>35.678214807516895</v>
      </c>
      <c r="J51" s="152">
        <v>-7.8147604391491488</v>
      </c>
      <c r="K51" s="151">
        <v>22.927225439784628</v>
      </c>
      <c r="L51" s="152">
        <v>-4.1658224000337363</v>
      </c>
      <c r="M51" s="151">
        <v>23.02969929102392</v>
      </c>
      <c r="N51" s="152">
        <v>1.7761456744383119</v>
      </c>
      <c r="O51" s="152">
        <v>0.37301946360597249</v>
      </c>
      <c r="P51" s="152">
        <v>0.74934037582623514</v>
      </c>
      <c r="Q51" s="100"/>
    </row>
    <row r="52" spans="1:17" ht="15" customHeight="1" x14ac:dyDescent="0.2">
      <c r="A52" s="119" t="s">
        <v>11</v>
      </c>
      <c r="B52" s="127" t="s">
        <v>0</v>
      </c>
      <c r="C52" s="151">
        <v>36.611068436112838</v>
      </c>
      <c r="D52" s="152">
        <v>12.786655364773015</v>
      </c>
      <c r="E52" s="151">
        <v>4.04758016745006</v>
      </c>
      <c r="F52" s="152">
        <v>1.1463823897384318</v>
      </c>
      <c r="G52" s="151">
        <v>7.9870319739538953</v>
      </c>
      <c r="H52" s="152">
        <v>15.49135547433762</v>
      </c>
      <c r="I52" s="151">
        <v>6.0775409121083257E-3</v>
      </c>
      <c r="J52" s="152">
        <v>3.5378858671053059</v>
      </c>
      <c r="K52" s="151">
        <v>9.9378198794958461</v>
      </c>
      <c r="L52" s="152">
        <v>9.14841329270104</v>
      </c>
      <c r="M52" s="151">
        <v>5.8312287661558493</v>
      </c>
      <c r="N52" s="152">
        <v>6.0908289358470036</v>
      </c>
      <c r="O52" s="152">
        <v>8.2937517628912225</v>
      </c>
      <c r="P52" s="152">
        <v>3.0303260971947132</v>
      </c>
      <c r="Q52" s="100"/>
    </row>
    <row r="53" spans="1:17" ht="15" customHeight="1" x14ac:dyDescent="0.2">
      <c r="A53" s="4" t="s">
        <v>19</v>
      </c>
      <c r="B53" s="127" t="s">
        <v>0</v>
      </c>
      <c r="C53" s="151">
        <v>-10.469623434410902</v>
      </c>
      <c r="D53" s="152">
        <v>20.78510148124737</v>
      </c>
      <c r="E53" s="151">
        <v>8.3065724419103084</v>
      </c>
      <c r="F53" s="152">
        <v>14.404217001616715</v>
      </c>
      <c r="G53" s="151">
        <v>11.288038946614808</v>
      </c>
      <c r="H53" s="152">
        <v>10.569608579137512</v>
      </c>
      <c r="I53" s="151">
        <v>-3.8036353494430575E-2</v>
      </c>
      <c r="J53" s="152">
        <v>17.617484560442875</v>
      </c>
      <c r="K53" s="151">
        <v>5.3980895247677907</v>
      </c>
      <c r="L53" s="152">
        <v>-1.9146522583460834</v>
      </c>
      <c r="M53" s="151">
        <v>4.8453305279409831</v>
      </c>
      <c r="N53" s="152">
        <v>44.550600209728344</v>
      </c>
      <c r="O53" s="152">
        <v>20.084672091630939</v>
      </c>
      <c r="P53" s="152">
        <v>-13.351580651866279</v>
      </c>
      <c r="Q53" s="100"/>
    </row>
    <row r="54" spans="1:17" ht="15" customHeight="1" x14ac:dyDescent="0.2">
      <c r="A54" s="4" t="s">
        <v>7</v>
      </c>
      <c r="B54" s="127" t="s">
        <v>0</v>
      </c>
      <c r="C54" s="151">
        <v>23.745614997147669</v>
      </c>
      <c r="D54" s="152">
        <v>3.8901212686214937</v>
      </c>
      <c r="E54" s="151">
        <v>12.435150857744869</v>
      </c>
      <c r="F54" s="154">
        <v>5.1716329378454606</v>
      </c>
      <c r="G54" s="151">
        <v>10.293310623140739</v>
      </c>
      <c r="H54" s="152">
        <v>12.356322704143308</v>
      </c>
      <c r="I54" s="151">
        <v>37.885388384942956</v>
      </c>
      <c r="J54" s="152">
        <v>-6.0078265946204805</v>
      </c>
      <c r="K54" s="151">
        <v>4.1607516477097484</v>
      </c>
      <c r="L54" s="152">
        <v>19.881114979818459</v>
      </c>
      <c r="M54" s="151">
        <v>-0.54651561052981856</v>
      </c>
      <c r="N54" s="152">
        <v>11.422055857705438</v>
      </c>
      <c r="O54" s="152">
        <v>0.82938652036796956</v>
      </c>
      <c r="P54" s="152">
        <v>4.9978413463505511</v>
      </c>
      <c r="Q54" s="100"/>
    </row>
    <row r="55" spans="1:17" ht="15" customHeight="1" x14ac:dyDescent="0.2">
      <c r="A55" s="118" t="s">
        <v>10</v>
      </c>
      <c r="B55" s="126" t="s">
        <v>0</v>
      </c>
      <c r="C55" s="148">
        <v>15.359342827110511</v>
      </c>
      <c r="D55" s="148">
        <v>15.817945794867594</v>
      </c>
      <c r="E55" s="148">
        <v>4.3346316249250449</v>
      </c>
      <c r="F55" s="148">
        <v>2.2753200485899017</v>
      </c>
      <c r="G55" s="148">
        <v>9.2049733974548076</v>
      </c>
      <c r="H55" s="148">
        <v>8.2849041754456287</v>
      </c>
      <c r="I55" s="148">
        <v>3.3795384557545383</v>
      </c>
      <c r="J55" s="148">
        <v>1.8312449069208814</v>
      </c>
      <c r="K55" s="148">
        <v>9.1630944873214659</v>
      </c>
      <c r="L55" s="148">
        <v>8.2747281403443331</v>
      </c>
      <c r="M55" s="148">
        <v>5.083980350761963</v>
      </c>
      <c r="N55" s="148">
        <v>9.2471628055168296</v>
      </c>
      <c r="O55" s="148">
        <v>10.302126441320759</v>
      </c>
      <c r="P55" s="148">
        <v>3.7735807292341716</v>
      </c>
      <c r="Q55" s="100"/>
    </row>
    <row r="56" spans="1:17" ht="15" customHeight="1" x14ac:dyDescent="0.2">
      <c r="A56" s="4" t="s">
        <v>20</v>
      </c>
      <c r="B56" s="127" t="s">
        <v>0</v>
      </c>
      <c r="C56" s="151">
        <v>18.64098010746984</v>
      </c>
      <c r="D56" s="152">
        <v>19.943700420690181</v>
      </c>
      <c r="E56" s="151">
        <v>0.37155796407963848</v>
      </c>
      <c r="F56" s="152">
        <v>-2.6717547124374241</v>
      </c>
      <c r="G56" s="151">
        <v>13.457693213268641</v>
      </c>
      <c r="H56" s="152">
        <v>3.3231941984833924</v>
      </c>
      <c r="I56" s="151">
        <v>-2.5167416956141553</v>
      </c>
      <c r="J56" s="152">
        <v>-1.8178572889410605</v>
      </c>
      <c r="K56" s="151">
        <v>11.51651232348787</v>
      </c>
      <c r="L56" s="152">
        <v>13.146134141561694</v>
      </c>
      <c r="M56" s="151">
        <v>7.0323743609702172</v>
      </c>
      <c r="N56" s="152">
        <v>12.845908101924785</v>
      </c>
      <c r="O56" s="152">
        <v>7.3123588847831211</v>
      </c>
      <c r="P56" s="152">
        <v>7.4887763216044068</v>
      </c>
      <c r="Q56" s="100"/>
    </row>
    <row r="57" spans="1:17" ht="15" customHeight="1" x14ac:dyDescent="0.2">
      <c r="A57" s="4" t="s">
        <v>9</v>
      </c>
      <c r="B57" s="127" t="s">
        <v>0</v>
      </c>
      <c r="C57" s="151">
        <v>23.85189618412733</v>
      </c>
      <c r="D57" s="152">
        <v>26.140847300517866</v>
      </c>
      <c r="E57" s="151">
        <v>7.6077127910751274</v>
      </c>
      <c r="F57" s="152">
        <v>-6.5610201073576064</v>
      </c>
      <c r="G57" s="151">
        <v>11.541341785780768</v>
      </c>
      <c r="H57" s="152">
        <v>9.481235947286315</v>
      </c>
      <c r="I57" s="151">
        <v>10.372675575258539</v>
      </c>
      <c r="J57" s="152">
        <v>-4.8679484805036584</v>
      </c>
      <c r="K57" s="151">
        <v>6.4970107313013115</v>
      </c>
      <c r="L57" s="152">
        <v>10.936736350242903</v>
      </c>
      <c r="M57" s="151">
        <v>6.2562089243870078</v>
      </c>
      <c r="N57" s="152">
        <v>8.8057416014520875</v>
      </c>
      <c r="O57" s="152">
        <v>9.0222966948955587</v>
      </c>
      <c r="P57" s="152">
        <v>1.146679193991651</v>
      </c>
      <c r="Q57" s="100"/>
    </row>
    <row r="58" spans="1:17" ht="15" customHeight="1" x14ac:dyDescent="0.2">
      <c r="A58" s="4" t="s">
        <v>21</v>
      </c>
      <c r="B58" s="127" t="s">
        <v>0</v>
      </c>
      <c r="C58" s="151">
        <v>25.692990278471473</v>
      </c>
      <c r="D58" s="152">
        <v>15.397995981895484</v>
      </c>
      <c r="E58" s="151">
        <v>0.98169657089557383</v>
      </c>
      <c r="F58" s="152">
        <v>12.726414178459521</v>
      </c>
      <c r="G58" s="151">
        <v>22.007670345063502</v>
      </c>
      <c r="H58" s="152">
        <v>7.6443803837113355</v>
      </c>
      <c r="I58" s="151">
        <v>3.8636983291282512</v>
      </c>
      <c r="J58" s="152">
        <v>-1.932430047236755</v>
      </c>
      <c r="K58" s="151">
        <v>15.912270862545341</v>
      </c>
      <c r="L58" s="152">
        <v>13.111188737711444</v>
      </c>
      <c r="M58" s="151">
        <v>-4.6254067663870746</v>
      </c>
      <c r="N58" s="152">
        <v>3.8028460362856231</v>
      </c>
      <c r="O58" s="152">
        <v>42.779306967206644</v>
      </c>
      <c r="P58" s="152">
        <v>-14.709976030968619</v>
      </c>
      <c r="Q58" s="100"/>
    </row>
    <row r="59" spans="1:17" ht="15" customHeight="1" x14ac:dyDescent="0.2">
      <c r="A59" s="4" t="s">
        <v>22</v>
      </c>
      <c r="B59" s="127" t="s">
        <v>0</v>
      </c>
      <c r="C59" s="151">
        <v>7.8906745848027926</v>
      </c>
      <c r="D59" s="152">
        <v>17.168877726316701</v>
      </c>
      <c r="E59" s="151">
        <v>8.8376946942821064</v>
      </c>
      <c r="F59" s="152">
        <v>3.6810418850825144</v>
      </c>
      <c r="G59" s="151">
        <v>7.0429759564614836</v>
      </c>
      <c r="H59" s="152">
        <v>18.522782452323728</v>
      </c>
      <c r="I59" s="151">
        <v>8.3537174575994975</v>
      </c>
      <c r="J59" s="152">
        <v>-6.6944167882187049</v>
      </c>
      <c r="K59" s="151">
        <v>11.417834795045746</v>
      </c>
      <c r="L59" s="152">
        <v>1.9904096827123352</v>
      </c>
      <c r="M59" s="151">
        <v>-2.3332850192523735</v>
      </c>
      <c r="N59" s="152">
        <v>6.0783055807322128</v>
      </c>
      <c r="O59" s="152">
        <v>0.41562039592699662</v>
      </c>
      <c r="P59" s="152">
        <v>3.4943060293226802</v>
      </c>
      <c r="Q59" s="100"/>
    </row>
    <row r="60" spans="1:17" ht="15" customHeight="1" x14ac:dyDescent="0.2">
      <c r="A60" s="4" t="s">
        <v>8</v>
      </c>
      <c r="B60" s="127" t="s">
        <v>0</v>
      </c>
      <c r="C60" s="151">
        <v>12.040272971017242</v>
      </c>
      <c r="D60" s="152">
        <v>18.566168902708235</v>
      </c>
      <c r="E60" s="151">
        <v>-8.1124478226172858</v>
      </c>
      <c r="F60" s="152">
        <v>5.8295629991957698</v>
      </c>
      <c r="G60" s="151">
        <v>10.168702895163495</v>
      </c>
      <c r="H60" s="152">
        <v>-4.2774104309824086</v>
      </c>
      <c r="I60" s="151">
        <v>17.029772751350801</v>
      </c>
      <c r="J60" s="152">
        <v>4.9509145463664916</v>
      </c>
      <c r="K60" s="151">
        <v>8.4172165338929119</v>
      </c>
      <c r="L60" s="152">
        <v>0.45364498297324474</v>
      </c>
      <c r="M60" s="151">
        <v>4.7790972455210134</v>
      </c>
      <c r="N60" s="152">
        <v>5.9448960632751513</v>
      </c>
      <c r="O60" s="152">
        <v>10.765905699260081</v>
      </c>
      <c r="P60" s="152">
        <v>8.3263933812150128</v>
      </c>
      <c r="Q60" s="100"/>
    </row>
    <row r="61" spans="1:17" ht="15" customHeight="1" x14ac:dyDescent="0.2">
      <c r="A61" s="4" t="s">
        <v>6</v>
      </c>
      <c r="B61" s="127" t="s">
        <v>0</v>
      </c>
      <c r="C61" s="151">
        <v>13.969462485457607</v>
      </c>
      <c r="D61" s="152">
        <v>3.5604060111269931</v>
      </c>
      <c r="E61" s="151">
        <v>9.4326852403024084</v>
      </c>
      <c r="F61" s="152">
        <v>5.4417625745480702</v>
      </c>
      <c r="G61" s="151">
        <v>6.5041505498878882</v>
      </c>
      <c r="H61" s="152">
        <v>3.9132188168323534</v>
      </c>
      <c r="I61" s="151">
        <v>9.5346717575865103</v>
      </c>
      <c r="J61" s="152">
        <v>11.590817457178805</v>
      </c>
      <c r="K61" s="151">
        <v>2.7668898101032902</v>
      </c>
      <c r="L61" s="152">
        <v>16.323337340451015</v>
      </c>
      <c r="M61" s="151">
        <v>-7.3820282300912528</v>
      </c>
      <c r="N61" s="152">
        <v>18.01813694253913</v>
      </c>
      <c r="O61" s="152">
        <v>12.962778967251909</v>
      </c>
      <c r="P61" s="152">
        <v>17.333448738485522</v>
      </c>
      <c r="Q61" s="100"/>
    </row>
    <row r="62" spans="1:17" ht="15" customHeight="1" x14ac:dyDescent="0.2">
      <c r="A62" s="4" t="s">
        <v>23</v>
      </c>
      <c r="B62" s="127" t="s">
        <v>0</v>
      </c>
      <c r="C62" s="151">
        <v>0.99273141424292</v>
      </c>
      <c r="D62" s="152">
        <v>24.644183569979926</v>
      </c>
      <c r="E62" s="151">
        <v>3.5467279626548942</v>
      </c>
      <c r="F62" s="152">
        <v>18.004212085578587</v>
      </c>
      <c r="G62" s="151">
        <v>-6.8602945767043177</v>
      </c>
      <c r="H62" s="152">
        <v>27.94225873677485</v>
      </c>
      <c r="I62" s="151">
        <v>-14.799668881898908</v>
      </c>
      <c r="J62" s="152">
        <v>15.403849860931285</v>
      </c>
      <c r="K62" s="151">
        <v>13.399090292947502</v>
      </c>
      <c r="L62" s="152">
        <v>7.6719640104209841</v>
      </c>
      <c r="M62" s="151">
        <v>8.4491360285647623</v>
      </c>
      <c r="N62" s="152">
        <v>9.1468758957813598</v>
      </c>
      <c r="O62" s="152">
        <v>7.1746698730708713</v>
      </c>
      <c r="P62" s="152">
        <v>-0.83462069715163345</v>
      </c>
      <c r="Q62" s="100"/>
    </row>
    <row r="63" spans="1:17" ht="15" customHeight="1" x14ac:dyDescent="0.2">
      <c r="A63" s="120" t="s">
        <v>24</v>
      </c>
      <c r="B63" s="127" t="s">
        <v>0</v>
      </c>
      <c r="C63" s="151">
        <v>18.339410215012663</v>
      </c>
      <c r="D63" s="152">
        <v>-0.18480624008488933</v>
      </c>
      <c r="E63" s="151">
        <v>12.520560754106281</v>
      </c>
      <c r="F63" s="152">
        <v>4.9566841189617294</v>
      </c>
      <c r="G63" s="151">
        <v>11.06003202703989</v>
      </c>
      <c r="H63" s="152">
        <v>3.3324502248833765</v>
      </c>
      <c r="I63" s="151">
        <v>6.0788563947306917</v>
      </c>
      <c r="J63" s="152">
        <v>5.6579858311011089</v>
      </c>
      <c r="K63" s="151">
        <v>7.0475066739341452</v>
      </c>
      <c r="L63" s="152">
        <v>5.0160057826227344</v>
      </c>
      <c r="M63" s="151">
        <v>4.522251019067558</v>
      </c>
      <c r="N63" s="152">
        <v>13.207864414603288</v>
      </c>
      <c r="O63" s="152">
        <v>9.6414367599198627</v>
      </c>
      <c r="P63" s="152">
        <v>4.2171739082673909</v>
      </c>
      <c r="Q63" s="100"/>
    </row>
    <row r="64" spans="1:17" ht="15" customHeight="1" x14ac:dyDescent="0.2">
      <c r="A64" s="120" t="s">
        <v>27</v>
      </c>
      <c r="B64" s="127" t="s">
        <v>0</v>
      </c>
      <c r="C64" s="151">
        <v>11.374445385432752</v>
      </c>
      <c r="D64" s="152">
        <v>6.8927787804169638</v>
      </c>
      <c r="E64" s="151">
        <v>2.9637702669765842</v>
      </c>
      <c r="F64" s="152">
        <v>-8.3346176558520835</v>
      </c>
      <c r="G64" s="151">
        <v>8.4691808245716196</v>
      </c>
      <c r="H64" s="152">
        <v>4.7072450482837702</v>
      </c>
      <c r="I64" s="151">
        <v>4.1520459706312351</v>
      </c>
      <c r="J64" s="152">
        <v>6.0859929325196793</v>
      </c>
      <c r="K64" s="151">
        <v>3.7553602921962748</v>
      </c>
      <c r="L64" s="152">
        <v>9.3661554315604079</v>
      </c>
      <c r="M64" s="151">
        <v>8.5582225417881297</v>
      </c>
      <c r="N64" s="152">
        <v>7.5700336328534235</v>
      </c>
      <c r="O64" s="152">
        <v>9.8429869179796459</v>
      </c>
      <c r="P64" s="152">
        <v>14.031110520158418</v>
      </c>
      <c r="Q64" s="100"/>
    </row>
    <row r="65" spans="1:17" ht="15" customHeight="1" x14ac:dyDescent="0.2">
      <c r="A65" s="120" t="s">
        <v>43</v>
      </c>
      <c r="B65" s="128" t="s">
        <v>0</v>
      </c>
      <c r="C65" s="155">
        <v>14.065998523739754</v>
      </c>
      <c r="D65" s="154">
        <v>12.194857496351297</v>
      </c>
      <c r="E65" s="155">
        <v>1.473390582052736</v>
      </c>
      <c r="F65" s="154">
        <v>15.22580885797078</v>
      </c>
      <c r="G65" s="155">
        <v>7.5121866643856672</v>
      </c>
      <c r="H65" s="154">
        <v>6.2376879723460954</v>
      </c>
      <c r="I65" s="155">
        <v>7.7371641898057897</v>
      </c>
      <c r="J65" s="154">
        <v>8.385837221324044</v>
      </c>
      <c r="K65" s="155">
        <v>6.258659727701521</v>
      </c>
      <c r="L65" s="154">
        <v>3.239835432980831</v>
      </c>
      <c r="M65" s="155">
        <v>16.412525192384852</v>
      </c>
      <c r="N65" s="154">
        <v>0.9834254393153552</v>
      </c>
      <c r="O65" s="154">
        <v>13.251671434575973</v>
      </c>
      <c r="P65" s="154">
        <v>4.5416300210754379</v>
      </c>
      <c r="Q65" s="100"/>
    </row>
    <row r="66" spans="1:17" ht="15" customHeight="1" x14ac:dyDescent="0.2">
      <c r="A66" s="52" t="s">
        <v>57</v>
      </c>
    </row>
    <row r="67" spans="1:17" ht="15" customHeight="1" x14ac:dyDescent="0.2">
      <c r="A67" s="123" t="s">
        <v>55</v>
      </c>
    </row>
    <row r="70" spans="1:17" ht="15" customHeight="1" x14ac:dyDescent="0.2">
      <c r="B70" s="96"/>
      <c r="C70" s="97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</row>
  </sheetData>
  <mergeCells count="7">
    <mergeCell ref="A1:N1"/>
    <mergeCell ref="A4:A5"/>
    <mergeCell ref="A25:A26"/>
    <mergeCell ref="A46:A47"/>
    <mergeCell ref="B4:P4"/>
    <mergeCell ref="B25:P25"/>
    <mergeCell ref="B46:P46"/>
  </mergeCells>
  <printOptions horizontalCentered="1"/>
  <pageMargins left="0.25" right="0.25" top="0.75" bottom="0.75" header="0.3" footer="0.3"/>
  <pageSetup paperSize="9" scale="48" orientation="landscape" r:id="rId1"/>
  <headerFooter alignWithMargins="0">
    <oddHeader>&amp;A</oddHeader>
    <oddFooter>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72"/>
  <sheetViews>
    <sheetView showGridLines="0" zoomScale="90" zoomScaleNormal="90" zoomScaleSheetLayoutView="100" workbookViewId="0">
      <selection sqref="A1:N1"/>
    </sheetView>
  </sheetViews>
  <sheetFormatPr defaultColWidth="11.19921875" defaultRowHeight="15" customHeight="1" x14ac:dyDescent="0.2"/>
  <cols>
    <col min="1" max="1" width="127" style="124" customWidth="1"/>
    <col min="2" max="14" width="16" style="1" customWidth="1"/>
    <col min="15" max="16" width="15.59765625" style="1" customWidth="1"/>
    <col min="17" max="19" width="11.19921875" style="1"/>
    <col min="20" max="20" width="14.796875" style="1" bestFit="1" customWidth="1"/>
    <col min="21" max="16384" width="11.19921875" style="1"/>
  </cols>
  <sheetData>
    <row r="1" spans="1:44" ht="45" customHeight="1" x14ac:dyDescent="0.2">
      <c r="A1" s="212" t="s">
        <v>65</v>
      </c>
      <c r="B1" s="212"/>
      <c r="C1" s="212"/>
      <c r="D1" s="212"/>
      <c r="E1" s="212"/>
      <c r="F1" s="213"/>
      <c r="G1" s="213"/>
      <c r="H1" s="213"/>
      <c r="I1" s="213"/>
      <c r="J1" s="213"/>
      <c r="K1" s="213"/>
      <c r="L1" s="213"/>
      <c r="M1" s="213"/>
      <c r="N1" s="213"/>
    </row>
    <row r="2" spans="1:44" ht="15" customHeight="1" x14ac:dyDescent="0.2">
      <c r="A2" s="113"/>
      <c r="B2" s="113"/>
      <c r="C2" s="113"/>
      <c r="D2" s="113"/>
      <c r="E2" s="113"/>
      <c r="F2" s="114"/>
      <c r="G2" s="114"/>
      <c r="H2" s="114"/>
      <c r="I2" s="114"/>
      <c r="J2" s="114"/>
      <c r="K2" s="114"/>
      <c r="L2" s="114"/>
      <c r="M2" s="114"/>
      <c r="N2" s="114"/>
    </row>
    <row r="3" spans="1:44" ht="15" customHeight="1" x14ac:dyDescent="0.2">
      <c r="A3" s="113"/>
      <c r="B3" s="113"/>
      <c r="C3" s="113"/>
      <c r="D3" s="113"/>
      <c r="E3" s="113"/>
      <c r="F3" s="114"/>
      <c r="G3" s="114"/>
      <c r="H3" s="114"/>
      <c r="I3" s="114"/>
      <c r="J3" s="114"/>
      <c r="K3" s="114"/>
      <c r="L3" s="114"/>
      <c r="M3" s="114"/>
      <c r="N3" s="114"/>
    </row>
    <row r="4" spans="1:44" ht="15" customHeight="1" x14ac:dyDescent="0.2">
      <c r="A4" s="210" t="s">
        <v>5</v>
      </c>
      <c r="B4" s="214" t="s">
        <v>49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</row>
    <row r="5" spans="1:44" ht="15" customHeight="1" x14ac:dyDescent="0.2">
      <c r="A5" s="211"/>
      <c r="B5" s="14">
        <v>2002</v>
      </c>
      <c r="C5" s="15">
        <v>2003</v>
      </c>
      <c r="D5" s="14">
        <v>2004</v>
      </c>
      <c r="E5" s="15">
        <v>2005</v>
      </c>
      <c r="F5" s="14">
        <v>2006</v>
      </c>
      <c r="G5" s="89">
        <v>2007</v>
      </c>
      <c r="H5" s="14">
        <v>2008</v>
      </c>
      <c r="I5" s="15">
        <v>2009</v>
      </c>
      <c r="J5" s="14">
        <v>2010</v>
      </c>
      <c r="K5" s="15">
        <v>2011</v>
      </c>
      <c r="L5" s="14">
        <v>2012</v>
      </c>
      <c r="M5" s="15">
        <v>2013</v>
      </c>
      <c r="N5" s="14">
        <v>2014</v>
      </c>
      <c r="O5" s="131">
        <v>2015</v>
      </c>
      <c r="P5" s="131">
        <v>2016</v>
      </c>
      <c r="AD5" s="9"/>
      <c r="AE5" s="137"/>
      <c r="AF5" s="137"/>
      <c r="AG5" s="137"/>
      <c r="AH5" s="137" t="s">
        <v>10</v>
      </c>
      <c r="AI5" s="137"/>
      <c r="AJ5" s="137"/>
      <c r="AK5" s="137"/>
      <c r="AL5" s="137"/>
      <c r="AM5" s="137"/>
      <c r="AN5" s="137"/>
      <c r="AO5" s="137"/>
      <c r="AP5" s="137"/>
      <c r="AQ5" s="137"/>
      <c r="AR5" s="137"/>
    </row>
    <row r="6" spans="1:44" ht="15" customHeight="1" x14ac:dyDescent="0.2">
      <c r="A6" s="117" t="s">
        <v>28</v>
      </c>
      <c r="B6" s="42">
        <f>'Tabela 3'!B6-'Tabela 4'!B6</f>
        <v>106176.1743151323</v>
      </c>
      <c r="C6" s="41">
        <f>'Tabela 3'!C6-'Tabela 4'!C6</f>
        <v>123788.87549209641</v>
      </c>
      <c r="D6" s="41">
        <f>'Tabela 3'!D6-'Tabela 4'!D6</f>
        <v>149133.41800490572</v>
      </c>
      <c r="E6" s="41">
        <f>'Tabela 3'!E6-'Tabela 4'!E6</f>
        <v>161504.4196933065</v>
      </c>
      <c r="F6" s="41">
        <f>'Tabela 3'!F6-'Tabela 4'!F6</f>
        <v>183905.29782095339</v>
      </c>
      <c r="G6" s="90">
        <f>'Tabela 3'!G6-'Tabela 4'!G6</f>
        <v>207538.72907833327</v>
      </c>
      <c r="H6" s="41">
        <f>'Tabela 3'!H6-'Tabela 4'!H6</f>
        <v>239368.50736301421</v>
      </c>
      <c r="I6" s="41">
        <f>'Tabela 3'!I6-'Tabela 4'!I6</f>
        <v>250347.46550927055</v>
      </c>
      <c r="J6" s="90">
        <f>'Tabela 3'!J6-'Tabela 4'!J6</f>
        <v>305173.97011200612</v>
      </c>
      <c r="K6" s="41">
        <f>'Tabela 3'!K6-'Tabela 4'!K6</f>
        <v>349632.08195644664</v>
      </c>
      <c r="L6" s="41">
        <f>'Tabela 3'!L6-'Tabela 4'!L6</f>
        <v>387095.92295451387</v>
      </c>
      <c r="M6" s="41">
        <f>'Tabela 3'!M6-'Tabela 4'!M6</f>
        <v>428810.42776608386</v>
      </c>
      <c r="N6" s="41">
        <f>'Tabela 3'!N6-'Tabela 4'!N6</f>
        <v>454153.4324971874</v>
      </c>
      <c r="O6" s="41">
        <f>'Tabela 3'!O6-'Tabela 4'!O6</f>
        <v>457443.01323303429</v>
      </c>
      <c r="P6" s="41">
        <f>'Tabela 3'!P6-'Tabela 4'!P6</f>
        <v>478296.25129343831</v>
      </c>
      <c r="Q6" s="100"/>
      <c r="AE6" s="137">
        <v>5155601.0000000009</v>
      </c>
      <c r="AF6" s="138">
        <f t="shared" ref="AF6:AF23" si="0">P6/AE6*100</f>
        <v>9.2772162022126654</v>
      </c>
      <c r="AG6" s="138"/>
      <c r="AH6" s="137" t="s">
        <v>20</v>
      </c>
      <c r="AI6" s="137"/>
      <c r="AJ6" s="137"/>
      <c r="AK6" s="137"/>
      <c r="AL6" s="137"/>
      <c r="AM6" s="137"/>
      <c r="AN6" s="137"/>
      <c r="AO6" s="137"/>
      <c r="AP6" s="137"/>
      <c r="AQ6" s="137"/>
      <c r="AR6" s="137"/>
    </row>
    <row r="7" spans="1:44" s="5" customFormat="1" ht="15" customHeight="1" x14ac:dyDescent="0.2">
      <c r="A7" s="118" t="s">
        <v>13</v>
      </c>
      <c r="B7" s="42">
        <f>'Tabela 3'!B7-'Tabela 4'!B7</f>
        <v>6708.7094196542002</v>
      </c>
      <c r="C7" s="95">
        <f>'Tabela 3'!C7-'Tabela 4'!C7</f>
        <v>8190.3017979395008</v>
      </c>
      <c r="D7" s="95">
        <f>'Tabela 3'!D7-'Tabela 4'!D7</f>
        <v>10970.385424986998</v>
      </c>
      <c r="E7" s="95">
        <f>'Tabela 3'!E7-'Tabela 4'!E7</f>
        <v>10658.169758336999</v>
      </c>
      <c r="F7" s="95">
        <f>'Tabela 3'!F7-'Tabela 4'!F7</f>
        <v>11857.908308546001</v>
      </c>
      <c r="G7" s="95">
        <f>'Tabela 3'!G7-'Tabela 4'!G7</f>
        <v>12428.624349204001</v>
      </c>
      <c r="H7" s="95">
        <f>'Tabela 3'!H7-'Tabela 4'!H7</f>
        <v>14388.149015810002</v>
      </c>
      <c r="I7" s="95">
        <f>'Tabela 3'!I7-'Tabela 4'!I7</f>
        <v>14571.454720686001</v>
      </c>
      <c r="J7" s="95">
        <f>'Tabela 3'!J7-'Tabela 4'!J7</f>
        <v>17085.91294287016</v>
      </c>
      <c r="K7" s="95">
        <f>'Tabela 3'!K7-'Tabela 4'!K7</f>
        <v>23795.245694768309</v>
      </c>
      <c r="L7" s="95">
        <f>'Tabela 3'!L7-'Tabela 4'!L7</f>
        <v>25557.441975029789</v>
      </c>
      <c r="M7" s="95">
        <f>'Tabela 3'!M7-'Tabela 4'!M7</f>
        <v>24063.866418875503</v>
      </c>
      <c r="N7" s="95">
        <f>'Tabela 3'!N7-'Tabela 4'!N7</f>
        <v>25586.133688931968</v>
      </c>
      <c r="O7" s="95">
        <f>'Tabela 3'!O7-'Tabela 4'!O7</f>
        <v>24438.676082863683</v>
      </c>
      <c r="P7" s="95">
        <f>'Tabela 3'!P7-'Tabela 4'!P7</f>
        <v>33215.807207705795</v>
      </c>
      <c r="Q7" s="100"/>
      <c r="AE7" s="139">
        <v>258966.99999999956</v>
      </c>
      <c r="AF7" s="138">
        <f t="shared" si="0"/>
        <v>12.82627022273334</v>
      </c>
      <c r="AG7" s="139"/>
      <c r="AH7" s="139" t="s">
        <v>9</v>
      </c>
      <c r="AI7" s="139"/>
      <c r="AJ7" s="139"/>
      <c r="AK7" s="139"/>
      <c r="AL7" s="139"/>
      <c r="AM7" s="139"/>
      <c r="AN7" s="139"/>
      <c r="AO7" s="139"/>
      <c r="AP7" s="139"/>
      <c r="AQ7" s="139"/>
      <c r="AR7" s="139"/>
    </row>
    <row r="8" spans="1:44" s="5" customFormat="1" ht="15" customHeight="1" x14ac:dyDescent="0.2">
      <c r="A8" s="118" t="s">
        <v>25</v>
      </c>
      <c r="B8" s="42">
        <f>'Tabela 3'!B8-'Tabela 4'!B8</f>
        <v>30290.977876849065</v>
      </c>
      <c r="C8" s="95">
        <f>'Tabela 3'!C8-'Tabela 4'!C8</f>
        <v>37218.98014852473</v>
      </c>
      <c r="D8" s="95">
        <f>'Tabela 3'!D8-'Tabela 4'!D8</f>
        <v>48338.227683318095</v>
      </c>
      <c r="E8" s="95">
        <f>'Tabela 3'!E8-'Tabela 4'!E8</f>
        <v>52034.505229183414</v>
      </c>
      <c r="F8" s="95">
        <f>'Tabela 3'!F8-'Tabela 4'!F8</f>
        <v>56111.882572002796</v>
      </c>
      <c r="G8" s="95">
        <f>'Tabela 3'!G8-'Tabela 4'!G8</f>
        <v>64308.679158450803</v>
      </c>
      <c r="H8" s="95">
        <f>'Tabela 3'!H8-'Tabela 4'!H8</f>
        <v>76378.849486225081</v>
      </c>
      <c r="I8" s="95">
        <f>'Tabela 3'!I8-'Tabela 4'!I8</f>
        <v>74838.455809712468</v>
      </c>
      <c r="J8" s="95">
        <f>'Tabela 3'!J8-'Tabela 4'!J8</f>
        <v>101270.554352832</v>
      </c>
      <c r="K8" s="95">
        <f>'Tabela 3'!K8-'Tabela 4'!K8</f>
        <v>115949.81304137933</v>
      </c>
      <c r="L8" s="95">
        <f>'Tabela 3'!L8-'Tabela 4'!L8</f>
        <v>120130.14608315579</v>
      </c>
      <c r="M8" s="95">
        <f>'Tabela 3'!M8-'Tabela 4'!M8</f>
        <v>131169.70490939199</v>
      </c>
      <c r="N8" s="90">
        <f>'Tabela 3'!N8-'Tabela 4'!N8</f>
        <v>130897.3706180334</v>
      </c>
      <c r="O8" s="90">
        <f>'Tabela 3'!O8-'Tabela 4'!O8</f>
        <v>119300.65054101072</v>
      </c>
      <c r="P8" s="90">
        <f>'Tabela 3'!P8-'Tabela 4'!P8</f>
        <v>118384.19549111754</v>
      </c>
      <c r="Q8" s="100"/>
      <c r="AE8" s="139">
        <f>SUM(AE9:AE12)</f>
        <v>1160772.0000000016</v>
      </c>
      <c r="AF8" s="138">
        <f t="shared" si="0"/>
        <v>10.198746652324262</v>
      </c>
      <c r="AG8" s="139"/>
      <c r="AH8" s="139" t="s">
        <v>22</v>
      </c>
      <c r="AI8" s="139"/>
      <c r="AJ8" s="139"/>
      <c r="AK8" s="139"/>
      <c r="AL8" s="139"/>
      <c r="AM8" s="139"/>
      <c r="AN8" s="139"/>
      <c r="AO8" s="139"/>
      <c r="AP8" s="139"/>
      <c r="AQ8" s="139"/>
      <c r="AR8" s="139"/>
    </row>
    <row r="9" spans="1:44" s="7" customFormat="1" ht="15" customHeight="1" x14ac:dyDescent="0.2">
      <c r="A9" s="4" t="s">
        <v>12</v>
      </c>
      <c r="B9" s="43">
        <f>'Tabela 3'!B9-'Tabela 4'!B9</f>
        <v>2043.7750138018</v>
      </c>
      <c r="C9" s="91">
        <f>'Tabela 3'!C9-'Tabela 4'!C9</f>
        <v>2860.4009170677</v>
      </c>
      <c r="D9" s="23">
        <f>'Tabela 3'!D9-'Tabela 4'!D9</f>
        <v>4228.1591140208002</v>
      </c>
      <c r="E9" s="91">
        <f>'Tabela 3'!E9-'Tabela 4'!E9</f>
        <v>4686.2194261847017</v>
      </c>
      <c r="F9" s="23">
        <f>'Tabela 3'!F9-'Tabela 4'!F9</f>
        <v>4084.8440605806991</v>
      </c>
      <c r="G9" s="91">
        <f>'Tabela 3'!G9-'Tabela 4'!G9</f>
        <v>3835.7370268720006</v>
      </c>
      <c r="H9" s="23">
        <f>'Tabela 3'!H9-'Tabela 4'!H9</f>
        <v>7577.3321800520007</v>
      </c>
      <c r="I9" s="91">
        <f>'Tabela 3'!I9-'Tabela 4'!I9</f>
        <v>4655.7483937280012</v>
      </c>
      <c r="J9" s="23">
        <f>'Tabela 3'!J9-'Tabela 4'!J9</f>
        <v>17259.251523048268</v>
      </c>
      <c r="K9" s="91">
        <f>'Tabela 3'!K9-'Tabela 4'!K9</f>
        <v>26077.134961855183</v>
      </c>
      <c r="L9" s="23">
        <f>'Tabela 3'!L9-'Tabela 4'!L9</f>
        <v>27016.53199405787</v>
      </c>
      <c r="M9" s="91">
        <f>'Tabela 3'!M9-'Tabela 4'!M9</f>
        <v>32058.516136260678</v>
      </c>
      <c r="N9" s="23">
        <f>'Tabela 3'!N9-'Tabela 4'!N9</f>
        <v>27804.821910102266</v>
      </c>
      <c r="O9" s="23">
        <f>'Tabela 3'!O9-'Tabela 4'!O9</f>
        <v>16596.023802927655</v>
      </c>
      <c r="P9" s="23">
        <f>'Tabela 3'!P9-'Tabela 4'!P9</f>
        <v>13891.102341309466</v>
      </c>
      <c r="Q9" s="100"/>
      <c r="AE9" s="140">
        <v>110769.00000000028</v>
      </c>
      <c r="AF9" s="138">
        <f t="shared" si="0"/>
        <v>12.540604628830659</v>
      </c>
      <c r="AG9" s="140"/>
      <c r="AH9" s="140" t="s">
        <v>8</v>
      </c>
      <c r="AI9" s="140"/>
      <c r="AJ9" s="140"/>
      <c r="AK9" s="140"/>
      <c r="AL9" s="140"/>
      <c r="AM9" s="140"/>
      <c r="AN9" s="140"/>
      <c r="AO9" s="140"/>
      <c r="AP9" s="140"/>
      <c r="AQ9" s="140"/>
      <c r="AR9" s="140"/>
    </row>
    <row r="10" spans="1:44" s="7" customFormat="1" ht="15" customHeight="1" x14ac:dyDescent="0.2">
      <c r="A10" s="119" t="s">
        <v>11</v>
      </c>
      <c r="B10" s="43">
        <f>'Tabela 3'!B10-'Tabela 4'!B10</f>
        <v>16744.868437620986</v>
      </c>
      <c r="C10" s="91">
        <f>'Tabela 3'!C10-'Tabela 4'!C10</f>
        <v>22229.425974267011</v>
      </c>
      <c r="D10" s="23">
        <f>'Tabela 3'!D10-'Tabela 4'!D10</f>
        <v>29640.805983974991</v>
      </c>
      <c r="E10" s="91">
        <f>'Tabela 3'!E10-'Tabela 4'!E10</f>
        <v>31004.397969136</v>
      </c>
      <c r="F10" s="23">
        <f>'Tabela 3'!F10-'Tabela 4'!F10</f>
        <v>34185.905588369991</v>
      </c>
      <c r="G10" s="91">
        <f>'Tabela 3'!G10-'Tabela 4'!G10</f>
        <v>39413.461079319997</v>
      </c>
      <c r="H10" s="23">
        <f>'Tabela 3'!H10-'Tabela 4'!H10</f>
        <v>47422.273009509983</v>
      </c>
      <c r="I10" s="91">
        <f>'Tabela 3'!I10-'Tabela 4'!I10</f>
        <v>42555.987928199989</v>
      </c>
      <c r="J10" s="23">
        <f>'Tabela 3'!J10-'Tabela 4'!J10</f>
        <v>52197.580790232285</v>
      </c>
      <c r="K10" s="91">
        <f>'Tabela 3'!K10-'Tabela 4'!K10</f>
        <v>52570.101938189007</v>
      </c>
      <c r="L10" s="23">
        <f>'Tabela 3'!L10-'Tabela 4'!L10</f>
        <v>52678.447683979437</v>
      </c>
      <c r="M10" s="91">
        <f>'Tabela 3'!M10-'Tabela 4'!M10</f>
        <v>57743.842997147323</v>
      </c>
      <c r="N10" s="23">
        <f>'Tabela 3'!N10-'Tabela 4'!N10</f>
        <v>59828.472565523669</v>
      </c>
      <c r="O10" s="23">
        <f>'Tabela 3'!O10-'Tabela 4'!O10</f>
        <v>61026.704960450268</v>
      </c>
      <c r="P10" s="23">
        <f>'Tabela 3'!P10-'Tabela 4'!P10</f>
        <v>63919.388288029906</v>
      </c>
      <c r="Q10" s="100"/>
      <c r="AE10" s="140">
        <v>630813.0000000007</v>
      </c>
      <c r="AF10" s="138">
        <f t="shared" si="0"/>
        <v>10.132858436340062</v>
      </c>
      <c r="AG10" s="140"/>
      <c r="AH10" s="140" t="s">
        <v>6</v>
      </c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44" s="7" customFormat="1" ht="15" customHeight="1" x14ac:dyDescent="0.2">
      <c r="A11" s="4" t="s">
        <v>19</v>
      </c>
      <c r="B11" s="43">
        <f>'Tabela 3'!B11-'Tabela 4'!B11</f>
        <v>5476.6450587459985</v>
      </c>
      <c r="C11" s="91">
        <f>'Tabela 3'!C11-'Tabela 4'!C11</f>
        <v>6922.6719839461985</v>
      </c>
      <c r="D11" s="23">
        <f>'Tabela 3'!D11-'Tabela 4'!D11</f>
        <v>8627.8492695157001</v>
      </c>
      <c r="E11" s="91">
        <f>'Tabela 3'!E11-'Tabela 4'!E11</f>
        <v>9826.5988573257018</v>
      </c>
      <c r="F11" s="23">
        <f>'Tabela 3'!F11-'Tabela 4'!F11</f>
        <v>10981.479356661101</v>
      </c>
      <c r="G11" s="91">
        <f>'Tabela 3'!G11-'Tabela 4'!G11</f>
        <v>11667.917686895798</v>
      </c>
      <c r="H11" s="23">
        <f>'Tabela 3'!H11-'Tabela 4'!H11</f>
        <v>12169.2866659631</v>
      </c>
      <c r="I11" s="91">
        <f>'Tabela 3'!I11-'Tabela 4'!I11</f>
        <v>10831.8477403055</v>
      </c>
      <c r="J11" s="23">
        <f>'Tabela 3'!J11-'Tabela 4'!J11</f>
        <v>11666.671041944757</v>
      </c>
      <c r="K11" s="91">
        <f>'Tabela 3'!K11-'Tabela 4'!K11</f>
        <v>13336.33523809084</v>
      </c>
      <c r="L11" s="23">
        <f>'Tabela 3'!L11-'Tabela 4'!L11</f>
        <v>11992.61568093035</v>
      </c>
      <c r="M11" s="91">
        <f>'Tabela 3'!M11-'Tabela 4'!M11</f>
        <v>10244.193209558707</v>
      </c>
      <c r="N11" s="23">
        <f>'Tabela 3'!N11-'Tabela 4'!N11</f>
        <v>10640.17136678355</v>
      </c>
      <c r="O11" s="23">
        <f>'Tabela 3'!O11-'Tabela 4'!O11</f>
        <v>12808.859590937482</v>
      </c>
      <c r="P11" s="23">
        <f>'Tabela 3'!P11-'Tabela 4'!P11</f>
        <v>13947.994942716499</v>
      </c>
      <c r="Q11" s="100"/>
      <c r="AE11" s="140">
        <v>123172.00000000095</v>
      </c>
      <c r="AF11" s="138">
        <f t="shared" si="0"/>
        <v>11.323998102422946</v>
      </c>
      <c r="AG11" s="140"/>
      <c r="AH11" s="140" t="s">
        <v>24</v>
      </c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44" s="7" customFormat="1" ht="15" customHeight="1" x14ac:dyDescent="0.2">
      <c r="A12" s="4" t="s">
        <v>7</v>
      </c>
      <c r="B12" s="43">
        <f>'Tabela 3'!B12-'Tabela 4'!B12</f>
        <v>6025.6893666803007</v>
      </c>
      <c r="C12" s="92">
        <f>'Tabela 3'!C12-'Tabela 4'!C12</f>
        <v>5206.4812732438004</v>
      </c>
      <c r="D12" s="24">
        <f>'Tabela 3'!D12-'Tabela 4'!D12</f>
        <v>5841.4133158065997</v>
      </c>
      <c r="E12" s="92">
        <f>'Tabela 3'!E12-'Tabela 4'!E12</f>
        <v>6517.2889765370019</v>
      </c>
      <c r="F12" s="24">
        <f>'Tabela 3'!F12-'Tabela 4'!F12</f>
        <v>6859.6535663910017</v>
      </c>
      <c r="G12" s="92">
        <f>'Tabela 3'!G12-'Tabela 4'!G12</f>
        <v>9391.5633653629975</v>
      </c>
      <c r="H12" s="24">
        <f>'Tabela 3'!H12-'Tabela 4'!H12</f>
        <v>9209.9576307000025</v>
      </c>
      <c r="I12" s="92">
        <f>'Tabela 3'!I12-'Tabela 4'!I12</f>
        <v>16794.871747478996</v>
      </c>
      <c r="J12" s="24">
        <f>'Tabela 3'!J12-'Tabela 4'!J12</f>
        <v>20147.050997606708</v>
      </c>
      <c r="K12" s="92">
        <f>'Tabela 3'!K12-'Tabela 4'!K12</f>
        <v>23966.240903244321</v>
      </c>
      <c r="L12" s="24">
        <f>'Tabela 3'!L12-'Tabela 4'!L12</f>
        <v>28442.550724188193</v>
      </c>
      <c r="M12" s="92">
        <f>'Tabela 3'!M12-'Tabela 4'!M12</f>
        <v>31123.152566425269</v>
      </c>
      <c r="N12" s="24">
        <f>'Tabela 3'!N12-'Tabela 4'!N12</f>
        <v>32623.904775623902</v>
      </c>
      <c r="O12" s="24">
        <f>'Tabela 3'!O12-'Tabela 4'!O12</f>
        <v>28869.062186695301</v>
      </c>
      <c r="P12" s="24">
        <f>'Tabela 3'!P12-'Tabela 4'!P12</f>
        <v>26625.709919061734</v>
      </c>
      <c r="Q12" s="100"/>
      <c r="AE12" s="140">
        <v>296017.99999999983</v>
      </c>
      <c r="AF12" s="138">
        <f t="shared" si="0"/>
        <v>8.9946252994958922</v>
      </c>
      <c r="AG12" s="140"/>
      <c r="AH12" s="140" t="s">
        <v>43</v>
      </c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44" s="7" customFormat="1" ht="15" customHeight="1" x14ac:dyDescent="0.2">
      <c r="A13" s="118" t="s">
        <v>10</v>
      </c>
      <c r="B13" s="42">
        <f>'Tabela 3'!B13-'Tabela 4'!B13</f>
        <v>69176.487018628977</v>
      </c>
      <c r="C13" s="95">
        <f>'Tabela 3'!C13-'Tabela 4'!C13</f>
        <v>78379.593545632204</v>
      </c>
      <c r="D13" s="95">
        <f>'Tabela 3'!D13-'Tabela 4'!D13</f>
        <v>89824.804896600574</v>
      </c>
      <c r="E13" s="95">
        <f>'Tabela 3'!E13-'Tabela 4'!E13</f>
        <v>98811.744705786085</v>
      </c>
      <c r="F13" s="95">
        <f>'Tabela 3'!F13-'Tabela 4'!F13</f>
        <v>115935.50694040459</v>
      </c>
      <c r="G13" s="95">
        <f>'Tabela 3'!G13-'Tabela 4'!G13</f>
        <v>130801.42557067849</v>
      </c>
      <c r="H13" s="95">
        <f>'Tabela 3'!H13-'Tabela 4'!H13</f>
        <v>148601.50886097911</v>
      </c>
      <c r="I13" s="95">
        <f>'Tabela 3'!I13-'Tabela 4'!I13</f>
        <v>160937.55497887213</v>
      </c>
      <c r="J13" s="95">
        <f>'Tabela 3'!J13-'Tabela 4'!J13</f>
        <v>186817.50281630398</v>
      </c>
      <c r="K13" s="95">
        <f>'Tabela 3'!K13-'Tabela 4'!K13</f>
        <v>209887.02322029902</v>
      </c>
      <c r="L13" s="95">
        <f>'Tabela 3'!L13-'Tabela 4'!L13</f>
        <v>241408.33489632828</v>
      </c>
      <c r="M13" s="95">
        <f>'Tabela 3'!M13-'Tabela 4'!M13</f>
        <v>273576.85643781658</v>
      </c>
      <c r="N13" s="90">
        <f>'Tabela 3'!N13-'Tabela 4'!N13</f>
        <v>297669.92819022201</v>
      </c>
      <c r="O13" s="90">
        <f>'Tabela 3'!O13-'Tabela 4'!O13</f>
        <v>313703.68660915992</v>
      </c>
      <c r="P13" s="90">
        <f>'Tabela 3'!P13-'Tabela 4'!P13</f>
        <v>326696.24859461491</v>
      </c>
      <c r="Q13" s="100"/>
      <c r="AE13" s="140">
        <f>SUM(AE14:AE23)</f>
        <v>3735861.9999999995</v>
      </c>
      <c r="AF13" s="138">
        <f t="shared" si="0"/>
        <v>8.7448692857127739</v>
      </c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44" s="7" customFormat="1" ht="15" customHeight="1" x14ac:dyDescent="0.2">
      <c r="A14" s="4" t="s">
        <v>20</v>
      </c>
      <c r="B14" s="43">
        <f>'Tabela 3'!B14-'Tabela 4'!B14</f>
        <v>8286.1473112045005</v>
      </c>
      <c r="C14" s="91">
        <f>'Tabela 3'!C14-'Tabela 4'!C14</f>
        <v>11951.438763139098</v>
      </c>
      <c r="D14" s="23">
        <f>'Tabela 3'!D14-'Tabela 4'!D14</f>
        <v>14318.956542555001</v>
      </c>
      <c r="E14" s="91">
        <f>'Tabela 3'!E14-'Tabela 4'!E14</f>
        <v>16731.547912907001</v>
      </c>
      <c r="F14" s="23">
        <f>'Tabela 3'!F14-'Tabela 4'!F14</f>
        <v>21519.080779543998</v>
      </c>
      <c r="G14" s="91">
        <f>'Tabela 3'!G14-'Tabela 4'!G14</f>
        <v>23699.972769286003</v>
      </c>
      <c r="H14" s="23">
        <f>'Tabela 3'!H14-'Tabela 4'!H14</f>
        <v>28312.881377515001</v>
      </c>
      <c r="I14" s="91">
        <f>'Tabela 3'!I14-'Tabela 4'!I14</f>
        <v>29571.198901420994</v>
      </c>
      <c r="J14" s="23">
        <f>'Tabela 3'!J14-'Tabela 4'!J14</f>
        <v>36047.053453993038</v>
      </c>
      <c r="K14" s="91">
        <f>'Tabela 3'!K14-'Tabela 4'!K14</f>
        <v>41273.894904603178</v>
      </c>
      <c r="L14" s="23">
        <f>'Tabela 3'!L14-'Tabela 4'!L14</f>
        <v>47677.76036886256</v>
      </c>
      <c r="M14" s="91">
        <f>'Tabela 3'!M14-'Tabela 4'!M14</f>
        <v>52772.931507249392</v>
      </c>
      <c r="N14" s="23">
        <f>'Tabela 3'!N14-'Tabela 4'!N14</f>
        <v>57843.96545881014</v>
      </c>
      <c r="O14" s="23">
        <f>'Tabela 3'!O14-'Tabela 4'!O14</f>
        <v>57727.996222930451</v>
      </c>
      <c r="P14" s="23">
        <f>'Tabela 3'!P14-'Tabela 4'!P14</f>
        <v>57937.652947914379</v>
      </c>
      <c r="Q14" s="100"/>
      <c r="AE14" s="140">
        <v>685714.99999999953</v>
      </c>
      <c r="AF14" s="138">
        <f t="shared" si="0"/>
        <v>8.4492322536205879</v>
      </c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44" s="7" customFormat="1" ht="15" customHeight="1" x14ac:dyDescent="0.2">
      <c r="A15" s="4" t="s">
        <v>9</v>
      </c>
      <c r="B15" s="43">
        <f>'Tabela 3'!B15-'Tabela 4'!B15</f>
        <v>4225.1289286087995</v>
      </c>
      <c r="C15" s="91">
        <f>'Tabela 3'!C15-'Tabela 4'!C15</f>
        <v>4944.8295267937001</v>
      </c>
      <c r="D15" s="23">
        <f>'Tabela 3'!D15-'Tabela 4'!D15</f>
        <v>4867.1479802539998</v>
      </c>
      <c r="E15" s="91">
        <f>'Tabela 3'!E15-'Tabela 4'!E15</f>
        <v>5999.038061958996</v>
      </c>
      <c r="F15" s="23">
        <f>'Tabela 3'!F15-'Tabela 4'!F15</f>
        <v>7883.9682853589984</v>
      </c>
      <c r="G15" s="91">
        <f>'Tabela 3'!G15-'Tabela 4'!G15</f>
        <v>8823.4893160419961</v>
      </c>
      <c r="H15" s="23">
        <f>'Tabela 3'!H15-'Tabela 4'!H15</f>
        <v>11538.584506463003</v>
      </c>
      <c r="I15" s="91">
        <f>'Tabela 3'!I15-'Tabela 4'!I15</f>
        <v>11239.23538308</v>
      </c>
      <c r="J15" s="23">
        <f>'Tabela 3'!J15-'Tabela 4'!J15</f>
        <v>14499.724291120638</v>
      </c>
      <c r="K15" s="91">
        <f>'Tabela 3'!K15-'Tabela 4'!K15</f>
        <v>16298.922349123892</v>
      </c>
      <c r="L15" s="23">
        <f>'Tabela 3'!L15-'Tabela 4'!L15</f>
        <v>17957.38107653648</v>
      </c>
      <c r="M15" s="91">
        <f>'Tabela 3'!M15-'Tabela 4'!M15</f>
        <v>18920.457163314852</v>
      </c>
      <c r="N15" s="23">
        <f>'Tabela 3'!N15-'Tabela 4'!N15</f>
        <v>20457.720947572325</v>
      </c>
      <c r="O15" s="23">
        <f>'Tabela 3'!O15-'Tabela 4'!O15</f>
        <v>20875.3539502436</v>
      </c>
      <c r="P15" s="23">
        <f>'Tabela 3'!P15-'Tabela 4'!P15</f>
        <v>19787.62276743045</v>
      </c>
      <c r="Q15" s="100"/>
      <c r="AE15" s="140">
        <v>226501.00000000079</v>
      </c>
      <c r="AF15" s="138">
        <f t="shared" si="0"/>
        <v>8.7362187219616612</v>
      </c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44" s="7" customFormat="1" ht="15" customHeight="1" x14ac:dyDescent="0.2">
      <c r="A16" s="4" t="s">
        <v>21</v>
      </c>
      <c r="B16" s="43">
        <f>'Tabela 3'!B16-'Tabela 4'!B16</f>
        <v>1892.3811989865999</v>
      </c>
      <c r="C16" s="91">
        <f>'Tabela 3'!C16-'Tabela 4'!C16</f>
        <v>1713.1248594804006</v>
      </c>
      <c r="D16" s="23">
        <f>'Tabela 3'!D16-'Tabela 4'!D16</f>
        <v>2075.9036016456002</v>
      </c>
      <c r="E16" s="91">
        <f>'Tabela 3'!E16-'Tabela 4'!E16</f>
        <v>2441.5782366119006</v>
      </c>
      <c r="F16" s="23">
        <f>'Tabela 3'!F16-'Tabela 4'!F16</f>
        <v>3008.9891691910002</v>
      </c>
      <c r="G16" s="91">
        <f>'Tabela 3'!G16-'Tabela 4'!G16</f>
        <v>4058.6260887357003</v>
      </c>
      <c r="H16" s="23">
        <f>'Tabela 3'!H16-'Tabela 4'!H16</f>
        <v>3627.3311119117998</v>
      </c>
      <c r="I16" s="91">
        <f>'Tabela 3'!I16-'Tabela 4'!I16</f>
        <v>5026.0282304618013</v>
      </c>
      <c r="J16" s="23">
        <f>'Tabela 3'!J16-'Tabela 4'!J16</f>
        <v>5894.4076772669605</v>
      </c>
      <c r="K16" s="91">
        <f>'Tabela 3'!K16-'Tabela 4'!K16</f>
        <v>6773.1936323722211</v>
      </c>
      <c r="L16" s="23">
        <f>'Tabela 3'!L16-'Tabela 4'!L16</f>
        <v>8106.6186334624199</v>
      </c>
      <c r="M16" s="91">
        <f>'Tabela 3'!M16-'Tabela 4'!M16</f>
        <v>8489.6127321571585</v>
      </c>
      <c r="N16" s="23">
        <f>'Tabela 3'!N16-'Tabela 4'!N16</f>
        <v>11271.590948356161</v>
      </c>
      <c r="O16" s="23">
        <f>'Tabela 3'!O16-'Tabela 4'!O16</f>
        <v>9986.3891838941781</v>
      </c>
      <c r="P16" s="23">
        <f>'Tabela 3'!P16-'Tabela 4'!P16</f>
        <v>10213.41280718336</v>
      </c>
      <c r="Q16" s="100"/>
      <c r="AE16" s="140">
        <v>122632.00000000054</v>
      </c>
      <c r="AF16" s="138">
        <f t="shared" si="0"/>
        <v>8.3285054530492157</v>
      </c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1:44" s="7" customFormat="1" ht="15" customHeight="1" x14ac:dyDescent="0.2">
      <c r="A17" s="4" t="s">
        <v>22</v>
      </c>
      <c r="B17" s="43">
        <f>'Tabela 3'!B17-'Tabela 4'!B17</f>
        <v>4240.9343032265006</v>
      </c>
      <c r="C17" s="91">
        <f>'Tabela 3'!C17-'Tabela 4'!C17</f>
        <v>5053.3428508121997</v>
      </c>
      <c r="D17" s="23">
        <f>'Tabela 3'!D17-'Tabela 4'!D17</f>
        <v>5973.5304822082016</v>
      </c>
      <c r="E17" s="91">
        <f>'Tabela 3'!E17-'Tabela 4'!E17</f>
        <v>6781.9561174506989</v>
      </c>
      <c r="F17" s="23">
        <f>'Tabela 3'!F17-'Tabela 4'!F17</f>
        <v>7403.5432697606993</v>
      </c>
      <c r="G17" s="91">
        <f>'Tabela 3'!G17-'Tabela 4'!G17</f>
        <v>8015.1755671985002</v>
      </c>
      <c r="H17" s="23">
        <f>'Tabela 3'!H17-'Tabela 4'!H17</f>
        <v>8192.8387983000994</v>
      </c>
      <c r="I17" s="91">
        <f>'Tabela 3'!I17-'Tabela 4'!I17</f>
        <v>7603.1939307873999</v>
      </c>
      <c r="J17" s="23">
        <f>'Tabela 3'!J17-'Tabela 4'!J17</f>
        <v>7535.018556624751</v>
      </c>
      <c r="K17" s="91">
        <f>'Tabela 3'!K17-'Tabela 4'!K17</f>
        <v>7755.0719574817604</v>
      </c>
      <c r="L17" s="23">
        <f>'Tabela 3'!L17-'Tabela 4'!L17</f>
        <v>9159.4079311689802</v>
      </c>
      <c r="M17" s="91">
        <f>'Tabela 3'!M17-'Tabela 4'!M17</f>
        <v>10614.527069606549</v>
      </c>
      <c r="N17" s="23">
        <f>'Tabela 3'!N17-'Tabela 4'!N17</f>
        <v>11165.44122460248</v>
      </c>
      <c r="O17" s="23">
        <f>'Tabela 3'!O17-'Tabela 4'!O17</f>
        <v>12252.055702785779</v>
      </c>
      <c r="P17" s="23">
        <f>'Tabela 3'!P17-'Tabela 4'!P17</f>
        <v>12675.677864294063</v>
      </c>
      <c r="Q17" s="100"/>
      <c r="AE17" s="140">
        <v>176003.99999999939</v>
      </c>
      <c r="AF17" s="138">
        <f t="shared" si="0"/>
        <v>7.2019260154849354</v>
      </c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1:44" s="7" customFormat="1" ht="15" customHeight="1" x14ac:dyDescent="0.2">
      <c r="A18" s="4" t="s">
        <v>8</v>
      </c>
      <c r="B18" s="43">
        <f>'Tabela 3'!B18-'Tabela 4'!B18</f>
        <v>4781.5844155065988</v>
      </c>
      <c r="C18" s="91">
        <f>'Tabela 3'!C18-'Tabela 4'!C18</f>
        <v>5240.7137867825004</v>
      </c>
      <c r="D18" s="23">
        <f>'Tabela 3'!D18-'Tabela 4'!D18</f>
        <v>5944.5679818987992</v>
      </c>
      <c r="E18" s="91">
        <f>'Tabela 3'!E18-'Tabela 4'!E18</f>
        <v>5884.4054414807988</v>
      </c>
      <c r="F18" s="23">
        <f>'Tabela 3'!F18-'Tabela 4'!F18</f>
        <v>6809.4259418921993</v>
      </c>
      <c r="G18" s="91">
        <f>'Tabela 3'!G18-'Tabela 4'!G18</f>
        <v>8369.2090353458007</v>
      </c>
      <c r="H18" s="23">
        <f>'Tabela 3'!H18-'Tabela 4'!H18</f>
        <v>7799.1721643923993</v>
      </c>
      <c r="I18" s="91">
        <f>'Tabela 3'!I18-'Tabela 4'!I18</f>
        <v>9153.5424203329021</v>
      </c>
      <c r="J18" s="23">
        <f>'Tabela 3'!J18-'Tabela 4'!J18</f>
        <v>11287.463691267172</v>
      </c>
      <c r="K18" s="91">
        <f>'Tabela 3'!K18-'Tabela 4'!K18</f>
        <v>12050.147394004729</v>
      </c>
      <c r="L18" s="23">
        <f>'Tabela 3'!L18-'Tabela 4'!L18</f>
        <v>14070.12708655713</v>
      </c>
      <c r="M18" s="91">
        <f>'Tabela 3'!M18-'Tabela 4'!M18</f>
        <v>14820.270844544979</v>
      </c>
      <c r="N18" s="23">
        <f>'Tabela 3'!N18-'Tabela 4'!N18</f>
        <v>17795.430253638981</v>
      </c>
      <c r="O18" s="23">
        <f>'Tabela 3'!O18-'Tabela 4'!O18</f>
        <v>19792.453391425122</v>
      </c>
      <c r="P18" s="23">
        <f>'Tabela 3'!P18-'Tabela 4'!P18</f>
        <v>22645.323738376421</v>
      </c>
      <c r="Q18" s="100"/>
      <c r="AE18" s="140">
        <v>365277</v>
      </c>
      <c r="AF18" s="138">
        <f t="shared" si="0"/>
        <v>6.1994934634199304</v>
      </c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1:44" s="7" customFormat="1" ht="15" customHeight="1" x14ac:dyDescent="0.2">
      <c r="A19" s="4" t="s">
        <v>6</v>
      </c>
      <c r="B19" s="43">
        <f>'Tabela 3'!B19-'Tabela 4'!B19</f>
        <v>11459.5609702933</v>
      </c>
      <c r="C19" s="91">
        <f>'Tabela 3'!C19-'Tabela 4'!C19</f>
        <v>12139.428634411599</v>
      </c>
      <c r="D19" s="23">
        <f>'Tabela 3'!D19-'Tabela 4'!D19</f>
        <v>13170.5589965906</v>
      </c>
      <c r="E19" s="91">
        <f>'Tabela 3'!E19-'Tabela 4'!E19</f>
        <v>14515.6779365974</v>
      </c>
      <c r="F19" s="23">
        <f>'Tabela 3'!F19-'Tabela 4'!F19</f>
        <v>15448.4794077969</v>
      </c>
      <c r="G19" s="91">
        <f>'Tabela 3'!G19-'Tabela 4'!G19</f>
        <v>17662.035713299199</v>
      </c>
      <c r="H19" s="23">
        <f>'Tabela 3'!H19-'Tabela 4'!H19</f>
        <v>19702.588760904102</v>
      </c>
      <c r="I19" s="91">
        <f>'Tabela 3'!I19-'Tabela 4'!I19</f>
        <v>22793.856854315105</v>
      </c>
      <c r="J19" s="23">
        <f>'Tabela 3'!J19-'Tabela 4'!J19</f>
        <v>25980.562884927967</v>
      </c>
      <c r="K19" s="91">
        <f>'Tabela 3'!K19-'Tabela 4'!K19</f>
        <v>29286.955248300594</v>
      </c>
      <c r="L19" s="23">
        <f>'Tabela 3'!L19-'Tabela 4'!L19</f>
        <v>34095.439274240583</v>
      </c>
      <c r="M19" s="91">
        <f>'Tabela 3'!M19-'Tabela 4'!M19</f>
        <v>40048.647080974508</v>
      </c>
      <c r="N19" s="23">
        <f>'Tabela 3'!N19-'Tabela 4'!N19</f>
        <v>43753.560178712432</v>
      </c>
      <c r="O19" s="23">
        <f>'Tabela 3'!O19-'Tabela 4'!O19</f>
        <v>46837.914639961287</v>
      </c>
      <c r="P19" s="23">
        <f>'Tabela 3'!P19-'Tabela 4'!P19</f>
        <v>48643.066138257651</v>
      </c>
      <c r="Q19" s="100"/>
      <c r="AE19" s="140">
        <v>498883.99999999942</v>
      </c>
      <c r="AF19" s="138">
        <f t="shared" si="0"/>
        <v>9.7503760670331587</v>
      </c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1:44" s="7" customFormat="1" ht="15" customHeight="1" x14ac:dyDescent="0.2">
      <c r="A20" s="4" t="s">
        <v>23</v>
      </c>
      <c r="B20" s="43">
        <f>'Tabela 3'!B20-'Tabela 4'!B20</f>
        <v>6074.6499404204988</v>
      </c>
      <c r="C20" s="91">
        <f>'Tabela 3'!C20-'Tabela 4'!C20</f>
        <v>6429.5647698798984</v>
      </c>
      <c r="D20" s="23">
        <f>'Tabela 3'!D20-'Tabela 4'!D20</f>
        <v>9057.2225499281012</v>
      </c>
      <c r="E20" s="91">
        <f>'Tabela 3'!E20-'Tabela 4'!E20</f>
        <v>8515.1300758194011</v>
      </c>
      <c r="F20" s="23">
        <f>'Tabela 3'!F20-'Tabela 4'!F20</f>
        <v>11228.332717585701</v>
      </c>
      <c r="G20" s="91">
        <f>'Tabela 3'!G20-'Tabela 4'!G20</f>
        <v>12967.438651700601</v>
      </c>
      <c r="H20" s="23">
        <f>'Tabela 3'!H20-'Tabela 4'!H20</f>
        <v>14919.092584229102</v>
      </c>
      <c r="I20" s="91">
        <f>'Tabela 3'!I20-'Tabela 4'!I20</f>
        <v>16075.490910494902</v>
      </c>
      <c r="J20" s="23">
        <f>'Tabela 3'!J20-'Tabela 4'!J20</f>
        <v>20361.16040791028</v>
      </c>
      <c r="K20" s="91">
        <f>'Tabela 3'!K20-'Tabela 4'!K20</f>
        <v>23725.131513974404</v>
      </c>
      <c r="L20" s="23">
        <f>'Tabela 3'!L20-'Tabela 4'!L20</f>
        <v>28234.746090096058</v>
      </c>
      <c r="M20" s="91">
        <f>'Tabela 3'!M20-'Tabela 4'!M20</f>
        <v>32823.966453004134</v>
      </c>
      <c r="N20" s="23">
        <f>'Tabela 3'!N20-'Tabela 4'!N20</f>
        <v>32571.54451751996</v>
      </c>
      <c r="O20" s="23">
        <f>'Tabela 3'!O20-'Tabela 4'!O20</f>
        <v>34140.392849792275</v>
      </c>
      <c r="P20" s="23">
        <f>'Tabela 3'!P20-'Tabela 4'!P20</f>
        <v>35382.818865748515</v>
      </c>
      <c r="Q20" s="100"/>
      <c r="AE20" s="140">
        <v>413154.00000000041</v>
      </c>
      <c r="AF20" s="138">
        <f t="shared" si="0"/>
        <v>8.5640751065579614</v>
      </c>
      <c r="AG20" s="141">
        <f>P23+P22+P20+P16</f>
        <v>80900.317521039819</v>
      </c>
      <c r="AH20" s="140"/>
      <c r="AI20" s="141">
        <f>AE23+AE22+AE20+AE16</f>
        <v>897894.00000000058</v>
      </c>
      <c r="AJ20" s="142">
        <f>AG20/AI20*100</f>
        <v>9.0100075867574301</v>
      </c>
      <c r="AK20" s="140"/>
      <c r="AL20" s="140"/>
      <c r="AM20" s="140"/>
      <c r="AN20" s="140"/>
      <c r="AO20" s="140"/>
      <c r="AP20" s="140"/>
      <c r="AQ20" s="140"/>
      <c r="AR20" s="140"/>
    </row>
    <row r="21" spans="1:44" s="7" customFormat="1" ht="15" customHeight="1" x14ac:dyDescent="0.2">
      <c r="A21" s="120" t="s">
        <v>24</v>
      </c>
      <c r="B21" s="43">
        <f>'Tabela 3'!B21-'Tabela 4'!B21</f>
        <v>18731.755296538897</v>
      </c>
      <c r="C21" s="91">
        <f>'Tabela 3'!C21-'Tabela 4'!C21</f>
        <v>20421.118141628802</v>
      </c>
      <c r="D21" s="23">
        <f>'Tabela 3'!D21-'Tabela 4'!D21</f>
        <v>22404.6805248155</v>
      </c>
      <c r="E21" s="91">
        <f>'Tabela 3'!E21-'Tabela 4'!E21</f>
        <v>25695.742859912498</v>
      </c>
      <c r="F21" s="23">
        <f>'Tabela 3'!F21-'Tabela 4'!F21</f>
        <v>28854.5188927741</v>
      </c>
      <c r="G21" s="91">
        <f>'Tabela 3'!G21-'Tabela 4'!G21</f>
        <v>32809.765895561999</v>
      </c>
      <c r="H21" s="23">
        <f>'Tabela 3'!H21-'Tabela 4'!H21</f>
        <v>38521.558346546</v>
      </c>
      <c r="I21" s="91">
        <f>'Tabela 3'!I21-'Tabela 4'!I21</f>
        <v>41392.160061342998</v>
      </c>
      <c r="J21" s="23">
        <f>'Tabela 3'!J21-'Tabela 4'!J21</f>
        <v>46047.430672017355</v>
      </c>
      <c r="K21" s="91">
        <f>'Tabela 3'!K21-'Tabela 4'!K21</f>
        <v>51496.111292976493</v>
      </c>
      <c r="L21" s="23">
        <f>'Tabela 3'!L21-'Tabela 4'!L21</f>
        <v>57423.022428462777</v>
      </c>
      <c r="M21" s="91">
        <f>'Tabela 3'!M21-'Tabela 4'!M21</f>
        <v>65374.557483016004</v>
      </c>
      <c r="N21" s="23">
        <f>'Tabela 3'!N21-'Tabela 4'!N21</f>
        <v>71892.0494916639</v>
      </c>
      <c r="O21" s="23">
        <f>'Tabela 3'!O21-'Tabela 4'!O21</f>
        <v>78895.176802070462</v>
      </c>
      <c r="P21" s="23">
        <f>'Tabela 3'!P21-'Tabela 4'!P21</f>
        <v>84106.58761730211</v>
      </c>
      <c r="Q21" s="100"/>
      <c r="AE21" s="140">
        <v>885587</v>
      </c>
      <c r="AF21" s="138">
        <f t="shared" si="0"/>
        <v>9.4972699031605146</v>
      </c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1:44" s="7" customFormat="1" ht="15" customHeight="1" x14ac:dyDescent="0.2">
      <c r="A22" s="120" t="s">
        <v>27</v>
      </c>
      <c r="B22" s="43">
        <f>'Tabela 3'!B22-'Tabela 4'!B22</f>
        <v>4958.0561364216992</v>
      </c>
      <c r="C22" s="91">
        <f>'Tabela 3'!C22-'Tabela 4'!C22</f>
        <v>5517.9532314447006</v>
      </c>
      <c r="D22" s="23">
        <f>'Tabela 3'!D22-'Tabela 4'!D22</f>
        <v>6291.3523577265005</v>
      </c>
      <c r="E22" s="91">
        <f>'Tabela 3'!E22-'Tabela 4'!E22</f>
        <v>5956.9466896094982</v>
      </c>
      <c r="F22" s="23">
        <f>'Tabela 3'!F22-'Tabela 4'!F22</f>
        <v>6484.5098729560987</v>
      </c>
      <c r="G22" s="91">
        <f>'Tabela 3'!G22-'Tabela 4'!G22</f>
        <v>7071.7189643483989</v>
      </c>
      <c r="H22" s="23">
        <f>'Tabela 3'!H22-'Tabela 4'!H22</f>
        <v>7552.5685070629988</v>
      </c>
      <c r="I22" s="91">
        <f>'Tabela 3'!I22-'Tabela 4'!I22</f>
        <v>8381.3904503267986</v>
      </c>
      <c r="J22" s="23">
        <f>'Tabela 3'!J22-'Tabela 4'!J22</f>
        <v>9044.56888977981</v>
      </c>
      <c r="K22" s="91">
        <f>'Tabela 3'!K22-'Tabela 4'!K22</f>
        <v>10357.194255705021</v>
      </c>
      <c r="L22" s="23">
        <f>'Tabela 3'!L22-'Tabela 4'!L22</f>
        <v>12900.342478822851</v>
      </c>
      <c r="M22" s="91">
        <f>'Tabela 3'!M22-'Tabela 4'!M22</f>
        <v>15232.368191888492</v>
      </c>
      <c r="N22" s="23">
        <f>'Tabela 3'!N22-'Tabela 4'!N22</f>
        <v>16009.441448253721</v>
      </c>
      <c r="O22" s="23">
        <f>'Tabela 3'!O22-'Tabela 4'!O22</f>
        <v>17940.241500798151</v>
      </c>
      <c r="P22" s="23">
        <f>'Tabela 3'!P22-'Tabela 4'!P22</f>
        <v>19277.31185759951</v>
      </c>
      <c r="Q22" s="100"/>
      <c r="AE22" s="140">
        <v>209941.99999999994</v>
      </c>
      <c r="AF22" s="138">
        <f t="shared" si="0"/>
        <v>9.1822083516397459</v>
      </c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1:44" s="13" customFormat="1" ht="15" customHeight="1" x14ac:dyDescent="0.2">
      <c r="A23" s="120" t="s">
        <v>43</v>
      </c>
      <c r="B23" s="43">
        <f>'Tabela 3'!B23-'Tabela 4'!B23</f>
        <v>4526.2885174215999</v>
      </c>
      <c r="C23" s="91">
        <f>'Tabela 3'!C23-'Tabela 4'!C23</f>
        <v>4968.0789812592993</v>
      </c>
      <c r="D23" s="23">
        <f>'Tabela 3'!D23-'Tabela 4'!D23</f>
        <v>5720.8838789783003</v>
      </c>
      <c r="E23" s="91">
        <f>'Tabela 3'!E23-'Tabela 4'!E23</f>
        <v>6289.7213734378993</v>
      </c>
      <c r="F23" s="24">
        <f>'Tabela 3'!F23-'Tabela 4'!F23</f>
        <v>7294.6586035449</v>
      </c>
      <c r="G23" s="92">
        <f>'Tabela 3'!G23-'Tabela 4'!G23</f>
        <v>7323.9935691603014</v>
      </c>
      <c r="H23" s="24">
        <f>'Tabela 3'!H23-'Tabela 4'!H23</f>
        <v>8434.8927036546011</v>
      </c>
      <c r="I23" s="92">
        <f>'Tabela 3'!I23-'Tabela 4'!I23</f>
        <v>9701.4578363092005</v>
      </c>
      <c r="J23" s="24">
        <f>'Tabela 3'!J23-'Tabela 4'!J23</f>
        <v>10120.112291395999</v>
      </c>
      <c r="K23" s="92">
        <f>'Tabela 3'!K23-'Tabela 4'!K23</f>
        <v>10870.400671756699</v>
      </c>
      <c r="L23" s="24">
        <f>'Tabela 3'!L23-'Tabela 4'!L23</f>
        <v>11783.48952811842</v>
      </c>
      <c r="M23" s="92">
        <f>'Tabela 3'!M23-'Tabela 4'!M23</f>
        <v>14479.517912060459</v>
      </c>
      <c r="N23" s="24">
        <f>'Tabela 3'!N23-'Tabela 4'!N23</f>
        <v>14909.183721091871</v>
      </c>
      <c r="O23" s="24">
        <f>'Tabela 3'!O23-'Tabela 4'!O23</f>
        <v>15255.712365258642</v>
      </c>
      <c r="P23" s="24">
        <f>'Tabela 3'!P23-'Tabela 4'!P23</f>
        <v>16026.773990508431</v>
      </c>
      <c r="Q23" s="100"/>
      <c r="AE23" s="143">
        <v>152165.99999999956</v>
      </c>
      <c r="AF23" s="138">
        <f t="shared" si="0"/>
        <v>10.532427737147902</v>
      </c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</row>
    <row r="24" spans="1:44" s="13" customFormat="1" ht="15" customHeight="1" x14ac:dyDescent="0.2">
      <c r="A24" s="83"/>
      <c r="B24" s="83"/>
      <c r="C24" s="83"/>
      <c r="D24" s="83"/>
      <c r="E24" s="83"/>
      <c r="F24" s="88"/>
      <c r="G24" s="88"/>
      <c r="H24" s="84"/>
      <c r="I24" s="84"/>
      <c r="J24" s="84"/>
      <c r="K24" s="84"/>
      <c r="L24" s="84"/>
      <c r="M24" s="84"/>
      <c r="N24" s="84"/>
      <c r="O24" s="84"/>
      <c r="P24" s="84"/>
      <c r="Q24" s="100"/>
    </row>
    <row r="25" spans="1:44" ht="15" customHeight="1" x14ac:dyDescent="0.2">
      <c r="A25" s="210" t="s">
        <v>5</v>
      </c>
      <c r="B25" s="214" t="s">
        <v>50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100"/>
    </row>
    <row r="26" spans="1:44" ht="15" customHeight="1" x14ac:dyDescent="0.2">
      <c r="A26" s="211"/>
      <c r="B26" s="14">
        <v>2002</v>
      </c>
      <c r="C26" s="15">
        <v>2003</v>
      </c>
      <c r="D26" s="14">
        <v>2004</v>
      </c>
      <c r="E26" s="15">
        <v>2005</v>
      </c>
      <c r="F26" s="14">
        <v>2006</v>
      </c>
      <c r="G26" s="15">
        <v>2007</v>
      </c>
      <c r="H26" s="14">
        <v>2008</v>
      </c>
      <c r="I26" s="15">
        <v>2009</v>
      </c>
      <c r="J26" s="87">
        <v>2010</v>
      </c>
      <c r="K26" s="15">
        <v>2011</v>
      </c>
      <c r="L26" s="14">
        <v>2012</v>
      </c>
      <c r="M26" s="15">
        <v>2013</v>
      </c>
      <c r="N26" s="14">
        <v>2014</v>
      </c>
      <c r="O26" s="131">
        <v>2015</v>
      </c>
      <c r="P26" s="131">
        <v>2016</v>
      </c>
      <c r="Q26" s="100"/>
      <c r="AD26" s="9"/>
    </row>
    <row r="27" spans="1:44" ht="15" customHeight="1" x14ac:dyDescent="0.2">
      <c r="A27" s="117" t="s">
        <v>28</v>
      </c>
      <c r="B27" s="126" t="s">
        <v>0</v>
      </c>
      <c r="C27" s="148">
        <v>2.0821013368894858</v>
      </c>
      <c r="D27" s="148">
        <v>5.9759120834295354</v>
      </c>
      <c r="E27" s="148">
        <v>3.8675320662457713</v>
      </c>
      <c r="F27" s="148">
        <v>3.5490152730930591</v>
      </c>
      <c r="G27" s="148">
        <v>5.1582968478427027</v>
      </c>
      <c r="H27" s="148">
        <v>4.4421167232485903</v>
      </c>
      <c r="I27" s="148">
        <v>-3.7289289072176879</v>
      </c>
      <c r="J27" s="149">
        <v>8.5557690552535917</v>
      </c>
      <c r="K27" s="148">
        <v>2.2958104364985576</v>
      </c>
      <c r="L27" s="148">
        <v>3.0814185591182097</v>
      </c>
      <c r="M27" s="148">
        <v>0.38621520744270832</v>
      </c>
      <c r="N27" s="148">
        <v>-0.83079949260465025</v>
      </c>
      <c r="O27" s="148">
        <v>-4.0197548676180421</v>
      </c>
      <c r="P27" s="148">
        <v>-1.9629728385480272</v>
      </c>
      <c r="Q27" s="100"/>
    </row>
    <row r="28" spans="1:44" ht="15" customHeight="1" x14ac:dyDescent="0.2">
      <c r="A28" s="118" t="s">
        <v>13</v>
      </c>
      <c r="B28" s="126" t="s">
        <v>0</v>
      </c>
      <c r="C28" s="148">
        <v>-3.4236807524946844</v>
      </c>
      <c r="D28" s="148">
        <v>13.687570000204774</v>
      </c>
      <c r="E28" s="148">
        <v>1.0026503725061975</v>
      </c>
      <c r="F28" s="148">
        <v>7.4493266537338787</v>
      </c>
      <c r="G28" s="148">
        <v>-7.8400945800954247</v>
      </c>
      <c r="H28" s="148">
        <v>18.813425150569895</v>
      </c>
      <c r="I28" s="148">
        <v>-6.8675279801678872</v>
      </c>
      <c r="J28" s="148">
        <v>11.294911606296498</v>
      </c>
      <c r="K28" s="148">
        <v>-0.83461588689408561</v>
      </c>
      <c r="L28" s="148">
        <v>17.749040591419572</v>
      </c>
      <c r="M28" s="148">
        <v>-0.20983552489821644</v>
      </c>
      <c r="N28" s="148">
        <v>-5.683992898680601</v>
      </c>
      <c r="O28" s="148">
        <v>-2.3606724990391292</v>
      </c>
      <c r="P28" s="148">
        <v>7.1935941747394594</v>
      </c>
      <c r="Q28" s="100"/>
    </row>
    <row r="29" spans="1:44" ht="15" customHeight="1" x14ac:dyDescent="0.2">
      <c r="A29" s="118" t="s">
        <v>25</v>
      </c>
      <c r="B29" s="126" t="s">
        <v>0</v>
      </c>
      <c r="C29" s="148">
        <v>4.0130731432031164</v>
      </c>
      <c r="D29" s="148">
        <v>5.2533222970330584</v>
      </c>
      <c r="E29" s="148">
        <v>4.3565476996809016</v>
      </c>
      <c r="F29" s="148">
        <v>2.0767399734358261</v>
      </c>
      <c r="G29" s="148">
        <v>8.9226945477976827</v>
      </c>
      <c r="H29" s="148">
        <v>1.6171343335605215</v>
      </c>
      <c r="I29" s="148">
        <v>-11.791670044578595</v>
      </c>
      <c r="J29" s="149">
        <v>13.787903900070697</v>
      </c>
      <c r="K29" s="148">
        <v>2.5939401956081021</v>
      </c>
      <c r="L29" s="148">
        <v>-3.8372863099889187E-2</v>
      </c>
      <c r="M29" s="148">
        <v>-1.5731602212029072</v>
      </c>
      <c r="N29" s="148">
        <v>-2.8869124771931043</v>
      </c>
      <c r="O29" s="148">
        <v>-6.2451346839878408</v>
      </c>
      <c r="P29" s="148">
        <v>-5.7978757800168257</v>
      </c>
      <c r="Q29" s="100"/>
    </row>
    <row r="30" spans="1:44" ht="15" customHeight="1" x14ac:dyDescent="0.2">
      <c r="A30" s="4" t="s">
        <v>12</v>
      </c>
      <c r="B30" s="127" t="s">
        <v>0</v>
      </c>
      <c r="C30" s="151">
        <v>11.445670665136443</v>
      </c>
      <c r="D30" s="152">
        <v>11.163796164296302</v>
      </c>
      <c r="E30" s="151">
        <v>9.0415319913128123</v>
      </c>
      <c r="F30" s="152">
        <v>10.83431429895847</v>
      </c>
      <c r="G30" s="151">
        <v>12.92364995632791</v>
      </c>
      <c r="H30" s="152">
        <v>0.40672118108480149</v>
      </c>
      <c r="I30" s="151">
        <v>-25.580167652218432</v>
      </c>
      <c r="J30" s="153">
        <v>39.124174452658742</v>
      </c>
      <c r="K30" s="151">
        <v>1.997860945436436</v>
      </c>
      <c r="L30" s="152">
        <v>-0.40209581795140892</v>
      </c>
      <c r="M30" s="151">
        <v>-5.455112875078294</v>
      </c>
      <c r="N30" s="152">
        <v>1.7330902832760398</v>
      </c>
      <c r="O30" s="152">
        <v>4.1761824600917263</v>
      </c>
      <c r="P30" s="152">
        <v>-18.155734400709168</v>
      </c>
      <c r="Q30" s="100"/>
    </row>
    <row r="31" spans="1:44" ht="15" customHeight="1" x14ac:dyDescent="0.2">
      <c r="A31" s="119" t="s">
        <v>11</v>
      </c>
      <c r="B31" s="127" t="s">
        <v>0</v>
      </c>
      <c r="C31" s="152">
        <v>2.2928004357049891</v>
      </c>
      <c r="D31" s="152">
        <v>4.9110814906051736</v>
      </c>
      <c r="E31" s="152">
        <v>4.4886538774732365</v>
      </c>
      <c r="F31" s="152">
        <v>1.2554289187343137</v>
      </c>
      <c r="G31" s="152">
        <v>7.8075225700852124</v>
      </c>
      <c r="H31" s="152">
        <v>2.2598822574791066</v>
      </c>
      <c r="I31" s="152">
        <v>-16.426706441186045</v>
      </c>
      <c r="J31" s="152">
        <v>15.154601151266856</v>
      </c>
      <c r="K31" s="152">
        <v>0.88803191227393441</v>
      </c>
      <c r="L31" s="152">
        <v>-1.8612140271897615</v>
      </c>
      <c r="M31" s="152">
        <v>-0.22989616996044182</v>
      </c>
      <c r="N31" s="152">
        <v>-4.9725389328505347</v>
      </c>
      <c r="O31" s="152">
        <v>-8.4071197319274482</v>
      </c>
      <c r="P31" s="152">
        <v>-4.1598722760943456</v>
      </c>
      <c r="Q31" s="100"/>
    </row>
    <row r="32" spans="1:44" ht="15" customHeight="1" x14ac:dyDescent="0.2">
      <c r="A32" s="4" t="s">
        <v>19</v>
      </c>
      <c r="B32" s="127" t="s">
        <v>0</v>
      </c>
      <c r="C32" s="152">
        <v>14.271062630044895</v>
      </c>
      <c r="D32" s="152">
        <v>3.2475659796717071</v>
      </c>
      <c r="E32" s="152">
        <v>3.3330963278295656</v>
      </c>
      <c r="F32" s="152">
        <v>1.3157575458971227</v>
      </c>
      <c r="G32" s="152">
        <v>4.4535890770649678</v>
      </c>
      <c r="H32" s="152">
        <v>3.0226016071204453</v>
      </c>
      <c r="I32" s="152">
        <v>-0.94902896515058899</v>
      </c>
      <c r="J32" s="152">
        <v>2.436998711316396</v>
      </c>
      <c r="K32" s="152">
        <v>4.7381884643127758</v>
      </c>
      <c r="L32" s="152">
        <v>0.92613404083805584</v>
      </c>
      <c r="M32" s="152">
        <v>-11.61015352528878</v>
      </c>
      <c r="N32" s="152">
        <v>-7.6661416214086291</v>
      </c>
      <c r="O32" s="152">
        <v>-6.8758202035746008</v>
      </c>
      <c r="P32" s="152">
        <v>15.285592583865991</v>
      </c>
      <c r="Q32" s="100"/>
    </row>
    <row r="33" spans="1:17" ht="15" customHeight="1" x14ac:dyDescent="0.2">
      <c r="A33" s="4" t="s">
        <v>7</v>
      </c>
      <c r="B33" s="127" t="s">
        <v>0</v>
      </c>
      <c r="C33" s="151">
        <v>-3.0507135515164152</v>
      </c>
      <c r="D33" s="152">
        <v>6.1342790556858651</v>
      </c>
      <c r="E33" s="151">
        <v>1.8067523606627001</v>
      </c>
      <c r="F33" s="154">
        <v>0.83423083959812683</v>
      </c>
      <c r="G33" s="151">
        <v>19.252264954158814</v>
      </c>
      <c r="H33" s="152">
        <v>-2.3320452388976065</v>
      </c>
      <c r="I33" s="151">
        <v>9.0918983980207138</v>
      </c>
      <c r="J33" s="152">
        <v>10.622105629510292</v>
      </c>
      <c r="K33" s="151">
        <v>6.282615425150806</v>
      </c>
      <c r="L33" s="152">
        <v>3.8190869429070018</v>
      </c>
      <c r="M33" s="151">
        <v>3.8583370382986981</v>
      </c>
      <c r="N33" s="152">
        <v>-2.2031449745020248</v>
      </c>
      <c r="O33" s="152">
        <v>-10.956526627480434</v>
      </c>
      <c r="P33" s="152">
        <v>-11.51076751277259</v>
      </c>
      <c r="Q33" s="100"/>
    </row>
    <row r="34" spans="1:17" ht="15" customHeight="1" x14ac:dyDescent="0.2">
      <c r="A34" s="118" t="s">
        <v>10</v>
      </c>
      <c r="B34" s="126" t="s">
        <v>0</v>
      </c>
      <c r="C34" s="148">
        <v>1.7705166781536441</v>
      </c>
      <c r="D34" s="148">
        <v>5.5132055402483227</v>
      </c>
      <c r="E34" s="148">
        <v>3.9542643152786994</v>
      </c>
      <c r="F34" s="150">
        <v>3.9036182211322989</v>
      </c>
      <c r="G34" s="148">
        <v>4.6658359142613071</v>
      </c>
      <c r="H34" s="148">
        <v>4.4654749723171072</v>
      </c>
      <c r="I34" s="148">
        <v>0.71908462915717397</v>
      </c>
      <c r="J34" s="149">
        <v>5.874740478132634</v>
      </c>
      <c r="K34" s="148">
        <v>2.4205012460334574</v>
      </c>
      <c r="L34" s="148">
        <v>3.1420205054535577</v>
      </c>
      <c r="M34" s="148">
        <v>1.4243466729058074</v>
      </c>
      <c r="N34" s="148">
        <v>0.58191624771761763</v>
      </c>
      <c r="O34" s="148">
        <v>-3.183772325415124</v>
      </c>
      <c r="P34" s="148">
        <v>-1.2179001779857201</v>
      </c>
      <c r="Q34" s="100"/>
    </row>
    <row r="35" spans="1:17" ht="15" customHeight="1" x14ac:dyDescent="0.2">
      <c r="A35" s="4" t="s">
        <v>20</v>
      </c>
      <c r="B35" s="127" t="s">
        <v>0</v>
      </c>
      <c r="C35" s="151">
        <v>2.1443547051648082</v>
      </c>
      <c r="D35" s="152">
        <v>10.747810433203586</v>
      </c>
      <c r="E35" s="151">
        <v>3.8113172809002949</v>
      </c>
      <c r="F35" s="153">
        <v>5.9604211485160041</v>
      </c>
      <c r="G35" s="151">
        <v>6.7829300038388274</v>
      </c>
      <c r="H35" s="152">
        <v>3.6850411851941933</v>
      </c>
      <c r="I35" s="151">
        <v>-1.9849093259660444</v>
      </c>
      <c r="J35" s="153">
        <v>11.264788683860004</v>
      </c>
      <c r="K35" s="151">
        <v>4.3402911822345347</v>
      </c>
      <c r="L35" s="152">
        <v>1.4669479661888474E-2</v>
      </c>
      <c r="M35" s="151">
        <v>-1.3448011015515515E-2</v>
      </c>
      <c r="N35" s="152">
        <v>2.049210770234855</v>
      </c>
      <c r="O35" s="152">
        <v>-5.0289751627625829</v>
      </c>
      <c r="P35" s="152">
        <v>-1.0001735848711002</v>
      </c>
      <c r="Q35" s="100"/>
    </row>
    <row r="36" spans="1:17" ht="15" customHeight="1" x14ac:dyDescent="0.2">
      <c r="A36" s="4" t="s">
        <v>9</v>
      </c>
      <c r="B36" s="127" t="s">
        <v>0</v>
      </c>
      <c r="C36" s="151">
        <v>-0.58181033370015012</v>
      </c>
      <c r="D36" s="152">
        <v>9.188957911461614</v>
      </c>
      <c r="E36" s="151">
        <v>2.2525810541572655</v>
      </c>
      <c r="F36" s="152">
        <v>4.5447273682236</v>
      </c>
      <c r="G36" s="151">
        <v>3.9064961094649853</v>
      </c>
      <c r="H36" s="152">
        <v>4.6313996179950578</v>
      </c>
      <c r="I36" s="151">
        <v>-6.8579580620462881</v>
      </c>
      <c r="J36" s="152">
        <v>13.363188240163137</v>
      </c>
      <c r="K36" s="151">
        <v>4.1708650018005944</v>
      </c>
      <c r="L36" s="152">
        <v>-0.79725620355171056</v>
      </c>
      <c r="M36" s="151">
        <v>1.8788388773303799</v>
      </c>
      <c r="N36" s="152">
        <v>1.2554977582405424</v>
      </c>
      <c r="O36" s="152">
        <v>-6.5579815316639367</v>
      </c>
      <c r="P36" s="152">
        <v>-3.9013121741293566</v>
      </c>
      <c r="Q36" s="100"/>
    </row>
    <row r="37" spans="1:17" ht="15" customHeight="1" x14ac:dyDescent="0.2">
      <c r="A37" s="4" t="s">
        <v>21</v>
      </c>
      <c r="B37" s="127" t="s">
        <v>0</v>
      </c>
      <c r="C37" s="151">
        <v>1.0505547413727223</v>
      </c>
      <c r="D37" s="152">
        <v>1.9048855390142228</v>
      </c>
      <c r="E37" s="151">
        <v>7.3937459235114966</v>
      </c>
      <c r="F37" s="152">
        <v>9.8034557178208637</v>
      </c>
      <c r="G37" s="151">
        <v>1.1984941780962322</v>
      </c>
      <c r="H37" s="152">
        <v>5.7768769900514938</v>
      </c>
      <c r="I37" s="151">
        <v>1.2757350805564727</v>
      </c>
      <c r="J37" s="152">
        <v>3.661675591199165</v>
      </c>
      <c r="K37" s="151">
        <v>8.4752441195645503</v>
      </c>
      <c r="L37" s="152">
        <v>5.6755487915378433</v>
      </c>
      <c r="M37" s="151">
        <v>-2.4688903423403796</v>
      </c>
      <c r="N37" s="152">
        <v>1.4222000627293951</v>
      </c>
      <c r="O37" s="152">
        <v>-7.8066980951139842</v>
      </c>
      <c r="P37" s="152">
        <v>-3.4281828135470205</v>
      </c>
      <c r="Q37" s="100"/>
    </row>
    <row r="38" spans="1:17" ht="15" customHeight="1" x14ac:dyDescent="0.2">
      <c r="A38" s="4" t="s">
        <v>22</v>
      </c>
      <c r="B38" s="127" t="s">
        <v>0</v>
      </c>
      <c r="C38" s="151">
        <v>6.0224451753493558</v>
      </c>
      <c r="D38" s="152">
        <v>3.8130823242130019</v>
      </c>
      <c r="E38" s="151">
        <v>4.2086725859271867</v>
      </c>
      <c r="F38" s="152">
        <v>0.29692321345733408</v>
      </c>
      <c r="G38" s="151">
        <v>5.9190355913319781</v>
      </c>
      <c r="H38" s="152">
        <v>9.4676232353988929</v>
      </c>
      <c r="I38" s="151">
        <v>-8.0057447236126507</v>
      </c>
      <c r="J38" s="152">
        <v>-2.6435105123615465</v>
      </c>
      <c r="K38" s="151">
        <v>-2.9423178263298433</v>
      </c>
      <c r="L38" s="152">
        <v>18.031789361974184</v>
      </c>
      <c r="M38" s="151">
        <v>4.8159552557871965</v>
      </c>
      <c r="N38" s="152">
        <v>2.0530808300698089</v>
      </c>
      <c r="O38" s="152">
        <v>0.47680993003789141</v>
      </c>
      <c r="P38" s="152">
        <v>0.80593081874797967</v>
      </c>
      <c r="Q38" s="100"/>
    </row>
    <row r="39" spans="1:17" ht="15" customHeight="1" x14ac:dyDescent="0.2">
      <c r="A39" s="4" t="s">
        <v>8</v>
      </c>
      <c r="B39" s="127" t="s">
        <v>0</v>
      </c>
      <c r="C39" s="151">
        <v>-2.3255542081425107</v>
      </c>
      <c r="D39" s="152">
        <v>3.4092391934189781</v>
      </c>
      <c r="E39" s="151">
        <v>6.9672265633558439</v>
      </c>
      <c r="F39" s="152">
        <v>9.2867517078120123</v>
      </c>
      <c r="G39" s="151">
        <v>14.932466376181019</v>
      </c>
      <c r="H39" s="152">
        <v>12.682278642789857</v>
      </c>
      <c r="I39" s="151">
        <v>3.7172391532914295</v>
      </c>
      <c r="J39" s="152">
        <v>12.144779581675568</v>
      </c>
      <c r="K39" s="151">
        <v>5.2419283178418041</v>
      </c>
      <c r="L39" s="152">
        <v>9.5820998188005824</v>
      </c>
      <c r="M39" s="151">
        <v>1.6919362765217993</v>
      </c>
      <c r="N39" s="152">
        <v>2.8605493606394861</v>
      </c>
      <c r="O39" s="152">
        <v>-3.1995711116693526</v>
      </c>
      <c r="P39" s="152">
        <v>-4.8634171530548613</v>
      </c>
      <c r="Q39" s="100"/>
    </row>
    <row r="40" spans="1:17" ht="15" customHeight="1" x14ac:dyDescent="0.2">
      <c r="A40" s="4" t="s">
        <v>6</v>
      </c>
      <c r="B40" s="127" t="s">
        <v>0</v>
      </c>
      <c r="C40" s="151">
        <v>3.5319578945784302</v>
      </c>
      <c r="D40" s="152">
        <v>6.0479667008165316</v>
      </c>
      <c r="E40" s="151">
        <v>4.5194042548648339</v>
      </c>
      <c r="F40" s="152">
        <v>3.3561434985825755</v>
      </c>
      <c r="G40" s="151">
        <v>5.5793982763260308</v>
      </c>
      <c r="H40" s="152">
        <v>2.9933331025262966</v>
      </c>
      <c r="I40" s="151">
        <v>2.3567612887449352</v>
      </c>
      <c r="J40" s="152">
        <v>4.5408393176289197</v>
      </c>
      <c r="K40" s="151">
        <v>1.7502196393343938</v>
      </c>
      <c r="L40" s="152">
        <v>5.2506536981902663</v>
      </c>
      <c r="M40" s="151">
        <v>5.4668245213584044</v>
      </c>
      <c r="N40" s="152">
        <v>-6.4684761340760843E-2</v>
      </c>
      <c r="O40" s="152">
        <v>-0.45555130134168342</v>
      </c>
      <c r="P40" s="152">
        <v>-1.2183524768838772</v>
      </c>
      <c r="Q40" s="100"/>
    </row>
    <row r="41" spans="1:17" ht="15" customHeight="1" x14ac:dyDescent="0.2">
      <c r="A41" s="4" t="s">
        <v>23</v>
      </c>
      <c r="B41" s="127" t="s">
        <v>0</v>
      </c>
      <c r="C41" s="151">
        <v>-0.34268671948129992</v>
      </c>
      <c r="D41" s="152">
        <v>3.1679825093076319</v>
      </c>
      <c r="E41" s="151">
        <v>8.5880812249752303</v>
      </c>
      <c r="F41" s="152">
        <v>5.3392462827263509</v>
      </c>
      <c r="G41" s="151">
        <v>6.9503702172543536</v>
      </c>
      <c r="H41" s="152">
        <v>6.01502480148699</v>
      </c>
      <c r="I41" s="151">
        <v>-1.6810085798590224</v>
      </c>
      <c r="J41" s="152">
        <v>9.7460261726493691</v>
      </c>
      <c r="K41" s="151">
        <v>-0.94885686352955689</v>
      </c>
      <c r="L41" s="152">
        <v>6.3172686576350667</v>
      </c>
      <c r="M41" s="151">
        <v>-0.25840618651052916</v>
      </c>
      <c r="N41" s="152">
        <v>-2.8464587125350271</v>
      </c>
      <c r="O41" s="152">
        <v>-7.0913119536161862</v>
      </c>
      <c r="P41" s="152">
        <v>-1.1735402731973044</v>
      </c>
      <c r="Q41" s="100"/>
    </row>
    <row r="42" spans="1:17" ht="15" customHeight="1" x14ac:dyDescent="0.2">
      <c r="A42" s="120" t="s">
        <v>24</v>
      </c>
      <c r="B42" s="127" t="s">
        <v>0</v>
      </c>
      <c r="C42" s="151">
        <v>1.5459144249108769</v>
      </c>
      <c r="D42" s="152">
        <v>4.3247706019116094</v>
      </c>
      <c r="E42" s="151">
        <v>0.74963966255030545</v>
      </c>
      <c r="F42" s="152">
        <v>2.9742408932348807</v>
      </c>
      <c r="G42" s="151">
        <v>2.322491273082794</v>
      </c>
      <c r="H42" s="152">
        <v>1.8354990749978484</v>
      </c>
      <c r="I42" s="151">
        <v>4.0541946671636353</v>
      </c>
      <c r="J42" s="152">
        <v>2.66998391183777</v>
      </c>
      <c r="K42" s="151">
        <v>1.8692357579487062</v>
      </c>
      <c r="L42" s="152">
        <v>0.9688035807893236</v>
      </c>
      <c r="M42" s="151">
        <v>1.9929472826653472</v>
      </c>
      <c r="N42" s="152">
        <v>-0.2658673438284076</v>
      </c>
      <c r="O42" s="152">
        <v>-1.0231286222935232</v>
      </c>
      <c r="P42" s="152">
        <v>0.3707033662627035</v>
      </c>
      <c r="Q42" s="100"/>
    </row>
    <row r="43" spans="1:17" ht="15" customHeight="1" x14ac:dyDescent="0.2">
      <c r="A43" s="120" t="s">
        <v>27</v>
      </c>
      <c r="B43" s="127" t="s">
        <v>0</v>
      </c>
      <c r="C43" s="151">
        <v>5.1239995431929808</v>
      </c>
      <c r="D43" s="152">
        <v>6.4984792146474346</v>
      </c>
      <c r="E43" s="151">
        <v>5.4046609530987055</v>
      </c>
      <c r="F43" s="152">
        <v>2.0355066435561842</v>
      </c>
      <c r="G43" s="151">
        <v>-1.1372498210999171</v>
      </c>
      <c r="H43" s="152">
        <v>4.5622968304995348</v>
      </c>
      <c r="I43" s="151">
        <v>3.208403573859564</v>
      </c>
      <c r="J43" s="152">
        <v>0.85656953169150896</v>
      </c>
      <c r="K43" s="151">
        <v>3.7384735678287484</v>
      </c>
      <c r="L43" s="152">
        <v>0.84993584767527608</v>
      </c>
      <c r="M43" s="151">
        <v>-0.82461762996780541</v>
      </c>
      <c r="N43" s="152">
        <v>0.20292705786739695</v>
      </c>
      <c r="O43" s="152">
        <v>-0.76541525981430603</v>
      </c>
      <c r="P43" s="152">
        <v>0.1487496747838879</v>
      </c>
      <c r="Q43" s="100"/>
    </row>
    <row r="44" spans="1:17" ht="15" customHeight="1" x14ac:dyDescent="0.2">
      <c r="A44" s="121" t="s">
        <v>43</v>
      </c>
      <c r="B44" s="128" t="s">
        <v>0</v>
      </c>
      <c r="C44" s="155">
        <v>-0.44116829497593546</v>
      </c>
      <c r="D44" s="154">
        <v>-2.5834901436583291E-2</v>
      </c>
      <c r="E44" s="155">
        <v>3.433296777026662</v>
      </c>
      <c r="F44" s="154">
        <v>-0.73074500926069152</v>
      </c>
      <c r="G44" s="155">
        <v>-1.2075717200636604</v>
      </c>
      <c r="H44" s="154">
        <v>3.6954056346902187</v>
      </c>
      <c r="I44" s="155">
        <v>8.5830144633247905</v>
      </c>
      <c r="J44" s="154">
        <v>-2.5957248050433535</v>
      </c>
      <c r="K44" s="155">
        <v>0.22415236160617802</v>
      </c>
      <c r="L44" s="154">
        <v>1.45044274298467</v>
      </c>
      <c r="M44" s="155">
        <v>-1.701733415124429</v>
      </c>
      <c r="N44" s="154">
        <v>4.2372504127142996</v>
      </c>
      <c r="O44" s="154">
        <v>-3.1076510351548681</v>
      </c>
      <c r="P44" s="154">
        <v>-3.7393054214775123</v>
      </c>
      <c r="Q44" s="100"/>
    </row>
    <row r="45" spans="1:17" ht="15" customHeight="1" x14ac:dyDescent="0.2">
      <c r="A45" s="122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100"/>
    </row>
    <row r="46" spans="1:17" ht="15" customHeight="1" x14ac:dyDescent="0.2">
      <c r="A46" s="210" t="s">
        <v>5</v>
      </c>
      <c r="B46" s="214" t="s">
        <v>51</v>
      </c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100"/>
    </row>
    <row r="47" spans="1:17" ht="15" customHeight="1" x14ac:dyDescent="0.2">
      <c r="A47" s="211"/>
      <c r="B47" s="14">
        <v>2002</v>
      </c>
      <c r="C47" s="15">
        <v>2003</v>
      </c>
      <c r="D47" s="14">
        <v>2004</v>
      </c>
      <c r="E47" s="15">
        <v>2005</v>
      </c>
      <c r="F47" s="87">
        <v>2006</v>
      </c>
      <c r="G47" s="15">
        <v>2007</v>
      </c>
      <c r="H47" s="14">
        <v>2008</v>
      </c>
      <c r="I47" s="15">
        <v>2009</v>
      </c>
      <c r="J47" s="14">
        <v>2010</v>
      </c>
      <c r="K47" s="15">
        <v>2011</v>
      </c>
      <c r="L47" s="14">
        <v>2012</v>
      </c>
      <c r="M47" s="15">
        <v>2013</v>
      </c>
      <c r="N47" s="14">
        <v>2014</v>
      </c>
      <c r="O47" s="131">
        <v>2015</v>
      </c>
      <c r="P47" s="131">
        <v>2016</v>
      </c>
      <c r="Q47" s="100"/>
    </row>
    <row r="48" spans="1:17" ht="15" customHeight="1" x14ac:dyDescent="0.2">
      <c r="A48" s="117" t="s">
        <v>28</v>
      </c>
      <c r="B48" s="126" t="s">
        <v>0</v>
      </c>
      <c r="C48" s="148">
        <v>14.210213517545146</v>
      </c>
      <c r="D48" s="148">
        <v>13.680556468861127</v>
      </c>
      <c r="E48" s="148">
        <v>4.2628584496732902</v>
      </c>
      <c r="F48" s="149">
        <v>9.9673742863879191</v>
      </c>
      <c r="G48" s="148">
        <v>7.3152320461308706</v>
      </c>
      <c r="H48" s="148">
        <v>10.431302285941868</v>
      </c>
      <c r="I48" s="148">
        <v>8.6376552665098814</v>
      </c>
      <c r="J48" s="150">
        <v>12.292662744626902</v>
      </c>
      <c r="K48" s="148">
        <v>11.996884386843632</v>
      </c>
      <c r="L48" s="148">
        <v>7.4056021891196533</v>
      </c>
      <c r="M48" s="148">
        <v>10.350081975694291</v>
      </c>
      <c r="N48" s="148">
        <v>6.797343721334892</v>
      </c>
      <c r="O48" s="148">
        <v>4.9427747578788539</v>
      </c>
      <c r="P48" s="148">
        <v>6.6522064986507923</v>
      </c>
      <c r="Q48" s="100"/>
    </row>
    <row r="49" spans="1:17" ht="15" customHeight="1" x14ac:dyDescent="0.2">
      <c r="A49" s="118" t="s">
        <v>13</v>
      </c>
      <c r="B49" s="126" t="s">
        <v>0</v>
      </c>
      <c r="C49" s="148">
        <v>26.412573960964949</v>
      </c>
      <c r="D49" s="148">
        <v>17.817281364888558</v>
      </c>
      <c r="E49" s="148">
        <v>-3.810431371787848</v>
      </c>
      <c r="F49" s="148">
        <v>3.5432414016363767</v>
      </c>
      <c r="G49" s="148">
        <v>13.72945385444857</v>
      </c>
      <c r="H49" s="148">
        <v>-2.5646949055077806</v>
      </c>
      <c r="I49" s="148">
        <v>8.7418840864959435</v>
      </c>
      <c r="J49" s="148">
        <v>5.3561687405239589</v>
      </c>
      <c r="K49" s="148">
        <v>40.4403508573536</v>
      </c>
      <c r="L49" s="148">
        <v>-8.7842543148243806</v>
      </c>
      <c r="M49" s="148">
        <v>-5.6460065090613636</v>
      </c>
      <c r="N49" s="148">
        <v>12.733723128224517</v>
      </c>
      <c r="O49" s="148">
        <v>-2.1753661883319397</v>
      </c>
      <c r="P49" s="148">
        <v>26.793883257322371</v>
      </c>
      <c r="Q49" s="100"/>
    </row>
    <row r="50" spans="1:17" ht="15" customHeight="1" x14ac:dyDescent="0.2">
      <c r="A50" s="118" t="s">
        <v>25</v>
      </c>
      <c r="B50" s="126" t="s">
        <v>0</v>
      </c>
      <c r="C50" s="148">
        <v>18.130827662580518</v>
      </c>
      <c r="D50" s="148">
        <v>23.3929767043062</v>
      </c>
      <c r="E50" s="148">
        <v>3.1527957128264283</v>
      </c>
      <c r="F50" s="150">
        <v>5.642000997861274</v>
      </c>
      <c r="G50" s="148">
        <v>5.2195338778285416</v>
      </c>
      <c r="H50" s="148">
        <v>16.87902475525247</v>
      </c>
      <c r="I50" s="148">
        <v>11.081594715595822</v>
      </c>
      <c r="J50" s="148">
        <v>18.922018539940577</v>
      </c>
      <c r="K50" s="148">
        <v>11.600247017152586</v>
      </c>
      <c r="L50" s="148">
        <v>3.6450667776754875</v>
      </c>
      <c r="M50" s="148">
        <v>10.934848606628279</v>
      </c>
      <c r="N50" s="148">
        <v>2.7589408761584888</v>
      </c>
      <c r="O50" s="148">
        <v>-2.7884036775873589</v>
      </c>
      <c r="P50" s="148">
        <v>5.3392493420524101</v>
      </c>
      <c r="Q50" s="100"/>
    </row>
    <row r="51" spans="1:17" ht="15" customHeight="1" x14ac:dyDescent="0.2">
      <c r="A51" s="4" t="s">
        <v>12</v>
      </c>
      <c r="B51" s="127" t="s">
        <v>0</v>
      </c>
      <c r="C51" s="151">
        <v>25.582932803242954</v>
      </c>
      <c r="D51" s="152">
        <v>32.972258283904111</v>
      </c>
      <c r="E51" s="151">
        <v>1.6434396184257016</v>
      </c>
      <c r="F51" s="153">
        <v>-21.353640679960005</v>
      </c>
      <c r="G51" s="151">
        <v>-16.844986997430411</v>
      </c>
      <c r="H51" s="152">
        <v>96.745458573850101</v>
      </c>
      <c r="I51" s="151">
        <v>-17.437185698984635</v>
      </c>
      <c r="J51" s="152">
        <v>166.45866977742699</v>
      </c>
      <c r="K51" s="151">
        <v>48.131306337860693</v>
      </c>
      <c r="L51" s="152">
        <v>4.0206408741886079</v>
      </c>
      <c r="M51" s="151">
        <v>25.509260120124889</v>
      </c>
      <c r="N51" s="152">
        <v>-14.746058999903545</v>
      </c>
      <c r="O51" s="152">
        <v>-42.705162418960086</v>
      </c>
      <c r="P51" s="152">
        <v>2.2690933585560735</v>
      </c>
      <c r="Q51" s="100"/>
    </row>
    <row r="52" spans="1:17" ht="15" customHeight="1" x14ac:dyDescent="0.2">
      <c r="A52" s="119" t="s">
        <v>11</v>
      </c>
      <c r="B52" s="127" t="s">
        <v>0</v>
      </c>
      <c r="C52" s="151">
        <v>29.778108521884938</v>
      </c>
      <c r="D52" s="152">
        <v>27.098491627004861</v>
      </c>
      <c r="E52" s="151">
        <v>0.10693390435714267</v>
      </c>
      <c r="F52" s="152">
        <v>8.8943804659861172</v>
      </c>
      <c r="G52" s="151">
        <v>6.942028847430759</v>
      </c>
      <c r="H52" s="152">
        <v>17.66099159901222</v>
      </c>
      <c r="I52" s="151">
        <v>7.3768830079550929</v>
      </c>
      <c r="J52" s="152">
        <v>6.5144189758948423</v>
      </c>
      <c r="K52" s="151">
        <v>-0.17282207591023946</v>
      </c>
      <c r="L52" s="152">
        <v>2.1065184970211703</v>
      </c>
      <c r="M52" s="151">
        <v>9.8682712144891873</v>
      </c>
      <c r="N52" s="152">
        <v>9.0317808140044207</v>
      </c>
      <c r="O52" s="152">
        <v>11.365402223639487</v>
      </c>
      <c r="P52" s="152">
        <v>9.2861948161333974</v>
      </c>
      <c r="Q52" s="100"/>
    </row>
    <row r="53" spans="1:17" ht="15" customHeight="1" x14ac:dyDescent="0.2">
      <c r="A53" s="4" t="s">
        <v>19</v>
      </c>
      <c r="B53" s="127" t="s">
        <v>0</v>
      </c>
      <c r="C53" s="151">
        <v>10.617258984391809</v>
      </c>
      <c r="D53" s="152">
        <v>20.7115907569166</v>
      </c>
      <c r="E53" s="151">
        <v>10.220210294159337</v>
      </c>
      <c r="F53" s="152">
        <v>10.301298696306361</v>
      </c>
      <c r="G53" s="151">
        <v>1.7206531227878852</v>
      </c>
      <c r="H53" s="152">
        <v>1.2369965402832861</v>
      </c>
      <c r="I53" s="151">
        <v>-10.137460501578987</v>
      </c>
      <c r="J53" s="152">
        <v>5.1447421252275527</v>
      </c>
      <c r="K53" s="151">
        <v>9.1401366631140846</v>
      </c>
      <c r="L53" s="152">
        <v>-10.90080618699586</v>
      </c>
      <c r="M53" s="151">
        <v>-3.3589889387951932</v>
      </c>
      <c r="N53" s="152">
        <v>12.488953851155671</v>
      </c>
      <c r="O53" s="152">
        <v>29.270486046862398</v>
      </c>
      <c r="P53" s="152">
        <v>-5.5447112505131564</v>
      </c>
      <c r="Q53" s="100"/>
    </row>
    <row r="54" spans="1:17" ht="15" customHeight="1" x14ac:dyDescent="0.2">
      <c r="A54" s="4" t="s">
        <v>7</v>
      </c>
      <c r="B54" s="127" t="s">
        <v>0</v>
      </c>
      <c r="C54" s="151">
        <v>-10.876352085916663</v>
      </c>
      <c r="D54" s="152">
        <v>5.7104572757253447</v>
      </c>
      <c r="E54" s="151">
        <v>9.5903863650123498</v>
      </c>
      <c r="F54" s="154">
        <v>4.3823848723631542</v>
      </c>
      <c r="G54" s="151">
        <v>14.807186381827009</v>
      </c>
      <c r="H54" s="152">
        <v>0.40784493285712653</v>
      </c>
      <c r="I54" s="151">
        <v>67.157766689913416</v>
      </c>
      <c r="J54" s="152">
        <v>8.4408400535826758</v>
      </c>
      <c r="K54" s="151">
        <v>11.924767679946502</v>
      </c>
      <c r="L54" s="152">
        <v>14.311892753084688</v>
      </c>
      <c r="M54" s="151">
        <v>5.3594939283691856</v>
      </c>
      <c r="N54" s="152">
        <v>7.1833854243438688</v>
      </c>
      <c r="O54" s="152">
        <v>-0.62099532287226422</v>
      </c>
      <c r="P54" s="152">
        <v>4.2264850677719679</v>
      </c>
      <c r="Q54" s="100"/>
    </row>
    <row r="55" spans="1:17" ht="15" customHeight="1" x14ac:dyDescent="0.2">
      <c r="A55" s="118" t="s">
        <v>10</v>
      </c>
      <c r="B55" s="126" t="s">
        <v>0</v>
      </c>
      <c r="C55" s="148">
        <v>11.332644260988589</v>
      </c>
      <c r="D55" s="148">
        <v>8.6141626116460035</v>
      </c>
      <c r="E55" s="148">
        <v>5.8205405886268657</v>
      </c>
      <c r="F55" s="148">
        <v>12.921652893701063</v>
      </c>
      <c r="G55" s="148">
        <v>7.7931257480974514</v>
      </c>
      <c r="H55" s="148">
        <v>8.7521768143607339</v>
      </c>
      <c r="I55" s="148">
        <v>7.528208409379844</v>
      </c>
      <c r="J55" s="148">
        <v>9.6396914596161398</v>
      </c>
      <c r="K55" s="148">
        <v>9.6935593037333021</v>
      </c>
      <c r="L55" s="148">
        <v>11.514421988111923</v>
      </c>
      <c r="M55" s="148">
        <v>11.73387883682604</v>
      </c>
      <c r="N55" s="148">
        <v>8.1771915735032508</v>
      </c>
      <c r="O55" s="148">
        <v>8.8520225423188492</v>
      </c>
      <c r="P55" s="148">
        <v>5.4256461058665328</v>
      </c>
      <c r="Q55" s="100"/>
    </row>
    <row r="56" spans="1:17" ht="15" customHeight="1" x14ac:dyDescent="0.2">
      <c r="A56" s="4" t="s">
        <v>20</v>
      </c>
      <c r="B56" s="127" t="s">
        <v>0</v>
      </c>
      <c r="C56" s="151">
        <v>41.20600675222277</v>
      </c>
      <c r="D56" s="152">
        <v>8.1822554873962616</v>
      </c>
      <c r="E56" s="151">
        <v>12.558953969915375</v>
      </c>
      <c r="F56" s="152">
        <v>21.37910159037888</v>
      </c>
      <c r="G56" s="151">
        <v>3.1388531427428479</v>
      </c>
      <c r="H56" s="152">
        <v>15.217943108905828</v>
      </c>
      <c r="I56" s="151">
        <v>6.5594369405515218</v>
      </c>
      <c r="J56" s="152">
        <v>9.5577465086994948</v>
      </c>
      <c r="K56" s="151">
        <v>9.7371404456342745</v>
      </c>
      <c r="L56" s="152">
        <v>15.498591605004929</v>
      </c>
      <c r="M56" s="151">
        <v>10.701570214449285</v>
      </c>
      <c r="N56" s="152">
        <v>7.4081380740217417</v>
      </c>
      <c r="O56" s="152">
        <v>5.0841705185008745</v>
      </c>
      <c r="P56" s="152">
        <v>1.3771275773168723</v>
      </c>
      <c r="Q56" s="100"/>
    </row>
    <row r="57" spans="1:17" ht="15" customHeight="1" x14ac:dyDescent="0.2">
      <c r="A57" s="4" t="s">
        <v>9</v>
      </c>
      <c r="B57" s="127" t="s">
        <v>0</v>
      </c>
      <c r="C57" s="151">
        <v>17.718713526996098</v>
      </c>
      <c r="D57" s="152">
        <v>-9.8544058169926174</v>
      </c>
      <c r="E57" s="151">
        <v>20.540444177886428</v>
      </c>
      <c r="F57" s="152">
        <v>25.707478958822747</v>
      </c>
      <c r="G57" s="151">
        <v>7.7091988536177158</v>
      </c>
      <c r="H57" s="152">
        <v>24.982767249818693</v>
      </c>
      <c r="I57" s="151">
        <v>4.5775533286520398</v>
      </c>
      <c r="J57" s="152">
        <v>13.802270274471539</v>
      </c>
      <c r="K57" s="151">
        <v>7.9078093546262052</v>
      </c>
      <c r="L57" s="152">
        <v>11.060704499009555</v>
      </c>
      <c r="M57" s="151">
        <v>3.4200254179428624</v>
      </c>
      <c r="N57" s="152">
        <v>6.784203256330601</v>
      </c>
      <c r="O57" s="152">
        <v>9.2029539732443553</v>
      </c>
      <c r="P57" s="152">
        <v>-1.3624408480719885</v>
      </c>
      <c r="Q57" s="100"/>
    </row>
    <row r="58" spans="1:17" ht="15" customHeight="1" x14ac:dyDescent="0.2">
      <c r="A58" s="4" t="s">
        <v>21</v>
      </c>
      <c r="B58" s="127" t="s">
        <v>0</v>
      </c>
      <c r="C58" s="151">
        <v>-10.413681348099612</v>
      </c>
      <c r="D58" s="152">
        <v>18.911308911102577</v>
      </c>
      <c r="E58" s="151">
        <v>9.5177396584336993</v>
      </c>
      <c r="F58" s="152">
        <v>12.236462749306941</v>
      </c>
      <c r="G58" s="151">
        <v>33.285948800534484</v>
      </c>
      <c r="H58" s="152">
        <v>-15.50764449808505</v>
      </c>
      <c r="I58" s="151">
        <v>36.814560189368216</v>
      </c>
      <c r="J58" s="152">
        <v>13.135010550857661</v>
      </c>
      <c r="K58" s="151">
        <v>5.9309056840954666</v>
      </c>
      <c r="L58" s="152">
        <v>13.258743526140314</v>
      </c>
      <c r="M58" s="151">
        <v>7.3754437368429127</v>
      </c>
      <c r="N58" s="152">
        <v>30.907434859578409</v>
      </c>
      <c r="O58" s="152">
        <v>-3.8998870783962691</v>
      </c>
      <c r="P58" s="152">
        <v>5.9039100648399234</v>
      </c>
      <c r="Q58" s="100"/>
    </row>
    <row r="59" spans="1:17" ht="15" customHeight="1" x14ac:dyDescent="0.2">
      <c r="A59" s="4" t="s">
        <v>22</v>
      </c>
      <c r="B59" s="127" t="s">
        <v>0</v>
      </c>
      <c r="C59" s="151">
        <v>12.387860480979418</v>
      </c>
      <c r="D59" s="152">
        <v>13.867617480678064</v>
      </c>
      <c r="E59" s="151">
        <v>8.9481919471852134</v>
      </c>
      <c r="F59" s="152">
        <v>8.8421302387527767</v>
      </c>
      <c r="G59" s="151">
        <v>2.2114155523076162</v>
      </c>
      <c r="H59" s="152">
        <v>-6.6239106827856498</v>
      </c>
      <c r="I59" s="151">
        <v>0.87904219971932651</v>
      </c>
      <c r="J59" s="152">
        <v>1.7942747862580877</v>
      </c>
      <c r="K59" s="151">
        <v>6.040456804866623</v>
      </c>
      <c r="L59" s="152">
        <v>6.5087298405375194E-2</v>
      </c>
      <c r="M59" s="151">
        <v>10.561990951852639</v>
      </c>
      <c r="N59" s="152">
        <v>3.0739978160655879</v>
      </c>
      <c r="O59" s="152">
        <v>9.2112140049785971</v>
      </c>
      <c r="P59" s="152">
        <v>2.6304296106293368</v>
      </c>
      <c r="Q59" s="100"/>
    </row>
    <row r="60" spans="1:17" ht="15" customHeight="1" x14ac:dyDescent="0.2">
      <c r="A60" s="4" t="s">
        <v>8</v>
      </c>
      <c r="B60" s="127" t="s">
        <v>0</v>
      </c>
      <c r="C60" s="151">
        <v>12.211575217805159</v>
      </c>
      <c r="D60" s="152">
        <v>9.6908780733613078</v>
      </c>
      <c r="E60" s="151">
        <v>-7.4595611256663581</v>
      </c>
      <c r="F60" s="152">
        <v>5.8864516004764722</v>
      </c>
      <c r="G60" s="151">
        <v>6.9377858630589095</v>
      </c>
      <c r="H60" s="152">
        <v>-17.299435974862622</v>
      </c>
      <c r="I60" s="151">
        <v>13.159167408984839</v>
      </c>
      <c r="J60" s="152">
        <v>9.9583225974495981</v>
      </c>
      <c r="K60" s="151">
        <v>1.4395224159769127</v>
      </c>
      <c r="L60" s="152">
        <v>6.5530885970886743</v>
      </c>
      <c r="M60" s="151">
        <v>3.5789737512935904</v>
      </c>
      <c r="N60" s="152">
        <v>16.735651832716989</v>
      </c>
      <c r="O60" s="152">
        <v>14.898367095334098</v>
      </c>
      <c r="P60" s="152">
        <v>20.262812078955417</v>
      </c>
      <c r="Q60" s="100"/>
    </row>
    <row r="61" spans="1:17" ht="15" customHeight="1" x14ac:dyDescent="0.2">
      <c r="A61" s="4" t="s">
        <v>6</v>
      </c>
      <c r="B61" s="127" t="s">
        <v>0</v>
      </c>
      <c r="C61" s="151">
        <v>2.3188946164001134</v>
      </c>
      <c r="D61" s="152">
        <v>2.3065914984062186</v>
      </c>
      <c r="E61" s="151">
        <v>5.4474762959883627</v>
      </c>
      <c r="F61" s="152">
        <v>2.9703332420791151</v>
      </c>
      <c r="G61" s="151">
        <v>8.2868792322383644</v>
      </c>
      <c r="H61" s="152">
        <v>8.3112133345162764</v>
      </c>
      <c r="I61" s="151">
        <v>13.025903700860674</v>
      </c>
      <c r="J61" s="152">
        <v>9.0296849019525069</v>
      </c>
      <c r="K61" s="151">
        <v>10.787385157407336</v>
      </c>
      <c r="L61" s="152">
        <v>10.610731556317843</v>
      </c>
      <c r="M61" s="151">
        <v>11.371915479549276</v>
      </c>
      <c r="N61" s="152">
        <v>9.3217463626830579</v>
      </c>
      <c r="O61" s="152">
        <v>7.5392759785883667</v>
      </c>
      <c r="P61" s="152">
        <v>5.1349533104735112</v>
      </c>
      <c r="Q61" s="100"/>
    </row>
    <row r="62" spans="1:17" ht="15" customHeight="1" x14ac:dyDescent="0.2">
      <c r="A62" s="4" t="s">
        <v>23</v>
      </c>
      <c r="B62" s="127" t="s">
        <v>0</v>
      </c>
      <c r="C62" s="151">
        <v>6.206511691228811</v>
      </c>
      <c r="D62" s="152">
        <v>36.54271236372022</v>
      </c>
      <c r="E62" s="151">
        <v>-13.420696391682663</v>
      </c>
      <c r="F62" s="152">
        <v>25.17966356278809</v>
      </c>
      <c r="G62" s="151">
        <v>7.9833102284851964</v>
      </c>
      <c r="H62" s="152">
        <v>8.5227493431770274</v>
      </c>
      <c r="I62" s="151">
        <v>9.5934049779432318</v>
      </c>
      <c r="J62" s="152">
        <v>15.411604138375434</v>
      </c>
      <c r="K62" s="151">
        <v>17.637723382343818</v>
      </c>
      <c r="L62" s="152">
        <v>11.936428820223565</v>
      </c>
      <c r="M62" s="151">
        <v>16.554989564130729</v>
      </c>
      <c r="N62" s="152">
        <v>2.1383075926630024</v>
      </c>
      <c r="O62" s="152">
        <v>12.816814740008553</v>
      </c>
      <c r="P62" s="152">
        <v>4.8698573196839456</v>
      </c>
      <c r="Q62" s="100"/>
    </row>
    <row r="63" spans="1:17" ht="15" customHeight="1" x14ac:dyDescent="0.2">
      <c r="A63" s="120" t="s">
        <v>24</v>
      </c>
      <c r="B63" s="127" t="s">
        <v>0</v>
      </c>
      <c r="C63" s="151">
        <v>7.3590320747823013</v>
      </c>
      <c r="D63" s="152">
        <v>5.1651387831352258</v>
      </c>
      <c r="E63" s="151">
        <v>13.835814817204216</v>
      </c>
      <c r="F63" s="152">
        <v>9.0495959529160785</v>
      </c>
      <c r="G63" s="151">
        <v>11.126641366900113</v>
      </c>
      <c r="H63" s="152">
        <v>15.29262303166905</v>
      </c>
      <c r="I63" s="151">
        <v>3.2653569901104573</v>
      </c>
      <c r="J63" s="152">
        <v>8.353717965740648</v>
      </c>
      <c r="K63" s="151">
        <v>9.7806970526485237</v>
      </c>
      <c r="L63" s="152">
        <v>10.439492616977963</v>
      </c>
      <c r="M63" s="151">
        <v>11.622712728740559</v>
      </c>
      <c r="N63" s="152">
        <v>10.262614809455695</v>
      </c>
      <c r="O63" s="152">
        <v>10.875570465690277</v>
      </c>
      <c r="P63" s="152">
        <v>6.2117566555806691</v>
      </c>
      <c r="Q63" s="100"/>
    </row>
    <row r="64" spans="1:17" ht="15" customHeight="1" x14ac:dyDescent="0.2">
      <c r="A64" s="120" t="s">
        <v>27</v>
      </c>
      <c r="B64" s="127" t="s">
        <v>0</v>
      </c>
      <c r="C64" s="151">
        <v>5.8679978463752835</v>
      </c>
      <c r="D64" s="152">
        <v>7.0588534305228379</v>
      </c>
      <c r="E64" s="151">
        <v>-10.170312552758586</v>
      </c>
      <c r="F64" s="152">
        <v>6.6846942940121723</v>
      </c>
      <c r="G64" s="151">
        <v>10.310067353139353</v>
      </c>
      <c r="H64" s="152">
        <v>2.1396971278466737</v>
      </c>
      <c r="I64" s="151">
        <v>7.5242294966454404</v>
      </c>
      <c r="J64" s="152">
        <v>6.9960157068759798</v>
      </c>
      <c r="K64" s="151">
        <v>10.386101940859561</v>
      </c>
      <c r="L64" s="152">
        <v>23.504701978142894</v>
      </c>
      <c r="M64" s="151">
        <v>19.059020450618046</v>
      </c>
      <c r="N64" s="152">
        <v>4.8886131878289829</v>
      </c>
      <c r="O64" s="152">
        <v>12.924726700687227</v>
      </c>
      <c r="P64" s="152">
        <v>7.293313239806043</v>
      </c>
      <c r="Q64" s="100"/>
    </row>
    <row r="65" spans="1:17" ht="15" customHeight="1" x14ac:dyDescent="0.2">
      <c r="A65" s="120" t="s">
        <v>43</v>
      </c>
      <c r="B65" s="128" t="s">
        <v>0</v>
      </c>
      <c r="C65" s="155">
        <v>10.246920259579472</v>
      </c>
      <c r="D65" s="154">
        <v>15.182594061212097</v>
      </c>
      <c r="E65" s="155">
        <v>6.2937935899747055</v>
      </c>
      <c r="F65" s="154">
        <v>16.831190358831805</v>
      </c>
      <c r="G65" s="155">
        <v>1.6293908748784114</v>
      </c>
      <c r="H65" s="154">
        <v>11.063688706121777</v>
      </c>
      <c r="I65" s="155">
        <v>5.9242856277989642</v>
      </c>
      <c r="J65" s="154">
        <v>7.0952753696317927</v>
      </c>
      <c r="K65" s="155">
        <v>7.1736023774186197</v>
      </c>
      <c r="L65" s="154">
        <v>6.8499741608329279</v>
      </c>
      <c r="M65" s="155">
        <v>25.006997131611875</v>
      </c>
      <c r="N65" s="154">
        <v>-1.2182269791510603</v>
      </c>
      <c r="O65" s="154">
        <v>5.6061331111883606</v>
      </c>
      <c r="P65" s="154">
        <v>9.1351449703851006</v>
      </c>
      <c r="Q65" s="100"/>
    </row>
    <row r="66" spans="1:17" ht="15" customHeight="1" x14ac:dyDescent="0.2">
      <c r="A66" s="52" t="s">
        <v>57</v>
      </c>
    </row>
    <row r="67" spans="1:17" ht="15" customHeight="1" x14ac:dyDescent="0.2">
      <c r="A67" s="123" t="s">
        <v>55</v>
      </c>
    </row>
    <row r="70" spans="1:17" ht="15" customHeight="1" x14ac:dyDescent="0.2">
      <c r="B70" s="170">
        <v>81515.194818114483</v>
      </c>
      <c r="C70" s="170">
        <v>105949.16863198255</v>
      </c>
      <c r="D70" s="170">
        <v>110912.7061126943</v>
      </c>
      <c r="E70" s="170">
        <v>100957.54965259977</v>
      </c>
      <c r="F70" s="170">
        <v>105294.01643528319</v>
      </c>
      <c r="G70" s="170">
        <v>120151.71360465162</v>
      </c>
      <c r="H70" s="170">
        <v>142051.17715254228</v>
      </c>
      <c r="I70" s="170">
        <v>149212.63903567696</v>
      </c>
      <c r="J70" s="170">
        <v>159932</v>
      </c>
      <c r="K70" s="170">
        <v>190024</v>
      </c>
      <c r="L70" s="170">
        <v>200695</v>
      </c>
      <c r="M70" s="170">
        <v>240290</v>
      </c>
      <c r="N70" s="170">
        <v>249975</v>
      </c>
      <c r="O70" s="170">
        <v>258967</v>
      </c>
      <c r="P70" s="170">
        <v>306655</v>
      </c>
    </row>
    <row r="71" spans="1:17" ht="15" customHeight="1" x14ac:dyDescent="0.2">
      <c r="B71" s="170">
        <v>334907.57360630191</v>
      </c>
      <c r="C71" s="170">
        <v>396568.5397197986</v>
      </c>
      <c r="D71" s="170">
        <v>475863.21230152604</v>
      </c>
      <c r="E71" s="170">
        <v>524686.23818006925</v>
      </c>
      <c r="F71" s="170">
        <v>567281.41176358017</v>
      </c>
      <c r="G71" s="170">
        <v>629071.15249476559</v>
      </c>
      <c r="H71" s="170">
        <v>717907.17826326017</v>
      </c>
      <c r="I71" s="170">
        <v>729222.10273971828</v>
      </c>
      <c r="J71" s="170">
        <v>904158</v>
      </c>
      <c r="K71" s="170">
        <v>1011034</v>
      </c>
      <c r="L71" s="170">
        <v>1065682</v>
      </c>
      <c r="M71" s="170">
        <v>1131626</v>
      </c>
      <c r="N71" s="170">
        <v>1183094</v>
      </c>
      <c r="O71" s="170">
        <v>1160787</v>
      </c>
      <c r="P71" s="170">
        <v>1150207</v>
      </c>
    </row>
    <row r="72" spans="1:17" ht="15" customHeight="1" x14ac:dyDescent="0.2">
      <c r="B72" s="170">
        <v>853791.88087594009</v>
      </c>
      <c r="C72" s="170">
        <v>968199.53187564143</v>
      </c>
      <c r="D72" s="170">
        <v>1075206.1892797919</v>
      </c>
      <c r="E72" s="170">
        <v>1217174.6136278303</v>
      </c>
      <c r="F72" s="170">
        <v>1376714.561583936</v>
      </c>
      <c r="G72" s="170">
        <v>1570305.4091451142</v>
      </c>
      <c r="H72" s="170">
        <v>1766519.3462019826</v>
      </c>
      <c r="I72" s="170">
        <v>1971328.100369934</v>
      </c>
      <c r="J72" s="170">
        <v>2238750</v>
      </c>
      <c r="K72" s="170">
        <v>2519403</v>
      </c>
      <c r="L72" s="170">
        <v>2827882</v>
      </c>
      <c r="M72" s="170">
        <v>3181844</v>
      </c>
      <c r="N72" s="170">
        <v>3539665</v>
      </c>
      <c r="O72" s="170">
        <v>3735847</v>
      </c>
      <c r="P72" s="170">
        <v>3960837</v>
      </c>
    </row>
  </sheetData>
  <mergeCells count="7">
    <mergeCell ref="A1:N1"/>
    <mergeCell ref="A4:A5"/>
    <mergeCell ref="A25:A26"/>
    <mergeCell ref="A46:A47"/>
    <mergeCell ref="B4:P4"/>
    <mergeCell ref="B25:P25"/>
    <mergeCell ref="B46:P46"/>
  </mergeCells>
  <printOptions horizontalCentered="1"/>
  <pageMargins left="0.25" right="0.25" top="0.75" bottom="0.75" header="0.3" footer="0.3"/>
  <pageSetup paperSize="9" scale="48" orientation="landscape" r:id="rId1"/>
  <headerFooter alignWithMargins="0">
    <oddHeader>&amp;A</oddHeader>
    <oddFooter>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showGridLines="0" topLeftCell="A25" zoomScale="90" zoomScaleNormal="90" zoomScaleSheetLayoutView="100" workbookViewId="0">
      <selection sqref="A1:N1"/>
    </sheetView>
  </sheetViews>
  <sheetFormatPr defaultColWidth="11.19921875" defaultRowHeight="15" customHeight="1" x14ac:dyDescent="0.2"/>
  <cols>
    <col min="1" max="1" width="127.3984375" style="9" customWidth="1"/>
    <col min="2" max="14" width="16" style="1" customWidth="1"/>
    <col min="15" max="16" width="15.796875" style="1" customWidth="1"/>
    <col min="17" max="16384" width="11.19921875" style="1"/>
  </cols>
  <sheetData>
    <row r="1" spans="1:17" ht="45" customHeight="1" x14ac:dyDescent="0.2">
      <c r="A1" s="212" t="s">
        <v>74</v>
      </c>
      <c r="B1" s="212"/>
      <c r="C1" s="212"/>
      <c r="D1" s="212"/>
      <c r="E1" s="212"/>
      <c r="F1" s="213"/>
      <c r="G1" s="213"/>
      <c r="H1" s="213"/>
      <c r="I1" s="213"/>
      <c r="J1" s="213"/>
      <c r="K1" s="213"/>
      <c r="L1" s="213"/>
      <c r="M1" s="213"/>
      <c r="N1" s="213"/>
    </row>
    <row r="2" spans="1:17" ht="15" customHeight="1" x14ac:dyDescent="0.2">
      <c r="A2" s="113"/>
      <c r="B2" s="113"/>
      <c r="C2" s="113"/>
      <c r="D2" s="113"/>
      <c r="E2" s="113"/>
      <c r="F2" s="114"/>
      <c r="G2" s="114"/>
      <c r="H2" s="114"/>
      <c r="I2" s="114"/>
      <c r="J2" s="114"/>
      <c r="K2" s="114"/>
      <c r="L2" s="114"/>
      <c r="M2" s="114"/>
      <c r="N2" s="114"/>
    </row>
    <row r="3" spans="1:17" ht="15" customHeight="1" x14ac:dyDescent="0.2">
      <c r="A3" s="113"/>
      <c r="B3" s="113"/>
      <c r="C3" s="113"/>
      <c r="D3" s="113"/>
      <c r="E3" s="113"/>
      <c r="F3" s="114"/>
      <c r="G3" s="114"/>
      <c r="H3" s="114"/>
      <c r="I3" s="114"/>
      <c r="J3" s="114"/>
      <c r="K3" s="114"/>
      <c r="L3" s="114"/>
      <c r="M3" s="114"/>
      <c r="N3" s="114"/>
    </row>
    <row r="4" spans="1:17" ht="15" customHeight="1" x14ac:dyDescent="0.2">
      <c r="A4" s="210" t="s">
        <v>5</v>
      </c>
      <c r="B4" s="214" t="s">
        <v>52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</row>
    <row r="5" spans="1:17" ht="15" customHeight="1" x14ac:dyDescent="0.2">
      <c r="A5" s="211"/>
      <c r="B5" s="14">
        <v>2002</v>
      </c>
      <c r="C5" s="15">
        <v>2003</v>
      </c>
      <c r="D5" s="14">
        <v>2004</v>
      </c>
      <c r="E5" s="15">
        <v>2005</v>
      </c>
      <c r="F5" s="14">
        <v>2006</v>
      </c>
      <c r="G5" s="89">
        <v>2007</v>
      </c>
      <c r="H5" s="14">
        <v>2008</v>
      </c>
      <c r="I5" s="15">
        <v>2009</v>
      </c>
      <c r="J5" s="14">
        <v>2010</v>
      </c>
      <c r="K5" s="15">
        <v>2011</v>
      </c>
      <c r="L5" s="14">
        <v>2012</v>
      </c>
      <c r="M5" s="15">
        <v>2013</v>
      </c>
      <c r="N5" s="14">
        <v>2014</v>
      </c>
      <c r="O5" s="131">
        <v>2015</v>
      </c>
      <c r="P5" s="131">
        <v>2016</v>
      </c>
      <c r="Q5" s="9"/>
    </row>
    <row r="6" spans="1:17" s="5" customFormat="1" ht="15" customHeight="1" x14ac:dyDescent="0.2">
      <c r="A6" s="46" t="s">
        <v>28</v>
      </c>
      <c r="B6" s="178">
        <f>('Tabela 3'!B6/'Tabela 3'!B$6)*100</f>
        <v>100</v>
      </c>
      <c r="C6" s="148">
        <f>('Tabela 3'!C6/'Tabela 3'!C$6)*100</f>
        <v>100</v>
      </c>
      <c r="D6" s="148">
        <f>('Tabela 3'!D6/'Tabela 3'!D$6)*100</f>
        <v>100</v>
      </c>
      <c r="E6" s="148">
        <f>('Tabela 3'!E6/'Tabela 3'!E$6)*100</f>
        <v>100</v>
      </c>
      <c r="F6" s="148">
        <f>('Tabela 3'!F6/'Tabela 3'!F$6)*100</f>
        <v>100</v>
      </c>
      <c r="G6" s="148">
        <f>('Tabela 3'!G6/'Tabela 3'!G$6)*100</f>
        <v>100</v>
      </c>
      <c r="H6" s="148">
        <f>('Tabela 3'!H6/'Tabela 3'!H$6)*100</f>
        <v>100</v>
      </c>
      <c r="I6" s="148">
        <f>('Tabela 3'!I6/'Tabela 3'!I$6)*100</f>
        <v>100</v>
      </c>
      <c r="J6" s="148">
        <f>('Tabela 3'!J6/'Tabela 3'!J$6)*100</f>
        <v>100</v>
      </c>
      <c r="K6" s="148">
        <f>('Tabela 3'!K6/'Tabela 3'!K$6)*100</f>
        <v>100</v>
      </c>
      <c r="L6" s="148">
        <f>('Tabela 3'!L6/'Tabela 3'!L$6)*100</f>
        <v>100</v>
      </c>
      <c r="M6" s="148">
        <f>('Tabela 3'!M6/'Tabela 3'!M$6)*100</f>
        <v>100</v>
      </c>
      <c r="N6" s="148">
        <f>('Tabela 3'!N6/'Tabela 3'!N$6)*100</f>
        <v>100</v>
      </c>
      <c r="O6" s="148">
        <f>('Tabela 3'!O6/'Tabela 3'!O$6)*100</f>
        <v>100</v>
      </c>
      <c r="P6" s="148">
        <f>('Tabela 3'!P6/'Tabela 3'!P$6)*100</f>
        <v>100</v>
      </c>
    </row>
    <row r="7" spans="1:17" s="5" customFormat="1" ht="15" customHeight="1" x14ac:dyDescent="0.2">
      <c r="A7" s="47" t="s">
        <v>13</v>
      </c>
      <c r="B7" s="178">
        <f>('Tabela 3'!B7/'Tabela 3'!B$6)*100</f>
        <v>6.1425861985324568</v>
      </c>
      <c r="C7" s="157">
        <f>('Tabela 3'!C7/'Tabela 3'!C$6)*100</f>
        <v>6.2127284448523099</v>
      </c>
      <c r="D7" s="157">
        <f>('Tabela 3'!D7/'Tabela 3'!D$6)*100</f>
        <v>6.6563271973191007</v>
      </c>
      <c r="E7" s="157">
        <f>('Tabela 3'!E7/'Tabela 3'!E$6)*100</f>
        <v>6.0801256737795404</v>
      </c>
      <c r="F7" s="157">
        <f>('Tabela 3'!F7/'Tabela 3'!F$6)*100</f>
        <v>6.0203421407999578</v>
      </c>
      <c r="G7" s="157">
        <f>('Tabela 3'!G7/'Tabela 3'!G$6)*100</f>
        <v>5.5215527554475283</v>
      </c>
      <c r="H7" s="157">
        <f>('Tabela 3'!H7/'Tabela 3'!H$6)*100</f>
        <v>6.1274766795206732</v>
      </c>
      <c r="I7" s="157">
        <f>('Tabela 3'!I7/'Tabela 3'!I$6)*100</f>
        <v>5.7872990268869255</v>
      </c>
      <c r="J7" s="157">
        <f>('Tabela 3'!J7/'Tabela 3'!J$6)*100</f>
        <v>5.5813318547474262</v>
      </c>
      <c r="K7" s="157">
        <f>('Tabela 3'!K7/'Tabela 3'!K$6)*100</f>
        <v>6.3185888844890874</v>
      </c>
      <c r="L7" s="157">
        <f>('Tabela 3'!L7/'Tabela 3'!L$6)*100</f>
        <v>6.4028465829408825</v>
      </c>
      <c r="M7" s="157">
        <f>('Tabela 3'!M7/'Tabela 3'!M$6)*100</f>
        <v>5.8204599016166902</v>
      </c>
      <c r="N7" s="157">
        <f>('Tabela 3'!N7/'Tabela 3'!N$6)*100</f>
        <v>5.7318446599061668</v>
      </c>
      <c r="O7" s="157">
        <f>('Tabela 3'!O7/'Tabela 3'!O$6)*100</f>
        <v>5.9572440831350288</v>
      </c>
      <c r="P7" s="157">
        <f>('Tabela 3'!P7/'Tabela 3'!P$6)*100</f>
        <v>7.2316851462846277</v>
      </c>
    </row>
    <row r="8" spans="1:17" s="7" customFormat="1" ht="15" customHeight="1" x14ac:dyDescent="0.2">
      <c r="A8" s="47" t="s">
        <v>25</v>
      </c>
      <c r="B8" s="179">
        <f>('Tabela 3'!B8/'Tabela 3'!B$6)*100</f>
        <v>45.899755931351812</v>
      </c>
      <c r="C8" s="158">
        <f>('Tabela 3'!C8/'Tabela 3'!C$6)*100</f>
        <v>48.867950031797371</v>
      </c>
      <c r="D8" s="158">
        <f>('Tabela 3'!D8/'Tabela 3'!D$6)*100</f>
        <v>49.353066612850768</v>
      </c>
      <c r="E8" s="158">
        <f>('Tabela 3'!E8/'Tabela 3'!E$6)*100</f>
        <v>49.379935340167357</v>
      </c>
      <c r="F8" s="158">
        <f>('Tabela 3'!F8/'Tabela 3'!F$6)*100</f>
        <v>48.091112149609131</v>
      </c>
      <c r="G8" s="158">
        <f>('Tabela 3'!G8/'Tabela 3'!G$6)*100</f>
        <v>48.89002673174393</v>
      </c>
      <c r="H8" s="158">
        <f>('Tabela 3'!H8/'Tabela 3'!H$6)*100</f>
        <v>49.199978181692394</v>
      </c>
      <c r="I8" s="158">
        <f>('Tabela 3'!I8/'Tabela 3'!I$6)*100</f>
        <v>46.999768704605458</v>
      </c>
      <c r="J8" s="158">
        <f>('Tabela 3'!J8/'Tabela 3'!J$6)*100</f>
        <v>48.832996965789945</v>
      </c>
      <c r="K8" s="158">
        <f>('Tabela 3'!K8/'Tabela 3'!K$6)*100</f>
        <v>48.276633257244782</v>
      </c>
      <c r="L8" s="158">
        <f>('Tabela 3'!L8/'Tabela 3'!L$6)*100</f>
        <v>46.847966274837191</v>
      </c>
      <c r="M8" s="158">
        <f>('Tabela 3'!M8/'Tabela 3'!M$6)*100</f>
        <v>46.362498615327183</v>
      </c>
      <c r="N8" s="158">
        <f>('Tabela 3'!N8/'Tabela 3'!N$6)*100</f>
        <v>44.957494489359476</v>
      </c>
      <c r="O8" s="158">
        <f>('Tabela 3'!O8/'Tabela 3'!O$6)*100</f>
        <v>42.795741153204332</v>
      </c>
      <c r="P8" s="158">
        <f>('Tabela 3'!P8/'Tabela 3'!P$6)*100</f>
        <v>40.863985095855057</v>
      </c>
    </row>
    <row r="9" spans="1:17" s="7" customFormat="1" ht="15" customHeight="1" x14ac:dyDescent="0.2">
      <c r="A9" s="48" t="s">
        <v>12</v>
      </c>
      <c r="B9" s="180">
        <f>('Tabela 3'!B9/'Tabela 3'!B$6)*100</f>
        <v>2.9446137221102666</v>
      </c>
      <c r="C9" s="152">
        <f>('Tabela 3'!C9/'Tabela 3'!C$6)*100</f>
        <v>3.0737203693662773</v>
      </c>
      <c r="D9" s="152">
        <f>('Tabela 3'!D9/'Tabela 3'!D$6)*100</f>
        <v>3.0935166187637959</v>
      </c>
      <c r="E9" s="152">
        <f>('Tabela 3'!E9/'Tabela 3'!E$6)*100</f>
        <v>3.4053336784444048</v>
      </c>
      <c r="F9" s="152">
        <f>('Tabela 3'!F9/'Tabela 3'!F$6)*100</f>
        <v>3.3399834719188002</v>
      </c>
      <c r="G9" s="152">
        <f>('Tabela 3'!G9/'Tabela 3'!G$6)*100</f>
        <v>3.3144049244306175</v>
      </c>
      <c r="H9" s="152">
        <f>('Tabela 3'!H9/'Tabela 3'!H$6)*100</f>
        <v>3.5369970567854354</v>
      </c>
      <c r="I9" s="152">
        <f>('Tabela 3'!I9/'Tabela 3'!I$6)*100</f>
        <v>3.0742199715344904</v>
      </c>
      <c r="J9" s="152">
        <f>('Tabela 3'!J9/'Tabela 3'!J$6)*100</f>
        <v>4.9668534967928206</v>
      </c>
      <c r="K9" s="152">
        <f>('Tabela 3'!K9/'Tabela 3'!K$6)*100</f>
        <v>6.1542780411763562</v>
      </c>
      <c r="L9" s="152">
        <f>('Tabela 3'!L9/'Tabela 3'!L$6)*100</f>
        <v>5.5723274599879726</v>
      </c>
      <c r="M9" s="152">
        <f>('Tabela 3'!M9/'Tabela 3'!M$6)*100</f>
        <v>6.0559767346980102</v>
      </c>
      <c r="N9" s="152">
        <f>('Tabela 3'!N9/'Tabela 3'!N$6)*100</f>
        <v>5.1893460847330619</v>
      </c>
      <c r="O9" s="152">
        <f>('Tabela 3'!O9/'Tabela 3'!O$6)*100</f>
        <v>3.9503399246277215</v>
      </c>
      <c r="P9" s="152">
        <f>('Tabela 3'!P9/'Tabela 3'!P$6)*100</f>
        <v>3.4272846431401818</v>
      </c>
    </row>
    <row r="10" spans="1:17" s="7" customFormat="1" ht="15" customHeight="1" x14ac:dyDescent="0.2">
      <c r="A10" s="49" t="s">
        <v>11</v>
      </c>
      <c r="B10" s="180">
        <f>('Tabela 3'!B10/'Tabela 3'!B$6)*100</f>
        <v>32.907243039674086</v>
      </c>
      <c r="C10" s="152">
        <f>('Tabela 3'!C10/'Tabela 3'!C$6)*100</f>
        <v>36.756353676387072</v>
      </c>
      <c r="D10" s="152">
        <f>('Tabela 3'!D10/'Tabela 3'!D$6)*100</f>
        <v>37.497539871879724</v>
      </c>
      <c r="E10" s="152">
        <f>('Tabela 3'!E10/'Tabela 3'!E$6)*100</f>
        <v>36.765163822896803</v>
      </c>
      <c r="F10" s="152">
        <f>('Tabela 3'!F10/'Tabela 3'!F$6)*100</f>
        <v>35.527326251687185</v>
      </c>
      <c r="G10" s="152">
        <f>('Tabela 3'!G10/'Tabela 3'!G$6)*100</f>
        <v>35.874761896029426</v>
      </c>
      <c r="H10" s="152">
        <f>('Tabela 3'!H10/'Tabela 3'!H$6)*100</f>
        <v>36.533169576946001</v>
      </c>
      <c r="I10" s="152">
        <f>('Tabela 3'!I10/'Tabela 3'!I$6)*100</f>
        <v>32.385740796924424</v>
      </c>
      <c r="J10" s="152">
        <f>('Tabela 3'!J10/'Tabela 3'!J$6)*100</f>
        <v>32.869102831903021</v>
      </c>
      <c r="K10" s="152">
        <f>('Tabela 3'!K10/'Tabela 3'!K$6)*100</f>
        <v>31.196694030712973</v>
      </c>
      <c r="L10" s="152">
        <f>('Tabela 3'!L10/'Tabela 3'!L$6)*100</f>
        <v>30.135353322519176</v>
      </c>
      <c r="M10" s="152">
        <f>('Tabela 3'!M10/'Tabela 3'!M$6)*100</f>
        <v>29.904225716930373</v>
      </c>
      <c r="N10" s="152">
        <f>('Tabela 3'!N10/'Tabela 3'!N$6)*100</f>
        <v>29.019434436008311</v>
      </c>
      <c r="O10" s="152">
        <f>('Tabela 3'!O10/'Tabela 3'!O$6)*100</f>
        <v>28.72854701188956</v>
      </c>
      <c r="P10" s="152">
        <f>('Tabela 3'!P10/'Tabela 3'!P$6)*100</f>
        <v>28.076288264255105</v>
      </c>
    </row>
    <row r="11" spans="1:17" s="7" customFormat="1" ht="15" customHeight="1" x14ac:dyDescent="0.2">
      <c r="A11" s="48" t="s">
        <v>19</v>
      </c>
      <c r="B11" s="180">
        <f>('Tabela 3'!B11/'Tabela 3'!B$6)*100</f>
        <v>4.199859127196337</v>
      </c>
      <c r="C11" s="152">
        <f>('Tabela 3'!C11/'Tabela 3'!C$6)*100</f>
        <v>3.8961354104145314</v>
      </c>
      <c r="D11" s="152">
        <f>('Tabela 3'!D11/'Tabela 3'!D$6)*100</f>
        <v>4.0983551415588453</v>
      </c>
      <c r="E11" s="152">
        <f>('Tabela 3'!E11/'Tabela 3'!E$6)*100</f>
        <v>4.2365069403556337</v>
      </c>
      <c r="F11" s="152">
        <f>('Tabela 3'!F11/'Tabela 3'!F$6)*100</f>
        <v>4.3602008723646062</v>
      </c>
      <c r="G11" s="152">
        <f>('Tabela 3'!G11/'Tabela 3'!G$6)*100</f>
        <v>4.1537671706260211</v>
      </c>
      <c r="H11" s="152">
        <f>('Tabela 3'!H11/'Tabela 3'!H$6)*100</f>
        <v>3.9882829928131893</v>
      </c>
      <c r="I11" s="152">
        <f>('Tabela 3'!I11/'Tabela 3'!I$6)*100</f>
        <v>3.5737641433130247</v>
      </c>
      <c r="J11" s="152">
        <f>('Tabela 3'!J11/'Tabela 3'!J$6)*100</f>
        <v>3.5706347593762318</v>
      </c>
      <c r="K11" s="152">
        <f>('Tabela 3'!K11/'Tabela 3'!K$6)*100</f>
        <v>3.5179261246657481</v>
      </c>
      <c r="L11" s="152">
        <f>('Tabela 3'!L11/'Tabela 3'!L$6)*100</f>
        <v>3.0352067573855184</v>
      </c>
      <c r="M11" s="152">
        <f>('Tabela 3'!M11/'Tabela 3'!M$6)*100</f>
        <v>2.5314560131222921</v>
      </c>
      <c r="N11" s="152">
        <f>('Tabela 3'!N11/'Tabela 3'!N$6)*100</f>
        <v>2.9024674457313111</v>
      </c>
      <c r="O11" s="152">
        <f>('Tabela 3'!O11/'Tabela 3'!O$6)*100</f>
        <v>3.2278247279269396</v>
      </c>
      <c r="P11" s="152">
        <f>('Tabela 3'!P11/'Tabela 3'!P$6)*100</f>
        <v>3.1055774538890137</v>
      </c>
    </row>
    <row r="12" spans="1:17" s="7" customFormat="1" ht="15" customHeight="1" x14ac:dyDescent="0.2">
      <c r="A12" s="48" t="s">
        <v>7</v>
      </c>
      <c r="B12" s="181">
        <f>('Tabela 3'!B12/'Tabela 3'!B$6)*100</f>
        <v>5.8480400423711298</v>
      </c>
      <c r="C12" s="154">
        <f>('Tabela 3'!C12/'Tabela 3'!C$6)*100</f>
        <v>5.1417405756294894</v>
      </c>
      <c r="D12" s="154">
        <f>('Tabela 3'!D12/'Tabela 3'!D$6)*100</f>
        <v>4.6636549806483991</v>
      </c>
      <c r="E12" s="154">
        <f>('Tabela 3'!E12/'Tabela 3'!E$6)*100</f>
        <v>4.9729308984705156</v>
      </c>
      <c r="F12" s="154">
        <f>('Tabela 3'!F12/'Tabela 3'!F$6)*100</f>
        <v>4.8636015536385342</v>
      </c>
      <c r="G12" s="154">
        <f>('Tabela 3'!G12/'Tabela 3'!G$6)*100</f>
        <v>5.5470927406578667</v>
      </c>
      <c r="H12" s="154">
        <f>('Tabela 3'!H12/'Tabela 3'!H$6)*100</f>
        <v>5.1415285551477696</v>
      </c>
      <c r="I12" s="154">
        <f>('Tabela 3'!I12/'Tabela 3'!I$6)*100</f>
        <v>7.966043792833517</v>
      </c>
      <c r="J12" s="154">
        <f>('Tabela 3'!J12/'Tabela 3'!J$6)*100</f>
        <v>7.4264058777178841</v>
      </c>
      <c r="K12" s="154">
        <f>('Tabela 3'!K12/'Tabela 3'!K$6)*100</f>
        <v>7.4077350606897046</v>
      </c>
      <c r="L12" s="154">
        <f>('Tabela 3'!L12/'Tabela 3'!L$6)*100</f>
        <v>8.1050787349445272</v>
      </c>
      <c r="M12" s="154">
        <f>('Tabela 3'!M12/'Tabela 3'!M$6)*100</f>
        <v>7.870840150576508</v>
      </c>
      <c r="N12" s="154">
        <f>('Tabela 3'!N12/'Tabela 3'!N$6)*100</f>
        <v>7.846246522886795</v>
      </c>
      <c r="O12" s="154">
        <f>('Tabela 3'!O12/'Tabela 3'!O$6)*100</f>
        <v>6.8890294887601042</v>
      </c>
      <c r="P12" s="154">
        <f>('Tabela 3'!P12/'Tabela 3'!P$6)*100</f>
        <v>6.2548347345707604</v>
      </c>
    </row>
    <row r="13" spans="1:17" s="7" customFormat="1" ht="15" customHeight="1" x14ac:dyDescent="0.2">
      <c r="A13" s="47" t="s">
        <v>10</v>
      </c>
      <c r="B13" s="179">
        <f>('Tabela 3'!B13/'Tabela 3'!B$6)*100</f>
        <v>47.957657870115717</v>
      </c>
      <c r="C13" s="158">
        <f>('Tabela 3'!C13/'Tabela 3'!C$6)*100</f>
        <v>44.91932152335032</v>
      </c>
      <c r="D13" s="158">
        <f>('Tabela 3'!D13/'Tabela 3'!D$6)*100</f>
        <v>43.990606189830118</v>
      </c>
      <c r="E13" s="158">
        <f>('Tabela 3'!E13/'Tabela 3'!E$6)*100</f>
        <v>44.539938986053102</v>
      </c>
      <c r="F13" s="158">
        <f>('Tabela 3'!F13/'Tabela 3'!F$6)*100</f>
        <v>45.888545709590915</v>
      </c>
      <c r="G13" s="158">
        <f>('Tabela 3'!G13/'Tabela 3'!G$6)*100</f>
        <v>45.58842051280854</v>
      </c>
      <c r="H13" s="158">
        <f>('Tabela 3'!H13/'Tabela 3'!H$6)*100</f>
        <v>44.672545138786937</v>
      </c>
      <c r="I13" s="158">
        <f>('Tabela 3'!I13/'Tabela 3'!I$6)*100</f>
        <v>47.212932268507629</v>
      </c>
      <c r="J13" s="158">
        <f>('Tabela 3'!J13/'Tabela 3'!J$6)*100</f>
        <v>45.585671179462636</v>
      </c>
      <c r="K13" s="158">
        <f>('Tabela 3'!K13/'Tabela 3'!K$6)*100</f>
        <v>45.404777858266129</v>
      </c>
      <c r="L13" s="158">
        <f>('Tabela 3'!L13/'Tabela 3'!L$6)*100</f>
        <v>46.749187142221935</v>
      </c>
      <c r="M13" s="158">
        <f>('Tabela 3'!M13/'Tabela 3'!M$6)*100</f>
        <v>47.817041483056144</v>
      </c>
      <c r="N13" s="158">
        <f>('Tabela 3'!N13/'Tabela 3'!N$6)*100</f>
        <v>49.310660850734351</v>
      </c>
      <c r="O13" s="158">
        <f>('Tabela 3'!O13/'Tabela 3'!O$6)*100</f>
        <v>51.247014763660644</v>
      </c>
      <c r="P13" s="158">
        <f>('Tabela 3'!P13/'Tabela 3'!P$6)*100</f>
        <v>51.90432975786031</v>
      </c>
    </row>
    <row r="14" spans="1:17" s="7" customFormat="1" ht="15" customHeight="1" x14ac:dyDescent="0.2">
      <c r="A14" s="48" t="s">
        <v>20</v>
      </c>
      <c r="B14" s="180">
        <f>('Tabela 3'!B14/'Tabela 3'!B$6)*100</f>
        <v>6.9667599394832411</v>
      </c>
      <c r="C14" s="152">
        <f>('Tabela 3'!C14/'Tabela 3'!C$6)*100</f>
        <v>7.6340310415379697</v>
      </c>
      <c r="D14" s="152">
        <f>('Tabela 3'!D14/'Tabela 3'!D$6)*100</f>
        <v>7.9664321339591488</v>
      </c>
      <c r="E14" s="152">
        <f>('Tabela 3'!E14/'Tabela 3'!E$6)*100</f>
        <v>8.2102241838134713</v>
      </c>
      <c r="F14" s="152">
        <f>('Tabela 3'!F14/'Tabela 3'!F$6)*100</f>
        <v>8.8796984497279219</v>
      </c>
      <c r="G14" s="152">
        <f>('Tabela 3'!G14/'Tabela 3'!G$6)*100</f>
        <v>8.8578532983283118</v>
      </c>
      <c r="H14" s="152">
        <f>('Tabela 3'!H14/'Tabela 3'!H$6)*100</f>
        <v>8.7517651394566798</v>
      </c>
      <c r="I14" s="152">
        <f>('Tabela 3'!I14/'Tabela 3'!I$6)*100</f>
        <v>8.8979039142980021</v>
      </c>
      <c r="J14" s="152">
        <f>('Tabela 3'!J14/'Tabela 3'!J$6)*100</f>
        <v>8.8666455383629668</v>
      </c>
      <c r="K14" s="152">
        <f>('Tabela 3'!K14/'Tabela 3'!K$6)*100</f>
        <v>9.123449719259165</v>
      </c>
      <c r="L14" s="152">
        <f>('Tabela 3'!L14/'Tabela 3'!L$6)*100</f>
        <v>9.4504583561826099</v>
      </c>
      <c r="M14" s="152">
        <f>('Tabela 3'!M14/'Tabela 3'!M$6)*100</f>
        <v>9.5335198684320588</v>
      </c>
      <c r="N14" s="152">
        <f>('Tabela 3'!N14/'Tabela 3'!N$6)*100</f>
        <v>10.032859912429792</v>
      </c>
      <c r="O14" s="152">
        <f>('Tabela 3'!O14/'Tabela 3'!O$6)*100</f>
        <v>9.960553094045304</v>
      </c>
      <c r="P14" s="152">
        <f>('Tabela 3'!P14/'Tabela 3'!P$6)*100</f>
        <v>10.058396699811148</v>
      </c>
    </row>
    <row r="15" spans="1:17" s="7" customFormat="1" ht="15" customHeight="1" x14ac:dyDescent="0.2">
      <c r="A15" s="48" t="s">
        <v>9</v>
      </c>
      <c r="B15" s="180">
        <f>('Tabela 3'!B15/'Tabela 3'!B$6)*100</f>
        <v>4.6959300712107712</v>
      </c>
      <c r="C15" s="152">
        <f>('Tabela 3'!C15/'Tabela 3'!C$6)*100</f>
        <v>4.5987429230535968</v>
      </c>
      <c r="D15" s="152">
        <f>('Tabela 3'!D15/'Tabela 3'!D$6)*100</f>
        <v>4.6183922017465662</v>
      </c>
      <c r="E15" s="152">
        <f>('Tabela 3'!E15/'Tabela 3'!E$6)*100</f>
        <v>4.8716113754860171</v>
      </c>
      <c r="F15" s="152">
        <f>('Tabela 3'!F15/'Tabela 3'!F$6)*100</f>
        <v>4.8599365216713517</v>
      </c>
      <c r="G15" s="152">
        <f>('Tabela 3'!G15/'Tabela 3'!G$6)*100</f>
        <v>4.8526937034037383</v>
      </c>
      <c r="H15" s="152">
        <f>('Tabela 3'!H15/'Tabela 3'!H$6)*100</f>
        <v>5.0548645032267796</v>
      </c>
      <c r="I15" s="152">
        <f>('Tabela 3'!I15/'Tabela 3'!I$6)*100</f>
        <v>5.1005420776251844</v>
      </c>
      <c r="J15" s="152">
        <f>('Tabela 3'!J15/'Tabela 3'!J$6)*100</f>
        <v>5.0026670123904937</v>
      </c>
      <c r="K15" s="152">
        <f>('Tabela 3'!K15/'Tabela 3'!K$6)*100</f>
        <v>4.9905422046967445</v>
      </c>
      <c r="L15" s="152">
        <f>('Tabela 3'!L15/'Tabela 3'!L$6)*100</f>
        <v>5.0036709917266906</v>
      </c>
      <c r="M15" s="152">
        <f>('Tabela 3'!M15/'Tabela 3'!M$6)*100</f>
        <v>4.9553960876532912</v>
      </c>
      <c r="N15" s="152">
        <f>('Tabela 3'!N15/'Tabela 3'!N$6)*100</f>
        <v>5.1287673846595121</v>
      </c>
      <c r="O15" s="152">
        <f>('Tabela 3'!O15/'Tabela 3'!O$6)*100</f>
        <v>5.1430403400320666</v>
      </c>
      <c r="P15" s="152">
        <f>('Tabela 3'!P15/'Tabela 3'!P$6)*100</f>
        <v>4.8624700544828698</v>
      </c>
    </row>
    <row r="16" spans="1:17" s="7" customFormat="1" ht="15" customHeight="1" x14ac:dyDescent="0.2">
      <c r="A16" s="48" t="s">
        <v>21</v>
      </c>
      <c r="B16" s="180">
        <f>('Tabela 3'!B16/'Tabela 3'!B$6)*100</f>
        <v>1.7055121881448743</v>
      </c>
      <c r="C16" s="152">
        <f>('Tabela 3'!C16/'Tabela 3'!C$6)*100</f>
        <v>1.5033838560667339</v>
      </c>
      <c r="D16" s="152">
        <f>('Tabela 3'!D16/'Tabela 3'!D$6)*100</f>
        <v>1.5016133467354666</v>
      </c>
      <c r="E16" s="152">
        <f>('Tabela 3'!E16/'Tabela 3'!E$6)*100</f>
        <v>1.5562800414209308</v>
      </c>
      <c r="F16" s="152">
        <f>('Tabela 3'!F16/'Tabela 3'!F$6)*100</f>
        <v>1.710054570477217</v>
      </c>
      <c r="G16" s="152">
        <f>('Tabela 3'!G16/'Tabela 3'!G$6)*100</f>
        <v>1.9238486331945095</v>
      </c>
      <c r="H16" s="152">
        <f>('Tabela 3'!H16/'Tabela 3'!H$6)*100</f>
        <v>1.6928899741677859</v>
      </c>
      <c r="I16" s="152">
        <f>('Tabela 3'!I16/'Tabela 3'!I$6)*100</f>
        <v>2.0383445805448255</v>
      </c>
      <c r="J16" s="152">
        <f>('Tabela 3'!J16/'Tabela 3'!J$6)*100</f>
        <v>1.895431838820218</v>
      </c>
      <c r="K16" s="152">
        <f>('Tabela 3'!K16/'Tabela 3'!K$6)*100</f>
        <v>2.0299777178342771</v>
      </c>
      <c r="L16" s="152">
        <f>('Tabela 3'!L16/'Tabela 3'!L$6)*100</f>
        <v>2.1720729714226508</v>
      </c>
      <c r="M16" s="152">
        <f>('Tabela 3'!M16/'Tabela 3'!M$6)*100</f>
        <v>1.9878955632773299</v>
      </c>
      <c r="N16" s="152">
        <f>('Tabela 3'!N16/'Tabela 3'!N$6)*100</f>
        <v>2.2256526650582682</v>
      </c>
      <c r="O16" s="152">
        <f>('Tabela 3'!O16/'Tabela 3'!O$6)*100</f>
        <v>2.3643149865325253</v>
      </c>
      <c r="P16" s="152">
        <f>('Tabela 3'!P16/'Tabela 3'!P$6)*100</f>
        <v>2.1306757645166701</v>
      </c>
    </row>
    <row r="17" spans="1:17" s="7" customFormat="1" ht="15" customHeight="1" x14ac:dyDescent="0.2">
      <c r="A17" s="48" t="s">
        <v>22</v>
      </c>
      <c r="B17" s="180">
        <f>('Tabela 3'!B17/'Tabela 3'!B$6)*100</f>
        <v>3.4597757880114774</v>
      </c>
      <c r="C17" s="152">
        <f>('Tabela 3'!C17/'Tabela 3'!C$6)*100</f>
        <v>3.3577075528633689</v>
      </c>
      <c r="D17" s="152">
        <f>('Tabela 3'!D17/'Tabela 3'!D$6)*100</f>
        <v>3.3272410311997374</v>
      </c>
      <c r="E17" s="152">
        <f>('Tabela 3'!E17/'Tabela 3'!E$6)*100</f>
        <v>3.4422864651555689</v>
      </c>
      <c r="F17" s="152">
        <f>('Tabela 3'!F17/'Tabela 3'!F$6)*100</f>
        <v>3.3641309217612179</v>
      </c>
      <c r="G17" s="152">
        <f>('Tabela 3'!G17/'Tabela 3'!G$6)*100</f>
        <v>3.2375470552908814</v>
      </c>
      <c r="H17" s="152">
        <f>('Tabela 3'!H17/'Tabela 3'!H$6)*100</f>
        <v>3.1726859198190933</v>
      </c>
      <c r="I17" s="152">
        <f>('Tabela 3'!I17/'Tabela 3'!I$6)*100</f>
        <v>3.0505242415693803</v>
      </c>
      <c r="J17" s="152">
        <f>('Tabela 3'!J17/'Tabela 3'!J$6)*100</f>
        <v>2.4178656603685607</v>
      </c>
      <c r="K17" s="152">
        <f>('Tabela 3'!K17/'Tabela 3'!K$6)*100</f>
        <v>2.2354537543509481</v>
      </c>
      <c r="L17" s="152">
        <f>('Tabela 3'!L17/'Tabela 3'!L$6)*100</f>
        <v>2.4581368281640703</v>
      </c>
      <c r="M17" s="152">
        <f>('Tabela 3'!M17/'Tabela 3'!M$6)*100</f>
        <v>2.5073278556712855</v>
      </c>
      <c r="N17" s="152">
        <f>('Tabela 3'!N17/'Tabela 3'!N$6)*100</f>
        <v>2.4878792436140813</v>
      </c>
      <c r="O17" s="152">
        <f>('Tabela 3'!O17/'Tabela 3'!O$6)*100</f>
        <v>2.6084415831517975</v>
      </c>
      <c r="P17" s="152">
        <f>('Tabela 3'!P17/'Tabela 3'!P$6)*100</f>
        <v>2.6702636374234983</v>
      </c>
    </row>
    <row r="18" spans="1:17" s="7" customFormat="1" ht="15" customHeight="1" x14ac:dyDescent="0.2">
      <c r="A18" s="48" t="s">
        <v>8</v>
      </c>
      <c r="B18" s="180">
        <f>('Tabela 3'!B18/'Tabela 3'!B$6)*100</f>
        <v>3.1909862840294094</v>
      </c>
      <c r="C18" s="152">
        <f>('Tabela 3'!C18/'Tabela 3'!C$6)*100</f>
        <v>2.8669376629053072</v>
      </c>
      <c r="D18" s="152">
        <f>('Tabela 3'!D18/'Tabela 3'!D$6)*100</f>
        <v>2.7976207758911613</v>
      </c>
      <c r="E18" s="152">
        <f>('Tabela 3'!E18/'Tabela 3'!E$6)*100</f>
        <v>2.5499878945257044</v>
      </c>
      <c r="F18" s="152">
        <f>('Tabela 3'!F18/'Tabela 3'!F$6)*100</f>
        <v>2.6918379340707173</v>
      </c>
      <c r="G18" s="152">
        <f>('Tabela 3'!G18/'Tabela 3'!G$6)*100</f>
        <v>2.9245047326104849</v>
      </c>
      <c r="H18" s="152">
        <f>('Tabela 3'!H18/'Tabela 3'!H$6)*100</f>
        <v>2.4723978590224331</v>
      </c>
      <c r="I18" s="152">
        <f>('Tabela 3'!I18/'Tabela 3'!I$6)*100</f>
        <v>2.9248922135130773</v>
      </c>
      <c r="J18" s="152">
        <f>('Tabela 3'!J18/'Tabela 3'!J$6)*100</f>
        <v>3.0273761772401224</v>
      </c>
      <c r="K18" s="152">
        <f>('Tabela 3'!K18/'Tabela 3'!K$6)*100</f>
        <v>2.9246885412386652</v>
      </c>
      <c r="L18" s="152">
        <f>('Tabela 3'!L18/'Tabela 3'!L$6)*100</f>
        <v>3.0122903801780692</v>
      </c>
      <c r="M18" s="152">
        <f>('Tabela 3'!M18/'Tabela 3'!M$6)*100</f>
        <v>2.9520278695112676</v>
      </c>
      <c r="N18" s="152">
        <f>('Tabela 3'!N18/'Tabela 3'!N$6)*100</f>
        <v>3.2388029778169618</v>
      </c>
      <c r="O18" s="152">
        <f>('Tabela 3'!O18/'Tabela 3'!O$6)*100</f>
        <v>3.5362492061430135</v>
      </c>
      <c r="P18" s="152">
        <f>('Tabela 3'!P18/'Tabela 3'!P$6)*100</f>
        <v>3.7614120412000132</v>
      </c>
    </row>
    <row r="19" spans="1:17" s="7" customFormat="1" ht="15" customHeight="1" x14ac:dyDescent="0.2">
      <c r="A19" s="48" t="s">
        <v>6</v>
      </c>
      <c r="B19" s="180">
        <f>('Tabela 3'!B19/'Tabela 3'!B$6)*100</f>
        <v>5.7334688536485618</v>
      </c>
      <c r="C19" s="152">
        <f>('Tabela 3'!C19/'Tabela 3'!C$6)*100</f>
        <v>5.032761475957904</v>
      </c>
      <c r="D19" s="152">
        <f>('Tabela 3'!D19/'Tabela 3'!D$6)*100</f>
        <v>4.5247299137792814</v>
      </c>
      <c r="E19" s="152">
        <f>('Tabela 3'!E19/'Tabela 3'!E$6)*100</f>
        <v>4.6188088074380333</v>
      </c>
      <c r="F19" s="152">
        <f>('Tabela 3'!F19/'Tabela 3'!F$6)*100</f>
        <v>4.4130812656399367</v>
      </c>
      <c r="G19" s="152">
        <f>('Tabela 3'!G19/'Tabela 3'!G$6)*100</f>
        <v>4.3766924292743461</v>
      </c>
      <c r="H19" s="152">
        <f>('Tabela 3'!H19/'Tabela 3'!H$6)*100</f>
        <v>4.19236952070308</v>
      </c>
      <c r="I19" s="152">
        <f>('Tabela 3'!I19/'Tabela 3'!I$6)*100</f>
        <v>4.7784028695105105</v>
      </c>
      <c r="J19" s="152">
        <f>('Tabela 3'!J19/'Tabela 3'!J$6)*100</f>
        <v>4.5268140393525176</v>
      </c>
      <c r="K19" s="152">
        <f>('Tabela 3'!K19/'Tabela 3'!K$6)*100</f>
        <v>4.555875620097118</v>
      </c>
      <c r="L19" s="152">
        <f>('Tabela 3'!L19/'Tabela 3'!L$6)*100</f>
        <v>4.7572765345729326</v>
      </c>
      <c r="M19" s="152">
        <f>('Tabela 3'!M19/'Tabela 3'!M$6)*100</f>
        <v>5.0834382975340366</v>
      </c>
      <c r="N19" s="152">
        <f>('Tabela 3'!N19/'Tabela 3'!N$6)*100</f>
        <v>5.2535558196623038</v>
      </c>
      <c r="O19" s="152">
        <f>('Tabela 3'!O19/'Tabela 3'!O$6)*100</f>
        <v>5.580076363184463</v>
      </c>
      <c r="P19" s="152">
        <f>('Tabela 3'!P19/'Tabela 3'!P$6)*100</f>
        <v>5.7118607132507124</v>
      </c>
    </row>
    <row r="20" spans="1:17" s="7" customFormat="1" ht="15" customHeight="1" x14ac:dyDescent="0.2">
      <c r="A20" s="48" t="s">
        <v>23</v>
      </c>
      <c r="B20" s="180">
        <f>('Tabela 3'!B20/'Tabela 3'!B$6)*100</f>
        <v>4.4473539220073937</v>
      </c>
      <c r="C20" s="152">
        <f>('Tabela 3'!C20/'Tabela 3'!C$6)*100</f>
        <v>3.828263379368678</v>
      </c>
      <c r="D20" s="152">
        <f>('Tabela 3'!D20/'Tabela 3'!D$6)*100</f>
        <v>4.3517891866504348</v>
      </c>
      <c r="E20" s="152">
        <f>('Tabela 3'!E20/'Tabela 3'!E$6)*100</f>
        <v>4.0616527970312903</v>
      </c>
      <c r="F20" s="152">
        <f>('Tabela 3'!F20/'Tabela 3'!F$6)*100</f>
        <v>4.7662101661167853</v>
      </c>
      <c r="G20" s="152">
        <f>('Tabela 3'!G20/'Tabela 3'!G$6)*100</f>
        <v>4.5527614054808412</v>
      </c>
      <c r="H20" s="152">
        <f>('Tabela 3'!H20/'Tabela 3'!H$6)*100</f>
        <v>4.7920616840158283</v>
      </c>
      <c r="I20" s="152">
        <f>('Tabela 3'!I20/'Tabela 3'!I$6)*100</f>
        <v>4.6546741013018718</v>
      </c>
      <c r="J20" s="152">
        <f>('Tabela 3'!J20/'Tabela 3'!J$6)*100</f>
        <v>5.0238809584367123</v>
      </c>
      <c r="K20" s="152">
        <f>('Tabela 3'!K20/'Tabela 3'!K$6)*100</f>
        <v>5.06366184967231</v>
      </c>
      <c r="L20" s="152">
        <f>('Tabela 3'!L20/'Tabela 3'!L$6)*100</f>
        <v>5.3534156184672481</v>
      </c>
      <c r="M20" s="152">
        <f>('Tabela 3'!M20/'Tabela 3'!M$6)*100</f>
        <v>5.6017949044308741</v>
      </c>
      <c r="N20" s="152">
        <f>('Tabela 3'!N20/'Tabela 3'!N$6)*100</f>
        <v>5.3520154036732412</v>
      </c>
      <c r="O20" s="152">
        <f>('Tabela 3'!O20/'Tabela 3'!O$6)*100</f>
        <v>5.4519790212450205</v>
      </c>
      <c r="P20" s="152">
        <f>('Tabela 3'!P20/'Tabela 3'!P$6)*100</f>
        <v>5.4397049630592491</v>
      </c>
    </row>
    <row r="21" spans="1:17" s="7" customFormat="1" ht="15" customHeight="1" x14ac:dyDescent="0.2">
      <c r="A21" s="50" t="s">
        <v>24</v>
      </c>
      <c r="B21" s="180">
        <f>('Tabela 3'!B21/'Tabela 3'!B$6)*100</f>
        <v>10.840288984299598</v>
      </c>
      <c r="C21" s="152">
        <f>('Tabela 3'!C21/'Tabela 3'!C$6)*100</f>
        <v>9.8076665673102887</v>
      </c>
      <c r="D21" s="152">
        <f>('Tabela 3'!D21/'Tabela 3'!D$6)*100</f>
        <v>8.9181841411840335</v>
      </c>
      <c r="E21" s="152">
        <f>('Tabela 3'!E21/'Tabela 3'!E$6)*100</f>
        <v>9.4603495280866063</v>
      </c>
      <c r="F21" s="152">
        <f>('Tabela 3'!F21/'Tabela 3'!F$6)*100</f>
        <v>9.4785628293780544</v>
      </c>
      <c r="G21" s="152">
        <f>('Tabela 3'!G21/'Tabela 3'!G$6)*100</f>
        <v>9.6039776455576646</v>
      </c>
      <c r="H21" s="152">
        <f>('Tabela 3'!H21/'Tabela 3'!H$6)*100</f>
        <v>9.566359858149676</v>
      </c>
      <c r="I21" s="152">
        <f>('Tabela 3'!I21/'Tabela 3'!I$6)*100</f>
        <v>10.217020820877242</v>
      </c>
      <c r="J21" s="152">
        <f>('Tabela 3'!J21/'Tabela 3'!J$6)*100</f>
        <v>9.7846725578156946</v>
      </c>
      <c r="K21" s="152">
        <f>('Tabela 3'!K21/'Tabela 3'!K$6)*100</f>
        <v>9.6358730172897751</v>
      </c>
      <c r="L21" s="152">
        <f>('Tabela 3'!L21/'Tabela 3'!L$6)*100</f>
        <v>9.5904993320593768</v>
      </c>
      <c r="M21" s="152">
        <f>('Tabela 3'!M21/'Tabela 3'!M$6)*100</f>
        <v>9.8754808636546816</v>
      </c>
      <c r="N21" s="152">
        <f>('Tabela 3'!N21/'Tabela 3'!N$6)*100</f>
        <v>10.30393813304477</v>
      </c>
      <c r="O21" s="152">
        <f>('Tabela 3'!O21/'Tabela 3'!O$6)*100</f>
        <v>10.986571409133091</v>
      </c>
      <c r="P21" s="152">
        <f>('Tabela 3'!P21/'Tabela 3'!P$6)*100</f>
        <v>11.402078972028736</v>
      </c>
    </row>
    <row r="22" spans="1:17" s="13" customFormat="1" ht="15" customHeight="1" x14ac:dyDescent="0.2">
      <c r="A22" s="50" t="s">
        <v>27</v>
      </c>
      <c r="B22" s="180">
        <f>('Tabela 3'!B22/'Tabela 3'!B$6)*100</f>
        <v>3.7147948174864802</v>
      </c>
      <c r="C22" s="152">
        <f>('Tabela 3'!C22/'Tabela 3'!C$6)*100</f>
        <v>3.435576507629305</v>
      </c>
      <c r="D22" s="152">
        <f>('Tabela 3'!D22/'Tabela 3'!D$6)*100</f>
        <v>3.2673311791161521</v>
      </c>
      <c r="E22" s="152">
        <f>('Tabela 3'!E22/'Tabela 3'!E$6)*100</f>
        <v>3.0222504539081392</v>
      </c>
      <c r="F22" s="152">
        <f>('Tabela 3'!F22/'Tabela 3'!F$6)*100</f>
        <v>2.8241038373657381</v>
      </c>
      <c r="G22" s="152">
        <f>('Tabela 3'!G22/'Tabela 3'!G$6)*100</f>
        <v>2.6664757521755971</v>
      </c>
      <c r="H22" s="152">
        <f>('Tabela 3'!H22/'Tabela 3'!H$6)*100</f>
        <v>2.461744402864789</v>
      </c>
      <c r="I22" s="152">
        <f>('Tabela 3'!I22/'Tabela 3'!I$6)*100</f>
        <v>2.6777126860853766</v>
      </c>
      <c r="J22" s="152">
        <f>('Tabela 3'!J22/'Tabela 3'!J$6)*100</f>
        <v>2.4821682839531043</v>
      </c>
      <c r="K22" s="152">
        <f>('Tabela 3'!K22/'Tabela 3'!K$6)*100</f>
        <v>2.4357058291608968</v>
      </c>
      <c r="L22" s="152">
        <f>('Tabela 3'!L22/'Tabela 3'!L$6)*100</f>
        <v>2.6027273859266793</v>
      </c>
      <c r="M22" s="152">
        <f>('Tabela 3'!M22/'Tabela 3'!M$6)*100</f>
        <v>2.7510594432593489</v>
      </c>
      <c r="N22" s="152">
        <f>('Tabela 3'!N22/'Tabela 3'!N$6)*100</f>
        <v>2.7779314930175691</v>
      </c>
      <c r="O22" s="152">
        <f>('Tabela 3'!O22/'Tabela 3'!O$6)*100</f>
        <v>3.0604595753841788</v>
      </c>
      <c r="P22" s="152">
        <f>('Tabela 3'!P22/'Tabela 3'!P$6)*100</f>
        <v>3.3154390926804869</v>
      </c>
    </row>
    <row r="23" spans="1:17" s="13" customFormat="1" ht="15" customHeight="1" x14ac:dyDescent="0.2">
      <c r="A23" s="50" t="s">
        <v>43</v>
      </c>
      <c r="B23" s="181">
        <f>('Tabela 3'!B23/'Tabela 3'!B$6)*100</f>
        <v>3.2027870217939154</v>
      </c>
      <c r="C23" s="154">
        <f>('Tabela 3'!C23/'Tabela 3'!C$6)*100</f>
        <v>2.8542505566571665</v>
      </c>
      <c r="D23" s="154">
        <f>('Tabela 3'!D23/'Tabela 3'!D$6)*100</f>
        <v>2.7172722795681441</v>
      </c>
      <c r="E23" s="154">
        <f>('Tabela 3'!E23/'Tabela 3'!E$6)*100</f>
        <v>2.7464874391873431</v>
      </c>
      <c r="F23" s="154">
        <f>('Tabela 3'!F23/'Tabela 3'!F$6)*100</f>
        <v>2.9009292133819744</v>
      </c>
      <c r="G23" s="154">
        <f>('Tabela 3'!G23/'Tabela 3'!G$6)*100</f>
        <v>2.5920658574921687</v>
      </c>
      <c r="H23" s="154">
        <f>('Tabela 3'!H23/'Tabela 3'!H$6)*100</f>
        <v>2.5154062773607886</v>
      </c>
      <c r="I23" s="154">
        <f>('Tabela 3'!I23/'Tabela 3'!I$6)*100</f>
        <v>2.8729147631821585</v>
      </c>
      <c r="J23" s="154">
        <f>('Tabela 3'!J23/'Tabela 3'!J$6)*100</f>
        <v>2.5581491127222411</v>
      </c>
      <c r="K23" s="154">
        <f>('Tabela 3'!K23/'Tabela 3'!K$6)*100</f>
        <v>2.4095496046662284</v>
      </c>
      <c r="L23" s="154">
        <f>('Tabela 3'!L23/'Tabela 3'!L$6)*100</f>
        <v>2.3486387435216036</v>
      </c>
      <c r="M23" s="154">
        <f>('Tabela 3'!M23/'Tabela 3'!M$6)*100</f>
        <v>2.5691007296319652</v>
      </c>
      <c r="N23" s="154">
        <f>('Tabela 3'!N23/'Tabela 3'!N$6)*100</f>
        <v>2.5092578177578475</v>
      </c>
      <c r="O23" s="154">
        <f>('Tabela 3'!O23/'Tabela 3'!O$6)*100</f>
        <v>2.5553291848091848</v>
      </c>
      <c r="P23" s="154">
        <f>('Tabela 3'!P23/'Tabela 3'!P$6)*100</f>
        <v>2.5520278194069252</v>
      </c>
    </row>
    <row r="24" spans="1:17" ht="15" customHeight="1" x14ac:dyDescent="0.2">
      <c r="A24" s="83"/>
      <c r="B24" s="83"/>
      <c r="C24" s="83"/>
      <c r="D24" s="83"/>
      <c r="E24" s="83"/>
      <c r="F24" s="88"/>
      <c r="G24" s="88"/>
      <c r="H24" s="84"/>
      <c r="I24" s="84"/>
      <c r="J24" s="84"/>
      <c r="K24" s="84"/>
      <c r="L24" s="84"/>
      <c r="M24" s="84"/>
      <c r="N24" s="84"/>
      <c r="O24" s="84"/>
      <c r="P24" s="84"/>
    </row>
    <row r="25" spans="1:17" ht="15" customHeight="1" x14ac:dyDescent="0.2">
      <c r="A25" s="210" t="s">
        <v>5</v>
      </c>
      <c r="B25" s="214" t="s">
        <v>53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</row>
    <row r="26" spans="1:17" ht="15" customHeight="1" x14ac:dyDescent="0.2">
      <c r="A26" s="211"/>
      <c r="B26" s="14">
        <v>2002</v>
      </c>
      <c r="C26" s="15">
        <v>2003</v>
      </c>
      <c r="D26" s="14">
        <v>2004</v>
      </c>
      <c r="E26" s="15">
        <v>2005</v>
      </c>
      <c r="F26" s="14">
        <v>2006</v>
      </c>
      <c r="G26" s="15">
        <v>2007</v>
      </c>
      <c r="H26" s="14">
        <v>2008</v>
      </c>
      <c r="I26" s="15">
        <v>2009</v>
      </c>
      <c r="J26" s="87">
        <v>2010</v>
      </c>
      <c r="K26" s="15">
        <v>2011</v>
      </c>
      <c r="L26" s="14">
        <v>2012</v>
      </c>
      <c r="M26" s="15">
        <v>2013</v>
      </c>
      <c r="N26" s="14">
        <v>2014</v>
      </c>
      <c r="O26" s="131">
        <v>2015</v>
      </c>
      <c r="P26" s="131">
        <v>2016</v>
      </c>
      <c r="Q26" s="9"/>
    </row>
    <row r="27" spans="1:17" ht="15" customHeight="1" x14ac:dyDescent="0.2">
      <c r="A27" s="46" t="s">
        <v>28</v>
      </c>
      <c r="B27" s="174">
        <f>('Tabela 4'!B6/'Tabela 4'!B$6)*100</f>
        <v>100</v>
      </c>
      <c r="C27" s="159">
        <f>('Tabela 4'!C6/'Tabela 4'!C$6)*100</f>
        <v>100</v>
      </c>
      <c r="D27" s="159">
        <f>('Tabela 4'!D6/'Tabela 4'!D$6)*100</f>
        <v>100</v>
      </c>
      <c r="E27" s="159">
        <f>('Tabela 4'!E6/'Tabela 4'!E$6)*100</f>
        <v>100</v>
      </c>
      <c r="F27" s="159">
        <f>('Tabela 4'!F6/'Tabela 4'!F$6)*100</f>
        <v>100</v>
      </c>
      <c r="G27" s="159">
        <f>('Tabela 4'!G6/'Tabela 4'!G$6)*100</f>
        <v>100</v>
      </c>
      <c r="H27" s="159">
        <f>('Tabela 4'!H6/'Tabela 4'!H$6)*100</f>
        <v>100</v>
      </c>
      <c r="I27" s="159">
        <f>('Tabela 4'!I6/'Tabela 4'!I$6)*100</f>
        <v>100</v>
      </c>
      <c r="J27" s="159">
        <f>('Tabela 4'!J6/'Tabela 4'!J$6)*100</f>
        <v>100</v>
      </c>
      <c r="K27" s="159">
        <f>('Tabela 4'!K6/'Tabela 4'!K$6)*100</f>
        <v>100</v>
      </c>
      <c r="L27" s="159">
        <f>('Tabela 4'!L6/'Tabela 4'!L$6)*100</f>
        <v>100</v>
      </c>
      <c r="M27" s="159">
        <f>('Tabela 4'!M6/'Tabela 4'!M$6)*100</f>
        <v>100</v>
      </c>
      <c r="N27" s="159">
        <f>('Tabela 4'!N6/'Tabela 4'!N$6)*100</f>
        <v>100</v>
      </c>
      <c r="O27" s="159">
        <f>('Tabela 4'!O6/'Tabela 4'!O$6)*100</f>
        <v>100</v>
      </c>
      <c r="P27" s="159">
        <f>('Tabela 4'!P6/'Tabela 4'!P$6)*100</f>
        <v>100</v>
      </c>
    </row>
    <row r="28" spans="1:17" ht="15" customHeight="1" x14ac:dyDescent="0.2">
      <c r="A28" s="47" t="s">
        <v>13</v>
      </c>
      <c r="B28" s="174">
        <f>('Tabela 4'!B7/'Tabela 4'!B$6)*100</f>
        <v>5.9845315329781137</v>
      </c>
      <c r="C28" s="159">
        <f>('Tabela 4'!C7/'Tabela 4'!C$6)*100</f>
        <v>5.8793047759202954</v>
      </c>
      <c r="D28" s="159">
        <f>('Tabela 4'!D7/'Tabela 4'!D$6)*100</f>
        <v>6.0651957216194878</v>
      </c>
      <c r="E28" s="159">
        <f>('Tabela 4'!E7/'Tabela 4'!E$6)*100</f>
        <v>5.6451479776846289</v>
      </c>
      <c r="F28" s="159">
        <f>('Tabela 4'!F7/'Tabela 4'!F$6)*100</f>
        <v>5.6407353712963699</v>
      </c>
      <c r="G28" s="159">
        <f>('Tabela 4'!G7/'Tabela 4'!G$6)*100</f>
        <v>5.1166408575650317</v>
      </c>
      <c r="H28" s="159">
        <f>('Tabela 4'!H7/'Tabela 4'!H$6)*100</f>
        <v>6.2269624388357885</v>
      </c>
      <c r="I28" s="159">
        <f>('Tabela 4'!I7/'Tabela 4'!I$6)*100</f>
        <v>5.7570041886318775</v>
      </c>
      <c r="J28" s="159">
        <f>('Tabela 4'!J7/'Tabela 4'!J$6)*100</f>
        <v>5.5642078108660478</v>
      </c>
      <c r="K28" s="159">
        <f>('Tabela 4'!K7/'Tabela 4'!K$6)*100</f>
        <v>5.8285806515447591</v>
      </c>
      <c r="L28" s="159">
        <f>('Tabela 4'!L7/'Tabela 4'!L$6)*100</f>
        <v>6.2056628907718432</v>
      </c>
      <c r="M28" s="159">
        <f>('Tabela 4'!M7/'Tabela 4'!M$6)*100</f>
        <v>6.035112414700353</v>
      </c>
      <c r="N28" s="159">
        <f>('Tabela 4'!N7/'Tabela 4'!N$6)*100</f>
        <v>5.8313070455376916</v>
      </c>
      <c r="O28" s="159">
        <f>('Tabela 4'!O7/'Tabela 4'!O$6)*100</f>
        <v>6.5731262810761057</v>
      </c>
      <c r="P28" s="159">
        <f>('Tabela 4'!P7/'Tabela 4'!P$6)*100</f>
        <v>7.5332377583508068</v>
      </c>
    </row>
    <row r="29" spans="1:17" ht="15" customHeight="1" x14ac:dyDescent="0.2">
      <c r="A29" s="47" t="s">
        <v>25</v>
      </c>
      <c r="B29" s="174">
        <f>('Tabela 4'!B8/'Tabela 4'!B$6)*100</f>
        <v>61.509703170520922</v>
      </c>
      <c r="C29" s="159">
        <f>('Tabela 4'!C8/'Tabela 4'!C$6)*100</f>
        <v>64.399559828847771</v>
      </c>
      <c r="D29" s="159">
        <f>('Tabela 4'!D8/'Tabela 4'!D$6)*100</f>
        <v>63.663614395288036</v>
      </c>
      <c r="E29" s="159">
        <f>('Tabela 4'!E8/'Tabela 4'!E$6)*100</f>
        <v>63.757977317602112</v>
      </c>
      <c r="F29" s="159">
        <f>('Tabela 4'!F8/'Tabela 4'!F$6)*100</f>
        <v>63.701745811892273</v>
      </c>
      <c r="G29" s="159">
        <f>('Tabela 4'!G8/'Tabela 4'!G$6)*100</f>
        <v>64.412461364874844</v>
      </c>
      <c r="H29" s="159">
        <f>('Tabela 4'!H8/'Tabela 4'!H$6)*100</f>
        <v>63.953647503890323</v>
      </c>
      <c r="I29" s="159">
        <f>('Tabela 4'!I8/'Tabela 4'!I$6)*100</f>
        <v>62.61205776187051</v>
      </c>
      <c r="J29" s="159">
        <f>('Tabela 4'!J8/'Tabela 4'!J$6)*100</f>
        <v>64.221499190686998</v>
      </c>
      <c r="K29" s="159">
        <f>('Tabela 4'!K8/'Tabela 4'!K$6)*100</f>
        <v>63.476783461587971</v>
      </c>
      <c r="L29" s="159">
        <f>('Tabela 4'!L8/'Tabela 4'!L$6)*100</f>
        <v>62.478073276660552</v>
      </c>
      <c r="M29" s="159">
        <f>('Tabela 4'!M8/'Tabela 4'!M$6)*100</f>
        <v>62.586668088288064</v>
      </c>
      <c r="N29" s="159">
        <f>('Tabela 4'!N8/'Tabela 4'!N$6)*100</f>
        <v>61.327407558268675</v>
      </c>
      <c r="O29" s="159">
        <f>('Tabela 4'!O8/'Tabela 4'!O$6)*100</f>
        <v>59.541244357319378</v>
      </c>
      <c r="P29" s="159">
        <f>('Tabela 4'!P8/'Tabela 4'!P$6)*100</f>
        <v>57.789297757234614</v>
      </c>
    </row>
    <row r="30" spans="1:17" ht="15" customHeight="1" x14ac:dyDescent="0.2">
      <c r="A30" s="48" t="s">
        <v>12</v>
      </c>
      <c r="B30" s="175">
        <f>('Tabela 4'!B9/'Tabela 4'!B$6)*100</f>
        <v>3.8609703366172905</v>
      </c>
      <c r="C30" s="160">
        <f>('Tabela 4'!C9/'Tabela 4'!C$6)*100</f>
        <v>3.7040329720125795</v>
      </c>
      <c r="D30" s="160">
        <f>('Tabela 4'!D9/'Tabela 4'!D$6)*100</f>
        <v>3.3117732738241727</v>
      </c>
      <c r="E30" s="160">
        <f>('Tabela 4'!E9/'Tabela 4'!E$6)*100</f>
        <v>3.8273667496429584</v>
      </c>
      <c r="F30" s="160">
        <f>('Tabela 4'!F9/'Tabela 4'!F$6)*100</f>
        <v>4.3334766751557519</v>
      </c>
      <c r="G30" s="160">
        <f>('Tabela 4'!G9/'Tabela 4'!G$6)*100</f>
        <v>4.5855977153702447</v>
      </c>
      <c r="H30" s="160">
        <f>('Tabela 4'!H9/'Tabela 4'!H$6)*100</f>
        <v>3.8539269059791499</v>
      </c>
      <c r="I30" s="160">
        <f>('Tabela 4'!I9/'Tabela 4'!I$6)*100</f>
        <v>4.1826778899364685</v>
      </c>
      <c r="J30" s="160">
        <f>('Tabela 4'!J9/'Tabela 4'!J$6)*100</f>
        <v>4.2896028865106794</v>
      </c>
      <c r="K30" s="160">
        <f>('Tabela 4'!K9/'Tabela 4'!K$6)*100</f>
        <v>4.8426072612160507</v>
      </c>
      <c r="L30" s="160">
        <f>('Tabela 4'!L9/'Tabela 4'!L$6)*100</f>
        <v>4.1817539707523324</v>
      </c>
      <c r="M30" s="160">
        <f>('Tabela 4'!M9/'Tabela 4'!M$6)*100</f>
        <v>4.5952067837573809</v>
      </c>
      <c r="N30" s="160">
        <f>('Tabela 4'!N9/'Tabela 4'!N$6)*100</f>
        <v>4.2427800897209629</v>
      </c>
      <c r="O30" s="160">
        <f>('Tabela 4'!O9/'Tabela 4'!O$6)*100</f>
        <v>4.2732536202988003</v>
      </c>
      <c r="P30" s="160">
        <f>('Tabela 4'!P9/'Tabela 4'!P$6)*100</f>
        <v>3.9766552802937749</v>
      </c>
    </row>
    <row r="31" spans="1:17" ht="15" customHeight="1" x14ac:dyDescent="0.2">
      <c r="A31" s="49" t="s">
        <v>11</v>
      </c>
      <c r="B31" s="175">
        <f>('Tabela 4'!B10/'Tabela 4'!B$6)*100</f>
        <v>48.306578939982323</v>
      </c>
      <c r="C31" s="160">
        <f>('Tabela 4'!C10/'Tabela 4'!C$6)*100</f>
        <v>52.285791461512297</v>
      </c>
      <c r="D31" s="160">
        <f>('Tabela 4'!D10/'Tabela 4'!D$6)*100</f>
        <v>52.38409061728526</v>
      </c>
      <c r="E31" s="160">
        <f>('Tabela 4'!E10/'Tabela 4'!E$6)*100</f>
        <v>51.483871012546054</v>
      </c>
      <c r="F31" s="160">
        <f>('Tabela 4'!F10/'Tabela 4'!F$6)*100</f>
        <v>50.568443222561797</v>
      </c>
      <c r="G31" s="160">
        <f>('Tabela 4'!G10/'Tabela 4'!G$6)*100</f>
        <v>50.513025721184199</v>
      </c>
      <c r="H31" s="160">
        <f>('Tabela 4'!H10/'Tabela 4'!H$6)*100</f>
        <v>50.800719609686816</v>
      </c>
      <c r="I31" s="160">
        <f>('Tabela 4'!I10/'Tabela 4'!I$6)*100</f>
        <v>46.429162116749069</v>
      </c>
      <c r="J31" s="160">
        <f>('Tabela 4'!J10/'Tabela 4'!J$6)*100</f>
        <v>48.372104066562407</v>
      </c>
      <c r="K31" s="160">
        <f>('Tabela 4'!K10/'Tabela 4'!K$6)*100</f>
        <v>47.450472845598767</v>
      </c>
      <c r="L31" s="160">
        <f>('Tabela 4'!L10/'Tabela 4'!L$6)*100</f>
        <v>46.469610753952537</v>
      </c>
      <c r="M31" s="160">
        <f>('Tabela 4'!M10/'Tabela 4'!M$6)*100</f>
        <v>46.812279882077775</v>
      </c>
      <c r="N31" s="160">
        <f>('Tabela 4'!N10/'Tabela 4'!N$6)*100</f>
        <v>45.095731566329079</v>
      </c>
      <c r="O31" s="160">
        <f>('Tabela 4'!O10/'Tabela 4'!O$6)*100</f>
        <v>44.143561076252062</v>
      </c>
      <c r="P31" s="160">
        <f>('Tabela 4'!P10/'Tabela 4'!P$6)*100</f>
        <v>43.530534305774879</v>
      </c>
    </row>
    <row r="32" spans="1:17" ht="15" customHeight="1" x14ac:dyDescent="0.2">
      <c r="A32" s="48" t="s">
        <v>19</v>
      </c>
      <c r="B32" s="175">
        <f>('Tabela 4'!B11/'Tabela 4'!B$6)*100</f>
        <v>3.3387764815931766</v>
      </c>
      <c r="C32" s="160">
        <f>('Tabela 4'!C11/'Tabela 4'!C$6)*100</f>
        <v>2.4949403359673865</v>
      </c>
      <c r="D32" s="160">
        <f>('Tabela 4'!D11/'Tabela 4'!D$6)*100</f>
        <v>2.6732687805586912</v>
      </c>
      <c r="E32" s="160">
        <f>('Tabela 4'!E11/'Tabela 4'!E$6)*100</f>
        <v>2.6882977160709896</v>
      </c>
      <c r="F32" s="160">
        <f>('Tabela 4'!F11/'Tabela 4'!F$6)*100</f>
        <v>2.9295952993966328</v>
      </c>
      <c r="G32" s="160">
        <f>('Tabela 4'!G11/'Tabela 4'!G$6)*100</f>
        <v>2.8807758479682821</v>
      </c>
      <c r="H32" s="160">
        <f>('Tabela 4'!H11/'Tabela 4'!H$6)*100</f>
        <v>3.053455855730987</v>
      </c>
      <c r="I32" s="160">
        <f>('Tabela 4'!I11/'Tabela 4'!I$6)*100</f>
        <v>2.8865493689723443</v>
      </c>
      <c r="J32" s="160">
        <f>('Tabela 4'!J11/'Tabela 4'!J$6)*100</f>
        <v>3.3225038134171871</v>
      </c>
      <c r="K32" s="160">
        <f>('Tabela 4'!K11/'Tabela 4'!K$6)*100</f>
        <v>3.2197565120039657</v>
      </c>
      <c r="L32" s="160">
        <f>('Tabela 4'!L11/'Tabela 4'!L$6)*100</f>
        <v>2.9730467506806639</v>
      </c>
      <c r="M32" s="160">
        <f>('Tabela 4'!M11/'Tabela 4'!M$6)*100</f>
        <v>2.678005193338858</v>
      </c>
      <c r="N32" s="160">
        <f>('Tabela 4'!N11/'Tabela 4'!N$6)*100</f>
        <v>3.4702164976515721</v>
      </c>
      <c r="O32" s="160">
        <f>('Tabela 4'!O11/'Tabela 4'!O$6)*100</f>
        <v>3.6563087674027899</v>
      </c>
      <c r="P32" s="160">
        <f>('Tabela 4'!P11/'Tabela 4'!P$6)*100</f>
        <v>3.3045227293087356</v>
      </c>
    </row>
    <row r="33" spans="1:17" ht="15" customHeight="1" x14ac:dyDescent="0.2">
      <c r="A33" s="48" t="s">
        <v>7</v>
      </c>
      <c r="B33" s="175">
        <f>('Tabela 4'!B12/'Tabela 4'!B$6)*100</f>
        <v>6.0033774123281356</v>
      </c>
      <c r="C33" s="160">
        <f>('Tabela 4'!C12/'Tabela 4'!C$6)*100</f>
        <v>5.9147950593555221</v>
      </c>
      <c r="D33" s="160">
        <f>('Tabela 4'!D12/'Tabela 4'!D$6)*100</f>
        <v>5.2944817236199126</v>
      </c>
      <c r="E33" s="160">
        <f>('Tabela 4'!E12/'Tabela 4'!E$6)*100</f>
        <v>5.7584418393421108</v>
      </c>
      <c r="F33" s="160">
        <f>('Tabela 4'!F12/'Tabela 4'!F$6)*100</f>
        <v>5.8702306147780954</v>
      </c>
      <c r="G33" s="160">
        <f>('Tabela 4'!G12/'Tabela 4'!G$6)*100</f>
        <v>6.433062080352113</v>
      </c>
      <c r="H33" s="160">
        <f>('Tabela 4'!H12/'Tabela 4'!H$6)*100</f>
        <v>6.2455451324933646</v>
      </c>
      <c r="I33" s="160">
        <f>('Tabela 4'!I12/'Tabela 4'!I$6)*100</f>
        <v>9.1136683862126251</v>
      </c>
      <c r="J33" s="160">
        <f>('Tabela 4'!J12/'Tabela 4'!J$6)*100</f>
        <v>8.2372884241967377</v>
      </c>
      <c r="K33" s="160">
        <f>('Tabela 4'!K12/'Tabela 4'!K$6)*100</f>
        <v>7.9639468427691877</v>
      </c>
      <c r="L33" s="160">
        <f>('Tabela 4'!L12/'Tabela 4'!L$6)*100</f>
        <v>8.8536618012750115</v>
      </c>
      <c r="M33" s="160">
        <f>('Tabela 4'!M12/'Tabela 4'!M$6)*100</f>
        <v>8.5011762291140638</v>
      </c>
      <c r="N33" s="160">
        <f>('Tabela 4'!N12/'Tabela 4'!N$6)*100</f>
        <v>8.5186794045670613</v>
      </c>
      <c r="O33" s="160">
        <f>('Tabela 4'!O12/'Tabela 4'!O$6)*100</f>
        <v>7.4681208933657208</v>
      </c>
      <c r="P33" s="160">
        <f>('Tabela 4'!P12/'Tabela 4'!P$6)*100</f>
        <v>6.9775854418572205</v>
      </c>
    </row>
    <row r="34" spans="1:17" ht="15" customHeight="1" x14ac:dyDescent="0.2">
      <c r="A34" s="47" t="s">
        <v>10</v>
      </c>
      <c r="B34" s="174">
        <f>('Tabela 4'!B13/'Tabela 4'!B$6)*100</f>
        <v>32.505765296500968</v>
      </c>
      <c r="C34" s="159">
        <f>('Tabela 4'!C13/'Tabela 4'!C$6)*100</f>
        <v>29.721135395231919</v>
      </c>
      <c r="D34" s="159">
        <f>('Tabela 4'!D13/'Tabela 4'!D$6)*100</f>
        <v>30.271189883092475</v>
      </c>
      <c r="E34" s="159">
        <f>('Tabela 4'!E13/'Tabela 4'!E$6)*100</f>
        <v>30.596874704713255</v>
      </c>
      <c r="F34" s="159">
        <f>('Tabela 4'!F13/'Tabela 4'!F$6)*100</f>
        <v>30.657518816811365</v>
      </c>
      <c r="G34" s="159">
        <f>('Tabela 4'!G13/'Tabela 4'!G$6)*100</f>
        <v>30.470897777560129</v>
      </c>
      <c r="H34" s="159">
        <f>('Tabela 4'!H13/'Tabela 4'!H$6)*100</f>
        <v>29.8193900572739</v>
      </c>
      <c r="I34" s="159">
        <f>('Tabela 4'!I13/'Tabela 4'!I$6)*100</f>
        <v>31.630938049497615</v>
      </c>
      <c r="J34" s="159">
        <f>('Tabela 4'!J13/'Tabela 4'!J$6)*100</f>
        <v>30.214292998446957</v>
      </c>
      <c r="K34" s="159">
        <f>('Tabela 4'!K13/'Tabela 4'!K$6)*100</f>
        <v>30.694635886867268</v>
      </c>
      <c r="L34" s="159">
        <f>('Tabela 4'!L13/'Tabela 4'!L$6)*100</f>
        <v>31.316263832567614</v>
      </c>
      <c r="M34" s="159">
        <f>('Tabela 4'!M13/'Tabela 4'!M$6)*100</f>
        <v>31.378219497011557</v>
      </c>
      <c r="N34" s="159">
        <f>('Tabela 4'!N13/'Tabela 4'!N$6)*100</f>
        <v>32.841285396193634</v>
      </c>
      <c r="O34" s="159">
        <f>('Tabela 4'!O13/'Tabela 4'!O$6)*100</f>
        <v>33.885629361604522</v>
      </c>
      <c r="P34" s="159">
        <f>('Tabela 4'!P13/'Tabela 4'!P$6)*100</f>
        <v>34.677464484414585</v>
      </c>
    </row>
    <row r="35" spans="1:17" ht="15" customHeight="1" x14ac:dyDescent="0.2">
      <c r="A35" s="48" t="s">
        <v>20</v>
      </c>
      <c r="B35" s="175">
        <f>('Tabela 4'!B14/'Tabela 4'!B$6)*100</f>
        <v>6.2142544228422789</v>
      </c>
      <c r="C35" s="160">
        <f>('Tabela 4'!C14/'Tabela 4'!C$6)*100</f>
        <v>5.9647892465657568</v>
      </c>
      <c r="D35" s="160">
        <f>('Tabela 4'!D14/'Tabela 4'!D$6)*100</f>
        <v>6.5852387308907208</v>
      </c>
      <c r="E35" s="160">
        <f>('Tabela 4'!E14/'Tabela 4'!E$6)*100</f>
        <v>6.4092655788749147</v>
      </c>
      <c r="F35" s="160">
        <f>('Tabela 4'!F14/'Tabela 4'!F$6)*100</f>
        <v>6.3742668216409699</v>
      </c>
      <c r="G35" s="160">
        <f>('Tabela 4'!G14/'Tabela 4'!G$6)*100</f>
        <v>6.6368764782062124</v>
      </c>
      <c r="H35" s="160">
        <f>('Tabela 4'!H14/'Tabela 4'!H$6)*100</f>
        <v>6.1268881321902748</v>
      </c>
      <c r="I35" s="160">
        <f>('Tabela 4'!I14/'Tabela 4'!I$6)*100</f>
        <v>6.2382021301529011</v>
      </c>
      <c r="J35" s="160">
        <f>('Tabela 4'!J14/'Tabela 4'!J$6)*100</f>
        <v>5.9702521359684546</v>
      </c>
      <c r="K35" s="160">
        <f>('Tabela 4'!K14/'Tabela 4'!K$6)*100</f>
        <v>6.4265310120636476</v>
      </c>
      <c r="L35" s="160">
        <f>('Tabela 4'!L14/'Tabela 4'!L$6)*100</f>
        <v>6.6175155046973035</v>
      </c>
      <c r="M35" s="160">
        <f>('Tabela 4'!M14/'Tabela 4'!M$6)*100</f>
        <v>6.6809444729065763</v>
      </c>
      <c r="N35" s="160">
        <f>('Tabela 4'!N14/'Tabela 4'!N$6)*100</f>
        <v>7.2897341157085283</v>
      </c>
      <c r="O35" s="160">
        <f>('Tabela 4'!O14/'Tabela 4'!O$6)*100</f>
        <v>7.2966754042790543</v>
      </c>
      <c r="P35" s="160">
        <f>('Tabela 4'!P14/'Tabela 4'!P$6)*100</f>
        <v>7.8998235882263623</v>
      </c>
    </row>
    <row r="36" spans="1:17" ht="15" customHeight="1" x14ac:dyDescent="0.2">
      <c r="A36" s="48" t="s">
        <v>9</v>
      </c>
      <c r="B36" s="175">
        <f>('Tabela 4'!B15/'Tabela 4'!B$6)*100</f>
        <v>5.3398660870443875</v>
      </c>
      <c r="C36" s="160">
        <f>('Tabela 4'!C15/'Tabela 4'!C$6)*100</f>
        <v>5.0978440224707899</v>
      </c>
      <c r="D36" s="160">
        <f>('Tabela 4'!D15/'Tabela 4'!D$6)*100</f>
        <v>5.7628526365734958</v>
      </c>
      <c r="E36" s="160">
        <f>('Tabela 4'!E15/'Tabela 4'!E$6)*100</f>
        <v>5.8410819434733332</v>
      </c>
      <c r="F36" s="160">
        <f>('Tabela 4'!F15/'Tabela 4'!F$6)*100</f>
        <v>5.3687211446175258</v>
      </c>
      <c r="G36" s="160">
        <f>('Tabela 4'!G15/'Tabela 4'!G$6)*100</f>
        <v>5.3739351429104261</v>
      </c>
      <c r="H36" s="160">
        <f>('Tabela 4'!H15/'Tabela 4'!H$6)*100</f>
        <v>5.2548940774621347</v>
      </c>
      <c r="I36" s="160">
        <f>('Tabela 4'!I15/'Tabela 4'!I$6)*100</f>
        <v>5.6582711438501709</v>
      </c>
      <c r="J36" s="160">
        <f>('Tabela 4'!J15/'Tabela 4'!J$6)*100</f>
        <v>5.2498602622074246</v>
      </c>
      <c r="K36" s="160">
        <f>('Tabela 4'!K15/'Tabela 4'!K$6)*100</f>
        <v>5.321239590983935</v>
      </c>
      <c r="L36" s="160">
        <f>('Tabela 4'!L15/'Tabela 4'!L$6)*100</f>
        <v>5.364094787730556</v>
      </c>
      <c r="M36" s="160">
        <f>('Tabela 4'!M15/'Tabela 4'!M$6)*100</f>
        <v>5.5140033710199097</v>
      </c>
      <c r="N36" s="160">
        <f>('Tabela 4'!N15/'Tabela 4'!N$6)*100</f>
        <v>5.7620303739310534</v>
      </c>
      <c r="O36" s="160">
        <f>('Tabela 4'!O15/'Tabela 4'!O$6)*100</f>
        <v>5.7236215329885782</v>
      </c>
      <c r="P36" s="160">
        <f>('Tabela 4'!P15/'Tabela 4'!P$6)*100</f>
        <v>5.6244137626922379</v>
      </c>
    </row>
    <row r="37" spans="1:17" ht="15" customHeight="1" x14ac:dyDescent="0.2">
      <c r="A37" s="48" t="s">
        <v>21</v>
      </c>
      <c r="B37" s="175">
        <f>('Tabela 4'!B16/'Tabela 4'!B$6)*100</f>
        <v>1.636505410084822</v>
      </c>
      <c r="C37" s="160">
        <f>('Tabela 4'!C16/'Tabela 4'!C$6)*100</f>
        <v>1.6020806755826751</v>
      </c>
      <c r="D37" s="160">
        <f>('Tabela 4'!D16/'Tabela 4'!D$6)*100</f>
        <v>1.594229581976915</v>
      </c>
      <c r="E37" s="160">
        <f>('Tabela 4'!E16/'Tabela 4'!E$6)*100</f>
        <v>1.5935698354700238</v>
      </c>
      <c r="F37" s="160">
        <f>('Tabela 4'!F16/'Tabela 4'!F$6)*100</f>
        <v>1.7756698613648529</v>
      </c>
      <c r="G37" s="160">
        <f>('Tabela 4'!G16/'Tabela 4'!G$6)*100</f>
        <v>1.8963208325916092</v>
      </c>
      <c r="H37" s="160">
        <f>('Tabela 4'!H16/'Tabela 4'!H$6)*100</f>
        <v>1.8443513088262988</v>
      </c>
      <c r="I37" s="160">
        <f>('Tabela 4'!I16/'Tabela 4'!I$6)*100</f>
        <v>2.0663854800199646</v>
      </c>
      <c r="J37" s="160">
        <f>('Tabela 4'!J16/'Tabela 4'!J$6)*100</f>
        <v>1.8599717449839988</v>
      </c>
      <c r="K37" s="160">
        <f>('Tabela 4'!K16/'Tabela 4'!K$6)*100</f>
        <v>2.1232540865428007</v>
      </c>
      <c r="L37" s="160">
        <f>('Tabela 4'!L16/'Tabela 4'!L$6)*100</f>
        <v>2.249024798570737</v>
      </c>
      <c r="M37" s="160">
        <f>('Tabela 4'!M16/'Tabela 4'!M$6)*100</f>
        <v>1.9962168079573239</v>
      </c>
      <c r="N37" s="160">
        <f>('Tabela 4'!N16/'Tabela 4'!N$6)*100</f>
        <v>1.9656876622996331</v>
      </c>
      <c r="O37" s="160">
        <f>('Tabela 4'!O16/'Tabela 4'!O$6)*100</f>
        <v>2.5458622487232168</v>
      </c>
      <c r="P37" s="160">
        <f>('Tabela 4'!P16/'Tabela 4'!P$6)*100</f>
        <v>2.125740816696192</v>
      </c>
    </row>
    <row r="38" spans="1:17" ht="15" customHeight="1" x14ac:dyDescent="0.2">
      <c r="A38" s="48" t="s">
        <v>22</v>
      </c>
      <c r="B38" s="175">
        <f>('Tabela 4'!B17/'Tabela 4'!B$6)*100</f>
        <v>2.979486209146351</v>
      </c>
      <c r="C38" s="160">
        <f>('Tabela 4'!C17/'Tabela 4'!C$6)*100</f>
        <v>2.7591924536536521</v>
      </c>
      <c r="D38" s="160">
        <f>('Tabela 4'!D17/'Tabela 4'!D$6)*100</f>
        <v>2.7542783274152045</v>
      </c>
      <c r="E38" s="160">
        <f>('Tabela 4'!E17/'Tabela 4'!E$6)*100</f>
        <v>2.8080987637000661</v>
      </c>
      <c r="F38" s="160">
        <f>('Tabela 4'!F17/'Tabela 4'!F$6)*100</f>
        <v>2.7766341721407257</v>
      </c>
      <c r="G38" s="160">
        <f>('Tabela 4'!G17/'Tabela 4'!G$6)*100</f>
        <v>2.6961357022908925</v>
      </c>
      <c r="H38" s="160">
        <f>('Tabela 4'!H17/'Tabela 4'!H$6)*100</f>
        <v>2.9593754407204949</v>
      </c>
      <c r="I38" s="160">
        <f>('Tabela 4'!I17/'Tabela 4'!I$6)*100</f>
        <v>3.0628160307434285</v>
      </c>
      <c r="J38" s="160">
        <f>('Tabela 4'!J17/'Tabela 4'!J$6)*100</f>
        <v>2.367492751254531</v>
      </c>
      <c r="K38" s="160">
        <f>('Tabela 4'!K17/'Tabela 4'!K$6)*100</f>
        <v>2.2529410156982554</v>
      </c>
      <c r="L38" s="160">
        <f>('Tabela 4'!L17/'Tabela 4'!L$6)*100</f>
        <v>2.5490172247099534</v>
      </c>
      <c r="M38" s="160">
        <f>('Tabela 4'!M17/'Tabela 4'!M$6)*100</f>
        <v>2.5402274335799508</v>
      </c>
      <c r="N38" s="160">
        <f>('Tabela 4'!N17/'Tabela 4'!N$6)*100</f>
        <v>2.5176681612300862</v>
      </c>
      <c r="O38" s="160">
        <f>('Tabela 4'!O17/'Tabela 4'!O$6)*100</f>
        <v>2.5383805068223699</v>
      </c>
      <c r="P38" s="160">
        <f>('Tabela 4'!P17/'Tabela 4'!P$6)*100</f>
        <v>2.6913674865625414</v>
      </c>
    </row>
    <row r="39" spans="1:17" ht="15" customHeight="1" x14ac:dyDescent="0.2">
      <c r="A39" s="48" t="s">
        <v>8</v>
      </c>
      <c r="B39" s="175">
        <f>('Tabela 4'!B18/'Tabela 4'!B$6)*100</f>
        <v>2.0115690871422069</v>
      </c>
      <c r="C39" s="160">
        <f>('Tabela 4'!C18/'Tabela 4'!C$6)*100</f>
        <v>1.7379655330049475</v>
      </c>
      <c r="D39" s="160">
        <f>('Tabela 4'!D18/'Tabela 4'!D$6)*100</f>
        <v>1.7936606125076013</v>
      </c>
      <c r="E39" s="160">
        <f>('Tabela 4'!E18/'Tabela 4'!E$6)*100</f>
        <v>1.6338287147476402</v>
      </c>
      <c r="F39" s="160">
        <f>('Tabela 4'!F18/'Tabela 4'!F$6)*100</f>
        <v>1.7942237479928906</v>
      </c>
      <c r="G39" s="160">
        <f>('Tabela 4'!G18/'Tabela 4'!G$6)*100</f>
        <v>1.963788426960128</v>
      </c>
      <c r="H39" s="160">
        <f>('Tabela 4'!H18/'Tabela 4'!H$6)*100</f>
        <v>1.8019018840178118</v>
      </c>
      <c r="I39" s="160">
        <f>('Tabela 4'!I18/'Tabela 4'!I$6)*100</f>
        <v>2.2573169524312071</v>
      </c>
      <c r="J39" s="160">
        <f>('Tabela 4'!J18/'Tabela 4'!J$6)*100</f>
        <v>2.3672067401521986</v>
      </c>
      <c r="K39" s="160">
        <f>('Tabela 4'!K18/'Tabela 4'!K$6)*100</f>
        <v>2.3998544943617621</v>
      </c>
      <c r="L39" s="160">
        <f>('Tabela 4'!L18/'Tabela 4'!L$6)*100</f>
        <v>2.3970394542971651</v>
      </c>
      <c r="M39" s="160">
        <f>('Tabela 4'!M18/'Tabela 4'!M$6)*100</f>
        <v>2.4335100692337837</v>
      </c>
      <c r="N39" s="160">
        <f>('Tabela 4'!N18/'Tabela 4'!N$6)*100</f>
        <v>2.5493470734541344</v>
      </c>
      <c r="O39" s="160">
        <f>('Tabela 4'!O18/'Tabela 4'!O$6)*100</f>
        <v>2.7443377062679231</v>
      </c>
      <c r="P39" s="160">
        <f>('Tabela 4'!P18/'Tabela 4'!P$6)*100</f>
        <v>2.7391667589039761</v>
      </c>
    </row>
    <row r="40" spans="1:17" ht="15" customHeight="1" x14ac:dyDescent="0.2">
      <c r="A40" s="48" t="s">
        <v>6</v>
      </c>
      <c r="B40" s="175">
        <f>('Tabela 4'!B19/'Tabela 4'!B$6)*100</f>
        <v>1.1868375114538532</v>
      </c>
      <c r="C40" s="160">
        <f>('Tabela 4'!C19/'Tabela 4'!C$6)*100</f>
        <v>1.089196080751486</v>
      </c>
      <c r="D40" s="160">
        <f>('Tabela 4'!D19/'Tabela 4'!D$6)*100</f>
        <v>0.88662315504321398</v>
      </c>
      <c r="E40" s="160">
        <f>('Tabela 4'!E19/'Tabela 4'!E$6)*100</f>
        <v>0.95840078951703744</v>
      </c>
      <c r="F40" s="160">
        <f>('Tabela 4'!F19/'Tabela 4'!F$6)*100</f>
        <v>0.87254360084867477</v>
      </c>
      <c r="G40" s="160">
        <f>('Tabela 4'!G19/'Tabela 4'!G$6)*100</f>
        <v>0.79292216883296551</v>
      </c>
      <c r="H40" s="160">
        <f>('Tabela 4'!H19/'Tabela 4'!H$6)*100</f>
        <v>0.74641921867006955</v>
      </c>
      <c r="I40" s="160">
        <f>('Tabela 4'!I19/'Tabela 4'!I$6)*100</f>
        <v>0.82969495770446788</v>
      </c>
      <c r="J40" s="160">
        <f>('Tabela 4'!J19/'Tabela 4'!J$6)*100</f>
        <v>0.60649384410920359</v>
      </c>
      <c r="K40" s="160">
        <f>('Tabela 4'!K19/'Tabela 4'!K$6)*100</f>
        <v>0.71327706160023685</v>
      </c>
      <c r="L40" s="160">
        <f>('Tabela 4'!L19/'Tabela 4'!L$6)*100</f>
        <v>0.7537192405962998</v>
      </c>
      <c r="M40" s="160">
        <f>('Tabela 4'!M19/'Tabela 4'!M$6)*100</f>
        <v>0.7057424787006239</v>
      </c>
      <c r="N40" s="160">
        <f>('Tabela 4'!N19/'Tabela 4'!N$6)*100</f>
        <v>0.80930156585262725</v>
      </c>
      <c r="O40" s="160">
        <f>('Tabela 4'!O19/'Tabela 4'!O$6)*100</f>
        <v>0.91281628073515042</v>
      </c>
      <c r="P40" s="160">
        <f>('Tabela 4'!P19/'Tabela 4'!P$6)*100</f>
        <v>1.0288263591198863</v>
      </c>
    </row>
    <row r="41" spans="1:17" ht="15" customHeight="1" x14ac:dyDescent="0.2">
      <c r="A41" s="48" t="s">
        <v>23</v>
      </c>
      <c r="B41" s="175">
        <f>('Tabela 4'!B20/'Tabela 4'!B$6)*100</f>
        <v>3.3025507891341204</v>
      </c>
      <c r="C41" s="160">
        <f>('Tabela 4'!C20/'Tabela 4'!C$6)*100</f>
        <v>2.700067566925243</v>
      </c>
      <c r="D41" s="160">
        <f>('Tabela 4'!D20/'Tabela 4'!D$6)*100</f>
        <v>2.8975769962553004</v>
      </c>
      <c r="E41" s="160">
        <f>('Tabela 4'!E20/'Tabela 4'!E$6)*100</f>
        <v>3.0472828428818741</v>
      </c>
      <c r="F41" s="160">
        <f>('Tabela 4'!F20/'Tabela 4'!F$6)*100</f>
        <v>3.5769421077962757</v>
      </c>
      <c r="G41" s="160">
        <f>('Tabela 4'!G20/'Tabela 4'!G$6)*100</f>
        <v>3.082819505882624</v>
      </c>
      <c r="H41" s="160">
        <f>('Tabela 4'!H20/'Tabela 4'!H$6)*100</f>
        <v>3.5628723579653352</v>
      </c>
      <c r="I41" s="160">
        <f>('Tabela 4'!I20/'Tabela 4'!I$6)*100</f>
        <v>3.0423312161273617</v>
      </c>
      <c r="J41" s="160">
        <f>('Tabela 4'!J20/'Tabela 4'!J$6)*100</f>
        <v>3.4031566560488917</v>
      </c>
      <c r="K41" s="160">
        <f>('Tabela 4'!K20/'Tabela 4'!K$6)*100</f>
        <v>3.3316801798414613</v>
      </c>
      <c r="L41" s="160">
        <f>('Tabela 4'!L20/'Tabela 4'!L$6)*100</f>
        <v>3.4354386958928167</v>
      </c>
      <c r="M41" s="160">
        <f>('Tabela 4'!M20/'Tabela 4'!M$6)*100</f>
        <v>3.4902523380328248</v>
      </c>
      <c r="N41" s="160">
        <f>('Tabela 4'!N20/'Tabela 4'!N$6)*100</f>
        <v>3.5056337524760615</v>
      </c>
      <c r="O41" s="160">
        <f>('Tabela 4'!O20/'Tabela 4'!O$6)*100</f>
        <v>3.4370791568179757</v>
      </c>
      <c r="P41" s="160">
        <f>('Tabela 4'!P20/'Tabela 4'!P$6)*100</f>
        <v>3.3829921529473368</v>
      </c>
    </row>
    <row r="42" spans="1:17" ht="15" customHeight="1" x14ac:dyDescent="0.2">
      <c r="A42" s="50" t="s">
        <v>24</v>
      </c>
      <c r="B42" s="175">
        <f>('Tabela 4'!B21/'Tabela 4'!B$6)*100</f>
        <v>4.727918746285054</v>
      </c>
      <c r="C42" s="160">
        <f>('Tabela 4'!C21/'Tabela 4'!C$6)*100</f>
        <v>4.2819260827452057</v>
      </c>
      <c r="D42" s="160">
        <f>('Tabela 4'!D21/'Tabela 4'!D$6)*100</f>
        <v>3.7608582946435307</v>
      </c>
      <c r="E42" s="160">
        <f>('Tabela 4'!E21/'Tabela 4'!E$6)*100</f>
        <v>4.0565185313565788</v>
      </c>
      <c r="F42" s="160">
        <f>('Tabela 4'!F21/'Tabela 4'!F$6)*100</f>
        <v>3.9630010921428593</v>
      </c>
      <c r="G42" s="160">
        <f>('Tabela 4'!G21/'Tabela 4'!G$6)*100</f>
        <v>4.2242546275088246</v>
      </c>
      <c r="H42" s="160">
        <f>('Tabela 4'!H21/'Tabela 4'!H$6)*100</f>
        <v>3.9976238769617511</v>
      </c>
      <c r="I42" s="160">
        <f>('Tabela 4'!I21/'Tabela 4'!I$6)*100</f>
        <v>4.4517294805281757</v>
      </c>
      <c r="J42" s="160">
        <f>('Tabela 4'!J21/'Tabela 4'!J$6)*100</f>
        <v>4.5685509789217909</v>
      </c>
      <c r="K42" s="160">
        <f>('Tabela 4'!K21/'Tabela 4'!K$6)*100</f>
        <v>4.5138069036441619</v>
      </c>
      <c r="L42" s="160">
        <f>('Tabela 4'!L21/'Tabela 4'!L$6)*100</f>
        <v>4.4077536758233178</v>
      </c>
      <c r="M42" s="160">
        <f>('Tabela 4'!M21/'Tabela 4'!M$6)*100</f>
        <v>4.3518974111401407</v>
      </c>
      <c r="N42" s="160">
        <f>('Tabela 4'!N21/'Tabela 4'!N$6)*100</f>
        <v>4.6975939212860798</v>
      </c>
      <c r="O42" s="160">
        <f>('Tabela 4'!O21/'Tabela 4'!O$6)*100</f>
        <v>4.7150405277764529</v>
      </c>
      <c r="P42" s="160">
        <f>('Tabela 4'!P21/'Tabela 4'!P$6)*100</f>
        <v>4.9077544955812469</v>
      </c>
    </row>
    <row r="43" spans="1:17" ht="15" customHeight="1" x14ac:dyDescent="0.2">
      <c r="A43" s="50" t="s">
        <v>27</v>
      </c>
      <c r="B43" s="175">
        <f>('Tabela 4'!B22/'Tabela 4'!B$6)*100</f>
        <v>2.856730456768525</v>
      </c>
      <c r="C43" s="160">
        <f>('Tabela 4'!C22/'Tabela 4'!C$6)*100</f>
        <v>2.5913373771648889</v>
      </c>
      <c r="D43" s="160">
        <f>('Tabela 4'!D22/'Tabela 4'!D$6)*100</f>
        <v>2.4637295485643995</v>
      </c>
      <c r="E43" s="160">
        <f>('Tabela 4'!E22/'Tabela 4'!E$6)*100</f>
        <v>2.4641296612080357</v>
      </c>
      <c r="F43" s="160">
        <f>('Tabela 4'!F22/'Tabela 4'!F$6)*100</f>
        <v>2.2008255087696047</v>
      </c>
      <c r="G43" s="160">
        <f>('Tabela 4'!G22/'Tabela 4'!G$6)*100</f>
        <v>2.0240780783425194</v>
      </c>
      <c r="H43" s="160">
        <f>('Tabela 4'!H22/'Tabela 4'!H$6)*100</f>
        <v>1.8700607830003384</v>
      </c>
      <c r="I43" s="160">
        <f>('Tabela 4'!I22/'Tabela 4'!I$6)*100</f>
        <v>2.0660415916549937</v>
      </c>
      <c r="J43" s="160">
        <f>('Tabela 4'!J22/'Tabela 4'!J$6)*100</f>
        <v>2.0085948618716158</v>
      </c>
      <c r="K43" s="160">
        <f>('Tabela 4'!K22/'Tabela 4'!K$6)*100</f>
        <v>1.9060715235111942</v>
      </c>
      <c r="L43" s="160">
        <f>('Tabela 4'!L22/'Tabela 4'!L$6)*100</f>
        <v>1.881358873610985</v>
      </c>
      <c r="M43" s="160">
        <f>('Tabela 4'!M22/'Tabela 4'!M$6)*100</f>
        <v>1.9269790427666986</v>
      </c>
      <c r="N43" s="160">
        <f>('Tabela 4'!N22/'Tabela 4'!N$6)*100</f>
        <v>2.0198773009716913</v>
      </c>
      <c r="O43" s="160">
        <f>('Tabela 4'!O22/'Tabela 4'!O$6)*100</f>
        <v>2.197538183062874</v>
      </c>
      <c r="P43" s="160">
        <f>('Tabela 4'!P22/'Tabela 4'!P$6)*100</f>
        <v>2.5644100654435942</v>
      </c>
    </row>
    <row r="44" spans="1:17" ht="15" customHeight="1" x14ac:dyDescent="0.2">
      <c r="A44" s="51" t="s">
        <v>43</v>
      </c>
      <c r="B44" s="176">
        <f>('Tabela 4'!B23/'Tabela 4'!B$6)*100</f>
        <v>2.2500465765993747</v>
      </c>
      <c r="C44" s="161">
        <f>('Tabela 4'!C23/'Tabela 4'!C$6)*100</f>
        <v>1.896736356367273</v>
      </c>
      <c r="D44" s="161">
        <f>('Tabela 4'!D23/'Tabela 4'!D$6)*100</f>
        <v>1.7721419992220921</v>
      </c>
      <c r="E44" s="161">
        <f>('Tabela 4'!E23/'Tabela 4'!E$6)*100</f>
        <v>1.784698043483754</v>
      </c>
      <c r="F44" s="161">
        <f>('Tabela 4'!F23/'Tabela 4'!F$6)*100</f>
        <v>1.9546907594969829</v>
      </c>
      <c r="G44" s="161">
        <f>('Tabela 4'!G23/'Tabela 4'!G$6)*100</f>
        <v>1.7797668140339278</v>
      </c>
      <c r="H44" s="161">
        <f>('Tabela 4'!H23/'Tabela 4'!H$6)*100</f>
        <v>1.6550029774593844</v>
      </c>
      <c r="I44" s="161">
        <f>('Tabela 4'!I23/'Tabela 4'!I$6)*100</f>
        <v>1.9581490662849483</v>
      </c>
      <c r="J44" s="161">
        <f>('Tabela 4'!J23/'Tabela 4'!J$6)*100</f>
        <v>1.8127130229288473</v>
      </c>
      <c r="K44" s="161">
        <f>('Tabela 4'!K23/'Tabela 4'!K$6)*100</f>
        <v>1.70598001861981</v>
      </c>
      <c r="L44" s="161">
        <f>('Tabela 4'!L23/'Tabela 4'!L$6)*100</f>
        <v>1.6613015766384835</v>
      </c>
      <c r="M44" s="161">
        <f>('Tabela 4'!M23/'Tabela 4'!M$6)*100</f>
        <v>1.7384460716737251</v>
      </c>
      <c r="N44" s="161">
        <f>('Tabela 4'!N23/'Tabela 4'!N$6)*100</f>
        <v>1.7244114689837386</v>
      </c>
      <c r="O44" s="161">
        <f>('Tabela 4'!O23/'Tabela 4'!O$6)*100</f>
        <v>1.7742778141309208</v>
      </c>
      <c r="P44" s="161">
        <f>('Tabela 4'!P23/'Tabela 4'!P$6)*100</f>
        <v>1.7129689982412155</v>
      </c>
    </row>
    <row r="45" spans="1:17" ht="15" customHeight="1" x14ac:dyDescent="0.2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</row>
    <row r="46" spans="1:17" ht="15" customHeight="1" x14ac:dyDescent="0.2">
      <c r="A46" s="210" t="s">
        <v>5</v>
      </c>
      <c r="B46" s="214" t="s">
        <v>54</v>
      </c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</row>
    <row r="47" spans="1:17" ht="15" customHeight="1" x14ac:dyDescent="0.2">
      <c r="A47" s="211"/>
      <c r="B47" s="14">
        <v>2002</v>
      </c>
      <c r="C47" s="15">
        <v>2003</v>
      </c>
      <c r="D47" s="14">
        <v>2004</v>
      </c>
      <c r="E47" s="15">
        <v>2005</v>
      </c>
      <c r="F47" s="87">
        <v>2006</v>
      </c>
      <c r="G47" s="15">
        <v>2007</v>
      </c>
      <c r="H47" s="14">
        <v>2008</v>
      </c>
      <c r="I47" s="15">
        <v>2009</v>
      </c>
      <c r="J47" s="14">
        <v>2010</v>
      </c>
      <c r="K47" s="15">
        <v>2011</v>
      </c>
      <c r="L47" s="14">
        <v>2012</v>
      </c>
      <c r="M47" s="15">
        <v>2013</v>
      </c>
      <c r="N47" s="14">
        <v>2014</v>
      </c>
      <c r="O47" s="131">
        <v>2015</v>
      </c>
      <c r="P47" s="131">
        <v>2016</v>
      </c>
      <c r="Q47" s="9"/>
    </row>
    <row r="48" spans="1:17" ht="15" customHeight="1" x14ac:dyDescent="0.2">
      <c r="A48" s="46" t="s">
        <v>28</v>
      </c>
      <c r="B48" s="174">
        <f>('Tabela 5'!B6/'Tabela 5'!B$6)*100</f>
        <v>100</v>
      </c>
      <c r="C48" s="159">
        <f>('Tabela 5'!C6/'Tabela 5'!C$6)*100</f>
        <v>100</v>
      </c>
      <c r="D48" s="159">
        <f>('Tabela 5'!D6/'Tabela 5'!D$6)*100</f>
        <v>100</v>
      </c>
      <c r="E48" s="159">
        <f>('Tabela 5'!E6/'Tabela 5'!E$6)*100</f>
        <v>100</v>
      </c>
      <c r="F48" s="159">
        <f>('Tabela 5'!F6/'Tabela 5'!F$6)*100</f>
        <v>100</v>
      </c>
      <c r="G48" s="159">
        <f>('Tabela 5'!G6/'Tabela 5'!G$6)*100</f>
        <v>100</v>
      </c>
      <c r="H48" s="159">
        <f>('Tabela 5'!H6/'Tabela 5'!H$6)*100</f>
        <v>100</v>
      </c>
      <c r="I48" s="159">
        <f>('Tabela 5'!I6/'Tabela 5'!I$6)*100</f>
        <v>100</v>
      </c>
      <c r="J48" s="159">
        <f>('Tabela 5'!J6/'Tabela 5'!J$6)*100</f>
        <v>100</v>
      </c>
      <c r="K48" s="159">
        <f>('Tabela 5'!K6/'Tabela 5'!K$6)*100</f>
        <v>100</v>
      </c>
      <c r="L48" s="159">
        <f>('Tabela 5'!L6/'Tabela 5'!L$6)*100</f>
        <v>100</v>
      </c>
      <c r="M48" s="159">
        <f>('Tabela 5'!M6/'Tabela 5'!M$6)*100</f>
        <v>100</v>
      </c>
      <c r="N48" s="159">
        <f>('Tabela 5'!N6/'Tabela 5'!N$6)*100</f>
        <v>100</v>
      </c>
      <c r="O48" s="159">
        <f>('Tabela 5'!O6/'Tabela 5'!O$6)*100</f>
        <v>100</v>
      </c>
      <c r="P48" s="159">
        <f>('Tabela 5'!P6/'Tabela 5'!P$6)*100</f>
        <v>100</v>
      </c>
    </row>
    <row r="49" spans="1:18" ht="15" customHeight="1" x14ac:dyDescent="0.2">
      <c r="A49" s="47" t="s">
        <v>13</v>
      </c>
      <c r="B49" s="174">
        <f>('Tabela 5'!B7/'Tabela 5'!B$6)*100</f>
        <v>6.3184697159483827</v>
      </c>
      <c r="C49" s="159">
        <f>('Tabela 5'!C7/'Tabela 5'!C$6)*100</f>
        <v>6.6163472003285388</v>
      </c>
      <c r="D49" s="159">
        <f>('Tabela 5'!D7/'Tabela 5'!D$6)*100</f>
        <v>7.3560879726005668</v>
      </c>
      <c r="E49" s="159">
        <f>('Tabela 5'!E7/'Tabela 5'!E$6)*100</f>
        <v>6.5993053184405976</v>
      </c>
      <c r="F49" s="159">
        <f>('Tabela 5'!F7/'Tabela 5'!F$6)*100</f>
        <v>6.4478339933907876</v>
      </c>
      <c r="G49" s="159">
        <f>('Tabela 5'!G7/'Tabela 5'!G$6)*100</f>
        <v>5.9885807359420369</v>
      </c>
      <c r="H49" s="159">
        <f>('Tabela 5'!H7/'Tabela 5'!H$6)*100</f>
        <v>6.010878028323777</v>
      </c>
      <c r="I49" s="159">
        <f>('Tabela 5'!I7/'Tabela 5'!I$6)*100</f>
        <v>5.8204922071185932</v>
      </c>
      <c r="J49" s="159">
        <f>('Tabela 5'!J7/'Tabela 5'!J$6)*100</f>
        <v>5.5987451801997468</v>
      </c>
      <c r="K49" s="159">
        <f>('Tabela 5'!K7/'Tabela 5'!K$6)*100</f>
        <v>6.8057958416220119</v>
      </c>
      <c r="L49" s="159">
        <f>('Tabela 5'!L7/'Tabela 5'!L$6)*100</f>
        <v>6.6023536956840916</v>
      </c>
      <c r="M49" s="159">
        <f>('Tabela 5'!M7/'Tabela 5'!M$6)*100</f>
        <v>5.6117726763870452</v>
      </c>
      <c r="N49" s="159">
        <f>('Tabela 5'!N7/'Tabela 5'!N$6)*100</f>
        <v>5.6338082811012162</v>
      </c>
      <c r="O49" s="159">
        <f>('Tabela 5'!O7/'Tabela 5'!O$6)*100</f>
        <v>5.342452584452074</v>
      </c>
      <c r="P49" s="159">
        <f>('Tabela 5'!P7/'Tabela 5'!P$6)*100</f>
        <v>6.9446095631905029</v>
      </c>
    </row>
    <row r="50" spans="1:18" ht="15" customHeight="1" x14ac:dyDescent="0.2">
      <c r="A50" s="47" t="s">
        <v>25</v>
      </c>
      <c r="B50" s="174">
        <f>('Tabela 5'!B8/'Tabela 5'!B$6)*100</f>
        <v>28.528978438180523</v>
      </c>
      <c r="C50" s="159">
        <f>('Tabela 5'!C8/'Tabela 5'!C$6)*100</f>
        <v>30.066498302507856</v>
      </c>
      <c r="D50" s="159">
        <f>('Tabela 5'!D8/'Tabela 5'!D$6)*100</f>
        <v>32.412740437376698</v>
      </c>
      <c r="E50" s="159">
        <f>('Tabela 5'!E8/'Tabela 5'!E$6)*100</f>
        <v>32.218626170104727</v>
      </c>
      <c r="F50" s="159">
        <f>('Tabela 5'!F8/'Tabela 5'!F$6)*100</f>
        <v>30.511292081771472</v>
      </c>
      <c r="G50" s="159">
        <f>('Tabela 5'!G8/'Tabela 5'!G$6)*100</f>
        <v>30.986351050737227</v>
      </c>
      <c r="H50" s="159">
        <f>('Tabela 5'!H8/'Tabela 5'!H$6)*100</f>
        <v>31.908478825241936</v>
      </c>
      <c r="I50" s="159">
        <f>('Tabela 5'!I8/'Tabela 5'!I$6)*100</f>
        <v>29.893834018839367</v>
      </c>
      <c r="J50" s="159">
        <f>('Tabela 5'!J8/'Tabela 5'!J$6)*100</f>
        <v>33.184532191806298</v>
      </c>
      <c r="K50" s="159">
        <f>('Tabela 5'!K8/'Tabela 5'!K$6)*100</f>
        <v>33.163379170628602</v>
      </c>
      <c r="L50" s="159">
        <f>('Tabela 5'!L8/'Tabela 5'!L$6)*100</f>
        <v>31.033689315625217</v>
      </c>
      <c r="M50" s="159">
        <f>('Tabela 5'!M8/'Tabela 5'!M$6)*100</f>
        <v>30.589205955818098</v>
      </c>
      <c r="N50" s="159">
        <f>('Tabela 5'!N8/'Tabela 5'!N$6)*100</f>
        <v>28.822279267666673</v>
      </c>
      <c r="O50" s="159">
        <f>('Tabela 5'!O8/'Tabela 5'!O$6)*100</f>
        <v>26.079893470847619</v>
      </c>
      <c r="P50" s="159">
        <f>('Tabela 5'!P8/'Tabela 5'!P$6)*100</f>
        <v>24.751227961953639</v>
      </c>
    </row>
    <row r="51" spans="1:18" ht="15" customHeight="1" x14ac:dyDescent="0.2">
      <c r="A51" s="48" t="s">
        <v>12</v>
      </c>
      <c r="B51" s="175">
        <f>('Tabela 5'!B9/'Tabela 5'!B$6)*100</f>
        <v>1.924890425733224</v>
      </c>
      <c r="C51" s="160">
        <f>('Tabela 5'!C9/'Tabela 5'!C$6)*100</f>
        <v>2.3107091858592161</v>
      </c>
      <c r="D51" s="160">
        <f>('Tabela 5'!D9/'Tabela 5'!D$6)*100</f>
        <v>2.8351520206434988</v>
      </c>
      <c r="E51" s="160">
        <f>('Tabela 5'!E9/'Tabela 5'!E$6)*100</f>
        <v>2.9016044484006902</v>
      </c>
      <c r="F51" s="160">
        <f>('Tabela 5'!F9/'Tabela 5'!F$6)*100</f>
        <v>2.221167149060395</v>
      </c>
      <c r="G51" s="160">
        <f>('Tabela 5'!G9/'Tabela 5'!G$6)*100</f>
        <v>1.8482030047626643</v>
      </c>
      <c r="H51" s="160">
        <f>('Tabela 5'!H9/'Tabela 5'!H$6)*100</f>
        <v>3.1655510006421186</v>
      </c>
      <c r="I51" s="160">
        <f>('Tabela 5'!I9/'Tabela 5'!I$6)*100</f>
        <v>1.8597146107539066</v>
      </c>
      <c r="J51" s="160">
        <f>('Tabela 5'!J9/'Tabela 5'!J$6)*100</f>
        <v>5.6555451032451129</v>
      </c>
      <c r="K51" s="160">
        <f>('Tabela 5'!K9/'Tabela 5'!K$6)*100</f>
        <v>7.4584502703340565</v>
      </c>
      <c r="L51" s="160">
        <f>('Tabela 5'!L9/'Tabela 5'!L$6)*100</f>
        <v>6.9792861128202777</v>
      </c>
      <c r="M51" s="160">
        <f>('Tabela 5'!M9/'Tabela 5'!M$6)*100</f>
        <v>7.4761512454983023</v>
      </c>
      <c r="N51" s="160">
        <f>('Tabela 5'!N9/'Tabela 5'!N$6)*100</f>
        <v>6.1223410240930995</v>
      </c>
      <c r="O51" s="160">
        <f>('Tabela 5'!O9/'Tabela 5'!O$6)*100</f>
        <v>3.6279980943709758</v>
      </c>
      <c r="P51" s="160">
        <f>('Tabela 5'!P9/'Tabela 5'!P$6)*100</f>
        <v>2.9042883576328036</v>
      </c>
      <c r="R51" s="136"/>
    </row>
    <row r="52" spans="1:18" ht="15" customHeight="1" x14ac:dyDescent="0.2">
      <c r="A52" s="49" t="s">
        <v>11</v>
      </c>
      <c r="B52" s="175">
        <f>('Tabela 5'!B10/'Tabela 5'!B$6)*100</f>
        <v>15.770834224938254</v>
      </c>
      <c r="C52" s="160">
        <f>('Tabela 5'!C10/'Tabela 5'!C$6)*100</f>
        <v>17.957531228794707</v>
      </c>
      <c r="D52" s="160">
        <f>('Tabela 5'!D10/'Tabela 5'!D$6)*100</f>
        <v>19.87536152561055</v>
      </c>
      <c r="E52" s="160">
        <f>('Tabela 5'!E10/'Tabela 5'!E$6)*100</f>
        <v>19.197244278523584</v>
      </c>
      <c r="F52" s="160">
        <f>('Tabela 5'!F10/'Tabela 5'!F$6)*100</f>
        <v>18.58886393890225</v>
      </c>
      <c r="G52" s="160">
        <f>('Tabela 5'!G10/'Tabela 5'!G$6)*100</f>
        <v>18.990894496826087</v>
      </c>
      <c r="H52" s="160">
        <f>('Tabela 5'!H10/'Tabela 5'!H$6)*100</f>
        <v>19.811408581660974</v>
      </c>
      <c r="I52" s="160">
        <f>('Tabela 5'!I10/'Tabela 5'!I$6)*100</f>
        <v>16.998769227253916</v>
      </c>
      <c r="J52" s="160">
        <f>('Tabela 5'!J10/'Tabela 5'!J$6)*100</f>
        <v>17.104204782299924</v>
      </c>
      <c r="K52" s="160">
        <f>('Tabela 5'!K10/'Tabela 5'!K$6)*100</f>
        <v>15.035834710596616</v>
      </c>
      <c r="L52" s="160">
        <f>('Tabela 5'!L10/'Tabela 5'!L$6)*100</f>
        <v>13.608628910868036</v>
      </c>
      <c r="M52" s="160">
        <f>('Tabela 5'!M10/'Tabela 5'!M$6)*100</f>
        <v>13.466053821957566</v>
      </c>
      <c r="N52" s="160">
        <f>('Tabela 5'!N10/'Tabela 5'!N$6)*100</f>
        <v>13.173625538081602</v>
      </c>
      <c r="O52" s="160">
        <f>('Tabela 5'!O10/'Tabela 5'!O$6)*100</f>
        <v>13.340832233754449</v>
      </c>
      <c r="P52" s="160">
        <f>('Tabela 5'!P10/'Tabela 5'!P$6)*100</f>
        <v>13.363974339162214</v>
      </c>
    </row>
    <row r="53" spans="1:18" ht="15" customHeight="1" x14ac:dyDescent="0.2">
      <c r="A53" s="48" t="s">
        <v>19</v>
      </c>
      <c r="B53" s="175">
        <f>('Tabela 5'!B11/'Tabela 5'!B$6)*100</f>
        <v>5.1580734511032986</v>
      </c>
      <c r="C53" s="160">
        <f>('Tabela 5'!C11/'Tabela 5'!C$6)*100</f>
        <v>5.5923215688215802</v>
      </c>
      <c r="D53" s="160">
        <f>('Tabela 5'!D11/'Tabela 5'!D$6)*100</f>
        <v>5.7853225554261005</v>
      </c>
      <c r="E53" s="160">
        <f>('Tabela 5'!E11/'Tabela 5'!E$6)*100</f>
        <v>6.0844148265330489</v>
      </c>
      <c r="F53" s="160">
        <f>('Tabela 5'!F11/'Tabela 5'!F$6)*100</f>
        <v>5.9712686294401669</v>
      </c>
      <c r="G53" s="160">
        <f>('Tabela 5'!G11/'Tabela 5'!G$6)*100</f>
        <v>5.6220435283150776</v>
      </c>
      <c r="H53" s="160">
        <f>('Tabela 5'!H11/'Tabela 5'!H$6)*100</f>
        <v>5.0839130009311431</v>
      </c>
      <c r="I53" s="160">
        <f>('Tabela 5'!I11/'Tabela 5'!I$6)*100</f>
        <v>4.326725544542966</v>
      </c>
      <c r="J53" s="160">
        <f>('Tabela 5'!J11/'Tabela 5'!J$6)*100</f>
        <v>3.822957455271434</v>
      </c>
      <c r="K53" s="160">
        <f>('Tabela 5'!K11/'Tabela 5'!K$6)*100</f>
        <v>3.8143911632663432</v>
      </c>
      <c r="L53" s="160">
        <f>('Tabela 5'!L11/'Tabela 5'!L$6)*100</f>
        <v>3.0980991970663445</v>
      </c>
      <c r="M53" s="160">
        <f>('Tabela 5'!M11/'Tabela 5'!M$6)*100</f>
        <v>2.3889794991522257</v>
      </c>
      <c r="N53" s="160">
        <f>('Tabela 5'!N11/'Tabela 5'!N$6)*100</f>
        <v>2.3428582953293975</v>
      </c>
      <c r="O53" s="160">
        <f>('Tabela 5'!O11/'Tabela 5'!O$6)*100</f>
        <v>2.8000995141251157</v>
      </c>
      <c r="P53" s="160">
        <f>('Tabela 5'!P11/'Tabela 5'!P$6)*100</f>
        <v>2.9161832034011281</v>
      </c>
    </row>
    <row r="54" spans="1:18" ht="15" customHeight="1" x14ac:dyDescent="0.2">
      <c r="A54" s="48" t="s">
        <v>7</v>
      </c>
      <c r="B54" s="175">
        <f>('Tabela 5'!B12/'Tabela 5'!B$6)*100</f>
        <v>5.6751803364057682</v>
      </c>
      <c r="C54" s="160">
        <f>('Tabela 5'!C12/'Tabela 5'!C$6)*100</f>
        <v>4.2059363190323351</v>
      </c>
      <c r="D54" s="160">
        <f>('Tabela 5'!D12/'Tabela 5'!D$6)*100</f>
        <v>3.9169043356965423</v>
      </c>
      <c r="E54" s="160">
        <f>('Tabela 5'!E12/'Tabela 5'!E$6)*100</f>
        <v>4.0353626166473937</v>
      </c>
      <c r="F54" s="160">
        <f>('Tabela 5'!F12/'Tabela 5'!F$6)*100</f>
        <v>3.7299923643686581</v>
      </c>
      <c r="G54" s="160">
        <f>('Tabela 5'!G12/'Tabela 5'!G$6)*100</f>
        <v>4.5252100208333896</v>
      </c>
      <c r="H54" s="160">
        <f>('Tabela 5'!H12/'Tabela 5'!H$6)*100</f>
        <v>3.8476062420077026</v>
      </c>
      <c r="I54" s="160">
        <f>('Tabela 5'!I12/'Tabela 5'!I$6)*100</f>
        <v>6.7086246362885866</v>
      </c>
      <c r="J54" s="160">
        <f>('Tabela 5'!J12/'Tabela 5'!J$6)*100</f>
        <v>6.601824850989833</v>
      </c>
      <c r="K54" s="160">
        <f>('Tabela 5'!K12/'Tabela 5'!K$6)*100</f>
        <v>6.8547030264315882</v>
      </c>
      <c r="L54" s="160">
        <f>('Tabela 5'!L12/'Tabela 5'!L$6)*100</f>
        <v>7.3476750948705716</v>
      </c>
      <c r="M54" s="160">
        <f>('Tabela 5'!M12/'Tabela 5'!M$6)*100</f>
        <v>7.2580213892100005</v>
      </c>
      <c r="N54" s="160">
        <f>('Tabela 5'!N12/'Tabela 5'!N$6)*100</f>
        <v>7.1834544101625708</v>
      </c>
      <c r="O54" s="160">
        <f>('Tabela 5'!O12/'Tabela 5'!O$6)*100</f>
        <v>6.3109636285970758</v>
      </c>
      <c r="P54" s="160">
        <f>('Tabela 5'!P12/'Tabela 5'!P$6)*100</f>
        <v>5.5667820617575074</v>
      </c>
    </row>
    <row r="55" spans="1:18" ht="15" customHeight="1" x14ac:dyDescent="0.2">
      <c r="A55" s="47" t="s">
        <v>10</v>
      </c>
      <c r="B55" s="174">
        <f>('Tabela 5'!B13/'Tabela 5'!B$6)*100</f>
        <v>65.152551845871031</v>
      </c>
      <c r="C55" s="159">
        <f>('Tabela 5'!C13/'Tabela 5'!C$6)*100</f>
        <v>63.317154497163628</v>
      </c>
      <c r="D55" s="159">
        <f>('Tabela 5'!D13/'Tabela 5'!D$6)*100</f>
        <v>60.231171590022704</v>
      </c>
      <c r="E55" s="159">
        <f>('Tabela 5'!E13/'Tabela 5'!E$6)*100</f>
        <v>61.182068511454681</v>
      </c>
      <c r="F55" s="159">
        <f>('Tabela 5'!F13/'Tabela 5'!F$6)*100</f>
        <v>63.04087392483774</v>
      </c>
      <c r="G55" s="159">
        <f>('Tabela 5'!G13/'Tabela 5'!G$6)*100</f>
        <v>63.025068213320743</v>
      </c>
      <c r="H55" s="159">
        <f>('Tabela 5'!H13/'Tabela 5'!H$6)*100</f>
        <v>62.080643146434277</v>
      </c>
      <c r="I55" s="159">
        <f>('Tabela 5'!I13/'Tabela 5'!I$6)*100</f>
        <v>64.285673774042067</v>
      </c>
      <c r="J55" s="159">
        <f>('Tabela 5'!J13/'Tabela 5'!J$6)*100</f>
        <v>61.21672262799396</v>
      </c>
      <c r="K55" s="159">
        <f>('Tabela 5'!K13/'Tabela 5'!K$6)*100</f>
        <v>60.030824987749398</v>
      </c>
      <c r="L55" s="159">
        <f>('Tabela 5'!L13/'Tabela 5'!L$6)*100</f>
        <v>62.363956988690695</v>
      </c>
      <c r="M55" s="159">
        <f>('Tabela 5'!M13/'Tabela 5'!M$6)*100</f>
        <v>63.799021367794907</v>
      </c>
      <c r="N55" s="159">
        <f>('Tabela 5'!N13/'Tabela 5'!N$6)*100</f>
        <v>65.543912451232117</v>
      </c>
      <c r="O55" s="159">
        <f>('Tabela 5'!O13/'Tabela 5'!O$6)*100</f>
        <v>68.577653944700316</v>
      </c>
      <c r="P55" s="159">
        <f>('Tabela 5'!P13/'Tabela 5'!P$6)*100</f>
        <v>68.304162474855843</v>
      </c>
    </row>
    <row r="56" spans="1:18" ht="15" customHeight="1" x14ac:dyDescent="0.2">
      <c r="A56" s="48" t="s">
        <v>20</v>
      </c>
      <c r="B56" s="175">
        <f>('Tabela 5'!B14/'Tabela 5'!B$6)*100</f>
        <v>7.8041494380943739</v>
      </c>
      <c r="C56" s="160">
        <f>('Tabela 5'!C14/'Tabela 5'!C$6)*100</f>
        <v>9.6546953154139974</v>
      </c>
      <c r="D56" s="160">
        <f>('Tabela 5'!D14/'Tabela 5'!D$6)*100</f>
        <v>9.6014405987020179</v>
      </c>
      <c r="E56" s="160">
        <f>('Tabela 5'!E14/'Tabela 5'!E$6)*100</f>
        <v>10.359808075023494</v>
      </c>
      <c r="F56" s="160">
        <f>('Tabela 5'!F14/'Tabela 5'!F$6)*100</f>
        <v>11.701175025688796</v>
      </c>
      <c r="G56" s="160">
        <f>('Tabela 5'!G14/'Tabela 5'!G$6)*100</f>
        <v>11.419542210042493</v>
      </c>
      <c r="H56" s="160">
        <f>('Tabela 5'!H14/'Tabela 5'!H$6)*100</f>
        <v>11.82815638089647</v>
      </c>
      <c r="I56" s="160">
        <f>('Tabela 5'!I14/'Tabela 5'!I$6)*100</f>
        <v>11.812062423426433</v>
      </c>
      <c r="J56" s="160">
        <f>('Tabela 5'!J14/'Tabela 5'!J$6)*100</f>
        <v>11.811968576731138</v>
      </c>
      <c r="K56" s="160">
        <f>('Tabela 5'!K14/'Tabela 5'!K$6)*100</f>
        <v>11.804950699502637</v>
      </c>
      <c r="L56" s="160">
        <f>('Tabela 5'!L14/'Tabela 5'!L$6)*100</f>
        <v>12.316781846980339</v>
      </c>
      <c r="M56" s="160">
        <f>('Tabela 5'!M14/'Tabela 5'!M$6)*100</f>
        <v>12.306820937674825</v>
      </c>
      <c r="N56" s="160">
        <f>('Tabela 5'!N14/'Tabela 5'!N$6)*100</f>
        <v>12.736657111838163</v>
      </c>
      <c r="O56" s="160">
        <f>('Tabela 5'!O14/'Tabela 5'!O$6)*100</f>
        <v>12.619713178026437</v>
      </c>
      <c r="P56" s="160">
        <f>('Tabela 5'!P14/'Tabela 5'!P$6)*100</f>
        <v>12.113340380827948</v>
      </c>
    </row>
    <row r="57" spans="1:18" ht="15" customHeight="1" x14ac:dyDescent="0.2">
      <c r="A57" s="48" t="s">
        <v>9</v>
      </c>
      <c r="B57" s="175">
        <f>('Tabela 5'!B15/'Tabela 5'!B$6)*100</f>
        <v>3.9793569092709631</v>
      </c>
      <c r="C57" s="160">
        <f>('Tabela 5'!C15/'Tabela 5'!C$6)*100</f>
        <v>3.9945669650334725</v>
      </c>
      <c r="D57" s="160">
        <f>('Tabela 5'!D15/'Tabela 5'!D$6)*100</f>
        <v>3.2636199487454221</v>
      </c>
      <c r="E57" s="160">
        <f>('Tabela 5'!E15/'Tabela 5'!E$6)*100</f>
        <v>3.7144729991606686</v>
      </c>
      <c r="F57" s="160">
        <f>('Tabela 5'!F15/'Tabela 5'!F$6)*100</f>
        <v>4.286971815806349</v>
      </c>
      <c r="G57" s="160">
        <f>('Tabela 5'!G15/'Tabela 5'!G$6)*100</f>
        <v>4.2514904833553571</v>
      </c>
      <c r="H57" s="160">
        <f>('Tabela 5'!H15/'Tabela 5'!H$6)*100</f>
        <v>4.8204271453989422</v>
      </c>
      <c r="I57" s="160">
        <f>('Tabela 5'!I15/'Tabela 5'!I$6)*100</f>
        <v>4.4894544309512101</v>
      </c>
      <c r="J57" s="160">
        <f>('Tabela 5'!J15/'Tabela 5'!J$6)*100</f>
        <v>4.7512978534174763</v>
      </c>
      <c r="K57" s="160">
        <f>('Tabela 5'!K15/'Tabela 5'!K$6)*100</f>
        <v>4.6617353470309491</v>
      </c>
      <c r="L57" s="160">
        <f>('Tabela 5'!L15/'Tabela 5'!L$6)*100</f>
        <v>4.639000312758804</v>
      </c>
      <c r="M57" s="160">
        <f>('Tabela 5'!M15/'Tabela 5'!M$6)*100</f>
        <v>4.4123127466564229</v>
      </c>
      <c r="N57" s="160">
        <f>('Tabela 5'!N15/'Tabela 5'!N$6)*100</f>
        <v>4.5045835798453471</v>
      </c>
      <c r="O57" s="160">
        <f>('Tabela 5'!O15/'Tabela 5'!O$6)*100</f>
        <v>4.5634873298653078</v>
      </c>
      <c r="P57" s="160">
        <f>('Tabela 5'!P15/'Tabela 5'!P$6)*100</f>
        <v>4.1371059701846997</v>
      </c>
    </row>
    <row r="58" spans="1:18" ht="15" customHeight="1" x14ac:dyDescent="0.2">
      <c r="A58" s="48" t="s">
        <v>21</v>
      </c>
      <c r="B58" s="175">
        <f>('Tabela 5'!B16/'Tabela 5'!B$6)*100</f>
        <v>1.7823030554576087</v>
      </c>
      <c r="C58" s="160">
        <f>('Tabela 5'!C16/'Tabela 5'!C$6)*100</f>
        <v>1.383908572293137</v>
      </c>
      <c r="D58" s="160">
        <f>('Tabela 5'!D16/'Tabela 5'!D$6)*100</f>
        <v>1.391977485272492</v>
      </c>
      <c r="E58" s="160">
        <f>('Tabela 5'!E16/'Tabela 5'!E$6)*100</f>
        <v>1.5117717776692468</v>
      </c>
      <c r="F58" s="160">
        <f>('Tabela 5'!F16/'Tabela 5'!F$6)*100</f>
        <v>1.636162310082276</v>
      </c>
      <c r="G58" s="160">
        <f>('Tabela 5'!G16/'Tabela 5'!G$6)*100</f>
        <v>1.9555993749984926</v>
      </c>
      <c r="H58" s="160">
        <f>('Tabela 5'!H16/'Tabela 5'!H$6)*100</f>
        <v>1.5153752479271521</v>
      </c>
      <c r="I58" s="160">
        <f>('Tabela 5'!I16/'Tabela 5'!I$6)*100</f>
        <v>2.0076209760053207</v>
      </c>
      <c r="J58" s="160">
        <f>('Tabela 5'!J16/'Tabela 5'!J$6)*100</f>
        <v>1.9314909705777241</v>
      </c>
      <c r="K58" s="160">
        <f>('Tabela 5'!K16/'Tabela 5'!K$6)*100</f>
        <v>1.9372345908508337</v>
      </c>
      <c r="L58" s="160">
        <f>('Tabela 5'!L16/'Tabela 5'!L$6)*100</f>
        <v>2.0942144188935301</v>
      </c>
      <c r="M58" s="160">
        <f>('Tabela 5'!M16/'Tabela 5'!M$6)*100</f>
        <v>1.9798055696509891</v>
      </c>
      <c r="N58" s="160">
        <f>('Tabela 5'!N16/'Tabela 5'!N$6)*100</f>
        <v>2.4818905114024359</v>
      </c>
      <c r="O58" s="160">
        <f>('Tabela 5'!O16/'Tabela 5'!O$6)*100</f>
        <v>2.1830892362557153</v>
      </c>
      <c r="P58" s="160">
        <f>('Tabela 5'!P16/'Tabela 5'!P$6)*100</f>
        <v>2.1353737938701416</v>
      </c>
    </row>
    <row r="59" spans="1:18" ht="15" customHeight="1" x14ac:dyDescent="0.2">
      <c r="A59" s="48" t="s">
        <v>22</v>
      </c>
      <c r="B59" s="175">
        <f>('Tabela 5'!B17/'Tabela 5'!B$6)*100</f>
        <v>3.9942428992019914</v>
      </c>
      <c r="C59" s="160">
        <f>('Tabela 5'!C17/'Tabela 5'!C$6)*100</f>
        <v>4.0822269616100053</v>
      </c>
      <c r="D59" s="160">
        <f>('Tabela 5'!D17/'Tabela 5'!D$6)*100</f>
        <v>4.0054942494590335</v>
      </c>
      <c r="E59" s="160">
        <f>('Tabela 5'!E17/'Tabela 5'!E$6)*100</f>
        <v>4.1992387145376524</v>
      </c>
      <c r="F59" s="160">
        <f>('Tabela 5'!F17/'Tabela 5'!F$6)*100</f>
        <v>4.0257368099143314</v>
      </c>
      <c r="G59" s="160">
        <f>('Tabela 5'!G17/'Tabela 5'!G$6)*100</f>
        <v>3.8620143829507882</v>
      </c>
      <c r="H59" s="160">
        <f>('Tabela 5'!H17/'Tabela 5'!H$6)*100</f>
        <v>3.4226886772014886</v>
      </c>
      <c r="I59" s="160">
        <f>('Tabela 5'!I17/'Tabela 5'!I$6)*100</f>
        <v>3.0370564828050348</v>
      </c>
      <c r="J59" s="160">
        <f>('Tabela 5'!J17/'Tabela 5'!J$6)*100</f>
        <v>2.4690895340317587</v>
      </c>
      <c r="K59" s="160">
        <f>('Tabela 5'!K17/'Tabela 5'!K$6)*100</f>
        <v>2.2180664640631584</v>
      </c>
      <c r="L59" s="160">
        <f>('Tabela 5'!L17/'Tabela 5'!L$6)*100</f>
        <v>2.3661855855416145</v>
      </c>
      <c r="M59" s="160">
        <f>('Tabela 5'!M17/'Tabela 5'!M$6)*100</f>
        <v>2.4753425715189872</v>
      </c>
      <c r="N59" s="160">
        <f>('Tabela 5'!N17/'Tabela 5'!N$6)*100</f>
        <v>2.4585174140837585</v>
      </c>
      <c r="O59" s="160">
        <f>('Tabela 5'!O17/'Tabela 5'!O$6)*100</f>
        <v>2.6783785845132666</v>
      </c>
      <c r="P59" s="160">
        <f>('Tabela 5'!P17/'Tabela 5'!P$6)*100</f>
        <v>2.6501729482544993</v>
      </c>
    </row>
    <row r="60" spans="1:18" ht="15" customHeight="1" x14ac:dyDescent="0.2">
      <c r="A60" s="48" t="s">
        <v>8</v>
      </c>
      <c r="B60" s="175">
        <f>('Tabela 5'!B18/'Tabela 5'!B$6)*100</f>
        <v>4.5034438718000818</v>
      </c>
      <c r="C60" s="160">
        <f>('Tabela 5'!C18/'Tabela 5'!C$6)*100</f>
        <v>4.2335902688744476</v>
      </c>
      <c r="D60" s="160">
        <f>('Tabela 5'!D18/'Tabela 5'!D$6)*100</f>
        <v>3.9860737193747235</v>
      </c>
      <c r="E60" s="160">
        <f>('Tabela 5'!E18/'Tabela 5'!E$6)*100</f>
        <v>3.643494990821404</v>
      </c>
      <c r="F60" s="160">
        <f>('Tabela 5'!F18/'Tabela 5'!F$6)*100</f>
        <v>3.7026806854263237</v>
      </c>
      <c r="G60" s="160">
        <f>('Tabela 5'!G18/'Tabela 5'!G$6)*100</f>
        <v>4.0326010824644358</v>
      </c>
      <c r="H60" s="160">
        <f>('Tabela 5'!H18/'Tabela 5'!H$6)*100</f>
        <v>3.2582281814393266</v>
      </c>
      <c r="I60" s="160">
        <f>('Tabela 5'!I18/'Tabela 5'!I$6)*100</f>
        <v>3.65633516669013</v>
      </c>
      <c r="J60" s="160">
        <f>('Tabela 5'!J18/'Tabela 5'!J$6)*100</f>
        <v>3.6986980531545344</v>
      </c>
      <c r="K60" s="160">
        <f>('Tabela 5'!K18/'Tabela 5'!K$6)*100</f>
        <v>3.4465222203223922</v>
      </c>
      <c r="L60" s="160">
        <f>('Tabela 5'!L18/'Tabela 5'!L$6)*100</f>
        <v>3.6347908237231565</v>
      </c>
      <c r="M60" s="160">
        <f>('Tabela 5'!M18/'Tabela 5'!M$6)*100</f>
        <v>3.4561358318061792</v>
      </c>
      <c r="N60" s="160">
        <f>('Tabela 5'!N18/'Tabela 5'!N$6)*100</f>
        <v>3.918374051648104</v>
      </c>
      <c r="O60" s="160">
        <f>('Tabela 5'!O18/'Tabela 5'!O$6)*100</f>
        <v>4.3267582669018259</v>
      </c>
      <c r="P60" s="160">
        <f>('Tabela 5'!P18/'Tabela 5'!P$6)*100</f>
        <v>4.7345810629160354</v>
      </c>
    </row>
    <row r="61" spans="1:18" ht="15" customHeight="1" x14ac:dyDescent="0.2">
      <c r="A61" s="48" t="s">
        <v>6</v>
      </c>
      <c r="B61" s="175">
        <f>('Tabela 5'!B19/'Tabela 5'!B$6)*100</f>
        <v>10.792968426495731</v>
      </c>
      <c r="C61" s="160">
        <f>('Tabela 5'!C19/'Tabela 5'!C$6)*100</f>
        <v>9.8065586153471997</v>
      </c>
      <c r="D61" s="160">
        <f>('Tabela 5'!D19/'Tabela 5'!D$6)*100</f>
        <v>8.8313935084337416</v>
      </c>
      <c r="E61" s="160">
        <f>('Tabela 5'!E19/'Tabela 5'!E$6)*100</f>
        <v>8.9877899095036344</v>
      </c>
      <c r="F61" s="160">
        <f>('Tabela 5'!F19/'Tabela 5'!F$6)*100</f>
        <v>8.4002362035471325</v>
      </c>
      <c r="G61" s="160">
        <f>('Tabela 5'!G19/'Tabela 5'!G$6)*100</f>
        <v>8.510236037261679</v>
      </c>
      <c r="H61" s="160">
        <f>('Tabela 5'!H19/'Tabela 5'!H$6)*100</f>
        <v>8.231069733423265</v>
      </c>
      <c r="I61" s="160">
        <f>('Tabela 5'!I19/'Tabela 5'!I$6)*100</f>
        <v>9.1048882032604528</v>
      </c>
      <c r="J61" s="160">
        <f>('Tabela 5'!J19/'Tabela 5'!J$6)*100</f>
        <v>8.5133613706937332</v>
      </c>
      <c r="K61" s="160">
        <f>('Tabela 5'!K19/'Tabela 5'!K$6)*100</f>
        <v>8.3765068366777751</v>
      </c>
      <c r="L61" s="160">
        <f>('Tabela 5'!L19/'Tabela 5'!L$6)*100</f>
        <v>8.8080078482890674</v>
      </c>
      <c r="M61" s="160">
        <f>('Tabela 5'!M19/'Tabela 5'!M$6)*100</f>
        <v>9.3394760219826214</v>
      </c>
      <c r="N61" s="160">
        <f>('Tabela 5'!N19/'Tabela 5'!N$6)*100</f>
        <v>9.6340921476979915</v>
      </c>
      <c r="O61" s="160">
        <f>('Tabela 5'!O19/'Tabela 5'!O$6)*100</f>
        <v>10.239070941083702</v>
      </c>
      <c r="P61" s="160">
        <f>('Tabela 5'!P19/'Tabela 5'!P$6)*100</f>
        <v>10.170070538231078</v>
      </c>
    </row>
    <row r="62" spans="1:18" ht="15" customHeight="1" x14ac:dyDescent="0.2">
      <c r="A62" s="48" t="s">
        <v>23</v>
      </c>
      <c r="B62" s="175">
        <f>('Tabela 5'!B20/'Tabela 5'!B$6)*100</f>
        <v>5.7212929167996354</v>
      </c>
      <c r="C62" s="160">
        <f>('Tabela 5'!C20/'Tabela 5'!C$6)*100</f>
        <v>5.193976231160133</v>
      </c>
      <c r="D62" s="160">
        <f>('Tabela 5'!D20/'Tabela 5'!D$6)*100</f>
        <v>6.0732347391314843</v>
      </c>
      <c r="E62" s="160">
        <f>('Tabela 5'!E20/'Tabela 5'!E$6)*100</f>
        <v>5.2723820759762825</v>
      </c>
      <c r="F62" s="160">
        <f>('Tabela 5'!F20/'Tabela 5'!F$6)*100</f>
        <v>6.1054971502329352</v>
      </c>
      <c r="G62" s="160">
        <f>('Tabela 5'!G20/'Tabela 5'!G$6)*100</f>
        <v>6.2482018220349511</v>
      </c>
      <c r="H62" s="160">
        <f>('Tabela 5'!H20/'Tabela 5'!H$6)*100</f>
        <v>6.2326881462328529</v>
      </c>
      <c r="I62" s="160">
        <f>('Tabela 5'!I20/'Tabela 5'!I$6)*100</f>
        <v>6.421271682456724</v>
      </c>
      <c r="J62" s="160">
        <f>('Tabela 5'!J20/'Tabela 5'!J$6)*100</f>
        <v>6.671984638937996</v>
      </c>
      <c r="K62" s="160">
        <f>('Tabela 5'!K20/'Tabela 5'!K$6)*100</f>
        <v>6.7857421381970955</v>
      </c>
      <c r="L62" s="160">
        <f>('Tabela 5'!L20/'Tabela 5'!L$6)*100</f>
        <v>7.2939921130127257</v>
      </c>
      <c r="M62" s="160">
        <f>('Tabela 5'!M20/'Tabela 5'!M$6)*100</f>
        <v>7.6546567731579547</v>
      </c>
      <c r="N62" s="160">
        <f>('Tabela 5'!N20/'Tabela 5'!N$6)*100</f>
        <v>7.1719252100382782</v>
      </c>
      <c r="O62" s="160">
        <f>('Tabela 5'!O20/'Tabela 5'!O$6)*100</f>
        <v>7.4633105899904084</v>
      </c>
      <c r="P62" s="160">
        <f>('Tabela 5'!P20/'Tabela 5'!P$6)*100</f>
        <v>7.3976784827529185</v>
      </c>
    </row>
    <row r="63" spans="1:18" ht="15" customHeight="1" x14ac:dyDescent="0.2">
      <c r="A63" s="50" t="s">
        <v>24</v>
      </c>
      <c r="B63" s="175">
        <f>('Tabela 5'!B21/'Tabela 5'!B$6)*100</f>
        <v>17.642145629529651</v>
      </c>
      <c r="C63" s="160">
        <f>('Tabela 5'!C21/'Tabela 5'!C$6)*100</f>
        <v>16.496731277708903</v>
      </c>
      <c r="D63" s="160">
        <f>('Tabela 5'!D21/'Tabela 5'!D$6)*100</f>
        <v>15.023246180865044</v>
      </c>
      <c r="E63" s="160">
        <f>('Tabela 5'!E21/'Tabela 5'!E$6)*100</f>
        <v>15.910241285475763</v>
      </c>
      <c r="F63" s="160">
        <f>('Tabela 5'!F21/'Tabela 5'!F$6)*100</f>
        <v>15.689879103355848</v>
      </c>
      <c r="G63" s="160">
        <f>('Tabela 5'!G21/'Tabela 5'!G$6)*100</f>
        <v>15.808984685060063</v>
      </c>
      <c r="H63" s="160">
        <f>('Tabela 5'!H21/'Tabela 5'!H$6)*100</f>
        <v>16.092993506504239</v>
      </c>
      <c r="I63" s="160">
        <f>('Tabela 5'!I21/'Tabela 5'!I$6)*100</f>
        <v>16.533884206552997</v>
      </c>
      <c r="J63" s="160">
        <f>('Tabela 5'!J21/'Tabela 5'!J$6)*100</f>
        <v>15.08891163132847</v>
      </c>
      <c r="K63" s="160">
        <f>('Tabela 5'!K21/'Tabela 5'!K$6)*100</f>
        <v>14.728657337398266</v>
      </c>
      <c r="L63" s="160">
        <f>('Tabela 5'!L21/'Tabela 5'!L$6)*100</f>
        <v>14.834313415181677</v>
      </c>
      <c r="M63" s="160">
        <f>('Tabela 5'!M21/'Tabela 5'!M$6)*100</f>
        <v>15.245561499889138</v>
      </c>
      <c r="N63" s="160">
        <f>('Tabela 5'!N21/'Tabela 5'!N$6)*100</f>
        <v>15.829903364676017</v>
      </c>
      <c r="O63" s="160">
        <f>('Tabela 5'!O21/'Tabela 5'!O$6)*100</f>
        <v>17.246995695588215</v>
      </c>
      <c r="P63" s="160">
        <f>('Tabela 5'!P21/'Tabela 5'!P$6)*100</f>
        <v>17.584621955504748</v>
      </c>
    </row>
    <row r="64" spans="1:18" ht="15" customHeight="1" x14ac:dyDescent="0.2">
      <c r="A64" s="50" t="s">
        <v>27</v>
      </c>
      <c r="B64" s="175">
        <f>('Tabela 5'!B22/'Tabela 5'!B$6)*100</f>
        <v>4.6696503885194831</v>
      </c>
      <c r="C64" s="160">
        <f>('Tabela 5'!C22/'Tabela 5'!C$6)*100</f>
        <v>4.4575517868703853</v>
      </c>
      <c r="D64" s="160">
        <f>('Tabela 5'!D22/'Tabela 5'!D$6)*100</f>
        <v>4.2186066958644695</v>
      </c>
      <c r="E64" s="160">
        <f>('Tabela 5'!E22/'Tabela 5'!E$6)*100</f>
        <v>3.6884109431318444</v>
      </c>
      <c r="F64" s="160">
        <f>('Tabela 5'!F22/'Tabela 5'!F$6)*100</f>
        <v>3.5260049328591343</v>
      </c>
      <c r="G64" s="160">
        <f>('Tabela 5'!G22/'Tabela 5'!G$6)*100</f>
        <v>3.4074213501034087</v>
      </c>
      <c r="H64" s="160">
        <f>('Tabela 5'!H22/'Tabela 5'!H$6)*100</f>
        <v>3.1552055824992693</v>
      </c>
      <c r="I64" s="160">
        <f>('Tabela 5'!I22/'Tabela 5'!I$6)*100</f>
        <v>3.3479030567682857</v>
      </c>
      <c r="J64" s="160">
        <f>('Tabela 5'!J22/'Tabela 5'!J$6)*100</f>
        <v>2.9637419228318316</v>
      </c>
      <c r="K64" s="160">
        <f>('Tabela 5'!K22/'Tabela 5'!K$6)*100</f>
        <v>2.9623123249299552</v>
      </c>
      <c r="L64" s="160">
        <f>('Tabela 5'!L22/'Tabela 5'!L$6)*100</f>
        <v>3.3325958021879556</v>
      </c>
      <c r="M64" s="160">
        <f>('Tabela 5'!M22/'Tabela 5'!M$6)*100</f>
        <v>3.552238286564652</v>
      </c>
      <c r="N64" s="160">
        <f>('Tabela 5'!N22/'Tabela 5'!N$6)*100</f>
        <v>3.5251173508091607</v>
      </c>
      <c r="O64" s="160">
        <f>('Tabela 5'!O22/'Tabela 5'!O$6)*100</f>
        <v>3.9218527733112163</v>
      </c>
      <c r="P64" s="160">
        <f>('Tabela 5'!P22/'Tabela 5'!P$6)*100</f>
        <v>4.0304124913102726</v>
      </c>
    </row>
    <row r="65" spans="1:16" ht="15" customHeight="1" x14ac:dyDescent="0.2">
      <c r="A65" s="50" t="s">
        <v>43</v>
      </c>
      <c r="B65" s="176">
        <f>('Tabela 5'!B23/'Tabela 5'!B$6)*100</f>
        <v>4.2629983107015281</v>
      </c>
      <c r="C65" s="161">
        <f>('Tabela 5'!C23/'Tabela 5'!C$6)*100</f>
        <v>4.0133485028519367</v>
      </c>
      <c r="D65" s="161">
        <f>('Tabela 5'!D23/'Tabela 5'!D$6)*100</f>
        <v>3.8360844641742955</v>
      </c>
      <c r="E65" s="161">
        <f>('Tabela 5'!E23/'Tabela 5'!E$6)*100</f>
        <v>3.8944577401546958</v>
      </c>
      <c r="F65" s="161">
        <f>('Tabela 5'!F23/'Tabela 5'!F$6)*100</f>
        <v>3.9665298879246191</v>
      </c>
      <c r="G65" s="161">
        <f>('Tabela 5'!G23/'Tabela 5'!G$6)*100</f>
        <v>3.5289767850490881</v>
      </c>
      <c r="H65" s="161">
        <f>('Tabela 5'!H23/'Tabela 5'!H$6)*100</f>
        <v>3.5238105449112682</v>
      </c>
      <c r="I65" s="161">
        <f>('Tabela 5'!I23/'Tabela 5'!I$6)*100</f>
        <v>3.8751971451254614</v>
      </c>
      <c r="J65" s="161">
        <f>('Tabela 5'!J23/'Tabela 5'!J$6)*100</f>
        <v>3.3161780762892974</v>
      </c>
      <c r="K65" s="161">
        <f>('Tabela 5'!K23/'Tabela 5'!K$6)*100</f>
        <v>3.1090970287763282</v>
      </c>
      <c r="L65" s="161">
        <f>('Tabela 5'!L23/'Tabela 5'!L$6)*100</f>
        <v>3.0440748221218157</v>
      </c>
      <c r="M65" s="161">
        <f>('Tabela 5'!M23/'Tabela 5'!M$6)*100</f>
        <v>3.3766711288931246</v>
      </c>
      <c r="N65" s="161">
        <f>('Tabela 5'!N23/'Tabela 5'!N$6)*100</f>
        <v>3.2828517091928413</v>
      </c>
      <c r="O65" s="161">
        <f>('Tabela 5'!O23/'Tabela 5'!O$6)*100</f>
        <v>3.3349973491642233</v>
      </c>
      <c r="P65" s="161">
        <f>('Tabela 5'!P23/'Tabela 5'!P$6)*100</f>
        <v>3.350804851003502</v>
      </c>
    </row>
    <row r="66" spans="1:16" ht="15" customHeight="1" x14ac:dyDescent="0.2">
      <c r="A66" s="52" t="s">
        <v>57</v>
      </c>
    </row>
    <row r="67" spans="1:16" ht="15" customHeight="1" x14ac:dyDescent="0.2">
      <c r="A67" s="93" t="s">
        <v>55</v>
      </c>
    </row>
  </sheetData>
  <mergeCells count="7">
    <mergeCell ref="A1:N1"/>
    <mergeCell ref="A25:A26"/>
    <mergeCell ref="A46:A47"/>
    <mergeCell ref="A4:A5"/>
    <mergeCell ref="B46:P46"/>
    <mergeCell ref="B25:P25"/>
    <mergeCell ref="B4:P4"/>
  </mergeCells>
  <printOptions horizontalCentered="1"/>
  <pageMargins left="0.25" right="0.25" top="0.75" bottom="0.75" header="0.3" footer="0.3"/>
  <pageSetup paperSize="9" scale="48" orientation="landscape" r:id="rId1"/>
  <headerFooter alignWithMargins="0">
    <oddHeader>&amp;A</oddHeader>
    <oddFooter>Página &amp;P de &amp;N</oddFooter>
  </headerFooter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zoomScale="90" zoomScaleNormal="90" zoomScaleSheetLayoutView="100" workbookViewId="0">
      <selection sqref="A1:P1"/>
    </sheetView>
  </sheetViews>
  <sheetFormatPr defaultColWidth="11.19921875" defaultRowHeight="15" customHeight="1" x14ac:dyDescent="0.2"/>
  <cols>
    <col min="1" max="1" width="71" style="9" customWidth="1"/>
    <col min="2" max="14" width="16" style="1" customWidth="1"/>
    <col min="15" max="16" width="15.19921875" style="1" customWidth="1"/>
    <col min="17" max="16384" width="11.19921875" style="1"/>
  </cols>
  <sheetData>
    <row r="1" spans="1:16" ht="45" customHeight="1" x14ac:dyDescent="0.2">
      <c r="A1" s="216" t="s">
        <v>75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5" customHeight="1" x14ac:dyDescent="0.2">
      <c r="A2" s="2"/>
      <c r="B2" s="3"/>
      <c r="N2" s="9"/>
    </row>
    <row r="3" spans="1:16" ht="15" customHeight="1" x14ac:dyDescent="0.2">
      <c r="A3" s="2"/>
      <c r="B3" s="3"/>
      <c r="N3" s="106"/>
      <c r="O3" s="132"/>
      <c r="P3" s="132"/>
    </row>
    <row r="4" spans="1:16" ht="30" customHeight="1" x14ac:dyDescent="0.2">
      <c r="A4" s="10" t="s">
        <v>5</v>
      </c>
      <c r="B4" s="11">
        <v>2002</v>
      </c>
      <c r="C4" s="11">
        <v>2003</v>
      </c>
      <c r="D4" s="11">
        <v>2004</v>
      </c>
      <c r="E4" s="11">
        <v>2005</v>
      </c>
      <c r="F4" s="11">
        <v>2006</v>
      </c>
      <c r="G4" s="11">
        <v>2007</v>
      </c>
      <c r="H4" s="11">
        <v>2008</v>
      </c>
      <c r="I4" s="11">
        <v>2009</v>
      </c>
      <c r="J4" s="11">
        <v>2010</v>
      </c>
      <c r="K4" s="11">
        <v>2011</v>
      </c>
      <c r="L4" s="11">
        <v>2012</v>
      </c>
      <c r="M4" s="11">
        <v>2013</v>
      </c>
      <c r="N4" s="11">
        <v>2014</v>
      </c>
      <c r="O4" s="11">
        <v>2015</v>
      </c>
      <c r="P4" s="129">
        <v>2016</v>
      </c>
    </row>
    <row r="5" spans="1:16" s="5" customFormat="1" ht="15" customHeight="1" x14ac:dyDescent="0.2">
      <c r="A5" s="4" t="s">
        <v>14</v>
      </c>
      <c r="B5" s="162">
        <f>('Tabela 2'!B6/'Tabela 2'!B18)*100</f>
        <v>85.576901525205514</v>
      </c>
      <c r="C5" s="171">
        <f>('Tabela 2'!C6/'Tabela 2'!C18)*100</f>
        <v>85.851760495182802</v>
      </c>
      <c r="D5" s="171">
        <f>('Tabela 2'!D6/'Tabela 2'!D18)*100</f>
        <v>86.770586896287199</v>
      </c>
      <c r="E5" s="171">
        <f>('Tabela 2'!E6/'Tabela 2'!E18)*100</f>
        <v>85.740399565424497</v>
      </c>
      <c r="F5" s="171">
        <f>('Tabela 2'!F6/'Tabela 2'!F18)*100</f>
        <v>86.478740429598787</v>
      </c>
      <c r="G5" s="171">
        <f>('Tabela 2'!G6/'Tabela 2'!G18)*100</f>
        <v>86.346663481290236</v>
      </c>
      <c r="H5" s="171">
        <f>('Tabela 2'!H6/'Tabela 2'!H18)*100</f>
        <v>85.915994652859212</v>
      </c>
      <c r="I5" s="171">
        <f>('Tabela 2'!I6/'Tabela 2'!I18)*100</f>
        <v>87.094389807103369</v>
      </c>
      <c r="J5" s="171">
        <f>('Tabela 2'!J6/'Tabela 2'!J18)*100</f>
        <v>86.913590687000891</v>
      </c>
      <c r="K5" s="171">
        <f>('Tabela 2'!K6/'Tabela 2'!K18)*100</f>
        <v>87.380782362196115</v>
      </c>
      <c r="L5" s="171">
        <f>('Tabela 2'!L6/'Tabela 2'!L18)*100</f>
        <v>87.522258793106872</v>
      </c>
      <c r="M5" s="171">
        <f>('Tabela 2'!M6/'Tabela 2'!M18)*100</f>
        <v>87.870106450753141</v>
      </c>
      <c r="N5" s="171">
        <f>('Tabela 2'!N6/'Tabela 2'!N18)*100</f>
        <v>87.906225001360497</v>
      </c>
      <c r="O5" s="171">
        <f>('Tabela 2'!O6/'Tabela 2'!O18)*100</f>
        <v>88.083096423113219</v>
      </c>
      <c r="P5" s="171">
        <f>('Tabela 2'!P6/'Tabela 2'!P18)*100</f>
        <v>87.819761454942082</v>
      </c>
    </row>
    <row r="6" spans="1:16" s="7" customFormat="1" ht="15" customHeight="1" x14ac:dyDescent="0.2">
      <c r="A6" s="6" t="s">
        <v>26</v>
      </c>
      <c r="B6" s="164">
        <f>('Tabela 2'!B12/'Tabela 2'!B18)*100</f>
        <v>14.423098474794482</v>
      </c>
      <c r="C6" s="53">
        <f>('Tabela 2'!C12/'Tabela 2'!C18)*100</f>
        <v>14.148239504817195</v>
      </c>
      <c r="D6" s="53">
        <f>('Tabela 2'!D12/'Tabela 2'!D18)*100</f>
        <v>13.229413103712801</v>
      </c>
      <c r="E6" s="53">
        <f>('Tabela 2'!E12/'Tabela 2'!E18)*100</f>
        <v>14.259600434575503</v>
      </c>
      <c r="F6" s="53">
        <f>('Tabela 2'!F12/'Tabela 2'!F18)*100</f>
        <v>13.521259570401215</v>
      </c>
      <c r="G6" s="53">
        <f>('Tabela 2'!G12/'Tabela 2'!G18)*100</f>
        <v>13.653336518709763</v>
      </c>
      <c r="H6" s="53">
        <f>('Tabela 2'!H12/'Tabela 2'!H18)*100</f>
        <v>14.08400534714078</v>
      </c>
      <c r="I6" s="53">
        <f>('Tabela 2'!I12/'Tabela 2'!I18)*100</f>
        <v>12.90561019289663</v>
      </c>
      <c r="J6" s="53">
        <f>('Tabela 2'!J12/'Tabela 2'!J18)*100</f>
        <v>13.086409312999105</v>
      </c>
      <c r="K6" s="53">
        <f>('Tabela 2'!K12/'Tabela 2'!K18)*100</f>
        <v>12.619217637803882</v>
      </c>
      <c r="L6" s="53">
        <f>('Tabela 2'!L12/'Tabela 2'!L18)*100</f>
        <v>12.477741206893137</v>
      </c>
      <c r="M6" s="53">
        <f>('Tabela 2'!M12/'Tabela 2'!M18)*100</f>
        <v>12.129893549246862</v>
      </c>
      <c r="N6" s="53">
        <f>('Tabela 2'!N12/'Tabela 2'!N18)*100</f>
        <v>12.093774998639503</v>
      </c>
      <c r="O6" s="53">
        <f>('Tabela 2'!O12/'Tabela 2'!O18)*100</f>
        <v>11.916903576886785</v>
      </c>
      <c r="P6" s="53">
        <f>('Tabela 2'!P12/'Tabela 2'!P18)*100</f>
        <v>12.180238545057916</v>
      </c>
    </row>
    <row r="7" spans="1:16" s="7" customFormat="1" ht="15" customHeight="1" x14ac:dyDescent="0.2">
      <c r="A7" s="8" t="s">
        <v>29</v>
      </c>
      <c r="B7" s="165">
        <f>B5+B6</f>
        <v>100</v>
      </c>
      <c r="C7" s="177">
        <f t="shared" ref="C7:P7" si="0">C5+C6</f>
        <v>100</v>
      </c>
      <c r="D7" s="177">
        <f t="shared" si="0"/>
        <v>100</v>
      </c>
      <c r="E7" s="177">
        <f t="shared" si="0"/>
        <v>100</v>
      </c>
      <c r="F7" s="177">
        <f t="shared" si="0"/>
        <v>100</v>
      </c>
      <c r="G7" s="177">
        <f t="shared" si="0"/>
        <v>100</v>
      </c>
      <c r="H7" s="177">
        <f t="shared" si="0"/>
        <v>99.999999999999986</v>
      </c>
      <c r="I7" s="177">
        <f t="shared" si="0"/>
        <v>100</v>
      </c>
      <c r="J7" s="177">
        <f t="shared" si="0"/>
        <v>100</v>
      </c>
      <c r="K7" s="177">
        <f t="shared" si="0"/>
        <v>100</v>
      </c>
      <c r="L7" s="177">
        <f t="shared" si="0"/>
        <v>100.00000000000001</v>
      </c>
      <c r="M7" s="177">
        <f t="shared" si="0"/>
        <v>100</v>
      </c>
      <c r="N7" s="177">
        <f t="shared" si="0"/>
        <v>100</v>
      </c>
      <c r="O7" s="177">
        <f t="shared" ref="O7" si="1">O5+O6</f>
        <v>100</v>
      </c>
      <c r="P7" s="177">
        <f t="shared" si="0"/>
        <v>100</v>
      </c>
    </row>
    <row r="8" spans="1:16" ht="15" customHeight="1" x14ac:dyDescent="0.2">
      <c r="A8" s="44" t="s">
        <v>56</v>
      </c>
    </row>
    <row r="9" spans="1:16" ht="15" customHeight="1" x14ac:dyDescent="0.2"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</row>
  </sheetData>
  <mergeCells count="1">
    <mergeCell ref="A1:P1"/>
  </mergeCells>
  <printOptions horizontalCentered="1"/>
  <pageMargins left="0.59055118110236227" right="0.59055118110236227" top="1.1811023622047245" bottom="1.1811023622047245" header="0.11811023622047245" footer="0.11811023622047245"/>
  <pageSetup paperSize="9" scale="72" orientation="landscape" r:id="rId1"/>
  <headerFooter alignWithMargins="0">
    <oddHeader>&amp;A</oddHeader>
    <oddFooter>Página 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zoomScale="90" zoomScaleNormal="90" zoomScaleSheetLayoutView="100" workbookViewId="0">
      <selection sqref="A1:P1"/>
    </sheetView>
  </sheetViews>
  <sheetFormatPr defaultColWidth="11.19921875" defaultRowHeight="15" customHeight="1" x14ac:dyDescent="0.2"/>
  <cols>
    <col min="1" max="1" width="123.59765625" style="9" customWidth="1"/>
    <col min="2" max="5" width="16" style="1" customWidth="1"/>
    <col min="6" max="6" width="15.19921875" style="1" customWidth="1"/>
    <col min="7" max="7" width="15.796875" style="1" customWidth="1"/>
    <col min="8" max="8" width="15.19921875" style="1" customWidth="1"/>
    <col min="9" max="9" width="15" style="1" customWidth="1"/>
    <col min="10" max="11" width="14.3984375" style="1" customWidth="1"/>
    <col min="12" max="12" width="15" style="1" customWidth="1"/>
    <col min="13" max="13" width="14.3984375" style="1" customWidth="1"/>
    <col min="14" max="14" width="14.796875" style="1" customWidth="1"/>
    <col min="15" max="16" width="14.59765625" style="1" customWidth="1"/>
    <col min="17" max="16384" width="11.19921875" style="1"/>
  </cols>
  <sheetData>
    <row r="1" spans="1:16" ht="45" customHeight="1" x14ac:dyDescent="0.2">
      <c r="A1" s="216" t="s">
        <v>76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5" customHeight="1" x14ac:dyDescent="0.2">
      <c r="A2" s="1"/>
    </row>
    <row r="3" spans="1:16" ht="15" customHeight="1" x14ac:dyDescent="0.2">
      <c r="A3" s="1"/>
    </row>
    <row r="4" spans="1:16" ht="15" customHeight="1" x14ac:dyDescent="0.2">
      <c r="A4" s="210" t="s">
        <v>5</v>
      </c>
      <c r="B4" s="214" t="s">
        <v>78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</row>
    <row r="5" spans="1:16" ht="15" customHeight="1" x14ac:dyDescent="0.2">
      <c r="A5" s="211"/>
      <c r="B5" s="101">
        <v>2002</v>
      </c>
      <c r="C5" s="102">
        <v>2003</v>
      </c>
      <c r="D5" s="101">
        <v>2004</v>
      </c>
      <c r="E5" s="102">
        <v>2005</v>
      </c>
      <c r="F5" s="101">
        <v>2006</v>
      </c>
      <c r="G5" s="102">
        <v>2007</v>
      </c>
      <c r="H5" s="101">
        <v>2008</v>
      </c>
      <c r="I5" s="102">
        <v>2009</v>
      </c>
      <c r="J5" s="101">
        <v>2010</v>
      </c>
      <c r="K5" s="102">
        <v>2011</v>
      </c>
      <c r="L5" s="101">
        <v>2012</v>
      </c>
      <c r="M5" s="101">
        <v>2013</v>
      </c>
      <c r="N5" s="101">
        <v>2014</v>
      </c>
      <c r="O5" s="101">
        <v>2015</v>
      </c>
      <c r="P5" s="104">
        <v>2016</v>
      </c>
    </row>
    <row r="6" spans="1:16" s="5" customFormat="1" ht="15" customHeight="1" x14ac:dyDescent="0.2">
      <c r="A6" s="46" t="s">
        <v>28</v>
      </c>
      <c r="B6" s="174">
        <v>8.3589157857382528</v>
      </c>
      <c r="C6" s="167">
        <v>8.4169052097727199</v>
      </c>
      <c r="D6" s="167">
        <v>8.9732263624607054</v>
      </c>
      <c r="E6" s="167">
        <v>8.7639899578833589</v>
      </c>
      <c r="F6" s="167">
        <v>8.974098336265488</v>
      </c>
      <c r="G6" s="167">
        <v>8.9474541345769794</v>
      </c>
      <c r="H6" s="167">
        <v>9.113669836405828</v>
      </c>
      <c r="I6" s="167">
        <v>8.7848526754001988</v>
      </c>
      <c r="J6" s="167">
        <v>9.2397442840708592</v>
      </c>
      <c r="K6" s="167">
        <v>9.3975472920276975</v>
      </c>
      <c r="L6" s="167">
        <v>9.4546027243150412</v>
      </c>
      <c r="M6" s="167">
        <v>9.4166233566565669</v>
      </c>
      <c r="N6" s="167">
        <v>9.132872027685119</v>
      </c>
      <c r="O6" s="167">
        <v>8.872738856886599</v>
      </c>
      <c r="P6" s="167">
        <v>8.8284020816482851</v>
      </c>
    </row>
    <row r="7" spans="1:16" s="5" customFormat="1" ht="15" customHeight="1" x14ac:dyDescent="0.2">
      <c r="A7" s="47" t="s">
        <v>13</v>
      </c>
      <c r="B7" s="174">
        <v>8.2300104789712218</v>
      </c>
      <c r="C7" s="159">
        <v>7.7304071230192779</v>
      </c>
      <c r="D7" s="159">
        <v>9.8910089901847975</v>
      </c>
      <c r="E7" s="159">
        <v>10.5570807483436</v>
      </c>
      <c r="F7" s="159">
        <v>11.261712034643514</v>
      </c>
      <c r="G7" s="159">
        <v>10.344108986878689</v>
      </c>
      <c r="H7" s="159">
        <v>10.128848498993896</v>
      </c>
      <c r="I7" s="159">
        <v>9.7655635668427134</v>
      </c>
      <c r="J7" s="159">
        <v>10.68323596457882</v>
      </c>
      <c r="K7" s="159">
        <v>12.522231767970517</v>
      </c>
      <c r="L7" s="159">
        <v>12.734468708751924</v>
      </c>
      <c r="M7" s="159">
        <v>10.014510141443857</v>
      </c>
      <c r="N7" s="159">
        <v>10.235477023275095</v>
      </c>
      <c r="O7" s="159">
        <v>9.4369846671057385</v>
      </c>
      <c r="P7" s="159">
        <v>10.831653554550167</v>
      </c>
    </row>
    <row r="8" spans="1:16" s="7" customFormat="1" ht="15" customHeight="1" x14ac:dyDescent="0.2">
      <c r="A8" s="47" t="s">
        <v>25</v>
      </c>
      <c r="B8" s="174">
        <v>9.0445783446084125</v>
      </c>
      <c r="C8" s="159">
        <v>9.3852578862716527</v>
      </c>
      <c r="D8" s="159">
        <v>10.158008947472295</v>
      </c>
      <c r="E8" s="159">
        <v>9.917261296898257</v>
      </c>
      <c r="F8" s="159">
        <v>9.8913663321984444</v>
      </c>
      <c r="G8" s="159">
        <v>10.222798947848098</v>
      </c>
      <c r="H8" s="159">
        <v>10.639098172969733</v>
      </c>
      <c r="I8" s="159">
        <v>10.262779409529857</v>
      </c>
      <c r="J8" s="159">
        <v>11.20053733449596</v>
      </c>
      <c r="K8" s="159">
        <v>11.468438553142557</v>
      </c>
      <c r="L8" s="159">
        <v>11.272607220836591</v>
      </c>
      <c r="M8" s="159">
        <v>11.591259383346795</v>
      </c>
      <c r="N8" s="159">
        <v>11.063987360094243</v>
      </c>
      <c r="O8" s="159">
        <v>10.277566042780521</v>
      </c>
      <c r="P8" s="159">
        <v>10.292425232251023</v>
      </c>
    </row>
    <row r="9" spans="1:16" s="7" customFormat="1" ht="15" customHeight="1" x14ac:dyDescent="0.2">
      <c r="A9" s="4" t="s">
        <v>12</v>
      </c>
      <c r="B9" s="175">
        <v>7.939811367548705</v>
      </c>
      <c r="C9" s="160">
        <v>8.8488762127801621</v>
      </c>
      <c r="D9" s="160">
        <v>10.356084062326028</v>
      </c>
      <c r="E9" s="160">
        <v>8.0764706100460195</v>
      </c>
      <c r="F9" s="160">
        <v>5.67239768347474</v>
      </c>
      <c r="G9" s="160">
        <v>5.5924858006906684</v>
      </c>
      <c r="H9" s="160">
        <v>7.5555627903180422</v>
      </c>
      <c r="I9" s="160">
        <v>7.4248888191637148</v>
      </c>
      <c r="J9" s="160">
        <v>15.695222591777668</v>
      </c>
      <c r="K9" s="160">
        <v>16.040853901379222</v>
      </c>
      <c r="L9" s="160">
        <v>14.51011702716986</v>
      </c>
      <c r="M9" s="160">
        <v>16.923316899954958</v>
      </c>
      <c r="N9" s="160">
        <v>15.046143557580631</v>
      </c>
      <c r="O9" s="160">
        <v>14.982011684189878</v>
      </c>
      <c r="P9" s="160">
        <v>25.002434063444955</v>
      </c>
    </row>
    <row r="10" spans="1:16" s="7" customFormat="1" ht="15" customHeight="1" x14ac:dyDescent="0.2">
      <c r="A10" s="119" t="s">
        <v>11</v>
      </c>
      <c r="B10" s="175">
        <v>9.1020110083079349</v>
      </c>
      <c r="C10" s="160">
        <v>8.9542002558449934</v>
      </c>
      <c r="D10" s="160">
        <v>10.026955126961347</v>
      </c>
      <c r="E10" s="160">
        <v>9.691695436177115</v>
      </c>
      <c r="F10" s="160">
        <v>10.056216981618853</v>
      </c>
      <c r="G10" s="160">
        <v>10.236378753228681</v>
      </c>
      <c r="H10" s="160">
        <v>10.92733176786933</v>
      </c>
      <c r="I10" s="160">
        <v>9.7767604514480304</v>
      </c>
      <c r="J10" s="160">
        <v>10.558788229891254</v>
      </c>
      <c r="K10" s="160">
        <v>10.193851887553496</v>
      </c>
      <c r="L10" s="160">
        <v>10.248306525215805</v>
      </c>
      <c r="M10" s="160">
        <v>10.334782981700961</v>
      </c>
      <c r="N10" s="160">
        <v>10.015211954535143</v>
      </c>
      <c r="O10" s="160">
        <v>9.6742941189306784</v>
      </c>
      <c r="P10" s="160">
        <v>9.4581052073389831</v>
      </c>
    </row>
    <row r="11" spans="1:16" s="7" customFormat="1" ht="15" customHeight="1" x14ac:dyDescent="0.2">
      <c r="A11" s="4" t="s">
        <v>19</v>
      </c>
      <c r="B11" s="175">
        <v>12.67206546314446</v>
      </c>
      <c r="C11" s="160">
        <v>14.389733786345365</v>
      </c>
      <c r="D11" s="160">
        <v>15.039617515547219</v>
      </c>
      <c r="E11" s="160">
        <v>15.802064298784323</v>
      </c>
      <c r="F11" s="160">
        <v>16.583646128777012</v>
      </c>
      <c r="G11" s="160">
        <v>16.769225625092002</v>
      </c>
      <c r="H11" s="160">
        <v>17.678004135941066</v>
      </c>
      <c r="I11" s="160">
        <v>14.137819469261641</v>
      </c>
      <c r="J11" s="160">
        <v>12.556418884069977</v>
      </c>
      <c r="K11" s="160">
        <v>13.441311883904062</v>
      </c>
      <c r="L11" s="160">
        <v>11.96473784175905</v>
      </c>
      <c r="M11" s="160">
        <v>11.036860533041789</v>
      </c>
      <c r="N11" s="160">
        <v>11.322342502562902</v>
      </c>
      <c r="O11" s="160">
        <v>10.398236437606956</v>
      </c>
      <c r="P11" s="160">
        <v>9.7064642115523156</v>
      </c>
    </row>
    <row r="12" spans="1:16" s="7" customFormat="1" ht="15" customHeight="1" x14ac:dyDescent="0.2">
      <c r="A12" s="4" t="s">
        <v>7</v>
      </c>
      <c r="B12" s="175">
        <v>7.350232053738627</v>
      </c>
      <c r="C12" s="160">
        <v>7.6703348966502185</v>
      </c>
      <c r="D12" s="160">
        <v>7.1187502496677473</v>
      </c>
      <c r="E12" s="160">
        <v>7.706316510265629</v>
      </c>
      <c r="F12" s="160">
        <v>7.6986479900951545</v>
      </c>
      <c r="G12" s="160">
        <v>8.8707404596620254</v>
      </c>
      <c r="H12" s="160">
        <v>8.0224741376151893</v>
      </c>
      <c r="I12" s="160">
        <v>10.861724481649345</v>
      </c>
      <c r="J12" s="160">
        <v>9.736308455448885</v>
      </c>
      <c r="K12" s="160">
        <v>10.261980998546029</v>
      </c>
      <c r="L12" s="160">
        <v>10.723447605043082</v>
      </c>
      <c r="M12" s="160">
        <v>10.708452202691717</v>
      </c>
      <c r="N12" s="160">
        <v>10.62854859669906</v>
      </c>
      <c r="O12" s="160">
        <v>9.7524684940427004</v>
      </c>
      <c r="P12" s="160">
        <v>9.6773608202046244</v>
      </c>
    </row>
    <row r="13" spans="1:16" s="7" customFormat="1" ht="15" customHeight="1" x14ac:dyDescent="0.2">
      <c r="A13" s="118" t="s">
        <v>10</v>
      </c>
      <c r="B13" s="174">
        <v>8.1022657357268351</v>
      </c>
      <c r="C13" s="159">
        <v>8.0953967612225117</v>
      </c>
      <c r="D13" s="159">
        <v>8.3541934367740343</v>
      </c>
      <c r="E13" s="159">
        <v>8.1181240225898517</v>
      </c>
      <c r="F13" s="159">
        <v>8.421172418414649</v>
      </c>
      <c r="G13" s="159">
        <v>8.3296806346663317</v>
      </c>
      <c r="H13" s="159">
        <v>8.4121076387005012</v>
      </c>
      <c r="I13" s="159">
        <v>8.1639152279456191</v>
      </c>
      <c r="J13" s="159">
        <v>8.3447237438885082</v>
      </c>
      <c r="K13" s="159">
        <v>8.3308237396041438</v>
      </c>
      <c r="L13" s="159">
        <v>8.536718819820921</v>
      </c>
      <c r="M13" s="159">
        <v>8.5980600066444666</v>
      </c>
      <c r="N13" s="159">
        <v>8.4095508526999598</v>
      </c>
      <c r="O13" s="159">
        <v>8.3971235066414636</v>
      </c>
      <c r="P13" s="159">
        <v>8.2481619060470024</v>
      </c>
    </row>
    <row r="14" spans="1:16" s="7" customFormat="1" ht="15" customHeight="1" x14ac:dyDescent="0.2">
      <c r="A14" s="4" t="s">
        <v>20</v>
      </c>
      <c r="B14" s="175">
        <v>8.4345669272508861</v>
      </c>
      <c r="C14" s="160">
        <v>8.5311231931260796</v>
      </c>
      <c r="D14" s="160">
        <v>8.6976259858683385</v>
      </c>
      <c r="E14" s="160">
        <v>8.4397964146791313</v>
      </c>
      <c r="F14" s="160">
        <v>9.4124068798045126</v>
      </c>
      <c r="G14" s="160">
        <v>8.7518835752672661</v>
      </c>
      <c r="H14" s="160">
        <v>8.7898461690423719</v>
      </c>
      <c r="I14" s="160">
        <v>8.1707832642408764</v>
      </c>
      <c r="J14" s="160">
        <v>8.6603897023016252</v>
      </c>
      <c r="K14" s="160">
        <v>8.6303367133382576</v>
      </c>
      <c r="L14" s="160">
        <v>8.6949424295668507</v>
      </c>
      <c r="M14" s="160">
        <v>8.5937223076289335</v>
      </c>
      <c r="N14" s="160">
        <v>8.5496917442614162</v>
      </c>
      <c r="O14" s="160">
        <v>8.4187432876575006</v>
      </c>
      <c r="P14" s="160">
        <v>8.2868701920781298</v>
      </c>
    </row>
    <row r="15" spans="1:16" s="7" customFormat="1" ht="15" customHeight="1" x14ac:dyDescent="0.2">
      <c r="A15" s="4" t="s">
        <v>9</v>
      </c>
      <c r="B15" s="175">
        <v>9.0509417053785075</v>
      </c>
      <c r="C15" s="160">
        <v>9.9162246193427386</v>
      </c>
      <c r="D15" s="160">
        <v>8.463837402600209</v>
      </c>
      <c r="E15" s="160">
        <v>9.3332032002946246</v>
      </c>
      <c r="F15" s="160">
        <v>11.162408206887465</v>
      </c>
      <c r="G15" s="160">
        <v>10.272807150951325</v>
      </c>
      <c r="H15" s="160">
        <v>11.040367075870529</v>
      </c>
      <c r="I15" s="160">
        <v>10.273283060241257</v>
      </c>
      <c r="J15" s="160">
        <v>10.23558117402273</v>
      </c>
      <c r="K15" s="160">
        <v>9.844900758725986</v>
      </c>
      <c r="L15" s="160">
        <v>9.8093995381570842</v>
      </c>
      <c r="M15" s="160">
        <v>9.3011327067092004</v>
      </c>
      <c r="N15" s="160">
        <v>8.9822578219647564</v>
      </c>
      <c r="O15" s="160">
        <v>9.2164918102620348</v>
      </c>
      <c r="P15" s="160">
        <v>8.3898829207552126</v>
      </c>
    </row>
    <row r="16" spans="1:16" s="7" customFormat="1" ht="15" customHeight="1" x14ac:dyDescent="0.2">
      <c r="A16" s="1" t="s">
        <v>21</v>
      </c>
      <c r="B16" s="175">
        <v>7.3645616798349121</v>
      </c>
      <c r="C16" s="160">
        <v>6.8910537812591954</v>
      </c>
      <c r="D16" s="160">
        <v>7.9058125755006934</v>
      </c>
      <c r="E16" s="160">
        <v>8.2890264126869031</v>
      </c>
      <c r="F16" s="160">
        <v>7.7717588896521956</v>
      </c>
      <c r="G16" s="160">
        <v>8.7483404885337865</v>
      </c>
      <c r="H16" s="160">
        <v>7.845074870396239</v>
      </c>
      <c r="I16" s="160">
        <v>8.7981111273298627</v>
      </c>
      <c r="J16" s="160">
        <v>8.3961137218206776</v>
      </c>
      <c r="K16" s="160">
        <v>8.2244865244823568</v>
      </c>
      <c r="L16" s="160">
        <v>8.6028298597741983</v>
      </c>
      <c r="M16" s="160">
        <v>7.8558789752256954</v>
      </c>
      <c r="N16" s="160">
        <v>9.0221808250537787</v>
      </c>
      <c r="O16" s="160">
        <v>8.1435123411026051</v>
      </c>
      <c r="P16" s="160">
        <v>8.0023605791610972</v>
      </c>
    </row>
    <row r="17" spans="1:16" s="7" customFormat="1" ht="15" customHeight="1" x14ac:dyDescent="0.2">
      <c r="A17" s="4" t="s">
        <v>22</v>
      </c>
      <c r="B17" s="175">
        <v>7.8294376521780311</v>
      </c>
      <c r="C17" s="160">
        <v>8.3494219409973844</v>
      </c>
      <c r="D17" s="160">
        <v>7.9284860738391094</v>
      </c>
      <c r="E17" s="160">
        <v>8.0706227104659778</v>
      </c>
      <c r="F17" s="160">
        <v>8.3203460607200981</v>
      </c>
      <c r="G17" s="160">
        <v>7.8302047544396052</v>
      </c>
      <c r="H17" s="160">
        <v>7.1469377092386459</v>
      </c>
      <c r="I17" s="160">
        <v>6.2233019896513042</v>
      </c>
      <c r="J17" s="160">
        <v>5.9545594005347899</v>
      </c>
      <c r="K17" s="160">
        <v>5.6603885650860635</v>
      </c>
      <c r="L17" s="160">
        <v>6.1699873568847581</v>
      </c>
      <c r="M17" s="160">
        <v>6.7389971808637048</v>
      </c>
      <c r="N17" s="160">
        <v>6.6220516129544729</v>
      </c>
      <c r="O17" s="160">
        <v>6.9612370757402227</v>
      </c>
      <c r="P17" s="160">
        <v>7.0820964478517991</v>
      </c>
    </row>
    <row r="18" spans="1:16" s="7" customFormat="1" ht="15" customHeight="1" x14ac:dyDescent="0.2">
      <c r="A18" s="4" t="s">
        <v>8</v>
      </c>
      <c r="B18" s="175">
        <v>4.7542857347036254</v>
      </c>
      <c r="C18" s="160">
        <v>4.7863646739273893</v>
      </c>
      <c r="D18" s="160">
        <v>5.4881887551025201</v>
      </c>
      <c r="E18" s="160">
        <v>4.4741570803754191</v>
      </c>
      <c r="F18" s="160">
        <v>4.6175652436904056</v>
      </c>
      <c r="G18" s="160">
        <v>4.9179801041828082</v>
      </c>
      <c r="H18" s="160">
        <v>4.5657446388575531</v>
      </c>
      <c r="I18" s="160">
        <v>4.8794619471979859</v>
      </c>
      <c r="J18" s="160">
        <v>5.0264577069336056</v>
      </c>
      <c r="K18" s="160">
        <v>5.0329318428260619</v>
      </c>
      <c r="L18" s="160">
        <v>5.4051012195200867</v>
      </c>
      <c r="M18" s="160">
        <v>5.4372148337662409</v>
      </c>
      <c r="N18" s="160">
        <v>5.5841063931338581</v>
      </c>
      <c r="O18" s="160">
        <v>5.4184926990618383</v>
      </c>
      <c r="P18" s="160">
        <v>5.3223504353656672</v>
      </c>
    </row>
    <row r="19" spans="1:16" s="7" customFormat="1" ht="15" customHeight="1" x14ac:dyDescent="0.2">
      <c r="A19" s="4" t="s">
        <v>6</v>
      </c>
      <c r="B19" s="175">
        <v>8.3945421359589485</v>
      </c>
      <c r="C19" s="160">
        <v>8.3141667936873347</v>
      </c>
      <c r="D19" s="160">
        <v>8.3024403080292206</v>
      </c>
      <c r="E19" s="160">
        <v>8.4482752541957158</v>
      </c>
      <c r="F19" s="160">
        <v>8.4428616398029721</v>
      </c>
      <c r="G19" s="160">
        <v>8.6494739611836291</v>
      </c>
      <c r="H19" s="160">
        <v>8.9031356315643109</v>
      </c>
      <c r="I19" s="160">
        <v>9.2201824769121927</v>
      </c>
      <c r="J19" s="160">
        <v>9.4674451151257397</v>
      </c>
      <c r="K19" s="160">
        <v>9.4055351173166795</v>
      </c>
      <c r="L19" s="160">
        <v>9.4987391660163016</v>
      </c>
      <c r="M19" s="160">
        <v>9.5535438955382865</v>
      </c>
      <c r="N19" s="160">
        <v>9.4340993224630871</v>
      </c>
      <c r="O19" s="160">
        <v>9.3885381451322036</v>
      </c>
      <c r="P19" s="160">
        <v>9.2302709016703641</v>
      </c>
    </row>
    <row r="20" spans="1:16" s="7" customFormat="1" ht="15" customHeight="1" x14ac:dyDescent="0.2">
      <c r="A20" s="4" t="s">
        <v>23</v>
      </c>
      <c r="B20" s="175">
        <v>7.3285898318965206</v>
      </c>
      <c r="C20" s="160">
        <v>6.7970295956542701</v>
      </c>
      <c r="D20" s="160">
        <v>8.7165466019285383</v>
      </c>
      <c r="E20" s="160">
        <v>7.2989571821152994</v>
      </c>
      <c r="F20" s="160">
        <v>8.1691967465850492</v>
      </c>
      <c r="G20" s="160">
        <v>8.2570442994193236</v>
      </c>
      <c r="H20" s="160">
        <v>8.1984527524868103</v>
      </c>
      <c r="I20" s="160">
        <v>7.7421850405967394</v>
      </c>
      <c r="J20" s="160">
        <v>8.2863935112243468</v>
      </c>
      <c r="K20" s="160">
        <v>8.3638147646421039</v>
      </c>
      <c r="L20" s="160">
        <v>8.7708154866304042</v>
      </c>
      <c r="M20" s="160">
        <v>9.0123490100530415</v>
      </c>
      <c r="N20" s="160">
        <v>8.1065888776801689</v>
      </c>
      <c r="O20" s="160">
        <v>8.2633776953797344</v>
      </c>
      <c r="P20" s="160">
        <v>8.1334391191733246</v>
      </c>
    </row>
    <row r="21" spans="1:16" s="7" customFormat="1" ht="15" customHeight="1" x14ac:dyDescent="0.2">
      <c r="A21" s="120" t="s">
        <v>24</v>
      </c>
      <c r="B21" s="175">
        <v>8.945925318743134</v>
      </c>
      <c r="C21" s="160">
        <v>8.6656532544729821</v>
      </c>
      <c r="D21" s="160">
        <v>8.6278495361281582</v>
      </c>
      <c r="E21" s="160">
        <v>8.7065872815723253</v>
      </c>
      <c r="F21" s="160">
        <v>8.6489231465348801</v>
      </c>
      <c r="G21" s="160">
        <v>8.7003131067902792</v>
      </c>
      <c r="H21" s="160">
        <v>8.8713831226230795</v>
      </c>
      <c r="I21" s="160">
        <v>8.4962973658881324</v>
      </c>
      <c r="J21" s="160">
        <v>8.5614685777533239</v>
      </c>
      <c r="K21" s="160">
        <v>8.6105403134099614</v>
      </c>
      <c r="L21" s="160">
        <v>8.8058479328298507</v>
      </c>
      <c r="M21" s="160">
        <v>8.7611493476857909</v>
      </c>
      <c r="N21" s="160">
        <v>8.8015848879619085</v>
      </c>
      <c r="O21" s="160">
        <v>8.9088002423331023</v>
      </c>
      <c r="P21" s="160">
        <v>8.8990285494981194</v>
      </c>
    </row>
    <row r="22" spans="1:16" s="7" customFormat="1" ht="15" customHeight="1" x14ac:dyDescent="0.2">
      <c r="A22" s="120" t="s">
        <v>27</v>
      </c>
      <c r="B22" s="175">
        <v>10.038387461296546</v>
      </c>
      <c r="C22" s="160">
        <v>10.097031375234927</v>
      </c>
      <c r="D22" s="160">
        <v>10.242001902334376</v>
      </c>
      <c r="E22" s="160">
        <v>10.309894436621766</v>
      </c>
      <c r="F22" s="160">
        <v>9.1793356234419079</v>
      </c>
      <c r="G22" s="160">
        <v>9.1686912590821876</v>
      </c>
      <c r="H22" s="160">
        <v>9.1642356115349699</v>
      </c>
      <c r="I22" s="160">
        <v>9.167429006980683</v>
      </c>
      <c r="J22" s="160">
        <v>9.1346364047304469</v>
      </c>
      <c r="K22" s="160">
        <v>9.2028773497285634</v>
      </c>
      <c r="L22" s="160">
        <v>9.3438086082606038</v>
      </c>
      <c r="M22" s="160">
        <v>9.4723356229368303</v>
      </c>
      <c r="N22" s="160">
        <v>8.3713437224516181</v>
      </c>
      <c r="O22" s="160">
        <v>8.5454543942755503</v>
      </c>
      <c r="P22" s="160">
        <v>8.5486591445712055</v>
      </c>
    </row>
    <row r="23" spans="1:16" s="13" customFormat="1" ht="15" customHeight="1" x14ac:dyDescent="0.2">
      <c r="A23" s="120" t="s">
        <v>43</v>
      </c>
      <c r="B23" s="176">
        <v>9.0071853279856473</v>
      </c>
      <c r="C23" s="161">
        <v>9.47067592470537</v>
      </c>
      <c r="D23" s="161">
        <v>9.6140677331907511</v>
      </c>
      <c r="E23" s="161">
        <v>9.2150291378523601</v>
      </c>
      <c r="F23" s="161">
        <v>9.3993690232913742</v>
      </c>
      <c r="G23" s="161">
        <v>9.2474554572218786</v>
      </c>
      <c r="H23" s="161">
        <v>9.5528648603793638</v>
      </c>
      <c r="I23" s="161">
        <v>9.7343029924468976</v>
      </c>
      <c r="J23" s="161">
        <v>9.8677928287644718</v>
      </c>
      <c r="K23" s="161">
        <v>9.7780022593428892</v>
      </c>
      <c r="L23" s="161">
        <v>9.6225528374192049</v>
      </c>
      <c r="M23" s="161">
        <v>10.663954862321743</v>
      </c>
      <c r="N23" s="161">
        <v>9.9724980241813661</v>
      </c>
      <c r="O23" s="161">
        <v>10.025703748050605</v>
      </c>
      <c r="P23" s="161">
        <v>9.9482154104284408</v>
      </c>
    </row>
    <row r="24" spans="1:16" ht="15" customHeight="1" x14ac:dyDescent="0.2">
      <c r="A24" s="52" t="s">
        <v>57</v>
      </c>
    </row>
    <row r="25" spans="1:16" ht="15" customHeight="1" x14ac:dyDescent="0.2">
      <c r="A25" s="103" t="s">
        <v>55</v>
      </c>
    </row>
    <row r="27" spans="1:16" ht="15" customHeight="1" x14ac:dyDescent="0.2"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</row>
    <row r="28" spans="1:16" ht="15" customHeight="1" x14ac:dyDescent="0.2"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</row>
  </sheetData>
  <mergeCells count="3">
    <mergeCell ref="A4:A5"/>
    <mergeCell ref="B4:P4"/>
    <mergeCell ref="A1:P1"/>
  </mergeCells>
  <printOptions horizontalCentered="1"/>
  <pageMargins left="0.59055118110236227" right="0.59055118110236227" top="1.1811023622047245" bottom="1.1811023622047245" header="0.11811023622047245" footer="0.11811023622047245"/>
  <pageSetup paperSize="9" scale="64" fitToHeight="0" orientation="landscape" r:id="rId1"/>
  <headerFooter alignWithMargins="0">
    <oddHeader>&amp;A</oddHeader>
    <oddFooter>Página 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0"/>
  <sheetViews>
    <sheetView showGridLines="0" tabSelected="1" zoomScale="90" zoomScaleNormal="90" zoomScaleSheetLayoutView="100" workbookViewId="0">
      <selection sqref="A1:P1"/>
    </sheetView>
  </sheetViews>
  <sheetFormatPr defaultColWidth="11.19921875" defaultRowHeight="15" customHeight="1" x14ac:dyDescent="0.2"/>
  <cols>
    <col min="1" max="1" width="61" style="9" customWidth="1"/>
    <col min="2" max="14" width="16" style="1" customWidth="1"/>
    <col min="15" max="16" width="14.796875" style="1" customWidth="1"/>
    <col min="17" max="16384" width="11.19921875" style="1"/>
  </cols>
  <sheetData>
    <row r="1" spans="1:18" ht="45" customHeight="1" x14ac:dyDescent="0.2">
      <c r="A1" s="216" t="s">
        <v>77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9"/>
      <c r="R1" s="9"/>
    </row>
    <row r="2" spans="1:18" ht="15" customHeight="1" x14ac:dyDescent="0.2">
      <c r="A2" s="1"/>
      <c r="O2" s="9"/>
      <c r="P2" s="9"/>
      <c r="Q2" s="9"/>
      <c r="R2" s="9"/>
    </row>
    <row r="3" spans="1:18" ht="15" customHeight="1" x14ac:dyDescent="0.2">
      <c r="A3" s="1"/>
      <c r="O3" s="9"/>
      <c r="P3" s="9"/>
      <c r="Q3" s="9"/>
      <c r="R3" s="9"/>
    </row>
    <row r="4" spans="1:18" ht="30" customHeight="1" x14ac:dyDescent="0.2">
      <c r="A4" s="10" t="s">
        <v>5</v>
      </c>
      <c r="B4" s="11">
        <v>2002</v>
      </c>
      <c r="C4" s="11">
        <v>2003</v>
      </c>
      <c r="D4" s="11">
        <v>2004</v>
      </c>
      <c r="E4" s="11">
        <v>2005</v>
      </c>
      <c r="F4" s="11">
        <v>2006</v>
      </c>
      <c r="G4" s="11">
        <v>2007</v>
      </c>
      <c r="H4" s="11">
        <v>2008</v>
      </c>
      <c r="I4" s="11">
        <v>2009</v>
      </c>
      <c r="J4" s="11">
        <v>2010</v>
      </c>
      <c r="K4" s="11">
        <v>2011</v>
      </c>
      <c r="L4" s="11">
        <v>2012</v>
      </c>
      <c r="M4" s="11">
        <v>2013</v>
      </c>
      <c r="N4" s="12">
        <v>2014</v>
      </c>
      <c r="O4" s="12">
        <v>2015</v>
      </c>
      <c r="P4" s="12">
        <v>2016</v>
      </c>
      <c r="Q4" s="98"/>
      <c r="R4" s="98"/>
    </row>
    <row r="5" spans="1:18" s="5" customFormat="1" ht="15" customHeight="1" x14ac:dyDescent="0.2">
      <c r="A5" s="110" t="s">
        <v>14</v>
      </c>
      <c r="B5" s="171">
        <v>8.3589157857382528</v>
      </c>
      <c r="C5" s="171">
        <v>8.4169052097727199</v>
      </c>
      <c r="D5" s="171">
        <v>8.9732263624607054</v>
      </c>
      <c r="E5" s="171">
        <v>8.7639899578833589</v>
      </c>
      <c r="F5" s="171">
        <v>8.974098336265488</v>
      </c>
      <c r="G5" s="171">
        <v>8.9474541345769794</v>
      </c>
      <c r="H5" s="171">
        <v>9.113669836405828</v>
      </c>
      <c r="I5" s="171">
        <v>8.7848526754001988</v>
      </c>
      <c r="J5" s="171">
        <v>9.2397442840708592</v>
      </c>
      <c r="K5" s="171">
        <v>9.3975472920276975</v>
      </c>
      <c r="L5" s="171">
        <v>9.4546027243150412</v>
      </c>
      <c r="M5" s="171">
        <v>9.4166233566565669</v>
      </c>
      <c r="N5" s="171">
        <v>9.132872027685119</v>
      </c>
      <c r="O5" s="171">
        <v>8.872738856886599</v>
      </c>
      <c r="P5" s="105">
        <v>8.8284020816482851</v>
      </c>
      <c r="Q5" s="105"/>
      <c r="R5" s="105"/>
    </row>
    <row r="6" spans="1:18" s="7" customFormat="1" ht="15" customHeight="1" x14ac:dyDescent="0.2">
      <c r="A6" s="6" t="s">
        <v>35</v>
      </c>
      <c r="B6" s="163">
        <v>8.1871613133935615</v>
      </c>
      <c r="C6" s="105">
        <v>8.2514089107265036</v>
      </c>
      <c r="D6" s="105">
        <v>7.6875900042354539</v>
      </c>
      <c r="E6" s="105">
        <v>8.1948730483669063</v>
      </c>
      <c r="F6" s="105">
        <v>7.9837445379646299</v>
      </c>
      <c r="G6" s="105">
        <v>8.1890867025506378</v>
      </c>
      <c r="H6" s="105">
        <v>8.1185705432760358</v>
      </c>
      <c r="I6" s="105">
        <v>7.6760159555990466</v>
      </c>
      <c r="J6" s="105">
        <v>7.8814572794052999</v>
      </c>
      <c r="K6" s="105">
        <v>7.6979704994456988</v>
      </c>
      <c r="L6" s="105">
        <v>7.6595184341795477</v>
      </c>
      <c r="M6" s="105">
        <v>7.6099239772595588</v>
      </c>
      <c r="N6" s="105">
        <v>7.7498258727815248</v>
      </c>
      <c r="O6" s="105">
        <v>7.3660118016247713</v>
      </c>
      <c r="P6" s="105">
        <v>7.8089756247913105</v>
      </c>
      <c r="Q6" s="53"/>
      <c r="R6" s="53"/>
    </row>
    <row r="7" spans="1:18" s="7" customFormat="1" ht="15" customHeight="1" x14ac:dyDescent="0.2">
      <c r="A7" s="8" t="s">
        <v>29</v>
      </c>
      <c r="B7" s="172">
        <v>8.3337000791479152</v>
      </c>
      <c r="C7" s="166">
        <v>8.393088356858776</v>
      </c>
      <c r="D7" s="166">
        <v>8.7789976447288502</v>
      </c>
      <c r="E7" s="166">
        <v>8.6780512486612267</v>
      </c>
      <c r="F7" s="166">
        <v>8.826062155797274</v>
      </c>
      <c r="G7" s="166">
        <v>8.8357354779289299</v>
      </c>
      <c r="H7" s="166">
        <v>8.9590115734924112</v>
      </c>
      <c r="I7" s="166">
        <v>8.624076070815871</v>
      </c>
      <c r="J7" s="166">
        <v>9.0359558097101722</v>
      </c>
      <c r="K7" s="166">
        <v>9.1428190463290377</v>
      </c>
      <c r="L7" s="166">
        <v>9.1859787376309896</v>
      </c>
      <c r="M7" s="166">
        <v>9.1530341343848978</v>
      </c>
      <c r="N7" s="166">
        <v>8.9399239580021401</v>
      </c>
      <c r="O7" s="166">
        <v>8.6616021074236507</v>
      </c>
      <c r="P7" s="166">
        <v>8.6902210437440299</v>
      </c>
      <c r="Q7" s="53"/>
      <c r="R7" s="53"/>
    </row>
    <row r="8" spans="1:18" ht="15" customHeight="1" x14ac:dyDescent="0.2">
      <c r="A8" s="44" t="s">
        <v>59</v>
      </c>
      <c r="O8" s="9"/>
      <c r="P8" s="9"/>
      <c r="Q8" s="9"/>
      <c r="R8" s="9"/>
    </row>
    <row r="10" spans="1:18" ht="15" customHeight="1" x14ac:dyDescent="0.2">
      <c r="B10" s="170">
        <v>218572.60900000064</v>
      </c>
      <c r="C10" s="170">
        <v>247233.152</v>
      </c>
      <c r="D10" s="170">
        <v>295769.10099999909</v>
      </c>
      <c r="E10" s="170">
        <v>327766.10099999979</v>
      </c>
      <c r="F10" s="170">
        <v>360159.93800000218</v>
      </c>
      <c r="G10" s="170">
        <v>400734.66999999853</v>
      </c>
      <c r="H10" s="170">
        <v>483325.38100000331</v>
      </c>
      <c r="I10" s="170">
        <v>483276.5169999958</v>
      </c>
      <c r="J10" s="170">
        <v>583007.00000000233</v>
      </c>
      <c r="K10" s="170">
        <v>655920.99999999907</v>
      </c>
      <c r="L10" s="170">
        <v>720500.99999999721</v>
      </c>
      <c r="M10" s="170">
        <v>777858.95664630737</v>
      </c>
      <c r="N10" s="170">
        <v>806218.78000000492</v>
      </c>
      <c r="O10" s="170">
        <v>840185.99999999814</v>
      </c>
      <c r="P10" s="170">
        <v>849505.99999999721</v>
      </c>
    </row>
    <row r="11" spans="1:18" ht="15" customHeight="1" x14ac:dyDescent="0.2"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</row>
    <row r="12" spans="1:18" ht="15" customHeight="1" x14ac:dyDescent="0.2"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</row>
    <row r="13" spans="1:18" ht="15" customHeight="1" x14ac:dyDescent="0.2"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</row>
    <row r="16" spans="1:18" ht="15" customHeight="1" x14ac:dyDescent="0.2"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2:14" ht="15" customHeight="1" x14ac:dyDescent="0.2"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</row>
    <row r="18" spans="2:14" ht="15" customHeight="1" x14ac:dyDescent="0.2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spans="2:14" ht="15" customHeight="1" x14ac:dyDescent="0.2">
      <c r="D19" s="109"/>
    </row>
    <row r="20" spans="2:14" ht="15" customHeight="1" x14ac:dyDescent="0.2"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</sheetData>
  <mergeCells count="1">
    <mergeCell ref="A1:P1"/>
  </mergeCells>
  <printOptions horizontalCentered="1"/>
  <pageMargins left="0.59055118110236227" right="0.59055118110236227" top="1.1811023622047245" bottom="1.1811023622047245" header="0.11811023622047245" footer="0.11811023622047245"/>
  <pageSetup paperSize="9" scale="75" fitToHeight="0" orientation="landscape" r:id="rId1"/>
  <headerFooter alignWithMargins="0">
    <oddHeader>&amp;A</oddHeader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4</vt:i4>
      </vt:variant>
    </vt:vector>
  </HeadingPairs>
  <TitlesOfParts>
    <vt:vector size="13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'Tabela 1'!Area_de_impressao</vt:lpstr>
      <vt:lpstr>'Tabela 2'!Area_de_impressao</vt:lpstr>
      <vt:lpstr>'Tabela 5'!Area_de_impressao</vt:lpstr>
      <vt:lpstr>'Tabela 9'!Area_de_impressao</vt:lpstr>
    </vt:vector>
  </TitlesOfParts>
  <Company>ibge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 de Sousa Leal Filho</dc:creator>
  <cp:lastModifiedBy>Raimundo de Sousa Leal Filho</cp:lastModifiedBy>
  <cp:lastPrinted>2018-11-20T20:19:38Z</cp:lastPrinted>
  <dcterms:created xsi:type="dcterms:W3CDTF">1997-12-04T19:38:20Z</dcterms:created>
  <dcterms:modified xsi:type="dcterms:W3CDTF">2018-11-26T20:07:23Z</dcterms:modified>
</cp:coreProperties>
</file>