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mc:AlternateContent xmlns:mc="http://schemas.openxmlformats.org/markup-compatibility/2006">
    <mc:Choice Requires="x15">
      <x15ac:absPath xmlns:x15ac="http://schemas.microsoft.com/office/spreadsheetml/2010/11/ac" url="C:\Users\sudo-right\Documents\"/>
    </mc:Choice>
  </mc:AlternateContent>
  <xr:revisionPtr revIDLastSave="0" documentId="8_{C1744714-C961-42FC-8249-E90DA5B75A54}" xr6:coauthVersionLast="36" xr6:coauthVersionMax="36" xr10:uidLastSave="{00000000-0000-0000-0000-000000000000}"/>
  <bookViews>
    <workbookView xWindow="0" yWindow="0" windowWidth="28770" windowHeight="1396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M4" i="11" l="1"/>
  <c r="BS5" i="11"/>
  <c r="BM5" i="11"/>
  <c r="H7" i="11" l="1"/>
  <c r="E9" i="11" l="1"/>
  <c r="E11" i="11" l="1"/>
  <c r="F11" i="11" s="1"/>
  <c r="E12" i="11"/>
  <c r="F12" i="11" s="1"/>
  <c r="E10" i="11"/>
  <c r="F10" i="11" s="1"/>
  <c r="E13" i="11"/>
  <c r="F13" i="11" s="1"/>
  <c r="E15" i="11"/>
  <c r="F15" i="11" s="1"/>
  <c r="E17" i="11" s="1"/>
  <c r="E14" i="11"/>
  <c r="F14" i="11" s="1"/>
  <c r="F9" i="11"/>
  <c r="I5" i="11"/>
  <c r="H22" i="11"/>
  <c r="H16" i="11"/>
  <c r="H8" i="11"/>
  <c r="F17" i="11" l="1"/>
  <c r="E18" i="11" s="1"/>
  <c r="E20" i="11"/>
  <c r="F20" i="11" s="1"/>
  <c r="E21" i="11"/>
  <c r="F21" i="11" s="1"/>
  <c r="E23" i="11" s="1"/>
  <c r="H15" i="11"/>
  <c r="H9" i="11"/>
  <c r="I6" i="11"/>
  <c r="E25" i="11" l="1"/>
  <c r="F25" i="11" s="1"/>
  <c r="E24" i="11"/>
  <c r="F23" i="11"/>
  <c r="E26" i="11"/>
  <c r="H26" i="11" s="1"/>
  <c r="H23" i="11"/>
  <c r="E19" i="11"/>
  <c r="F19" i="11" s="1"/>
  <c r="F18" i="11"/>
  <c r="H10" i="11"/>
  <c r="H17" i="11"/>
  <c r="J5" i="11"/>
  <c r="K5" i="11" s="1"/>
  <c r="L5" i="11" s="1"/>
  <c r="M5" i="11" s="1"/>
  <c r="N5" i="11" s="1"/>
  <c r="O5" i="11" s="1"/>
  <c r="P5" i="11" s="1"/>
  <c r="I4" i="11"/>
  <c r="H25" i="11" l="1"/>
  <c r="F24" i="11"/>
  <c r="H24" i="11"/>
  <c r="H18" i="11"/>
  <c r="H11" i="11"/>
  <c r="H12" i="11"/>
  <c r="P4" i="11"/>
  <c r="Q5" i="11"/>
  <c r="R5" i="11" s="1"/>
  <c r="S5" i="11" s="1"/>
  <c r="T5" i="11" s="1"/>
  <c r="U5" i="11" s="1"/>
  <c r="V5" i="11" s="1"/>
  <c r="W5" i="11" s="1"/>
  <c r="J6" i="11"/>
  <c r="H21" i="11" l="1"/>
  <c r="H20" i="11"/>
  <c r="H19"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M6" i="11" l="1"/>
  <c r="BN5" i="11"/>
  <c r="BL6" i="11"/>
  <c r="AG6" i="11"/>
  <c r="BN6" i="11" l="1"/>
  <c r="BO5" i="11"/>
  <c r="AH6" i="11"/>
  <c r="BO6" i="11" l="1"/>
  <c r="BP5" i="11"/>
  <c r="AI6" i="11"/>
  <c r="BQ5" i="11" l="1"/>
  <c r="BP6" i="11"/>
  <c r="AJ6" i="11"/>
  <c r="BR5" i="11" l="1"/>
  <c r="BQ6" i="11"/>
  <c r="AK6" i="11"/>
  <c r="BR6" i="11" l="1"/>
  <c r="AL6" i="11"/>
  <c r="BS4" i="11" l="1"/>
  <c r="BS6" i="11"/>
  <c r="BT5" i="11"/>
  <c r="AM6" i="11"/>
  <c r="BT6" i="11" l="1"/>
  <c r="BU5" i="11"/>
  <c r="AN6" i="11"/>
  <c r="BU6" i="11" l="1"/>
  <c r="BV5" i="11"/>
  <c r="AO6" i="11"/>
  <c r="BW5" i="11" l="1"/>
  <c r="BV6" i="11"/>
  <c r="AP6" i="11"/>
  <c r="BX5" i="11" l="1"/>
  <c r="BW6" i="11"/>
  <c r="AQ6" i="11"/>
  <c r="BY5" i="11" l="1"/>
  <c r="BX6" i="11"/>
  <c r="AR6" i="11"/>
  <c r="BZ5" i="11" l="1"/>
  <c r="BY6" i="11"/>
  <c r="BZ4" i="11" l="1"/>
  <c r="CA5" i="11"/>
  <c r="BZ6" i="11"/>
  <c r="CA6" i="11" l="1"/>
  <c r="CB5" i="11"/>
  <c r="CC5" i="11" l="1"/>
  <c r="CB6" i="11"/>
  <c r="CC6" i="11" l="1"/>
  <c r="CD5" i="11"/>
  <c r="CE5" i="11" l="1"/>
  <c r="CD6" i="11"/>
  <c r="CF5" i="11" l="1"/>
  <c r="CE6" i="11"/>
  <c r="CG5" i="11" l="1"/>
  <c r="CF6" i="11"/>
  <c r="CG6" i="11" l="1"/>
  <c r="CG4" i="11"/>
  <c r="CH5" i="11"/>
  <c r="CH6" i="11" l="1"/>
  <c r="CI5" i="11"/>
  <c r="CJ5" i="11" l="1"/>
  <c r="CI6" i="11"/>
  <c r="CK5" i="11" l="1"/>
  <c r="CJ6" i="11"/>
  <c r="CK6" i="11" l="1"/>
  <c r="CL5" i="11"/>
  <c r="CM5" i="11" l="1"/>
  <c r="CL6" i="11"/>
  <c r="CN5" i="11" l="1"/>
  <c r="CM6" i="11"/>
  <c r="CO5" i="11" l="1"/>
  <c r="CN4" i="11"/>
  <c r="CN6" i="11"/>
  <c r="CO6" i="11" l="1"/>
  <c r="CP5" i="11"/>
  <c r="CP6" i="11" l="1"/>
  <c r="CQ5" i="11"/>
  <c r="CR5" i="11" l="1"/>
  <c r="CQ6" i="11"/>
  <c r="CS5" i="11" l="1"/>
  <c r="CS6" i="11" s="1"/>
  <c r="CR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<sst xmlns="http://schemas.openxmlformats.org/spreadsheetml/2006/main" count="66" uniqueCount="64">
  <si>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</si>
  <si>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</si>
  <si>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</si>
  <si>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</si>
  <si>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</si>
  <si>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</si>
  <si>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</si>
  <si>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</si>
  <si>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</si>
  <si>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</si>
  <si>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</si>
  <si>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</si>
  <si>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</si>
  <si>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</si>
  <si>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</si>
  <si>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</si>
  <si>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</si>
  <si>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</si>
  <si>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</si>
  <si>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</si>
  <si>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</si>
  <si>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</si>
  <si>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</si>
  <si>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</si>
  <si>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</si>
  <si>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</si>
  <si>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</si>
  <si>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</si>
  <si>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</si>
  <si>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</si>
  <si>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</si>
  <si>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</si>
  <si>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</si>
  <si>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</si>
  <si>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</si>
  <si>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Milestone 1</t>
  </si>
  <si>
    <t>Milestone 2</t>
  </si>
  <si>
    <t>Milestone 3</t>
  </si>
  <si>
    <t>CYBERTRUST</t>
  </si>
  <si>
    <t>TEAM 1</t>
  </si>
  <si>
    <t>Dr. Hale</t>
  </si>
  <si>
    <t>https://cornsec.pw/</t>
  </si>
  <si>
    <t>CYBR 4580-8950 Capstone Project</t>
  </si>
  <si>
    <t>Executive Project Summary</t>
  </si>
  <si>
    <t>Proposed project timeline</t>
  </si>
  <si>
    <t>Project-oriented risk list</t>
  </si>
  <si>
    <t>Project Methodology</t>
  </si>
  <si>
    <t>Resources/Technology needed</t>
  </si>
  <si>
    <t xml:space="preserve">First Sprint Plan </t>
  </si>
  <si>
    <t>Submition of Milestone 1</t>
  </si>
  <si>
    <t>jarob00</t>
  </si>
  <si>
    <t>mgalde</t>
  </si>
  <si>
    <t>mgalde / AustinNielsen</t>
  </si>
  <si>
    <t>swrp / mgalde / jarob00 / AustinNielsen</t>
  </si>
  <si>
    <t>fkangaye</t>
  </si>
  <si>
    <t>swrp</t>
  </si>
  <si>
    <t>swrp / mgalde / jarob00 / AustinNielsen / fkangaye</t>
  </si>
  <si>
    <t>Project realization</t>
  </si>
  <si>
    <t>Process / Conceptual Model (aka diagrams)</t>
  </si>
  <si>
    <t>Next Milestone planning</t>
  </si>
  <si>
    <t>Presentation</t>
  </si>
  <si>
    <t>Submition of Milestone 2</t>
  </si>
  <si>
    <t>Packaging and Release</t>
  </si>
  <si>
    <t>Submition of Milestone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</si>
</sst>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name val="Arial"/>
      <family val="2"/>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2" fillId="0" borderId="0"/>
    <xf numFmtId="43" fontId="7" fillId="0" borderId="3" applyFont="0" applyFill="0" applyAlignment="0" applyProtection="0"/>
    <xf numFmtId="0" fontId="13"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NumberFormat="1"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167" fontId="9" fillId="5" borderId="0" xfId="0" applyNumberFormat="1" applyFont="1" applyFill="1" applyBorder="1" applyAlignment="1">
      <alignment horizontal="center" vertical="center"/>
    </xf>
    <xf numFmtId="167" fontId="9" fillId="5" borderId="6" xfId="0" applyNumberFormat="1" applyFont="1" applyFill="1" applyBorder="1" applyAlignment="1">
      <alignment horizontal="center" vertical="center"/>
    </xf>
    <xf numFmtId="167" fontId="9" fillId="5" borderId="7" xfId="0" applyNumberFormat="1" applyFont="1" applyFill="1" applyBorder="1" applyAlignment="1">
      <alignment horizontal="center" vertical="center"/>
    </xf>
    <xf numFmtId="0" fontId="12" fillId="9"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4" fillId="0" borderId="2" xfId="0" applyNumberFormat="1"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4" fillId="6"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ont="1" applyFill="1" applyBorder="1" applyAlignment="1">
      <alignment horizontal="center" vertical="center"/>
    </xf>
    <xf numFmtId="164" fontId="4" fillId="7"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4" fillId="4" borderId="2" xfId="0" applyNumberFormat="1"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16" fillId="0" borderId="0" xfId="0" applyFont="1" applyAlignment="1" applyProtection="1">
      <alignment horizontal="left" vertical="center"/>
    </xf>
    <xf numFmtId="0" fontId="17" fillId="0" borderId="0" xfId="0" applyFont="1" applyAlignment="1">
      <alignment horizontal="left" vertical="center"/>
    </xf>
    <xf numFmtId="0" fontId="19" fillId="0" borderId="0" xfId="0" applyFont="1"/>
    <xf numFmtId="0" fontId="2" fillId="0" borderId="0" xfId="0" applyFont="1" applyAlignment="1">
      <alignment vertical="top"/>
    </xf>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NumberFormat="1" applyFont="1" applyAlignment="1">
      <alignment horizontal="center"/>
    </xf>
    <xf numFmtId="0" fontId="0" fillId="0" borderId="0" xfId="0" applyAlignment="1">
      <alignment wrapText="1"/>
    </xf>
    <xf numFmtId="0" fontId="13"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8" borderId="2" xfId="10" applyFill="1">
      <alignment horizontal="center" vertical="center"/>
    </xf>
    <xf numFmtId="0" fontId="7" fillId="6"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23" fillId="0" borderId="0" xfId="1" applyFont="1" applyAlignment="1" applyProtection="1"/>
    <xf numFmtId="0" fontId="23" fillId="0" borderId="0" xfId="1" applyFont="1" applyAlignment="1" applyProtection="1">
      <alignment vertical="top"/>
    </xf>
    <xf numFmtId="0" fontId="0" fillId="2" borderId="2" xfId="12" applyFont="1" applyFill="1">
      <alignment horizontal="left" vertical="center" indent="2"/>
    </xf>
    <xf numFmtId="0" fontId="0" fillId="2" borderId="2" xfId="11" applyFont="1" applyFill="1">
      <alignment horizontal="center" vertical="center"/>
    </xf>
    <xf numFmtId="0" fontId="0" fillId="3" borderId="2" xfId="12" applyFont="1" applyFill="1">
      <alignment horizontal="left" vertical="center" indent="2"/>
    </xf>
    <xf numFmtId="0" fontId="0" fillId="8" borderId="2" xfId="12" applyFont="1" applyFill="1">
      <alignment horizontal="left" vertical="center" indent="2"/>
    </xf>
    <xf numFmtId="166" fontId="0" fillId="5" borderId="4" xfId="0" applyNumberFormat="1" applyFont="1" applyFill="1" applyBorder="1" applyAlignment="1">
      <alignment horizontal="left" vertical="center" wrapText="1" indent="1"/>
    </xf>
    <xf numFmtId="166" fontId="0" fillId="5" borderId="1" xfId="0" applyNumberFormat="1" applyFont="1" applyFill="1" applyBorder="1" applyAlignment="1">
      <alignment horizontal="left" vertical="center" wrapText="1" indent="1"/>
    </xf>
    <xf numFmtId="166" fontId="0" fillId="5" borderId="5" xfId="0" applyNumberFormat="1" applyFon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0" fillId="0" borderId="10" xfId="0" applyBorder="1"/>
    <xf numFmtId="165" fontId="7"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ornsec.pw/" TargetMode="External"/><Relationship Id="rId1" Type="http://schemas.openxmlformats.org/officeDocument/2006/relationships/hyperlink" Target="https://cornsec.pw/"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S28"/>
  <sheetViews>
    <sheetView showGridLines="0" tabSelected="1" showRuler="0" zoomScaleNormal="100" zoomScalePageLayoutView="70" workbookViewId="0">
      <pane ySplit="6" topLeftCell="A7" activePane="bottomLeft" state="frozen"/>
      <selection pane="bottomLeft" activeCell="BL8" sqref="BL8"/>
    </sheetView>
  </sheetViews>
  <sheetFormatPr defaultRowHeight="30" customHeight="1" x14ac:dyDescent="0.25"/>
  <cols>
    <col min="1" max="1" width="2.7109375" style="46" customWidth="1"/>
    <col min="2" max="2" width="31.5703125" bestFit="1"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97" width="2.5703125" customWidth="1"/>
  </cols>
  <sheetData>
    <row r="1" spans="1:97" ht="30" customHeight="1" x14ac:dyDescent="0.45">
      <c r="A1" s="47" t="s">
        <v>26</v>
      </c>
      <c r="B1" s="50" t="s">
        <v>38</v>
      </c>
      <c r="C1" s="1"/>
      <c r="D1" s="2"/>
      <c r="E1" s="4"/>
      <c r="F1" s="33"/>
      <c r="H1" s="2"/>
      <c r="I1" s="61" t="s">
        <v>42</v>
      </c>
    </row>
    <row r="2" spans="1:97" ht="30" customHeight="1" x14ac:dyDescent="0.3">
      <c r="A2" s="46" t="s">
        <v>23</v>
      </c>
      <c r="B2" s="51" t="s">
        <v>39</v>
      </c>
      <c r="I2" s="62" t="s">
        <v>41</v>
      </c>
    </row>
    <row r="3" spans="1:97" ht="30" customHeight="1" x14ac:dyDescent="0.25">
      <c r="A3" s="46" t="s">
        <v>27</v>
      </c>
      <c r="B3" s="52" t="s">
        <v>40</v>
      </c>
      <c r="C3" s="70" t="s">
        <v>0</v>
      </c>
      <c r="D3" s="71"/>
      <c r="E3" s="73">
        <v>43500</v>
      </c>
      <c r="F3" s="73"/>
    </row>
    <row r="4" spans="1:97" ht="30" customHeight="1" x14ac:dyDescent="0.25">
      <c r="A4" s="47" t="s">
        <v>28</v>
      </c>
      <c r="C4" s="70" t="s">
        <v>7</v>
      </c>
      <c r="D4" s="71"/>
      <c r="E4" s="6">
        <v>1</v>
      </c>
      <c r="I4" s="67">
        <f>I5</f>
        <v>43500</v>
      </c>
      <c r="J4" s="68"/>
      <c r="K4" s="68"/>
      <c r="L4" s="68"/>
      <c r="M4" s="68"/>
      <c r="N4" s="68"/>
      <c r="O4" s="69"/>
      <c r="P4" s="67">
        <f>P5</f>
        <v>43507</v>
      </c>
      <c r="Q4" s="68"/>
      <c r="R4" s="68"/>
      <c r="S4" s="68"/>
      <c r="T4" s="68"/>
      <c r="U4" s="68"/>
      <c r="V4" s="69"/>
      <c r="W4" s="67">
        <f>W5</f>
        <v>43514</v>
      </c>
      <c r="X4" s="68"/>
      <c r="Y4" s="68"/>
      <c r="Z4" s="68"/>
      <c r="AA4" s="68"/>
      <c r="AB4" s="68"/>
      <c r="AC4" s="69"/>
      <c r="AD4" s="67">
        <f>AD5</f>
        <v>43521</v>
      </c>
      <c r="AE4" s="68"/>
      <c r="AF4" s="68"/>
      <c r="AG4" s="68"/>
      <c r="AH4" s="68"/>
      <c r="AI4" s="68"/>
      <c r="AJ4" s="69"/>
      <c r="AK4" s="67">
        <f>AK5</f>
        <v>43528</v>
      </c>
      <c r="AL4" s="68"/>
      <c r="AM4" s="68"/>
      <c r="AN4" s="68"/>
      <c r="AO4" s="68"/>
      <c r="AP4" s="68"/>
      <c r="AQ4" s="69"/>
      <c r="AR4" s="67">
        <f>AR5</f>
        <v>43535</v>
      </c>
      <c r="AS4" s="68"/>
      <c r="AT4" s="68"/>
      <c r="AU4" s="68"/>
      <c r="AV4" s="68"/>
      <c r="AW4" s="68"/>
      <c r="AX4" s="69"/>
      <c r="AY4" s="67">
        <f>AY5</f>
        <v>43542</v>
      </c>
      <c r="AZ4" s="68"/>
      <c r="BA4" s="68"/>
      <c r="BB4" s="68"/>
      <c r="BC4" s="68"/>
      <c r="BD4" s="68"/>
      <c r="BE4" s="69"/>
      <c r="BF4" s="67">
        <f>BF5</f>
        <v>43549</v>
      </c>
      <c r="BG4" s="68"/>
      <c r="BH4" s="68"/>
      <c r="BI4" s="68"/>
      <c r="BJ4" s="68"/>
      <c r="BK4" s="68"/>
      <c r="BL4" s="69"/>
      <c r="BM4" s="67">
        <f>BM5</f>
        <v>43556</v>
      </c>
      <c r="BN4" s="68"/>
      <c r="BO4" s="68"/>
      <c r="BP4" s="68"/>
      <c r="BQ4" s="68"/>
      <c r="BR4" s="68"/>
      <c r="BS4" s="67">
        <f>BS5</f>
        <v>43562</v>
      </c>
      <c r="BT4" s="68"/>
      <c r="BU4" s="68"/>
      <c r="BV4" s="68"/>
      <c r="BW4" s="68"/>
      <c r="BX4" s="68"/>
      <c r="BY4" s="69"/>
      <c r="BZ4" s="67">
        <f>BZ5</f>
        <v>43569</v>
      </c>
      <c r="CA4" s="68"/>
      <c r="CB4" s="68"/>
      <c r="CC4" s="68"/>
      <c r="CD4" s="68"/>
      <c r="CE4" s="68"/>
      <c r="CF4" s="69"/>
      <c r="CG4" s="67">
        <f>CG5</f>
        <v>43576</v>
      </c>
      <c r="CH4" s="68"/>
      <c r="CI4" s="68"/>
      <c r="CJ4" s="68"/>
      <c r="CK4" s="68"/>
      <c r="CL4" s="68"/>
      <c r="CM4" s="69"/>
      <c r="CN4" s="67">
        <f>CN5</f>
        <v>43583</v>
      </c>
      <c r="CO4" s="68"/>
      <c r="CP4" s="68"/>
      <c r="CQ4" s="68"/>
      <c r="CR4" s="68"/>
      <c r="CS4" s="68"/>
    </row>
    <row r="5" spans="1:97" ht="15" customHeight="1" x14ac:dyDescent="0.25">
      <c r="A5" s="47" t="s">
        <v>29</v>
      </c>
      <c r="B5" s="72"/>
      <c r="C5" s="72"/>
      <c r="D5" s="72"/>
      <c r="E5" s="72"/>
      <c r="F5" s="72"/>
      <c r="G5" s="72"/>
      <c r="I5" s="10">
        <f>Project_Start-WEEKDAY(Project_Start,1)+2+7*(Display_Week-1)</f>
        <v>43500</v>
      </c>
      <c r="J5" s="9">
        <f>I5+1</f>
        <v>43501</v>
      </c>
      <c r="K5" s="9">
        <f t="shared" ref="K5:AX5" si="0">J5+1</f>
        <v>43502</v>
      </c>
      <c r="L5" s="9">
        <f t="shared" si="0"/>
        <v>43503</v>
      </c>
      <c r="M5" s="9">
        <f t="shared" si="0"/>
        <v>43504</v>
      </c>
      <c r="N5" s="9">
        <f t="shared" si="0"/>
        <v>43505</v>
      </c>
      <c r="O5" s="11">
        <f t="shared" si="0"/>
        <v>43506</v>
      </c>
      <c r="P5" s="10">
        <f>O5+1</f>
        <v>43507</v>
      </c>
      <c r="Q5" s="9">
        <f>P5+1</f>
        <v>43508</v>
      </c>
      <c r="R5" s="9">
        <f t="shared" si="0"/>
        <v>43509</v>
      </c>
      <c r="S5" s="9">
        <f t="shared" si="0"/>
        <v>43510</v>
      </c>
      <c r="T5" s="9">
        <f t="shared" si="0"/>
        <v>43511</v>
      </c>
      <c r="U5" s="9">
        <f t="shared" si="0"/>
        <v>43512</v>
      </c>
      <c r="V5" s="11">
        <f t="shared" si="0"/>
        <v>43513</v>
      </c>
      <c r="W5" s="10">
        <f>V5+1</f>
        <v>43514</v>
      </c>
      <c r="X5" s="9">
        <f>W5+1</f>
        <v>43515</v>
      </c>
      <c r="Y5" s="9">
        <f t="shared" si="0"/>
        <v>43516</v>
      </c>
      <c r="Z5" s="9">
        <f t="shared" si="0"/>
        <v>43517</v>
      </c>
      <c r="AA5" s="9">
        <f t="shared" si="0"/>
        <v>43518</v>
      </c>
      <c r="AB5" s="9">
        <f t="shared" si="0"/>
        <v>43519</v>
      </c>
      <c r="AC5" s="11">
        <f t="shared" si="0"/>
        <v>43520</v>
      </c>
      <c r="AD5" s="10">
        <f>AC5+1</f>
        <v>43521</v>
      </c>
      <c r="AE5" s="9">
        <f>AD5+1</f>
        <v>43522</v>
      </c>
      <c r="AF5" s="9">
        <f t="shared" si="0"/>
        <v>43523</v>
      </c>
      <c r="AG5" s="9">
        <f t="shared" si="0"/>
        <v>43524</v>
      </c>
      <c r="AH5" s="9">
        <f t="shared" si="0"/>
        <v>43525</v>
      </c>
      <c r="AI5" s="9">
        <f t="shared" si="0"/>
        <v>43526</v>
      </c>
      <c r="AJ5" s="11">
        <f t="shared" si="0"/>
        <v>43527</v>
      </c>
      <c r="AK5" s="10">
        <f>AJ5+1</f>
        <v>43528</v>
      </c>
      <c r="AL5" s="9">
        <f>AK5+1</f>
        <v>43529</v>
      </c>
      <c r="AM5" s="9">
        <f t="shared" si="0"/>
        <v>43530</v>
      </c>
      <c r="AN5" s="9">
        <f t="shared" si="0"/>
        <v>43531</v>
      </c>
      <c r="AO5" s="9">
        <f t="shared" si="0"/>
        <v>43532</v>
      </c>
      <c r="AP5" s="9">
        <f t="shared" si="0"/>
        <v>43533</v>
      </c>
      <c r="AQ5" s="11">
        <f t="shared" si="0"/>
        <v>43534</v>
      </c>
      <c r="AR5" s="10">
        <f>AQ5+1</f>
        <v>43535</v>
      </c>
      <c r="AS5" s="9">
        <f>AR5+1</f>
        <v>43536</v>
      </c>
      <c r="AT5" s="9">
        <f t="shared" si="0"/>
        <v>43537</v>
      </c>
      <c r="AU5" s="9">
        <f t="shared" si="0"/>
        <v>43538</v>
      </c>
      <c r="AV5" s="9">
        <f t="shared" si="0"/>
        <v>43539</v>
      </c>
      <c r="AW5" s="9">
        <f t="shared" si="0"/>
        <v>43540</v>
      </c>
      <c r="AX5" s="11">
        <f t="shared" si="0"/>
        <v>43541</v>
      </c>
      <c r="AY5" s="10">
        <f>AX5+1</f>
        <v>43542</v>
      </c>
      <c r="AZ5" s="9">
        <f>AY5+1</f>
        <v>43543</v>
      </c>
      <c r="BA5" s="9">
        <f t="shared" ref="BA5:BE5" si="1">AZ5+1</f>
        <v>43544</v>
      </c>
      <c r="BB5" s="9">
        <f t="shared" si="1"/>
        <v>43545</v>
      </c>
      <c r="BC5" s="9">
        <f t="shared" si="1"/>
        <v>43546</v>
      </c>
      <c r="BD5" s="9">
        <f t="shared" si="1"/>
        <v>43547</v>
      </c>
      <c r="BE5" s="11">
        <f t="shared" si="1"/>
        <v>43548</v>
      </c>
      <c r="BF5" s="10">
        <f>BE5+1</f>
        <v>43549</v>
      </c>
      <c r="BG5" s="9">
        <f>BF5+1</f>
        <v>43550</v>
      </c>
      <c r="BH5" s="9">
        <f t="shared" ref="BH5:BL5" si="2">BG5+1</f>
        <v>43551</v>
      </c>
      <c r="BI5" s="9">
        <f t="shared" si="2"/>
        <v>43552</v>
      </c>
      <c r="BJ5" s="9">
        <f t="shared" si="2"/>
        <v>43553</v>
      </c>
      <c r="BK5" s="9">
        <f t="shared" si="2"/>
        <v>43554</v>
      </c>
      <c r="BL5" s="11">
        <f t="shared" si="2"/>
        <v>43555</v>
      </c>
      <c r="BM5" s="9">
        <f>BL5+1</f>
        <v>43556</v>
      </c>
      <c r="BN5" s="9">
        <f t="shared" ref="BN5" si="3">BM5+1</f>
        <v>43557</v>
      </c>
      <c r="BO5" s="9">
        <f t="shared" ref="BO5" si="4">BN5+1</f>
        <v>43558</v>
      </c>
      <c r="BP5" s="9">
        <f t="shared" ref="BP5" si="5">BO5+1</f>
        <v>43559</v>
      </c>
      <c r="BQ5" s="9">
        <f t="shared" ref="BQ5" si="6">BP5+1</f>
        <v>43560</v>
      </c>
      <c r="BR5" s="11">
        <f t="shared" ref="BR5" si="7">BQ5+1</f>
        <v>43561</v>
      </c>
      <c r="BS5" s="10">
        <f>BR5+1</f>
        <v>43562</v>
      </c>
      <c r="BT5" s="9">
        <f>BS5+1</f>
        <v>43563</v>
      </c>
      <c r="BU5" s="9">
        <f t="shared" ref="BU5" si="8">BT5+1</f>
        <v>43564</v>
      </c>
      <c r="BV5" s="9">
        <f t="shared" ref="BV5" si="9">BU5+1</f>
        <v>43565</v>
      </c>
      <c r="BW5" s="9">
        <f t="shared" ref="BW5" si="10">BV5+1</f>
        <v>43566</v>
      </c>
      <c r="BX5" s="9">
        <f t="shared" ref="BX5" si="11">BW5+1</f>
        <v>43567</v>
      </c>
      <c r="BY5" s="11">
        <f t="shared" ref="BY5" si="12">BX5+1</f>
        <v>43568</v>
      </c>
      <c r="BZ5" s="10">
        <f>BY5+1</f>
        <v>43569</v>
      </c>
      <c r="CA5" s="9">
        <f>BZ5+1</f>
        <v>43570</v>
      </c>
      <c r="CB5" s="9">
        <f t="shared" ref="CB5" si="13">CA5+1</f>
        <v>43571</v>
      </c>
      <c r="CC5" s="9">
        <f t="shared" ref="CC5" si="14">CB5+1</f>
        <v>43572</v>
      </c>
      <c r="CD5" s="9">
        <f t="shared" ref="CD5" si="15">CC5+1</f>
        <v>43573</v>
      </c>
      <c r="CE5" s="9">
        <f t="shared" ref="CE5" si="16">CD5+1</f>
        <v>43574</v>
      </c>
      <c r="CF5" s="11">
        <f t="shared" ref="CF5" si="17">CE5+1</f>
        <v>43575</v>
      </c>
      <c r="CG5" s="10">
        <f>CF5+1</f>
        <v>43576</v>
      </c>
      <c r="CH5" s="9">
        <f>CG5+1</f>
        <v>43577</v>
      </c>
      <c r="CI5" s="9">
        <f t="shared" ref="CI5" si="18">CH5+1</f>
        <v>43578</v>
      </c>
      <c r="CJ5" s="9">
        <f t="shared" ref="CJ5" si="19">CI5+1</f>
        <v>43579</v>
      </c>
      <c r="CK5" s="9">
        <f t="shared" ref="CK5" si="20">CJ5+1</f>
        <v>43580</v>
      </c>
      <c r="CL5" s="9">
        <f t="shared" ref="CL5" si="21">CK5+1</f>
        <v>43581</v>
      </c>
      <c r="CM5" s="11">
        <f t="shared" ref="CM5" si="22">CL5+1</f>
        <v>43582</v>
      </c>
      <c r="CN5" s="10">
        <f>CM5+1</f>
        <v>43583</v>
      </c>
      <c r="CO5" s="9">
        <f>CN5+1</f>
        <v>43584</v>
      </c>
      <c r="CP5" s="9">
        <f t="shared" ref="CP5" si="23">CO5+1</f>
        <v>43585</v>
      </c>
      <c r="CQ5" s="9">
        <f t="shared" ref="CQ5" si="24">CP5+1</f>
        <v>43586</v>
      </c>
      <c r="CR5" s="9">
        <f t="shared" ref="CR5" si="25">CQ5+1</f>
        <v>43587</v>
      </c>
      <c r="CS5" s="9">
        <f t="shared" ref="CS5" si="26">CR5+1</f>
        <v>43588</v>
      </c>
    </row>
    <row r="6" spans="1:97" ht="30" customHeight="1" thickBot="1" x14ac:dyDescent="0.3">
      <c r="A6" s="47" t="s">
        <v>30</v>
      </c>
      <c r="B6" s="7" t="s">
        <v>8</v>
      </c>
      <c r="C6" s="8" t="s">
        <v>2</v>
      </c>
      <c r="D6" s="8" t="s">
        <v>1</v>
      </c>
      <c r="E6" s="8" t="s">
        <v>4</v>
      </c>
      <c r="F6" s="8" t="s">
        <v>5</v>
      </c>
      <c r="G6" s="8"/>
      <c r="H6" s="8" t="s">
        <v>6</v>
      </c>
      <c r="I6" s="12" t="str">
        <f t="shared" ref="I6" si="27">LEFT(TEXT(I5,"ddd"),1)</f>
        <v>M</v>
      </c>
      <c r="J6" s="12" t="str">
        <f t="shared" ref="J6:AR6" si="28">LEFT(TEXT(J5,"ddd"),1)</f>
        <v>T</v>
      </c>
      <c r="K6" s="12" t="str">
        <f t="shared" si="28"/>
        <v>W</v>
      </c>
      <c r="L6" s="12" t="str">
        <f t="shared" si="28"/>
        <v>T</v>
      </c>
      <c r="M6" s="12" t="str">
        <f t="shared" si="28"/>
        <v>F</v>
      </c>
      <c r="N6" s="12" t="str">
        <f t="shared" si="28"/>
        <v>S</v>
      </c>
      <c r="O6" s="12" t="str">
        <f t="shared" si="28"/>
        <v>S</v>
      </c>
      <c r="P6" s="12" t="str">
        <f t="shared" si="28"/>
        <v>M</v>
      </c>
      <c r="Q6" s="12" t="str">
        <f t="shared" si="28"/>
        <v>T</v>
      </c>
      <c r="R6" s="12" t="str">
        <f t="shared" si="28"/>
        <v>W</v>
      </c>
      <c r="S6" s="12" t="str">
        <f t="shared" si="28"/>
        <v>T</v>
      </c>
      <c r="T6" s="12" t="str">
        <f t="shared" si="28"/>
        <v>F</v>
      </c>
      <c r="U6" s="12" t="str">
        <f t="shared" si="28"/>
        <v>S</v>
      </c>
      <c r="V6" s="12" t="str">
        <f t="shared" si="28"/>
        <v>S</v>
      </c>
      <c r="W6" s="12" t="str">
        <f t="shared" si="28"/>
        <v>M</v>
      </c>
      <c r="X6" s="12" t="str">
        <f t="shared" si="28"/>
        <v>T</v>
      </c>
      <c r="Y6" s="12" t="str">
        <f t="shared" si="28"/>
        <v>W</v>
      </c>
      <c r="Z6" s="12" t="str">
        <f t="shared" si="28"/>
        <v>T</v>
      </c>
      <c r="AA6" s="12" t="str">
        <f t="shared" si="28"/>
        <v>F</v>
      </c>
      <c r="AB6" s="12" t="str">
        <f t="shared" si="28"/>
        <v>S</v>
      </c>
      <c r="AC6" s="12" t="str">
        <f t="shared" si="28"/>
        <v>S</v>
      </c>
      <c r="AD6" s="12" t="str">
        <f t="shared" si="28"/>
        <v>M</v>
      </c>
      <c r="AE6" s="12" t="str">
        <f t="shared" si="28"/>
        <v>T</v>
      </c>
      <c r="AF6" s="12" t="str">
        <f t="shared" si="28"/>
        <v>W</v>
      </c>
      <c r="AG6" s="12" t="str">
        <f t="shared" si="28"/>
        <v>T</v>
      </c>
      <c r="AH6" s="12" t="str">
        <f t="shared" si="28"/>
        <v>F</v>
      </c>
      <c r="AI6" s="12" t="str">
        <f t="shared" si="28"/>
        <v>S</v>
      </c>
      <c r="AJ6" s="12" t="str">
        <f t="shared" si="28"/>
        <v>S</v>
      </c>
      <c r="AK6" s="12" t="str">
        <f t="shared" si="28"/>
        <v>M</v>
      </c>
      <c r="AL6" s="12" t="str">
        <f t="shared" si="28"/>
        <v>T</v>
      </c>
      <c r="AM6" s="12" t="str">
        <f t="shared" si="28"/>
        <v>W</v>
      </c>
      <c r="AN6" s="12" t="str">
        <f t="shared" si="28"/>
        <v>T</v>
      </c>
      <c r="AO6" s="12" t="str">
        <f t="shared" si="28"/>
        <v>F</v>
      </c>
      <c r="AP6" s="12" t="str">
        <f t="shared" si="28"/>
        <v>S</v>
      </c>
      <c r="AQ6" s="12" t="str">
        <f t="shared" si="28"/>
        <v>S</v>
      </c>
      <c r="AR6" s="12" t="str">
        <f t="shared" si="28"/>
        <v>M</v>
      </c>
      <c r="AS6" s="12" t="str">
        <f t="shared" ref="AS6:CS6" si="29">LEFT(TEXT(AS5,"ddd"),1)</f>
        <v>T</v>
      </c>
      <c r="AT6" s="12" t="str">
        <f t="shared" si="29"/>
        <v>W</v>
      </c>
      <c r="AU6" s="12" t="str">
        <f t="shared" si="29"/>
        <v>T</v>
      </c>
      <c r="AV6" s="12" t="str">
        <f t="shared" si="29"/>
        <v>F</v>
      </c>
      <c r="AW6" s="12" t="str">
        <f t="shared" si="29"/>
        <v>S</v>
      </c>
      <c r="AX6" s="12" t="str">
        <f t="shared" si="29"/>
        <v>S</v>
      </c>
      <c r="AY6" s="12" t="str">
        <f t="shared" si="29"/>
        <v>M</v>
      </c>
      <c r="AZ6" s="12" t="str">
        <f t="shared" si="29"/>
        <v>T</v>
      </c>
      <c r="BA6" s="12" t="str">
        <f t="shared" si="29"/>
        <v>W</v>
      </c>
      <c r="BB6" s="12" t="str">
        <f t="shared" si="29"/>
        <v>T</v>
      </c>
      <c r="BC6" s="12" t="str">
        <f t="shared" si="29"/>
        <v>F</v>
      </c>
      <c r="BD6" s="12" t="str">
        <f t="shared" si="29"/>
        <v>S</v>
      </c>
      <c r="BE6" s="12" t="str">
        <f t="shared" si="29"/>
        <v>S</v>
      </c>
      <c r="BF6" s="12" t="str">
        <f t="shared" si="29"/>
        <v>M</v>
      </c>
      <c r="BG6" s="12" t="str">
        <f t="shared" si="29"/>
        <v>T</v>
      </c>
      <c r="BH6" s="12" t="str">
        <f t="shared" si="29"/>
        <v>W</v>
      </c>
      <c r="BI6" s="12" t="str">
        <f t="shared" si="29"/>
        <v>T</v>
      </c>
      <c r="BJ6" s="12" t="str">
        <f t="shared" si="29"/>
        <v>F</v>
      </c>
      <c r="BK6" s="12" t="str">
        <f t="shared" si="29"/>
        <v>S</v>
      </c>
      <c r="BL6" s="12" t="str">
        <f t="shared" si="29"/>
        <v>S</v>
      </c>
      <c r="BM6" s="12" t="str">
        <f t="shared" si="29"/>
        <v>M</v>
      </c>
      <c r="BN6" s="12" t="str">
        <f t="shared" si="29"/>
        <v>T</v>
      </c>
      <c r="BO6" s="12" t="str">
        <f t="shared" si="29"/>
        <v>W</v>
      </c>
      <c r="BP6" s="12" t="str">
        <f t="shared" si="29"/>
        <v>T</v>
      </c>
      <c r="BQ6" s="12" t="str">
        <f t="shared" si="29"/>
        <v>F</v>
      </c>
      <c r="BR6" s="12" t="str">
        <f t="shared" si="29"/>
        <v>S</v>
      </c>
      <c r="BS6" s="12" t="str">
        <f t="shared" si="29"/>
        <v>S</v>
      </c>
      <c r="BT6" s="12" t="str">
        <f t="shared" si="29"/>
        <v>M</v>
      </c>
      <c r="BU6" s="12" t="str">
        <f t="shared" si="29"/>
        <v>T</v>
      </c>
      <c r="BV6" s="12" t="str">
        <f t="shared" si="29"/>
        <v>W</v>
      </c>
      <c r="BW6" s="12" t="str">
        <f t="shared" si="29"/>
        <v>T</v>
      </c>
      <c r="BX6" s="12" t="str">
        <f t="shared" si="29"/>
        <v>F</v>
      </c>
      <c r="BY6" s="12" t="str">
        <f t="shared" si="29"/>
        <v>S</v>
      </c>
      <c r="BZ6" s="12" t="str">
        <f t="shared" si="29"/>
        <v>S</v>
      </c>
      <c r="CA6" s="12" t="str">
        <f t="shared" si="29"/>
        <v>M</v>
      </c>
      <c r="CB6" s="12" t="str">
        <f t="shared" si="29"/>
        <v>T</v>
      </c>
      <c r="CC6" s="12" t="str">
        <f t="shared" si="29"/>
        <v>W</v>
      </c>
      <c r="CD6" s="12" t="str">
        <f t="shared" si="29"/>
        <v>T</v>
      </c>
      <c r="CE6" s="12" t="str">
        <f t="shared" si="29"/>
        <v>F</v>
      </c>
      <c r="CF6" s="12" t="str">
        <f t="shared" si="29"/>
        <v>S</v>
      </c>
      <c r="CG6" s="12" t="str">
        <f t="shared" si="29"/>
        <v>S</v>
      </c>
      <c r="CH6" s="12" t="str">
        <f t="shared" si="29"/>
        <v>M</v>
      </c>
      <c r="CI6" s="12" t="str">
        <f t="shared" si="29"/>
        <v>T</v>
      </c>
      <c r="CJ6" s="12" t="str">
        <f t="shared" si="29"/>
        <v>W</v>
      </c>
      <c r="CK6" s="12" t="str">
        <f t="shared" si="29"/>
        <v>T</v>
      </c>
      <c r="CL6" s="12" t="str">
        <f t="shared" si="29"/>
        <v>F</v>
      </c>
      <c r="CM6" s="12" t="str">
        <f t="shared" si="29"/>
        <v>S</v>
      </c>
      <c r="CN6" s="12" t="str">
        <f t="shared" si="29"/>
        <v>S</v>
      </c>
      <c r="CO6" s="12" t="str">
        <f t="shared" si="29"/>
        <v>M</v>
      </c>
      <c r="CP6" s="12" t="str">
        <f t="shared" si="29"/>
        <v>T</v>
      </c>
      <c r="CQ6" s="12" t="str">
        <f t="shared" si="29"/>
        <v>W</v>
      </c>
      <c r="CR6" s="12" t="str">
        <f t="shared" si="29"/>
        <v>T</v>
      </c>
      <c r="CS6" s="12" t="str">
        <f t="shared" si="29"/>
        <v>F</v>
      </c>
    </row>
    <row r="7" spans="1:97" ht="30" hidden="1" customHeight="1" thickBot="1" x14ac:dyDescent="0.3">
      <c r="A7" s="46" t="s">
        <v>25</v>
      </c>
      <c r="C7" s="49"/>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row>
    <row r="8" spans="1:97" s="3" customFormat="1" ht="30" customHeight="1" thickBot="1" x14ac:dyDescent="0.3">
      <c r="A8" s="47" t="s">
        <v>31</v>
      </c>
      <c r="B8" s="16" t="s">
        <v>35</v>
      </c>
      <c r="C8" s="56"/>
      <c r="D8" s="17"/>
      <c r="E8" s="18"/>
      <c r="F8" s="19"/>
      <c r="G8" s="15"/>
      <c r="H8" s="15" t="str">
        <f t="shared" ref="H8:H26" si="30">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row>
    <row r="9" spans="1:97" s="3" customFormat="1" ht="30" customHeight="1" thickBot="1" x14ac:dyDescent="0.3">
      <c r="A9" s="47" t="s">
        <v>32</v>
      </c>
      <c r="B9" s="63" t="s">
        <v>43</v>
      </c>
      <c r="C9" s="64" t="s">
        <v>50</v>
      </c>
      <c r="D9" s="20">
        <v>0</v>
      </c>
      <c r="E9" s="53">
        <f>Project_Start</f>
        <v>43500</v>
      </c>
      <c r="F9" s="53">
        <f>E9+3</f>
        <v>43503</v>
      </c>
      <c r="G9" s="15"/>
      <c r="H9" s="15">
        <f t="shared" si="30"/>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row>
    <row r="10" spans="1:97" s="3" customFormat="1" ht="30" customHeight="1" thickBot="1" x14ac:dyDescent="0.3">
      <c r="A10" s="47" t="s">
        <v>33</v>
      </c>
      <c r="B10" s="63" t="s">
        <v>44</v>
      </c>
      <c r="C10" s="64" t="s">
        <v>51</v>
      </c>
      <c r="D10" s="20">
        <v>0.8</v>
      </c>
      <c r="E10" s="53">
        <f>E9</f>
        <v>43500</v>
      </c>
      <c r="F10" s="53">
        <f>E10+5</f>
        <v>43505</v>
      </c>
      <c r="G10" s="15"/>
      <c r="H10" s="15">
        <f t="shared" si="30"/>
        <v>6</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2"/>
      <c r="BY10" s="32"/>
      <c r="BZ10" s="31"/>
      <c r="CA10" s="31"/>
      <c r="CB10" s="31"/>
      <c r="CC10" s="31"/>
      <c r="CD10" s="31"/>
      <c r="CE10" s="31"/>
      <c r="CF10" s="31"/>
      <c r="CG10" s="31"/>
      <c r="CH10" s="31"/>
      <c r="CI10" s="31"/>
      <c r="CJ10" s="31"/>
      <c r="CK10" s="31"/>
      <c r="CL10" s="31"/>
      <c r="CM10" s="31"/>
      <c r="CN10" s="31"/>
      <c r="CO10" s="31"/>
      <c r="CP10" s="31"/>
      <c r="CQ10" s="31"/>
      <c r="CR10" s="31"/>
      <c r="CS10" s="31"/>
    </row>
    <row r="11" spans="1:97" s="3" customFormat="1" ht="30" customHeight="1" thickBot="1" x14ac:dyDescent="0.3">
      <c r="A11" s="46"/>
      <c r="B11" s="63" t="s">
        <v>45</v>
      </c>
      <c r="C11" s="64" t="s">
        <v>52</v>
      </c>
      <c r="D11" s="20">
        <v>0</v>
      </c>
      <c r="E11" s="53">
        <f>E9</f>
        <v>43500</v>
      </c>
      <c r="F11" s="53">
        <f>E11+10</f>
        <v>43510</v>
      </c>
      <c r="G11" s="15"/>
      <c r="H11" s="15">
        <f t="shared" si="30"/>
        <v>11</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row>
    <row r="12" spans="1:97" s="3" customFormat="1" ht="30" customHeight="1" thickBot="1" x14ac:dyDescent="0.3">
      <c r="A12" s="46"/>
      <c r="B12" s="63" t="s">
        <v>46</v>
      </c>
      <c r="C12" s="64" t="s">
        <v>53</v>
      </c>
      <c r="D12" s="20">
        <v>0</v>
      </c>
      <c r="E12" s="53">
        <f>E9</f>
        <v>43500</v>
      </c>
      <c r="F12" s="53">
        <f>E12+7</f>
        <v>43507</v>
      </c>
      <c r="G12" s="15"/>
      <c r="H12" s="15">
        <f t="shared" si="30"/>
        <v>8</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2"/>
      <c r="CC12" s="31"/>
      <c r="CD12" s="31"/>
      <c r="CE12" s="31"/>
      <c r="CF12" s="31"/>
      <c r="CG12" s="31"/>
      <c r="CH12" s="31"/>
      <c r="CI12" s="31"/>
      <c r="CJ12" s="31"/>
      <c r="CK12" s="31"/>
      <c r="CL12" s="31"/>
      <c r="CM12" s="31"/>
      <c r="CN12" s="31"/>
      <c r="CO12" s="31"/>
      <c r="CP12" s="31"/>
      <c r="CQ12" s="31"/>
      <c r="CR12" s="31"/>
      <c r="CS12" s="31"/>
    </row>
    <row r="13" spans="1:97" s="3" customFormat="1" ht="30" customHeight="1" thickBot="1" x14ac:dyDescent="0.3">
      <c r="A13" s="46"/>
      <c r="B13" s="63" t="s">
        <v>47</v>
      </c>
      <c r="C13" s="64" t="s">
        <v>54</v>
      </c>
      <c r="D13" s="20">
        <v>0</v>
      </c>
      <c r="E13" s="53">
        <f>E9</f>
        <v>43500</v>
      </c>
      <c r="F13" s="53">
        <f>E13+6</f>
        <v>43506</v>
      </c>
      <c r="G13" s="15"/>
      <c r="H13" s="15"/>
      <c r="I13" s="31"/>
      <c r="J13" s="31"/>
      <c r="K13" s="31"/>
      <c r="L13" s="31"/>
      <c r="M13" s="31"/>
      <c r="N13" s="31"/>
      <c r="O13" s="31"/>
      <c r="P13" s="31"/>
      <c r="Q13" s="31"/>
      <c r="R13" s="31"/>
      <c r="S13" s="31"/>
      <c r="T13" s="31"/>
      <c r="U13" s="31"/>
      <c r="V13" s="31"/>
      <c r="W13" s="31"/>
      <c r="X13" s="31"/>
      <c r="Y13" s="32"/>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2"/>
      <c r="CC13" s="31"/>
      <c r="CD13" s="31"/>
      <c r="CE13" s="31"/>
      <c r="CF13" s="31"/>
      <c r="CG13" s="31"/>
      <c r="CH13" s="31"/>
      <c r="CI13" s="31"/>
      <c r="CJ13" s="31"/>
      <c r="CK13" s="31"/>
      <c r="CL13" s="31"/>
      <c r="CM13" s="31"/>
      <c r="CN13" s="31"/>
      <c r="CO13" s="31"/>
      <c r="CP13" s="31"/>
      <c r="CQ13" s="31"/>
      <c r="CR13" s="31"/>
      <c r="CS13" s="31"/>
    </row>
    <row r="14" spans="1:97" s="3" customFormat="1" ht="30" customHeight="1" thickBot="1" x14ac:dyDescent="0.3">
      <c r="A14" s="46"/>
      <c r="B14" s="63" t="s">
        <v>48</v>
      </c>
      <c r="C14" s="64" t="s">
        <v>55</v>
      </c>
      <c r="D14" s="20">
        <v>0</v>
      </c>
      <c r="E14" s="53">
        <f>E9</f>
        <v>43500</v>
      </c>
      <c r="F14" s="53">
        <f>E14+10</f>
        <v>43510</v>
      </c>
      <c r="G14" s="15"/>
      <c r="H14" s="15"/>
      <c r="I14" s="31"/>
      <c r="J14" s="31"/>
      <c r="K14" s="31"/>
      <c r="L14" s="31"/>
      <c r="M14" s="31"/>
      <c r="N14" s="31"/>
      <c r="O14" s="31"/>
      <c r="P14" s="31"/>
      <c r="Q14" s="31"/>
      <c r="R14" s="31"/>
      <c r="S14" s="31"/>
      <c r="T14" s="31"/>
      <c r="U14" s="31"/>
      <c r="V14" s="31"/>
      <c r="W14" s="31"/>
      <c r="X14" s="31"/>
      <c r="Y14" s="32"/>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2"/>
      <c r="CC14" s="31"/>
      <c r="CD14" s="31"/>
      <c r="CE14" s="31"/>
      <c r="CF14" s="31"/>
      <c r="CG14" s="31"/>
      <c r="CH14" s="31"/>
      <c r="CI14" s="31"/>
      <c r="CJ14" s="31"/>
      <c r="CK14" s="31"/>
      <c r="CL14" s="31"/>
      <c r="CM14" s="31"/>
      <c r="CN14" s="31"/>
      <c r="CO14" s="31"/>
      <c r="CP14" s="31"/>
      <c r="CQ14" s="31"/>
      <c r="CR14" s="31"/>
      <c r="CS14" s="31"/>
    </row>
    <row r="15" spans="1:97" s="3" customFormat="1" ht="30" customHeight="1" thickBot="1" x14ac:dyDescent="0.3">
      <c r="A15" s="46"/>
      <c r="B15" s="63" t="s">
        <v>49</v>
      </c>
      <c r="C15" s="64" t="s">
        <v>56</v>
      </c>
      <c r="D15" s="20">
        <v>0</v>
      </c>
      <c r="E15" s="53">
        <f>E9+10</f>
        <v>43510</v>
      </c>
      <c r="F15" s="53">
        <f>E15+1</f>
        <v>43511</v>
      </c>
      <c r="G15" s="15"/>
      <c r="H15" s="15">
        <f t="shared" si="30"/>
        <v>2</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row>
    <row r="16" spans="1:97" s="3" customFormat="1" ht="30" customHeight="1" thickBot="1" x14ac:dyDescent="0.3">
      <c r="A16" s="47" t="s">
        <v>34</v>
      </c>
      <c r="B16" s="21" t="s">
        <v>36</v>
      </c>
      <c r="C16" s="57"/>
      <c r="D16" s="22"/>
      <c r="E16" s="23"/>
      <c r="F16" s="24"/>
      <c r="G16" s="15"/>
      <c r="H16" s="15" t="str">
        <f t="shared" si="30"/>
        <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row>
    <row r="17" spans="1:97" s="3" customFormat="1" ht="30" customHeight="1" thickBot="1" x14ac:dyDescent="0.3">
      <c r="A17" s="47"/>
      <c r="B17" s="65" t="s">
        <v>57</v>
      </c>
      <c r="C17" s="58"/>
      <c r="D17" s="25">
        <v>0</v>
      </c>
      <c r="E17" s="54">
        <f>F15+1</f>
        <v>43512</v>
      </c>
      <c r="F17" s="54">
        <f>E17+7</f>
        <v>43519</v>
      </c>
      <c r="G17" s="15"/>
      <c r="H17" s="15">
        <f t="shared" si="30"/>
        <v>8</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row>
    <row r="18" spans="1:97" s="3" customFormat="1" ht="30" customHeight="1" thickBot="1" x14ac:dyDescent="0.3">
      <c r="A18" s="46"/>
      <c r="B18" s="65" t="s">
        <v>58</v>
      </c>
      <c r="C18" s="58"/>
      <c r="D18" s="25">
        <v>0</v>
      </c>
      <c r="E18" s="54">
        <f>F17</f>
        <v>43519</v>
      </c>
      <c r="F18" s="54">
        <f>E18+5</f>
        <v>43524</v>
      </c>
      <c r="G18" s="15"/>
      <c r="H18" s="15">
        <f t="shared" si="30"/>
        <v>6</v>
      </c>
      <c r="I18" s="31"/>
      <c r="J18" s="31"/>
      <c r="K18" s="31"/>
      <c r="L18" s="31"/>
      <c r="M18" s="31"/>
      <c r="N18" s="31"/>
      <c r="O18" s="31"/>
      <c r="P18" s="31"/>
      <c r="Q18" s="31"/>
      <c r="R18" s="31"/>
      <c r="S18" s="31"/>
      <c r="T18" s="31"/>
      <c r="U18" s="32"/>
      <c r="V18" s="32"/>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2"/>
      <c r="BY18" s="32"/>
      <c r="BZ18" s="31"/>
      <c r="CA18" s="31"/>
      <c r="CB18" s="31"/>
      <c r="CC18" s="31"/>
      <c r="CD18" s="31"/>
      <c r="CE18" s="31"/>
      <c r="CF18" s="31"/>
      <c r="CG18" s="31"/>
      <c r="CH18" s="31"/>
      <c r="CI18" s="31"/>
      <c r="CJ18" s="31"/>
      <c r="CK18" s="31"/>
      <c r="CL18" s="31"/>
      <c r="CM18" s="31"/>
      <c r="CN18" s="31"/>
      <c r="CO18" s="31"/>
      <c r="CP18" s="31"/>
      <c r="CQ18" s="31"/>
      <c r="CR18" s="31"/>
      <c r="CS18" s="31"/>
    </row>
    <row r="19" spans="1:97" s="3" customFormat="1" ht="30" customHeight="1" thickBot="1" x14ac:dyDescent="0.3">
      <c r="A19" s="46"/>
      <c r="B19" s="65" t="s">
        <v>59</v>
      </c>
      <c r="C19" s="58"/>
      <c r="D19" s="25">
        <v>0</v>
      </c>
      <c r="E19" s="54">
        <f>E18+4</f>
        <v>43523</v>
      </c>
      <c r="F19" s="54">
        <f>E19+14</f>
        <v>43537</v>
      </c>
      <c r="G19" s="15"/>
      <c r="H19" s="15">
        <f t="shared" si="30"/>
        <v>15</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row>
    <row r="20" spans="1:97" s="3" customFormat="1" ht="30" customHeight="1" thickBot="1" x14ac:dyDescent="0.3">
      <c r="A20" s="46"/>
      <c r="B20" s="65" t="s">
        <v>60</v>
      </c>
      <c r="C20" s="58"/>
      <c r="D20" s="25">
        <v>0</v>
      </c>
      <c r="E20" s="54">
        <f>E17+25</f>
        <v>43537</v>
      </c>
      <c r="F20" s="54">
        <f>E20+13</f>
        <v>43550</v>
      </c>
      <c r="G20" s="15"/>
      <c r="H20" s="15">
        <f t="shared" si="30"/>
        <v>14</v>
      </c>
      <c r="I20" s="31"/>
      <c r="J20" s="31"/>
      <c r="K20" s="31"/>
      <c r="L20" s="31"/>
      <c r="M20" s="31"/>
      <c r="N20" s="31"/>
      <c r="O20" s="31"/>
      <c r="P20" s="31"/>
      <c r="Q20" s="31"/>
      <c r="R20" s="31"/>
      <c r="S20" s="31"/>
      <c r="T20" s="31"/>
      <c r="U20" s="31"/>
      <c r="V20" s="31"/>
      <c r="W20" s="31"/>
      <c r="X20" s="31"/>
      <c r="Y20" s="32"/>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2"/>
      <c r="CC20" s="31"/>
      <c r="CD20" s="31"/>
      <c r="CE20" s="31"/>
      <c r="CF20" s="31"/>
      <c r="CG20" s="31"/>
      <c r="CH20" s="31"/>
      <c r="CI20" s="31"/>
      <c r="CJ20" s="31"/>
      <c r="CK20" s="31"/>
      <c r="CL20" s="31"/>
      <c r="CM20" s="31"/>
      <c r="CN20" s="31"/>
      <c r="CO20" s="31"/>
      <c r="CP20" s="31"/>
      <c r="CQ20" s="31"/>
      <c r="CR20" s="31"/>
      <c r="CS20" s="31"/>
    </row>
    <row r="21" spans="1:97" s="3" customFormat="1" ht="30" customHeight="1" thickBot="1" x14ac:dyDescent="0.3">
      <c r="A21" s="46"/>
      <c r="B21" s="65" t="s">
        <v>61</v>
      </c>
      <c r="C21" s="58"/>
      <c r="D21" s="25">
        <v>0</v>
      </c>
      <c r="E21" s="54">
        <f>E17+36</f>
        <v>43548</v>
      </c>
      <c r="F21" s="54">
        <f>E21+2</f>
        <v>43550</v>
      </c>
      <c r="G21" s="15"/>
      <c r="H21" s="15">
        <f t="shared" si="30"/>
        <v>3</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row>
    <row r="22" spans="1:97" s="3" customFormat="1" ht="30" customHeight="1" thickBot="1" x14ac:dyDescent="0.3">
      <c r="A22" s="46" t="s">
        <v>24</v>
      </c>
      <c r="B22" s="26" t="s">
        <v>37</v>
      </c>
      <c r="C22" s="59"/>
      <c r="D22" s="27"/>
      <c r="E22" s="28"/>
      <c r="F22" s="29"/>
      <c r="G22" s="15"/>
      <c r="H22" s="15" t="str">
        <f t="shared" si="30"/>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row>
    <row r="23" spans="1:97" s="3" customFormat="1" ht="30" customHeight="1" thickBot="1" x14ac:dyDescent="0.3">
      <c r="A23" s="46"/>
      <c r="B23" s="66" t="s">
        <v>57</v>
      </c>
      <c r="C23" s="60"/>
      <c r="D23" s="30">
        <v>0</v>
      </c>
      <c r="E23" s="55">
        <f>F21+2</f>
        <v>43552</v>
      </c>
      <c r="F23" s="55">
        <f>E23+30</f>
        <v>43582</v>
      </c>
      <c r="G23" s="15"/>
      <c r="H23" s="15">
        <f t="shared" si="30"/>
        <v>31</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row>
    <row r="24" spans="1:97" s="3" customFormat="1" ht="30" customHeight="1" thickBot="1" x14ac:dyDescent="0.3">
      <c r="A24" s="46"/>
      <c r="B24" s="66" t="s">
        <v>62</v>
      </c>
      <c r="C24" s="60"/>
      <c r="D24" s="30">
        <v>0</v>
      </c>
      <c r="E24" s="55">
        <f>E23+25</f>
        <v>43577</v>
      </c>
      <c r="F24" s="55">
        <f>E24+5</f>
        <v>43582</v>
      </c>
      <c r="G24" s="15"/>
      <c r="H24" s="15">
        <f t="shared" si="30"/>
        <v>6</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row>
    <row r="25" spans="1:97" s="3" customFormat="1" ht="30" customHeight="1" thickBot="1" x14ac:dyDescent="0.3">
      <c r="A25" s="46"/>
      <c r="B25" s="66" t="s">
        <v>60</v>
      </c>
      <c r="C25" s="60"/>
      <c r="D25" s="30">
        <v>0</v>
      </c>
      <c r="E25" s="55">
        <f>E23+34</f>
        <v>43586</v>
      </c>
      <c r="F25" s="55">
        <f>E25+2</f>
        <v>43588</v>
      </c>
      <c r="G25" s="15"/>
      <c r="H25" s="15">
        <f t="shared" si="30"/>
        <v>3</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row>
    <row r="26" spans="1:97" s="3" customFormat="1" ht="30" customHeight="1" thickBot="1" x14ac:dyDescent="0.3">
      <c r="A26" s="46"/>
      <c r="B26" s="66" t="s">
        <v>63</v>
      </c>
      <c r="C26" s="60"/>
      <c r="D26" s="30">
        <v>0</v>
      </c>
      <c r="E26" s="55">
        <f>E23+35</f>
        <v>43587</v>
      </c>
      <c r="F26" s="55">
        <v>43588</v>
      </c>
      <c r="G26" s="15"/>
      <c r="H26" s="15">
        <f t="shared" si="30"/>
        <v>2</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row>
    <row r="27" spans="1:97" ht="30" customHeight="1" x14ac:dyDescent="0.25">
      <c r="C27" s="13"/>
      <c r="F27" s="48"/>
    </row>
    <row r="28" spans="1:97" ht="30" customHeight="1" x14ac:dyDescent="0.25">
      <c r="C28" s="14"/>
    </row>
  </sheetData>
  <mergeCells count="17">
    <mergeCell ref="B5:G5"/>
    <mergeCell ref="AK4:AQ4"/>
    <mergeCell ref="AR4:AX4"/>
    <mergeCell ref="AY4:BE4"/>
    <mergeCell ref="BF4:BL4"/>
    <mergeCell ref="I4:O4"/>
    <mergeCell ref="P4:V4"/>
    <mergeCell ref="W4:AC4"/>
    <mergeCell ref="AD4:AJ4"/>
    <mergeCell ref="BS4:BY4"/>
    <mergeCell ref="BZ4:CF4"/>
    <mergeCell ref="CG4:CM4"/>
    <mergeCell ref="CN4:CS4"/>
    <mergeCell ref="C3:D3"/>
    <mergeCell ref="C4:D4"/>
    <mergeCell ref="E3:F3"/>
    <mergeCell ref="BM4:BR4"/>
  </mergeCells>
  <conditionalFormatting sqref="D7:D14 D16:D26">
    <cfRule type="dataBar" priority="2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4 I16:BL26 BM5:CR26">
    <cfRule type="expression" dxfId="8" priority="43">
      <formula>AND(TODAY()&gt;=I$5,TODAY()&lt;J$5)</formula>
    </cfRule>
  </conditionalFormatting>
  <conditionalFormatting sqref="I7:BL14 I16:BL26 BM7:CR26">
    <cfRule type="expression" dxfId="7" priority="37">
      <formula>AND(task_start&lt;=I$5,ROUNDDOWN((task_end-task_start+1)*task_progress,0)+task_start-1&gt;=I$5)</formula>
    </cfRule>
    <cfRule type="expression" dxfId="6" priority="38" stopIfTrue="1">
      <formula>AND(task_end&gt;=I$5,task_start&lt;J$5)</formula>
    </cfRule>
  </conditionalFormatting>
  <conditionalFormatting sqref="D15">
    <cfRule type="dataBar" priority="7">
      <dataBar>
        <cfvo type="num" val="0"/>
        <cfvo type="num" val="1"/>
        <color theme="0" tint="-0.249977111117893"/>
      </dataBar>
      <extLst>
        <ext xmlns:x14="http://schemas.microsoft.com/office/spreadsheetml/2009/9/main" uri="{B025F937-C7B1-47D3-B67F-A62EFF666E3E}">
          <x14:id>{EC161486-60EF-45E1-90BF-99F27CEC305F}</x14:id>
        </ext>
      </extLst>
    </cfRule>
  </conditionalFormatting>
  <conditionalFormatting sqref="I15:BL15">
    <cfRule type="expression" dxfId="5" priority="10">
      <formula>AND(TODAY()&gt;=I$5,TODAY()&lt;J$5)</formula>
    </cfRule>
  </conditionalFormatting>
  <conditionalFormatting sqref="I15:BL15">
    <cfRule type="expression" dxfId="4" priority="8">
      <formula>AND(task_start&lt;=I$5,ROUNDDOWN((task_end-task_start+1)*task_progress,0)+task_start-1&gt;=I$5)</formula>
    </cfRule>
    <cfRule type="expression" dxfId="3" priority="9" stopIfTrue="1">
      <formula>AND(task_end&gt;=I$5,task_start&lt;J$5)</formula>
    </cfRule>
  </conditionalFormatting>
  <conditionalFormatting sqref="CS5:CS26">
    <cfRule type="expression" dxfId="2" priority="45">
      <formula>AND(TODAY()&gt;=CS$5,TODAY()&lt;#REF!)</formula>
    </cfRule>
  </conditionalFormatting>
  <conditionalFormatting sqref="CS7:CS26">
    <cfRule type="expression" dxfId="1" priority="50">
      <formula>AND(task_start&lt;=CS$5,ROUNDDOWN((task_end-task_start+1)*task_progress,0)+task_start-1&gt;=CS$5)</formula>
    </cfRule>
    <cfRule type="expression" dxfId="0" priority="51" stopIfTrue="1">
      <formula>AND(task_end&gt;=CS$5,task_start&lt;#REF!)</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D7:D14 D16:D26</xm:sqref>
        </x14:conditionalFormatting>
        <x14:conditionalFormatting xmlns:xm="http://schemas.microsoft.com/office/excel/2006/main">
          <x14:cfRule type="dataBar" id="{EC161486-60EF-45E1-90BF-99F27CEC305F}">
            <x14:dataBar minLength="0" maxLength="100" gradient="0">
              <x14:cfvo type="num">
                <xm:f>0</xm:f>
              </x14:cfvo>
              <x14:cfvo type="num">
                <xm:f>1</xm:f>
              </x14:cfvo>
              <x14:negativeFillColor rgb="FFFF0000"/>
              <x14:axisColor rgb="FF000000"/>
            </x14:dataBar>
          </x14:cfRule>
          <xm:sqref>D15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9" customWidth="1"/>
    <col min="2" max="16384" width="9.140625" style="35"/>
  </cols>
  <sheetData>
    <row r="1" spans="1:2" ht="46.5" customHeight="1" x14ac:dyDescent="0.2">
      <c r="A1" s="34"/>
    </row>
    <row r="2" spans="1:2" s="37" customFormat="1" ht="15.75" x14ac:dyDescent="0.25">
      <c r="A2" s="36" t="s">
        <v>11</v>
      </c>
      <c r="B2" s="36"/>
    </row>
    <row r="3" spans="1:2" s="42" customFormat="1" ht="27" customHeight="1" x14ac:dyDescent="0.25">
      <c r="A3" s="43" t="s">
        <v>16</v>
      </c>
      <c r="B3" s="43"/>
    </row>
    <row r="4" spans="1:2" s="38" customFormat="1" ht="26.25" x14ac:dyDescent="0.4">
      <c r="A4" s="40" t="s">
        <v>10</v>
      </c>
    </row>
    <row r="5" spans="1:2" ht="74.099999999999994" customHeight="1" x14ac:dyDescent="0.2">
      <c r="A5" s="41" t="s">
        <v>19</v>
      </c>
    </row>
    <row r="6" spans="1:2" ht="26.25" customHeight="1" x14ac:dyDescent="0.2">
      <c r="A6" s="40" t="s">
        <v>22</v>
      </c>
    </row>
    <row r="7" spans="1:2" s="39" customFormat="1" ht="204.95" customHeight="1" x14ac:dyDescent="0.25">
      <c r="A7" s="45" t="s">
        <v>21</v>
      </c>
    </row>
    <row r="8" spans="1:2" s="38" customFormat="1" ht="26.25" x14ac:dyDescent="0.4">
      <c r="A8" s="40" t="s">
        <v>12</v>
      </c>
    </row>
    <row r="9" spans="1:2" ht="60" x14ac:dyDescent="0.2">
      <c r="A9" s="41" t="s">
        <v>20</v>
      </c>
    </row>
    <row r="10" spans="1:2" s="39" customFormat="1" ht="27.95" customHeight="1" x14ac:dyDescent="0.25">
      <c r="A10" s="44" t="s">
        <v>18</v>
      </c>
    </row>
    <row r="11" spans="1:2" s="38" customFormat="1" ht="26.25" x14ac:dyDescent="0.4">
      <c r="A11" s="40" t="s">
        <v>9</v>
      </c>
    </row>
    <row r="12" spans="1:2" ht="30" x14ac:dyDescent="0.2">
      <c r="A12" s="41" t="s">
        <v>17</v>
      </c>
    </row>
    <row r="13" spans="1:2" s="39" customFormat="1" ht="27.95" customHeight="1" x14ac:dyDescent="0.25">
      <c r="A13" s="44" t="s">
        <v>3</v>
      </c>
    </row>
    <row r="14" spans="1:2" s="38" customFormat="1" ht="26.25" x14ac:dyDescent="0.4">
      <c r="A14" s="40" t="s">
        <v>13</v>
      </c>
    </row>
    <row r="15" spans="1:2" ht="75" customHeight="1" x14ac:dyDescent="0.2">
      <c r="A15" s="41" t="s">
        <v>14</v>
      </c>
    </row>
    <row r="16" spans="1:2" ht="75" x14ac:dyDescent="0.2">
      <c r="A16" s="41"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Sudo</dc:creator>
  <dc:description/>
  <cp:lastModifiedBy>sudo-right</cp:lastModifiedBy>
  <dcterms:created xsi:type="dcterms:W3CDTF">2018-05-23T01:25:53Z</dcterms:created>
  <dcterms:modified xsi:type="dcterms:W3CDTF">2019-02-04T21:08:00Z</dcterms:modified>
</cp:coreProperties>
</file>