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oivo\Documents\Satori\SampleData\MULPA Dataset\MULPA fOLD areas\"/>
    </mc:Choice>
  </mc:AlternateContent>
  <xr:revisionPtr revIDLastSave="0" documentId="13_ncr:1_{395DA284-004E-4982-B596-CC1A16E159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" sheetId="10" r:id="rId1"/>
    <sheet name="adding missing S-D" sheetId="9" r:id="rId2"/>
    <sheet name="Broader Categories" sheetId="8" r:id="rId3"/>
    <sheet name="Sheet2" sheetId="12" r:id="rId4"/>
    <sheet name="Sort by specificity and clean" sheetId="7" r:id="rId5"/>
    <sheet name="Clean Raw" sheetId="6" r:id="rId6"/>
    <sheet name="Raw fOLD" sheetId="4" r:id="rId7"/>
  </sheets>
  <definedNames>
    <definedName name="_xlnm._FilterDatabase" localSheetId="1" hidden="1">'adding missing S-D'!$A$1:$P$1</definedName>
    <definedName name="_xlnm._FilterDatabase" localSheetId="2" hidden="1">'Broader Categories'!$M$1:$N$1</definedName>
    <definedName name="_xlnm._FilterDatabase" localSheetId="0" hidden="1">CLEAN!$A$1:$AA$1</definedName>
    <definedName name="_xlnm._FilterDatabase" localSheetId="3" hidden="1">Sheet2!$A$1:$B$1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9" l="1" a="1"/>
  <c r="P2" i="9" s="1"/>
  <c r="P3" i="9" a="1"/>
  <c r="P3" i="9" s="1"/>
  <c r="P4" i="9" a="1"/>
  <c r="P4" i="9" s="1"/>
  <c r="P5" i="9" a="1"/>
  <c r="P5" i="9" s="1"/>
  <c r="P6" i="9" a="1"/>
  <c r="P6" i="9" s="1"/>
  <c r="P7" i="9" a="1"/>
  <c r="P7" i="9" s="1"/>
  <c r="P8" i="9" a="1"/>
  <c r="P8" i="9" s="1"/>
  <c r="P9" i="9" a="1"/>
  <c r="P9" i="9" s="1"/>
  <c r="P10" i="9" a="1"/>
  <c r="P10" i="9" s="1"/>
  <c r="P11" i="9" a="1"/>
  <c r="P11" i="9" s="1"/>
  <c r="P12" i="9" a="1"/>
  <c r="P12" i="9" s="1"/>
  <c r="P13" i="9" a="1"/>
  <c r="P13" i="9" s="1"/>
  <c r="P14" i="9" a="1"/>
  <c r="P14" i="9" s="1"/>
  <c r="P15" i="9" a="1"/>
  <c r="P15" i="9" s="1"/>
  <c r="P16" i="9" a="1"/>
  <c r="P16" i="9" s="1"/>
  <c r="P17" i="9" a="1"/>
  <c r="P17" i="9"/>
  <c r="P18" i="9" a="1"/>
  <c r="P18" i="9" s="1"/>
  <c r="P19" i="9" a="1"/>
  <c r="P19" i="9" s="1"/>
  <c r="P20" i="9" a="1"/>
  <c r="P20" i="9" s="1"/>
  <c r="P21" i="9" a="1"/>
  <c r="P21" i="9" s="1"/>
  <c r="P22" i="9" a="1"/>
  <c r="P22" i="9" s="1"/>
  <c r="P23" i="9" a="1"/>
  <c r="P23" i="9" s="1"/>
  <c r="P24" i="9" a="1"/>
  <c r="P24" i="9" s="1"/>
  <c r="P25" i="9" a="1"/>
  <c r="P25" i="9"/>
  <c r="P26" i="9" a="1"/>
  <c r="P26" i="9" s="1"/>
  <c r="P27" i="9" a="1"/>
  <c r="P27" i="9"/>
  <c r="P28" i="9" a="1"/>
  <c r="P28" i="9" s="1"/>
  <c r="P29" i="9" a="1"/>
  <c r="P29" i="9" s="1"/>
  <c r="P30" i="9" a="1"/>
  <c r="P30" i="9" s="1"/>
  <c r="P31" i="9" a="1"/>
  <c r="P31" i="9" s="1"/>
  <c r="P32" i="9" a="1"/>
  <c r="P32" i="9" s="1"/>
  <c r="P33" i="9" a="1"/>
  <c r="P33" i="9" s="1"/>
  <c r="P34" i="9" a="1"/>
  <c r="P34" i="9" s="1"/>
  <c r="P35" i="9" a="1"/>
  <c r="P35" i="9" s="1"/>
  <c r="P36" i="9" a="1"/>
  <c r="P36" i="9" s="1"/>
  <c r="P37" i="9" a="1"/>
  <c r="P37" i="9"/>
  <c r="P38" i="9" a="1"/>
  <c r="P38" i="9" s="1"/>
  <c r="P39" i="9" a="1"/>
  <c r="P39" i="9" s="1"/>
  <c r="P40" i="9" a="1"/>
  <c r="P40" i="9" s="1"/>
  <c r="P41" i="9" a="1"/>
  <c r="P41" i="9" s="1"/>
  <c r="P42" i="9" a="1"/>
  <c r="P42" i="9" s="1"/>
  <c r="P43" i="9" a="1"/>
  <c r="P43" i="9" s="1"/>
  <c r="P44" i="9" a="1"/>
  <c r="P44" i="9" s="1"/>
  <c r="P45" i="9" a="1"/>
  <c r="P45" i="9" s="1"/>
  <c r="P46" i="9" a="1"/>
  <c r="P46" i="9" s="1"/>
  <c r="P47" i="9" a="1"/>
  <c r="P47" i="9" s="1"/>
  <c r="P48" i="9" a="1"/>
  <c r="P48" i="9" s="1"/>
  <c r="P49" i="9" a="1"/>
  <c r="P49" i="9" s="1"/>
  <c r="P50" i="9" a="1"/>
  <c r="P50" i="9" s="1"/>
  <c r="P51" i="9" a="1"/>
  <c r="P51" i="9"/>
  <c r="P52" i="9" a="1"/>
  <c r="P52" i="9" s="1"/>
  <c r="P53" i="9" a="1"/>
  <c r="P53" i="9"/>
  <c r="P54" i="9" a="1"/>
  <c r="P54" i="9" s="1"/>
  <c r="P55" i="9" a="1"/>
  <c r="P55" i="9" s="1"/>
  <c r="P56" i="9" a="1"/>
  <c r="P56" i="9" s="1"/>
  <c r="P57" i="9" a="1"/>
  <c r="P57" i="9" s="1"/>
  <c r="P58" i="9" a="1"/>
  <c r="P58" i="9" s="1"/>
  <c r="P59" i="9" a="1"/>
  <c r="P59" i="9"/>
  <c r="P60" i="9" a="1"/>
  <c r="P60" i="9" s="1"/>
  <c r="P61" i="9" a="1"/>
  <c r="P61" i="9"/>
  <c r="P62" i="9" a="1"/>
  <c r="P62" i="9" s="1"/>
  <c r="P63" i="9" a="1"/>
  <c r="P63" i="9" s="1"/>
  <c r="P64" i="9" a="1"/>
  <c r="P64" i="9" s="1"/>
  <c r="P65" i="9" a="1"/>
  <c r="P65" i="9" s="1"/>
  <c r="P66" i="9" a="1"/>
  <c r="P66" i="9" s="1"/>
  <c r="P67" i="9" a="1"/>
  <c r="P67" i="9" s="1"/>
  <c r="P68" i="9" a="1"/>
  <c r="P68" i="9" s="1"/>
  <c r="P69" i="9" a="1"/>
  <c r="P69" i="9" s="1"/>
  <c r="P70" i="9" a="1"/>
  <c r="P70" i="9" s="1"/>
  <c r="P71" i="9" a="1"/>
  <c r="P71" i="9" s="1"/>
  <c r="P72" i="9" a="1"/>
  <c r="P72" i="9" s="1"/>
  <c r="P73" i="9" a="1"/>
  <c r="P73" i="9" s="1"/>
  <c r="P74" i="9" a="1"/>
  <c r="P74" i="9" s="1"/>
  <c r="P75" i="9" a="1"/>
  <c r="P75" i="9" s="1"/>
  <c r="P76" i="9" a="1"/>
  <c r="P76" i="9" s="1"/>
  <c r="P77" i="9" a="1"/>
  <c r="P77" i="9"/>
  <c r="P78" i="9" a="1"/>
  <c r="P78" i="9" s="1"/>
  <c r="P79" i="9" a="1"/>
  <c r="P79" i="9" s="1"/>
  <c r="P80" i="9" a="1"/>
  <c r="P80" i="9" s="1"/>
  <c r="P81" i="9" a="1"/>
  <c r="P81" i="9" s="1"/>
  <c r="P82" i="9" a="1"/>
  <c r="P82" i="9" s="1"/>
  <c r="P83" i="9" a="1"/>
  <c r="P83" i="9" s="1"/>
  <c r="P84" i="9" a="1"/>
  <c r="P84" i="9" s="1"/>
  <c r="P85" i="9" a="1"/>
  <c r="P85" i="9"/>
  <c r="P86" i="9" a="1"/>
  <c r="P86" i="9" s="1"/>
  <c r="P87" i="9" a="1"/>
  <c r="P87" i="9" s="1"/>
  <c r="P88" i="9" a="1"/>
  <c r="P88" i="9" s="1"/>
  <c r="P89" i="9" a="1"/>
  <c r="P89" i="9" s="1"/>
  <c r="P90" i="9" a="1"/>
  <c r="P90" i="9" s="1"/>
  <c r="P91" i="9" a="1"/>
  <c r="P91" i="9"/>
  <c r="P92" i="9" a="1"/>
  <c r="P92" i="9" s="1"/>
  <c r="P93" i="9" a="1"/>
  <c r="P93" i="9" s="1"/>
  <c r="P94" i="9" a="1"/>
  <c r="P94" i="9" s="1"/>
  <c r="P95" i="9" a="1"/>
  <c r="P95" i="9" s="1"/>
  <c r="P96" i="9" a="1"/>
  <c r="P96" i="9" s="1"/>
  <c r="P97" i="9" a="1"/>
  <c r="P97" i="9" s="1"/>
  <c r="P98" i="9" a="1"/>
  <c r="P98" i="9" s="1"/>
  <c r="P99" i="9" a="1"/>
  <c r="P99" i="9"/>
  <c r="P100" i="9" a="1"/>
  <c r="P100" i="9" s="1"/>
  <c r="P101" i="9" a="1"/>
  <c r="P101" i="9" s="1"/>
  <c r="P102" i="9" a="1"/>
  <c r="P102" i="9" s="1"/>
  <c r="P103" i="9" a="1"/>
  <c r="P103" i="9" s="1"/>
  <c r="O80" i="9"/>
  <c r="O9" i="9"/>
  <c r="O83" i="9"/>
  <c r="O21" i="9"/>
  <c r="O31" i="9"/>
  <c r="O65" i="9"/>
  <c r="O66" i="9"/>
  <c r="O40" i="9"/>
  <c r="O43" i="9"/>
  <c r="O94" i="9"/>
  <c r="O103" i="9"/>
  <c r="O77" i="9"/>
  <c r="O79" i="9"/>
  <c r="O76" i="9"/>
  <c r="O42" i="9"/>
  <c r="O32" i="9"/>
  <c r="O36" i="9"/>
  <c r="O89" i="9"/>
  <c r="O82" i="9"/>
  <c r="O17" i="9"/>
  <c r="L99" i="9"/>
  <c r="L100" i="9"/>
  <c r="L101" i="9"/>
  <c r="L6" i="9"/>
  <c r="L7" i="9"/>
  <c r="L8" i="9"/>
  <c r="L5" i="9"/>
  <c r="L102" i="9"/>
  <c r="L10" i="9"/>
  <c r="L81" i="9"/>
  <c r="L84" i="9"/>
  <c r="L33" i="9"/>
  <c r="L30" i="9"/>
  <c r="L75" i="9"/>
  <c r="L73" i="9"/>
  <c r="L74" i="9"/>
  <c r="L38" i="9"/>
  <c r="L37" i="9"/>
  <c r="L39" i="9"/>
  <c r="L78" i="9"/>
  <c r="L41" i="9"/>
  <c r="L29" i="9"/>
  <c r="L27" i="9"/>
  <c r="L28" i="9"/>
  <c r="L26" i="9"/>
  <c r="L95" i="9"/>
  <c r="L96" i="9"/>
  <c r="L15" i="9"/>
  <c r="L16" i="9"/>
  <c r="L97" i="9"/>
  <c r="L18" i="9"/>
  <c r="L88" i="9"/>
  <c r="L90" i="9"/>
  <c r="L87" i="9"/>
  <c r="L22" i="9"/>
  <c r="L19" i="9"/>
  <c r="L20" i="9"/>
  <c r="L91" i="9"/>
  <c r="L93" i="9"/>
  <c r="L92" i="9"/>
  <c r="L25" i="9"/>
  <c r="L23" i="9"/>
  <c r="L24" i="9"/>
  <c r="L3" i="9"/>
  <c r="L4" i="9"/>
  <c r="L2" i="9"/>
  <c r="L11" i="9"/>
  <c r="L14" i="9"/>
  <c r="L12" i="9"/>
  <c r="L13" i="9"/>
  <c r="L64" i="9"/>
  <c r="L59" i="9"/>
  <c r="L58" i="9"/>
  <c r="L60" i="9"/>
  <c r="L63" i="9"/>
  <c r="L62" i="9"/>
  <c r="L61" i="9"/>
  <c r="L70" i="9"/>
  <c r="L68" i="9"/>
  <c r="L69" i="9"/>
  <c r="L67" i="9"/>
  <c r="L47" i="9"/>
  <c r="L48" i="9"/>
  <c r="L49" i="9"/>
  <c r="L50" i="9"/>
  <c r="L71" i="9"/>
  <c r="L72" i="9"/>
  <c r="L52" i="9"/>
  <c r="L51" i="9"/>
  <c r="L55" i="9"/>
  <c r="L57" i="9"/>
  <c r="L53" i="9"/>
  <c r="L56" i="9"/>
  <c r="L54" i="9"/>
  <c r="L44" i="9"/>
  <c r="L46" i="9"/>
  <c r="L45" i="9"/>
  <c r="L86" i="9"/>
  <c r="L85" i="9"/>
  <c r="L34" i="9"/>
  <c r="L35" i="9"/>
  <c r="L98" i="9"/>
  <c r="K99" i="9"/>
  <c r="K100" i="9"/>
  <c r="K101" i="9"/>
  <c r="K6" i="9"/>
  <c r="K7" i="9"/>
  <c r="K8" i="9"/>
  <c r="K5" i="9"/>
  <c r="K102" i="9"/>
  <c r="K10" i="9"/>
  <c r="K81" i="9"/>
  <c r="K84" i="9"/>
  <c r="K33" i="9"/>
  <c r="K30" i="9"/>
  <c r="K75" i="9"/>
  <c r="K73" i="9"/>
  <c r="K74" i="9"/>
  <c r="K38" i="9"/>
  <c r="K37" i="9"/>
  <c r="K39" i="9"/>
  <c r="K78" i="9"/>
  <c r="K41" i="9"/>
  <c r="K29" i="9"/>
  <c r="K27" i="9"/>
  <c r="K28" i="9"/>
  <c r="K26" i="9"/>
  <c r="K95" i="9"/>
  <c r="K96" i="9"/>
  <c r="K15" i="9"/>
  <c r="K16" i="9"/>
  <c r="K97" i="9"/>
  <c r="K18" i="9"/>
  <c r="K88" i="9"/>
  <c r="K90" i="9"/>
  <c r="K87" i="9"/>
  <c r="K22" i="9"/>
  <c r="K19" i="9"/>
  <c r="K20" i="9"/>
  <c r="K91" i="9"/>
  <c r="K93" i="9"/>
  <c r="K92" i="9"/>
  <c r="O92" i="9" s="1"/>
  <c r="K25" i="9"/>
  <c r="K23" i="9"/>
  <c r="K24" i="9"/>
  <c r="K3" i="9"/>
  <c r="K4" i="9"/>
  <c r="K2" i="9"/>
  <c r="K11" i="9"/>
  <c r="K14" i="9"/>
  <c r="K12" i="9"/>
  <c r="K13" i="9"/>
  <c r="K64" i="9"/>
  <c r="K59" i="9"/>
  <c r="K58" i="9"/>
  <c r="K60" i="9"/>
  <c r="K63" i="9"/>
  <c r="K62" i="9"/>
  <c r="K61" i="9"/>
  <c r="K70" i="9"/>
  <c r="K68" i="9"/>
  <c r="K69" i="9"/>
  <c r="K67" i="9"/>
  <c r="K47" i="9"/>
  <c r="K48" i="9"/>
  <c r="K49" i="9"/>
  <c r="K50" i="9"/>
  <c r="K71" i="9"/>
  <c r="K72" i="9"/>
  <c r="K52" i="9"/>
  <c r="K51" i="9"/>
  <c r="K55" i="9"/>
  <c r="K57" i="9"/>
  <c r="K53" i="9"/>
  <c r="K56" i="9"/>
  <c r="K54" i="9"/>
  <c r="K44" i="9"/>
  <c r="K46" i="9"/>
  <c r="K45" i="9"/>
  <c r="K86" i="9"/>
  <c r="K85" i="9"/>
  <c r="K34" i="9"/>
  <c r="K35" i="9"/>
  <c r="K98" i="9"/>
  <c r="L46" i="7" a="1"/>
  <c r="L46" i="7" s="1"/>
  <c r="L82" i="7" a="1"/>
  <c r="L82" i="7" s="1"/>
  <c r="L12" i="7" a="1"/>
  <c r="L12" i="7" s="1"/>
  <c r="L23" i="7" a="1"/>
  <c r="L23" i="7" s="1"/>
  <c r="L18" i="7" a="1"/>
  <c r="L18" i="7" s="1"/>
  <c r="J2" i="7"/>
  <c r="L2" i="7" s="1" a="1"/>
  <c r="L2" i="7" s="1"/>
  <c r="J6" i="7"/>
  <c r="L6" i="7" s="1" a="1"/>
  <c r="L6" i="7" s="1"/>
  <c r="J46" i="7"/>
  <c r="J49" i="7"/>
  <c r="L49" i="7" s="1" a="1"/>
  <c r="L49" i="7" s="1"/>
  <c r="J24" i="7"/>
  <c r="L24" i="7" s="1" a="1"/>
  <c r="L24" i="7" s="1"/>
  <c r="J34" i="7"/>
  <c r="L34" i="7" s="1" a="1"/>
  <c r="L34" i="7" s="1"/>
  <c r="J25" i="7"/>
  <c r="L25" i="7" s="1" a="1"/>
  <c r="L25" i="7" s="1"/>
  <c r="J37" i="7"/>
  <c r="L37" i="7" s="1" a="1"/>
  <c r="L37" i="7" s="1"/>
  <c r="J40" i="7"/>
  <c r="L40" i="7" s="1" a="1"/>
  <c r="L40" i="7" s="1"/>
  <c r="J80" i="7"/>
  <c r="L80" i="7" s="1" a="1"/>
  <c r="L80" i="7" s="1"/>
  <c r="J43" i="7"/>
  <c r="L43" i="7" s="1" a="1"/>
  <c r="L43" i="7" s="1"/>
  <c r="J82" i="7"/>
  <c r="J12" i="7"/>
  <c r="J16" i="7"/>
  <c r="L16" i="7" s="1" a="1"/>
  <c r="L16" i="7" s="1"/>
  <c r="J22" i="7"/>
  <c r="L22" i="7" s="1" a="1"/>
  <c r="L22" i="7" s="1"/>
  <c r="J60" i="7"/>
  <c r="L60" i="7" s="1" a="1"/>
  <c r="L60" i="7" s="1"/>
  <c r="J14" i="7"/>
  <c r="L14" i="7" s="1" a="1"/>
  <c r="L14" i="7" s="1"/>
  <c r="J19" i="7"/>
  <c r="L19" i="7" s="1" a="1"/>
  <c r="L19" i="7" s="1"/>
  <c r="J23" i="7"/>
  <c r="J64" i="7"/>
  <c r="L64" i="7" s="1" a="1"/>
  <c r="L64" i="7" s="1"/>
  <c r="J17" i="7"/>
  <c r="L17" i="7" s="1" a="1"/>
  <c r="L17" i="7" s="1"/>
  <c r="J20" i="7"/>
  <c r="L20" i="7" s="1" a="1"/>
  <c r="L20" i="7" s="1"/>
  <c r="J26" i="7"/>
  <c r="L26" i="7" s="1" a="1"/>
  <c r="L26" i="7" s="1"/>
  <c r="J77" i="7"/>
  <c r="L77" i="7" s="1" a="1"/>
  <c r="L77" i="7" s="1"/>
  <c r="J3" i="7"/>
  <c r="L3" i="7" s="1" a="1"/>
  <c r="L3" i="7" s="1"/>
  <c r="J28" i="7"/>
  <c r="L28" i="7" s="1" a="1"/>
  <c r="L28" i="7" s="1"/>
  <c r="J35" i="7"/>
  <c r="L35" i="7" s="1" a="1"/>
  <c r="L35" i="7" s="1"/>
  <c r="J50" i="7"/>
  <c r="L50" i="7" s="1" a="1"/>
  <c r="L50" i="7" s="1"/>
  <c r="J7" i="7"/>
  <c r="L7" i="7" s="1" a="1"/>
  <c r="L7" i="7" s="1"/>
  <c r="J30" i="7"/>
  <c r="L30" i="7" s="1" a="1"/>
  <c r="L30" i="7" s="1"/>
  <c r="J38" i="7"/>
  <c r="L38" i="7" s="1" a="1"/>
  <c r="L38" i="7" s="1"/>
  <c r="J51" i="7"/>
  <c r="L51" i="7" s="1" a="1"/>
  <c r="L51" i="7" s="1"/>
  <c r="J4" i="7"/>
  <c r="L4" i="7" s="1" a="1"/>
  <c r="L4" i="7" s="1"/>
  <c r="J10" i="7"/>
  <c r="L10" i="7" s="1" a="1"/>
  <c r="L10" i="7" s="1"/>
  <c r="J29" i="7"/>
  <c r="L29" i="7" s="1" a="1"/>
  <c r="L29" i="7" s="1"/>
  <c r="J32" i="7"/>
  <c r="L32" i="7" s="1" a="1"/>
  <c r="L32" i="7" s="1"/>
  <c r="J41" i="7"/>
  <c r="L41" i="7" s="1" a="1"/>
  <c r="L41" i="7" s="1"/>
  <c r="J8" i="7"/>
  <c r="L8" i="7" s="1" a="1"/>
  <c r="L8" i="7" s="1"/>
  <c r="J11" i="7"/>
  <c r="L11" i="7" s="1" a="1"/>
  <c r="L11" i="7" s="1"/>
  <c r="J31" i="7"/>
  <c r="L31" i="7" s="1" a="1"/>
  <c r="L31" i="7" s="1"/>
  <c r="J33" i="7"/>
  <c r="L33" i="7" s="1" a="1"/>
  <c r="L33" i="7" s="1"/>
  <c r="J44" i="7"/>
  <c r="L44" i="7" s="1" a="1"/>
  <c r="L44" i="7" s="1"/>
  <c r="J13" i="7"/>
  <c r="L13" i="7" s="1" a="1"/>
  <c r="L13" i="7" s="1"/>
  <c r="J42" i="7"/>
  <c r="L42" i="7" s="1" a="1"/>
  <c r="L42" i="7" s="1"/>
  <c r="J15" i="7"/>
  <c r="L15" i="7" s="1" a="1"/>
  <c r="L15" i="7" s="1"/>
  <c r="J45" i="7"/>
  <c r="L45" i="7" s="1" a="1"/>
  <c r="L45" i="7" s="1"/>
  <c r="J27" i="7"/>
  <c r="L27" i="7" s="1" a="1"/>
  <c r="L27" i="7" s="1"/>
  <c r="J36" i="7"/>
  <c r="L36" i="7" s="1" a="1"/>
  <c r="L36" i="7" s="1"/>
  <c r="J39" i="7"/>
  <c r="L39" i="7" s="1" a="1"/>
  <c r="L39" i="7" s="1"/>
  <c r="J52" i="7"/>
  <c r="L52" i="7" s="1" a="1"/>
  <c r="L52" i="7" s="1"/>
  <c r="J5" i="7"/>
  <c r="L5" i="7" s="1" a="1"/>
  <c r="L5" i="7" s="1"/>
  <c r="J47" i="7"/>
  <c r="L47" i="7" s="1" a="1"/>
  <c r="L47" i="7" s="1"/>
  <c r="J9" i="7"/>
  <c r="L9" i="7" s="1" a="1"/>
  <c r="L9" i="7" s="1"/>
  <c r="J48" i="7"/>
  <c r="L48" i="7" s="1" a="1"/>
  <c r="L48" i="7" s="1"/>
  <c r="J54" i="7"/>
  <c r="L54" i="7" s="1" a="1"/>
  <c r="L54" i="7" s="1"/>
  <c r="J57" i="7"/>
  <c r="L57" i="7" s="1" a="1"/>
  <c r="L57" i="7" s="1"/>
  <c r="J53" i="7"/>
  <c r="L53" i="7" s="1" a="1"/>
  <c r="L53" i="7" s="1"/>
  <c r="J55" i="7"/>
  <c r="L55" i="7" s="1" a="1"/>
  <c r="L55" i="7" s="1"/>
  <c r="J58" i="7"/>
  <c r="L58" i="7" s="1" a="1"/>
  <c r="L58" i="7" s="1"/>
  <c r="J72" i="7"/>
  <c r="L72" i="7" s="1" a="1"/>
  <c r="L72" i="7" s="1"/>
  <c r="J18" i="7"/>
  <c r="J61" i="7"/>
  <c r="L61" i="7" s="1" a="1"/>
  <c r="L61" i="7" s="1"/>
  <c r="J73" i="7"/>
  <c r="L73" i="7" s="1" a="1"/>
  <c r="L73" i="7" s="1"/>
  <c r="J78" i="7"/>
  <c r="L78" i="7" s="1" a="1"/>
  <c r="L78" i="7" s="1"/>
  <c r="J21" i="7"/>
  <c r="L21" i="7" s="1" a="1"/>
  <c r="L21" i="7" s="1"/>
  <c r="J65" i="7"/>
  <c r="L65" i="7" s="1" a="1"/>
  <c r="L65" i="7" s="1"/>
  <c r="J74" i="7"/>
  <c r="L74" i="7" s="1" a="1"/>
  <c r="L74" i="7" s="1"/>
  <c r="J79" i="7"/>
  <c r="L79" i="7" s="1" a="1"/>
  <c r="L79" i="7" s="1"/>
  <c r="J62" i="7"/>
  <c r="L62" i="7" s="1" a="1"/>
  <c r="L62" i="7" s="1"/>
  <c r="J68" i="7"/>
  <c r="L68" i="7" s="1" a="1"/>
  <c r="L68" i="7" s="1"/>
  <c r="J66" i="7"/>
  <c r="L66" i="7" s="1" a="1"/>
  <c r="L66" i="7" s="1"/>
  <c r="J70" i="7"/>
  <c r="L70" i="7" s="1" a="1"/>
  <c r="L70" i="7" s="1"/>
  <c r="J56" i="7"/>
  <c r="L56" i="7" s="1" a="1"/>
  <c r="L56" i="7" s="1"/>
  <c r="J63" i="7"/>
  <c r="L63" i="7" s="1" a="1"/>
  <c r="L63" i="7" s="1"/>
  <c r="J75" i="7"/>
  <c r="L75" i="7" s="1" a="1"/>
  <c r="L75" i="7" s="1"/>
  <c r="J59" i="7"/>
  <c r="L59" i="7" s="1" a="1"/>
  <c r="L59" i="7" s="1"/>
  <c r="J67" i="7"/>
  <c r="L67" i="7" s="1" a="1"/>
  <c r="L67" i="7" s="1"/>
  <c r="J76" i="7"/>
  <c r="L76" i="7" s="1" a="1"/>
  <c r="L76" i="7" s="1"/>
  <c r="J69" i="7"/>
  <c r="L69" i="7" s="1" a="1"/>
  <c r="L69" i="7" s="1"/>
  <c r="J81" i="7"/>
  <c r="L81" i="7" s="1" a="1"/>
  <c r="L81" i="7" s="1"/>
  <c r="J71" i="7"/>
  <c r="L71" i="7" s="1" a="1"/>
  <c r="L71" i="7" s="1"/>
  <c r="J83" i="7"/>
  <c r="L83" i="7" s="1" a="1"/>
  <c r="L83" i="7" s="1"/>
  <c r="K2" i="7"/>
  <c r="K6" i="7"/>
  <c r="K46" i="7"/>
  <c r="K49" i="7"/>
  <c r="K24" i="7"/>
  <c r="K34" i="7"/>
  <c r="K25" i="7"/>
  <c r="K37" i="7"/>
  <c r="K40" i="7"/>
  <c r="K80" i="7"/>
  <c r="K43" i="7"/>
  <c r="K82" i="7"/>
  <c r="K12" i="7"/>
  <c r="K16" i="7"/>
  <c r="K22" i="7"/>
  <c r="K60" i="7"/>
  <c r="K14" i="7"/>
  <c r="K19" i="7"/>
  <c r="K23" i="7"/>
  <c r="K64" i="7"/>
  <c r="K17" i="7"/>
  <c r="K20" i="7"/>
  <c r="K26" i="7"/>
  <c r="K77" i="7"/>
  <c r="K3" i="7"/>
  <c r="K28" i="7"/>
  <c r="K35" i="7"/>
  <c r="K50" i="7"/>
  <c r="K7" i="7"/>
  <c r="K30" i="7"/>
  <c r="K38" i="7"/>
  <c r="K51" i="7"/>
  <c r="K4" i="7"/>
  <c r="K10" i="7"/>
  <c r="K29" i="7"/>
  <c r="K32" i="7"/>
  <c r="K41" i="7"/>
  <c r="K8" i="7"/>
  <c r="K11" i="7"/>
  <c r="K31" i="7"/>
  <c r="K33" i="7"/>
  <c r="K44" i="7"/>
  <c r="K13" i="7"/>
  <c r="K42" i="7"/>
  <c r="K15" i="7"/>
  <c r="K45" i="7"/>
  <c r="K27" i="7"/>
  <c r="K36" i="7"/>
  <c r="K39" i="7"/>
  <c r="K52" i="7"/>
  <c r="K5" i="7"/>
  <c r="K47" i="7"/>
  <c r="K9" i="7"/>
  <c r="K48" i="7"/>
  <c r="K54" i="7"/>
  <c r="K57" i="7"/>
  <c r="K53" i="7"/>
  <c r="K55" i="7"/>
  <c r="K58" i="7"/>
  <c r="K72" i="7"/>
  <c r="K18" i="7"/>
  <c r="K61" i="7"/>
  <c r="K73" i="7"/>
  <c r="K78" i="7"/>
  <c r="K21" i="7"/>
  <c r="K65" i="7"/>
  <c r="K74" i="7"/>
  <c r="K79" i="7"/>
  <c r="K62" i="7"/>
  <c r="K68" i="7"/>
  <c r="K66" i="7"/>
  <c r="K70" i="7"/>
  <c r="K56" i="7"/>
  <c r="K63" i="7"/>
  <c r="K75" i="7"/>
  <c r="K59" i="7"/>
  <c r="K67" i="7"/>
  <c r="K76" i="7"/>
  <c r="K69" i="7"/>
  <c r="K81" i="7"/>
  <c r="K71" i="7"/>
  <c r="K83" i="7"/>
  <c r="G2" i="7"/>
  <c r="G6" i="7"/>
  <c r="G46" i="7"/>
  <c r="G49" i="7"/>
  <c r="G24" i="7"/>
  <c r="G34" i="7"/>
  <c r="G25" i="7"/>
  <c r="G37" i="7"/>
  <c r="G40" i="7"/>
  <c r="G80" i="7"/>
  <c r="G43" i="7"/>
  <c r="G82" i="7"/>
  <c r="G12" i="7"/>
  <c r="G16" i="7"/>
  <c r="G22" i="7"/>
  <c r="G60" i="7"/>
  <c r="G14" i="7"/>
  <c r="G19" i="7"/>
  <c r="G23" i="7"/>
  <c r="G64" i="7"/>
  <c r="G17" i="7"/>
  <c r="G20" i="7"/>
  <c r="G26" i="7"/>
  <c r="G77" i="7"/>
  <c r="G3" i="7"/>
  <c r="G28" i="7"/>
  <c r="G35" i="7"/>
  <c r="G50" i="7"/>
  <c r="G7" i="7"/>
  <c r="G30" i="7"/>
  <c r="G38" i="7"/>
  <c r="G51" i="7"/>
  <c r="G4" i="7"/>
  <c r="G10" i="7"/>
  <c r="G29" i="7"/>
  <c r="G32" i="7"/>
  <c r="G41" i="7"/>
  <c r="G8" i="7"/>
  <c r="G11" i="7"/>
  <c r="G31" i="7"/>
  <c r="G33" i="7"/>
  <c r="G44" i="7"/>
  <c r="G13" i="7"/>
  <c r="G42" i="7"/>
  <c r="G15" i="7"/>
  <c r="G45" i="7"/>
  <c r="G27" i="7"/>
  <c r="G36" i="7"/>
  <c r="G39" i="7"/>
  <c r="G52" i="7"/>
  <c r="G5" i="7"/>
  <c r="G47" i="7"/>
  <c r="G9" i="7"/>
  <c r="G48" i="7"/>
  <c r="G54" i="7"/>
  <c r="G57" i="7"/>
  <c r="G53" i="7"/>
  <c r="G55" i="7"/>
  <c r="G58" i="7"/>
  <c r="G72" i="7"/>
  <c r="G18" i="7"/>
  <c r="G61" i="7"/>
  <c r="G73" i="7"/>
  <c r="G78" i="7"/>
  <c r="G21" i="7"/>
  <c r="G65" i="7"/>
  <c r="G74" i="7"/>
  <c r="G79" i="7"/>
  <c r="G62" i="7"/>
  <c r="G68" i="7"/>
  <c r="G66" i="7"/>
  <c r="G70" i="7"/>
  <c r="G56" i="7"/>
  <c r="G63" i="7"/>
  <c r="G75" i="7"/>
  <c r="G59" i="7"/>
  <c r="G67" i="7"/>
  <c r="G76" i="7"/>
  <c r="G69" i="7"/>
  <c r="G81" i="7"/>
  <c r="G71" i="7"/>
  <c r="G83" i="7"/>
  <c r="D2" i="7"/>
  <c r="D6" i="7"/>
  <c r="D46" i="7"/>
  <c r="H46" i="7" s="1"/>
  <c r="D49" i="7"/>
  <c r="D24" i="7"/>
  <c r="D34" i="7"/>
  <c r="D25" i="7"/>
  <c r="D37" i="7"/>
  <c r="D40" i="7"/>
  <c r="D80" i="7"/>
  <c r="D43" i="7"/>
  <c r="D82" i="7"/>
  <c r="D12" i="7"/>
  <c r="D16" i="7"/>
  <c r="D22" i="7"/>
  <c r="D60" i="7"/>
  <c r="D14" i="7"/>
  <c r="D19" i="7"/>
  <c r="D23" i="7"/>
  <c r="H23" i="7" s="1"/>
  <c r="D64" i="7"/>
  <c r="D17" i="7"/>
  <c r="D20" i="7"/>
  <c r="D26" i="7"/>
  <c r="D77" i="7"/>
  <c r="D3" i="7"/>
  <c r="D28" i="7"/>
  <c r="D35" i="7"/>
  <c r="D50" i="7"/>
  <c r="D7" i="7"/>
  <c r="D30" i="7"/>
  <c r="D38" i="7"/>
  <c r="D51" i="7"/>
  <c r="D4" i="7"/>
  <c r="D10" i="7"/>
  <c r="D29" i="7"/>
  <c r="H29" i="7" s="1"/>
  <c r="D32" i="7"/>
  <c r="D41" i="7"/>
  <c r="D8" i="7"/>
  <c r="D11" i="7"/>
  <c r="D31" i="7"/>
  <c r="D33" i="7"/>
  <c r="D44" i="7"/>
  <c r="D13" i="7"/>
  <c r="D42" i="7"/>
  <c r="D15" i="7"/>
  <c r="D45" i="7"/>
  <c r="D27" i="7"/>
  <c r="D36" i="7"/>
  <c r="D39" i="7"/>
  <c r="D52" i="7"/>
  <c r="D5" i="7"/>
  <c r="H5" i="7" s="1"/>
  <c r="D47" i="7"/>
  <c r="D9" i="7"/>
  <c r="D48" i="7"/>
  <c r="D54" i="7"/>
  <c r="D57" i="7"/>
  <c r="D53" i="7"/>
  <c r="D55" i="7"/>
  <c r="D58" i="7"/>
  <c r="D72" i="7"/>
  <c r="D18" i="7"/>
  <c r="D61" i="7"/>
  <c r="D73" i="7"/>
  <c r="D78" i="7"/>
  <c r="D21" i="7"/>
  <c r="D65" i="7"/>
  <c r="D74" i="7"/>
  <c r="H74" i="7" s="1"/>
  <c r="D79" i="7"/>
  <c r="D62" i="7"/>
  <c r="D68" i="7"/>
  <c r="D66" i="7"/>
  <c r="D70" i="7"/>
  <c r="D56" i="7"/>
  <c r="D63" i="7"/>
  <c r="D75" i="7"/>
  <c r="D59" i="7"/>
  <c r="D67" i="7"/>
  <c r="D76" i="7"/>
  <c r="D69" i="7"/>
  <c r="D81" i="7"/>
  <c r="D71" i="7"/>
  <c r="D83" i="7"/>
  <c r="O86" i="9" l="1"/>
  <c r="O98" i="9"/>
  <c r="O87" i="9"/>
  <c r="O100" i="9"/>
  <c r="O91" i="9"/>
  <c r="O97" i="9"/>
  <c r="O95" i="9"/>
  <c r="O81" i="9"/>
  <c r="O93" i="9"/>
  <c r="O101" i="9"/>
  <c r="O96" i="9"/>
  <c r="O99" i="9"/>
  <c r="O102" i="9"/>
  <c r="O72" i="9"/>
  <c r="O64" i="9"/>
  <c r="O90" i="9"/>
  <c r="O88" i="9"/>
  <c r="O84" i="9"/>
  <c r="O85" i="9"/>
  <c r="O74" i="9"/>
  <c r="O52" i="9"/>
  <c r="O59" i="9"/>
  <c r="O78" i="9"/>
  <c r="O73" i="9"/>
  <c r="O75" i="9"/>
  <c r="O70" i="9"/>
  <c r="O45" i="9"/>
  <c r="O67" i="9"/>
  <c r="O47" i="9"/>
  <c r="O71" i="9"/>
  <c r="O69" i="9"/>
  <c r="O44" i="9"/>
  <c r="O68" i="9"/>
  <c r="O53" i="9"/>
  <c r="O62" i="9"/>
  <c r="O57" i="9"/>
  <c r="O46" i="9"/>
  <c r="O63" i="9"/>
  <c r="O49" i="9"/>
  <c r="O48" i="9"/>
  <c r="O54" i="9"/>
  <c r="O56" i="9"/>
  <c r="O61" i="9"/>
  <c r="O55" i="9"/>
  <c r="O60" i="9"/>
  <c r="O51" i="9"/>
  <c r="O58" i="9"/>
  <c r="O37" i="9"/>
  <c r="O50" i="9"/>
  <c r="O41" i="9"/>
  <c r="O35" i="9"/>
  <c r="O38" i="9"/>
  <c r="O34" i="9"/>
  <c r="O39" i="9"/>
  <c r="O23" i="9"/>
  <c r="O33" i="9"/>
  <c r="O27" i="9"/>
  <c r="O5" i="9"/>
  <c r="O29" i="9"/>
  <c r="O22" i="9"/>
  <c r="O30" i="9"/>
  <c r="O25" i="9"/>
  <c r="O26" i="9"/>
  <c r="O24" i="9"/>
  <c r="O28" i="9"/>
  <c r="O3" i="9"/>
  <c r="O15" i="9"/>
  <c r="O19" i="9"/>
  <c r="O6" i="9"/>
  <c r="O12" i="9"/>
  <c r="O14" i="9"/>
  <c r="O20" i="9"/>
  <c r="O13" i="9"/>
  <c r="O11" i="9"/>
  <c r="O18" i="9"/>
  <c r="O16" i="9"/>
  <c r="O10" i="9"/>
  <c r="O8" i="9"/>
  <c r="O7" i="9"/>
  <c r="O2" i="9"/>
  <c r="O4" i="9"/>
  <c r="H81" i="7"/>
  <c r="H75" i="7"/>
  <c r="H58" i="7"/>
  <c r="H13" i="7"/>
  <c r="H35" i="7"/>
  <c r="H43" i="7"/>
  <c r="H67" i="7"/>
  <c r="H18" i="7"/>
  <c r="H15" i="7"/>
  <c r="H7" i="7"/>
  <c r="H12" i="7"/>
  <c r="H59" i="7"/>
  <c r="H72" i="7"/>
  <c r="H42" i="7"/>
  <c r="H50" i="7"/>
  <c r="H82" i="7"/>
  <c r="H66" i="7"/>
  <c r="H54" i="7"/>
  <c r="H11" i="7"/>
  <c r="H26" i="7"/>
  <c r="H55" i="7"/>
  <c r="H62" i="7"/>
  <c r="H9" i="7"/>
  <c r="H79" i="7"/>
  <c r="H47" i="7"/>
  <c r="H32" i="7"/>
  <c r="H64" i="7"/>
  <c r="H49" i="7"/>
  <c r="H68" i="7"/>
  <c r="H48" i="7"/>
  <c r="H8" i="7"/>
  <c r="H20" i="7"/>
  <c r="H34" i="7"/>
  <c r="H41" i="7"/>
  <c r="H17" i="7"/>
  <c r="H24" i="7"/>
  <c r="H78" i="7"/>
  <c r="H36" i="7"/>
  <c r="H51" i="7"/>
  <c r="H60" i="7"/>
  <c r="H83" i="7"/>
  <c r="H52" i="7"/>
  <c r="H10" i="7"/>
  <c r="H44" i="7"/>
  <c r="H63" i="7"/>
  <c r="H28" i="7"/>
  <c r="H80" i="7"/>
  <c r="H53" i="7"/>
  <c r="H33" i="7"/>
  <c r="H3" i="7"/>
  <c r="H40" i="7"/>
  <c r="H56" i="7"/>
  <c r="H70" i="7"/>
  <c r="H57" i="7"/>
  <c r="H31" i="7"/>
  <c r="H77" i="7"/>
  <c r="H37" i="7"/>
  <c r="H25" i="7"/>
  <c r="H19" i="7"/>
  <c r="H6" i="7"/>
  <c r="H71" i="7"/>
  <c r="H21" i="7"/>
  <c r="H39" i="7"/>
  <c r="H4" i="7"/>
  <c r="H14" i="7"/>
  <c r="H2" i="7"/>
  <c r="H65" i="7"/>
  <c r="H69" i="7"/>
  <c r="H27" i="7"/>
  <c r="H22" i="7"/>
  <c r="H73" i="7"/>
  <c r="H38" i="7"/>
  <c r="H76" i="7"/>
  <c r="H61" i="7"/>
  <c r="H45" i="7"/>
  <c r="H30" i="7"/>
  <c r="H16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<sst xmlns="http://schemas.openxmlformats.org/spreadsheetml/2006/main" count="2861" uniqueCount="350">
  <si>
    <t>Cz</t>
  </si>
  <si>
    <t>FCz</t>
  </si>
  <si>
    <t>6 - Pre-Motor and Supplementary Motor Cortex</t>
  </si>
  <si>
    <t>4 - Primary Motor Cortex</t>
  </si>
  <si>
    <t>FC2</t>
  </si>
  <si>
    <t>C2</t>
  </si>
  <si>
    <t>8 - Includes Frontal eye fields</t>
  </si>
  <si>
    <t>FC1</t>
  </si>
  <si>
    <t>C1</t>
  </si>
  <si>
    <t>Pz</t>
  </si>
  <si>
    <t>P2</t>
  </si>
  <si>
    <t>7 - Somatosensory Association Cortex</t>
  </si>
  <si>
    <t>P1</t>
  </si>
  <si>
    <t>19 - V3</t>
  </si>
  <si>
    <t>CP2</t>
  </si>
  <si>
    <t>5 - Somatosensory Association Cortex</t>
  </si>
  <si>
    <t>CP1</t>
  </si>
  <si>
    <t>Fpz</t>
  </si>
  <si>
    <t>AFz</t>
  </si>
  <si>
    <t>10 - Frontopolar area</t>
  </si>
  <si>
    <t>9 - Dorsolateral prefrontal cortex</t>
  </si>
  <si>
    <t>T8</t>
  </si>
  <si>
    <t>FT8</t>
  </si>
  <si>
    <t>21 - Middle Temporal gyrus</t>
  </si>
  <si>
    <t>22 - Superior Temporal Gyrus</t>
  </si>
  <si>
    <t>T7</t>
  </si>
  <si>
    <t>FT7</t>
  </si>
  <si>
    <t>Channel</t>
  </si>
  <si>
    <t>Source</t>
  </si>
  <si>
    <t>Detector</t>
  </si>
  <si>
    <t>X (mm)</t>
  </si>
  <si>
    <t>Y (mm)</t>
  </si>
  <si>
    <t>Z (mm)</t>
  </si>
  <si>
    <t>Landmark</t>
  </si>
  <si>
    <t>Specificity (%)</t>
  </si>
  <si>
    <t>C3</t>
  </si>
  <si>
    <t>FC3</t>
  </si>
  <si>
    <t>3 - Primary Somatosensory Cortex</t>
  </si>
  <si>
    <t>P4</t>
  </si>
  <si>
    <t>39 - Angular gyrus, part of Wernicke's area</t>
  </si>
  <si>
    <t>P3</t>
  </si>
  <si>
    <t>F1</t>
  </si>
  <si>
    <t>Fz</t>
  </si>
  <si>
    <t>F2</t>
  </si>
  <si>
    <t>F4</t>
  </si>
  <si>
    <t>46 - Dorsolateral prefrontal cortex</t>
  </si>
  <si>
    <t>F3</t>
  </si>
  <si>
    <t>32 - Dorsal anterior cingulate cortex</t>
  </si>
  <si>
    <t>AF3</t>
  </si>
  <si>
    <t>AF4</t>
  </si>
  <si>
    <t>Fp1</t>
  </si>
  <si>
    <t>11 - Orbitofrontal area</t>
  </si>
  <si>
    <t>Fp2</t>
  </si>
  <si>
    <t>O1</t>
  </si>
  <si>
    <t>Oz</t>
  </si>
  <si>
    <t>17 - Primary Visual Cortex (V1)</t>
  </si>
  <si>
    <t>18 - Visual Association Cortex (V2)</t>
  </si>
  <si>
    <t>O2</t>
  </si>
  <si>
    <t>Brain_Outside</t>
  </si>
  <si>
    <t>POz</t>
  </si>
  <si>
    <t>PO8</t>
  </si>
  <si>
    <t>PO4</t>
  </si>
  <si>
    <t>PO7</t>
  </si>
  <si>
    <t>PO3</t>
  </si>
  <si>
    <t>I1</t>
  </si>
  <si>
    <t>I2</t>
  </si>
  <si>
    <t>P8</t>
  </si>
  <si>
    <t>37 - Fusiform gyrus</t>
  </si>
  <si>
    <t>P7</t>
  </si>
  <si>
    <t>TP10</t>
  </si>
  <si>
    <t>TP8</t>
  </si>
  <si>
    <t>20 - Inferior Temporal gyrus</t>
  </si>
  <si>
    <t>TP9</t>
  </si>
  <si>
    <t>TP7</t>
  </si>
  <si>
    <t>FT10</t>
  </si>
  <si>
    <t>38 - Temporopolar area</t>
  </si>
  <si>
    <t>FT9</t>
  </si>
  <si>
    <t>P6</t>
  </si>
  <si>
    <t>P5</t>
  </si>
  <si>
    <t>CP6</t>
  </si>
  <si>
    <t>CP4</t>
  </si>
  <si>
    <t>40 - Supramarginal gyrus part of Wernicke's area</t>
  </si>
  <si>
    <t>48 - Retrosubicular area</t>
  </si>
  <si>
    <t>CP5</t>
  </si>
  <si>
    <t>CP3</t>
  </si>
  <si>
    <t>F7</t>
  </si>
  <si>
    <t>F5</t>
  </si>
  <si>
    <t>45 - pars triangularis Broca's area</t>
  </si>
  <si>
    <t>F6</t>
  </si>
  <si>
    <t>F8</t>
  </si>
  <si>
    <t>C4</t>
  </si>
  <si>
    <t>FC4</t>
  </si>
  <si>
    <t>Cpz</t>
  </si>
  <si>
    <t>1 - Primary Somatosensory Cortex</t>
  </si>
  <si>
    <t>Iz</t>
  </si>
  <si>
    <t>PO10</t>
  </si>
  <si>
    <t>PO9</t>
  </si>
  <si>
    <t>C6</t>
  </si>
  <si>
    <t>P9</t>
  </si>
  <si>
    <t>P10</t>
  </si>
  <si>
    <t>2 - Primary Somatosensory Cortex</t>
  </si>
  <si>
    <t>FC6</t>
  </si>
  <si>
    <t>43 - Subcentral area</t>
  </si>
  <si>
    <t>FC5</t>
  </si>
  <si>
    <t>C5</t>
  </si>
  <si>
    <t>44 - pars opercularis, part of Broca's area</t>
  </si>
  <si>
    <t>AF7</t>
  </si>
  <si>
    <t>AF8</t>
  </si>
  <si>
    <t>47 - Inferior prefrontal gyrus</t>
  </si>
  <si>
    <t>Column1</t>
  </si>
  <si>
    <t>Pair Satori</t>
  </si>
  <si>
    <t>S31</t>
  </si>
  <si>
    <t>S##</t>
  </si>
  <si>
    <t>D##</t>
  </si>
  <si>
    <t>S02</t>
  </si>
  <si>
    <t>S32</t>
  </si>
  <si>
    <t>S03</t>
  </si>
  <si>
    <t>S25</t>
  </si>
  <si>
    <t>S10</t>
  </si>
  <si>
    <t>S23</t>
  </si>
  <si>
    <t>S12</t>
  </si>
  <si>
    <t>S24</t>
  </si>
  <si>
    <t>S13</t>
  </si>
  <si>
    <t>S09</t>
  </si>
  <si>
    <t>S29</t>
  </si>
  <si>
    <t>S05</t>
  </si>
  <si>
    <t>S30</t>
  </si>
  <si>
    <t>S06</t>
  </si>
  <si>
    <t>S27</t>
  </si>
  <si>
    <t>S07</t>
  </si>
  <si>
    <t>S28</t>
  </si>
  <si>
    <t>S08</t>
  </si>
  <si>
    <t>S01</t>
  </si>
  <si>
    <t>S04</t>
  </si>
  <si>
    <t>S20</t>
  </si>
  <si>
    <t>S18</t>
  </si>
  <si>
    <t>S19</t>
  </si>
  <si>
    <t>S21</t>
  </si>
  <si>
    <t>S15</t>
  </si>
  <si>
    <t>S22</t>
  </si>
  <si>
    <t>S16</t>
  </si>
  <si>
    <t>S17</t>
  </si>
  <si>
    <t>S14</t>
  </si>
  <si>
    <t>S26</t>
  </si>
  <si>
    <t>S11</t>
  </si>
  <si>
    <t>D02</t>
  </si>
  <si>
    <t>D26</t>
  </si>
  <si>
    <t>D28</t>
  </si>
  <si>
    <t>D27</t>
  </si>
  <si>
    <t>D03</t>
  </si>
  <si>
    <t>D01</t>
  </si>
  <si>
    <t>D04</t>
  </si>
  <si>
    <t>D25</t>
  </si>
  <si>
    <t>D21</t>
  </si>
  <si>
    <t>D06</t>
  </si>
  <si>
    <t>D10</t>
  </si>
  <si>
    <t>D09</t>
  </si>
  <si>
    <t>D19</t>
  </si>
  <si>
    <t>D23</t>
  </si>
  <si>
    <t>D07</t>
  </si>
  <si>
    <t>D24</t>
  </si>
  <si>
    <t>D08</t>
  </si>
  <si>
    <t>D05</t>
  </si>
  <si>
    <t>D17</t>
  </si>
  <si>
    <t>D16</t>
  </si>
  <si>
    <t>D15</t>
  </si>
  <si>
    <t>D12</t>
  </si>
  <si>
    <t>D20</t>
  </si>
  <si>
    <t>D13</t>
  </si>
  <si>
    <t>D18</t>
  </si>
  <si>
    <t>D14</t>
  </si>
  <si>
    <t>D22</t>
  </si>
  <si>
    <t>D11</t>
  </si>
  <si>
    <t>CLEAN S##</t>
  </si>
  <si>
    <t>CLEAN D##</t>
  </si>
  <si>
    <t>BA LABELS</t>
  </si>
  <si>
    <t>BA NUMBER</t>
  </si>
  <si>
    <t>primary motor &amp; somatosensory</t>
  </si>
  <si>
    <t>B1</t>
  </si>
  <si>
    <t>B2</t>
  </si>
  <si>
    <t>B3</t>
  </si>
  <si>
    <t>B4</t>
  </si>
  <si>
    <t>secondary somatosensory</t>
  </si>
  <si>
    <t>B5</t>
  </si>
  <si>
    <t>B7</t>
  </si>
  <si>
    <t>B40</t>
  </si>
  <si>
    <t>premotor</t>
  </si>
  <si>
    <t>B6</t>
  </si>
  <si>
    <t>B8</t>
  </si>
  <si>
    <t>prefrontal cortex</t>
  </si>
  <si>
    <t>B9</t>
  </si>
  <si>
    <t>B10</t>
  </si>
  <si>
    <t>B11</t>
  </si>
  <si>
    <t>B46</t>
  </si>
  <si>
    <t>B47</t>
  </si>
  <si>
    <t>Visual Cortex</t>
  </si>
  <si>
    <t>B17</t>
  </si>
  <si>
    <t>B18</t>
  </si>
  <si>
    <t>B19</t>
  </si>
  <si>
    <t>Inferior/Middle/Superior Temporal</t>
  </si>
  <si>
    <t>B20</t>
  </si>
  <si>
    <t>B21</t>
  </si>
  <si>
    <t>B38</t>
  </si>
  <si>
    <t>B37</t>
  </si>
  <si>
    <t>B39</t>
  </si>
  <si>
    <t>Wernicke's</t>
  </si>
  <si>
    <t>B22</t>
  </si>
  <si>
    <t>primary auditory</t>
  </si>
  <si>
    <t>B41</t>
  </si>
  <si>
    <t>B42</t>
  </si>
  <si>
    <t>Broca's</t>
  </si>
  <si>
    <t>B44</t>
  </si>
  <si>
    <t>B45</t>
  </si>
  <si>
    <t>My Labels</t>
  </si>
  <si>
    <t>D2</t>
  </si>
  <si>
    <t>S31-D2</t>
  </si>
  <si>
    <t>S2</t>
  </si>
  <si>
    <t>S2-D2</t>
  </si>
  <si>
    <t>S1</t>
  </si>
  <si>
    <t>S1-D2</t>
  </si>
  <si>
    <t>S4</t>
  </si>
  <si>
    <t>S4-D2</t>
  </si>
  <si>
    <t>S9</t>
  </si>
  <si>
    <t>S9-D23</t>
  </si>
  <si>
    <t>S27-D23</t>
  </si>
  <si>
    <t>D7</t>
  </si>
  <si>
    <t>S9-D7</t>
  </si>
  <si>
    <t>S7</t>
  </si>
  <si>
    <t>S7-D7</t>
  </si>
  <si>
    <t>S28-D24</t>
  </si>
  <si>
    <t>S26-D24</t>
  </si>
  <si>
    <t>S8</t>
  </si>
  <si>
    <t>D8</t>
  </si>
  <si>
    <t>S8-D8</t>
  </si>
  <si>
    <t>S11-D8</t>
  </si>
  <si>
    <t>S25-D21</t>
  </si>
  <si>
    <t>S23-D21</t>
  </si>
  <si>
    <t>S24-D21</t>
  </si>
  <si>
    <t>S21-D21</t>
  </si>
  <si>
    <t>S10-D10</t>
  </si>
  <si>
    <t>S12-D10</t>
  </si>
  <si>
    <t>S13-D10</t>
  </si>
  <si>
    <t>S15-D10</t>
  </si>
  <si>
    <t>D9</t>
  </si>
  <si>
    <t>S23-D9</t>
  </si>
  <si>
    <t>S12-D9</t>
  </si>
  <si>
    <t>S9-D9</t>
  </si>
  <si>
    <t>S14-D9</t>
  </si>
  <si>
    <t>S31-D26</t>
  </si>
  <si>
    <t>S29-D26</t>
  </si>
  <si>
    <t>S27-D26</t>
  </si>
  <si>
    <t>S4-D26</t>
  </si>
  <si>
    <t>D3</t>
  </si>
  <si>
    <t>S2-D3</t>
  </si>
  <si>
    <t>S5</t>
  </si>
  <si>
    <t>S5-D3</t>
  </si>
  <si>
    <t>S7-D3</t>
  </si>
  <si>
    <t>S4-D3</t>
  </si>
  <si>
    <t>S31-D27</t>
  </si>
  <si>
    <t>S32-D27</t>
  </si>
  <si>
    <t>S29-D27</t>
  </si>
  <si>
    <t>S30-D27</t>
  </si>
  <si>
    <t>S28-D27</t>
  </si>
  <si>
    <t>D4</t>
  </si>
  <si>
    <t>S2-D4</t>
  </si>
  <si>
    <t>S3</t>
  </si>
  <si>
    <t>S3-D4</t>
  </si>
  <si>
    <t>S5-D4</t>
  </si>
  <si>
    <t>S6</t>
  </si>
  <si>
    <t>S6-D4</t>
  </si>
  <si>
    <t>S8-D4</t>
  </si>
  <si>
    <t>S25-D25</t>
  </si>
  <si>
    <t>S28-D25</t>
  </si>
  <si>
    <t>D6</t>
  </si>
  <si>
    <t>S10-D6</t>
  </si>
  <si>
    <t>S8-D6</t>
  </si>
  <si>
    <t>D5</t>
  </si>
  <si>
    <t>S9-D5</t>
  </si>
  <si>
    <t>S27-D5</t>
  </si>
  <si>
    <t>S7-D5</t>
  </si>
  <si>
    <t>S4-D5</t>
  </si>
  <si>
    <t>S31-D28</t>
  </si>
  <si>
    <t>S1-D28</t>
  </si>
  <si>
    <t>D1</t>
  </si>
  <si>
    <t>S2-D1</t>
  </si>
  <si>
    <t>S1-D1</t>
  </si>
  <si>
    <t>S18-D17</t>
  </si>
  <si>
    <t>S19-D16</t>
  </si>
  <si>
    <t>S20-D15</t>
  </si>
  <si>
    <t>S18-D15</t>
  </si>
  <si>
    <t>S19-D15</t>
  </si>
  <si>
    <t>S17-D15</t>
  </si>
  <si>
    <t>S23-D19</t>
  </si>
  <si>
    <t>S21-D19</t>
  </si>
  <si>
    <t>S17-D19</t>
  </si>
  <si>
    <t>S14-D19</t>
  </si>
  <si>
    <t>S12-D12</t>
  </si>
  <si>
    <t>S15-D12</t>
  </si>
  <si>
    <t>S17-D12</t>
  </si>
  <si>
    <t>S14-D12</t>
  </si>
  <si>
    <t>S21-D20</t>
  </si>
  <si>
    <t>S22-D20</t>
  </si>
  <si>
    <t>S15-D13</t>
  </si>
  <si>
    <t>S16-D13</t>
  </si>
  <si>
    <t>S18-D18</t>
  </si>
  <si>
    <t>S21-D18</t>
  </si>
  <si>
    <t>S17-D18</t>
  </si>
  <si>
    <t>S19-D14</t>
  </si>
  <si>
    <t>S15-D14</t>
  </si>
  <si>
    <t>S17-D14</t>
  </si>
  <si>
    <t>S22-D22</t>
  </si>
  <si>
    <t>S26-D22</t>
  </si>
  <si>
    <t>S16-D11</t>
  </si>
  <si>
    <t>S11-D11</t>
  </si>
  <si>
    <t>IsSame</t>
  </si>
  <si>
    <t>fOLD</t>
  </si>
  <si>
    <t>source</t>
  </si>
  <si>
    <t>detector</t>
  </si>
  <si>
    <t>S3-D1</t>
  </si>
  <si>
    <t>Automatic</t>
  </si>
  <si>
    <t>SourceNumber</t>
  </si>
  <si>
    <t>DetectorNumber</t>
  </si>
  <si>
    <t>actualSource</t>
  </si>
  <si>
    <t>actualDetector</t>
  </si>
  <si>
    <t>-</t>
  </si>
  <si>
    <t>S5-D6</t>
  </si>
  <si>
    <t>S7-D6</t>
  </si>
  <si>
    <t>S10-D7</t>
  </si>
  <si>
    <t>S10-D8</t>
  </si>
  <si>
    <t>MANUAL HIGHEST</t>
  </si>
  <si>
    <t>S12-D7</t>
  </si>
  <si>
    <t>S13-D8</t>
  </si>
  <si>
    <t>S13-D11</t>
  </si>
  <si>
    <t>S13-D13</t>
  </si>
  <si>
    <t>S20-D16</t>
  </si>
  <si>
    <t>S20-D17</t>
  </si>
  <si>
    <t>S23-D23</t>
  </si>
  <si>
    <t>S24-D20</t>
  </si>
  <si>
    <t>S24-D24</t>
  </si>
  <si>
    <t>S25-D23</t>
  </si>
  <si>
    <t>S25-D24</t>
  </si>
  <si>
    <t>S27-D25</t>
  </si>
  <si>
    <t>S29-D25</t>
  </si>
  <si>
    <t>S32-D28</t>
  </si>
  <si>
    <t>MY LABELS</t>
  </si>
  <si>
    <t>Category</t>
  </si>
  <si>
    <t>SourceEEG</t>
  </si>
  <si>
    <t>DetectorEEG</t>
  </si>
  <si>
    <t>FREQUENCY</t>
  </si>
  <si>
    <t>S24-D22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</si>
</sst>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6669AF-4D54-4222-BD46-35A7C42F1DEC}" name="Table13" displayName="Table13" ref="A1:M83" totalsRowShown="0">
  <autoFilter ref="A1:M83" xr:uid="{6F6669AF-4D54-4222-BD46-35A7C42F1DEC}"/>
  <sortState xmlns:xlrd2="http://schemas.microsoft.com/office/spreadsheetml/2017/richdata2" ref="A2:M83">
    <sortCondition ref="B1:B83"/>
  </sortState>
  <tableColumns count="13">
    <tableColumn id="5" xr3:uid="{30EF4D60-3D54-465A-84A2-06059199E54F}" name="Column1"/>
    <tableColumn id="1" xr3:uid="{C92DF607-D2A4-4555-93CB-64F687C00A65}" name="Source"/>
    <tableColumn id="9" xr3:uid="{3AD67304-F26E-49D0-8401-1274AFE3F807}" name="S##"/>
    <tableColumn id="11" xr3:uid="{3901C68F-931B-455B-ABF9-D42271AF899C}" name="CLEAN S##" dataDxfId="6">
      <calculatedColumnFormula xml:space="preserve"> "S" &amp; VALUE((SUBSTITUTE(Table13[[#This Row],[S'#'#]], "S", "")))</calculatedColumnFormula>
    </tableColumn>
    <tableColumn id="2" xr3:uid="{24E589A9-D933-4B98-926A-437C024916E6}" name="Detector" dataDxfId="5"/>
    <tableColumn id="10" xr3:uid="{763A5E61-7656-419C-BE52-F11BD64C8D96}" name="D##"/>
    <tableColumn id="12" xr3:uid="{4EE64359-B700-45A3-AE3B-F41DF96F8289}" name="CLEAN D##" dataDxfId="4">
      <calculatedColumnFormula xml:space="preserve"> "D" &amp; VALUE((SUBSTITUTE(Table13[[#This Row],[D'#'#]], "D", "")))</calculatedColumnFormula>
    </tableColumn>
    <tableColumn id="8" xr3:uid="{61064615-F71A-4635-88F7-351E5D9D3A72}" name="Pair Satori" dataDxfId="3">
      <calculatedColumnFormula>Table13[[#This Row],[CLEAN S'#'#]]&amp;"-"&amp;Table13[[#This Row],[CLEAN D'#'#]]</calculatedColumnFormula>
    </tableColumn>
    <tableColumn id="3" xr3:uid="{DE13BAC2-EAF0-4F1C-A9FB-374C66A79C12}" name="Landmark"/>
    <tableColumn id="14" xr3:uid="{49E41AC2-C1A8-45E5-9AD9-5D13E332DFCC}" name="BA NUMBER" dataDxfId="2">
      <calculatedColumnFormula>TRIM("B" &amp; LEFT(Table13[[#This Row],[Landmark]],FIND(" - ",Table13[[#This Row],[Landmark]])))</calculatedColumnFormula>
    </tableColumn>
    <tableColumn id="13" xr3:uid="{6ADD0E94-2003-4C8A-A715-9218D98CCD2E}" name="BA LABELS" dataDxfId="1">
      <calculatedColumnFormula>RIGHT(Table13[[#This Row],[Landmark]], LEN(Table13[[#This Row],[Landmark]]) - FIND("- ",Table13[[#This Row],[Landmark]]))</calculatedColumnFormula>
    </tableColumn>
    <tableColumn id="6" xr3:uid="{BEA0C6F0-F785-4534-B1D9-A71A9EC70459}" name="My Labels" dataDxfId="0">
      <calculatedColumnFormula array="1">INDEX('Broader Categories'!$A$1:$I$6,MIN(IF('Broader Categories'!$A$1:$I$6 = Table13[[#This Row],[BA NUMBER]], ROW('Broader Categories'!$A$1:$I$6), "")), MIN(IF('Broader Categories'!$A$1:$I$6 = Table13[[#This Row],[BA NUMBER]], COLUMN('Broader Categories'!$A$1:$I$6), "")))</calculatedColumnFormula>
    </tableColumn>
    <tableColumn id="4" xr3:uid="{E76CCBA0-D235-4A62-B11B-6633745D2D2B}" name="Specificity (%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D40C0F-4114-4EA9-B60C-C5051F8A1073}" name="Table1" displayName="Table1" ref="A1:D275" totalsRowShown="0">
  <autoFilter ref="A1:D275" xr:uid="{7BD40C0F-4114-4EA9-B60C-C5051F8A1073}"/>
  <sortState xmlns:xlrd2="http://schemas.microsoft.com/office/spreadsheetml/2017/richdata2" ref="A2:D275">
    <sortCondition ref="A1:A275"/>
  </sortState>
  <tableColumns count="4">
    <tableColumn id="1" xr3:uid="{E721E906-AAE7-4773-92D3-ACDFBD702662}" name="Source"/>
    <tableColumn id="2" xr3:uid="{1311FB55-001B-4B39-B8C4-9839BED411BC}" name="Detector"/>
    <tableColumn id="3" xr3:uid="{E35EFCA0-0CBE-4F5B-A440-E8AF1C489428}" name="Landmark"/>
    <tableColumn id="4" xr3:uid="{233B59FB-A872-4525-838A-3AF377A21294}" name="Specificity (%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B8C0-0BA0-4A9F-8334-13E4348A0FFC}">
  <dimension ref="A1:H103"/>
  <sheetViews>
    <sheetView tabSelected="1" topLeftCell="A65" workbookViewId="0">
      <selection activeCell="E65" sqref="E65"/>
    </sheetView>
  </sheetViews>
  <sheetFormatPr defaultRowHeight="14.4" x14ac:dyDescent="0.3"/>
  <cols>
    <col min="6" max="6" width="33.6640625" customWidth="1"/>
    <col min="7" max="7" width="11.77734375" bestFit="1" customWidth="1"/>
  </cols>
  <sheetData>
    <row r="1" spans="1:8" x14ac:dyDescent="0.3">
      <c r="A1" t="s">
        <v>316</v>
      </c>
      <c r="B1" t="s">
        <v>317</v>
      </c>
      <c r="C1" t="s">
        <v>346</v>
      </c>
      <c r="D1" t="s">
        <v>347</v>
      </c>
      <c r="E1" t="s">
        <v>110</v>
      </c>
      <c r="F1" t="s">
        <v>33</v>
      </c>
      <c r="G1" t="s">
        <v>175</v>
      </c>
      <c r="H1" t="s">
        <v>345</v>
      </c>
    </row>
    <row r="2" spans="1:8" x14ac:dyDescent="0.3">
      <c r="A2">
        <v>1</v>
      </c>
      <c r="B2">
        <v>1</v>
      </c>
      <c r="C2" t="s">
        <v>17</v>
      </c>
      <c r="D2" t="s">
        <v>52</v>
      </c>
      <c r="E2" t="s">
        <v>285</v>
      </c>
      <c r="F2" t="s">
        <v>19</v>
      </c>
      <c r="G2" t="s">
        <v>191</v>
      </c>
      <c r="H2" t="s">
        <v>189</v>
      </c>
    </row>
    <row r="3" spans="1:8" x14ac:dyDescent="0.3">
      <c r="A3">
        <v>1</v>
      </c>
      <c r="B3">
        <v>2</v>
      </c>
      <c r="C3" t="s">
        <v>17</v>
      </c>
      <c r="D3" t="s">
        <v>18</v>
      </c>
      <c r="E3" t="s">
        <v>219</v>
      </c>
      <c r="F3" t="s">
        <v>19</v>
      </c>
      <c r="G3" t="s">
        <v>191</v>
      </c>
      <c r="H3" t="s">
        <v>189</v>
      </c>
    </row>
    <row r="4" spans="1:8" x14ac:dyDescent="0.3">
      <c r="A4">
        <v>1</v>
      </c>
      <c r="B4">
        <v>28</v>
      </c>
      <c r="C4" t="s">
        <v>17</v>
      </c>
      <c r="D4" t="s">
        <v>50</v>
      </c>
      <c r="E4" t="s">
        <v>282</v>
      </c>
      <c r="F4" t="s">
        <v>19</v>
      </c>
      <c r="G4" t="s">
        <v>191</v>
      </c>
      <c r="H4" t="s">
        <v>189</v>
      </c>
    </row>
    <row r="5" spans="1:8" x14ac:dyDescent="0.3">
      <c r="A5">
        <v>2</v>
      </c>
      <c r="B5">
        <v>1</v>
      </c>
      <c r="C5" t="s">
        <v>49</v>
      </c>
      <c r="D5" t="s">
        <v>52</v>
      </c>
      <c r="E5" t="s">
        <v>284</v>
      </c>
      <c r="F5" t="s">
        <v>19</v>
      </c>
      <c r="G5" t="s">
        <v>191</v>
      </c>
      <c r="H5" t="s">
        <v>189</v>
      </c>
    </row>
    <row r="6" spans="1:8" x14ac:dyDescent="0.3">
      <c r="A6">
        <v>2</v>
      </c>
      <c r="B6">
        <v>2</v>
      </c>
      <c r="C6" t="s">
        <v>49</v>
      </c>
      <c r="D6" t="s">
        <v>18</v>
      </c>
      <c r="E6" t="s">
        <v>217</v>
      </c>
      <c r="F6" t="s">
        <v>19</v>
      </c>
      <c r="G6" t="s">
        <v>191</v>
      </c>
      <c r="H6" t="s">
        <v>189</v>
      </c>
    </row>
    <row r="7" spans="1:8" x14ac:dyDescent="0.3">
      <c r="A7">
        <v>2</v>
      </c>
      <c r="B7">
        <v>3</v>
      </c>
      <c r="C7" t="s">
        <v>49</v>
      </c>
      <c r="D7" t="s">
        <v>43</v>
      </c>
      <c r="E7" t="s">
        <v>253</v>
      </c>
      <c r="F7" t="s">
        <v>20</v>
      </c>
      <c r="G7" t="s">
        <v>190</v>
      </c>
      <c r="H7" t="s">
        <v>189</v>
      </c>
    </row>
    <row r="8" spans="1:8" x14ac:dyDescent="0.3">
      <c r="A8">
        <v>2</v>
      </c>
      <c r="B8">
        <v>4</v>
      </c>
      <c r="C8" t="s">
        <v>49</v>
      </c>
      <c r="D8" t="s">
        <v>88</v>
      </c>
      <c r="E8" t="s">
        <v>264</v>
      </c>
      <c r="F8" t="s">
        <v>45</v>
      </c>
      <c r="G8" t="s">
        <v>193</v>
      </c>
      <c r="H8" t="s">
        <v>189</v>
      </c>
    </row>
    <row r="9" spans="1:8" x14ac:dyDescent="0.3">
      <c r="A9">
        <v>32</v>
      </c>
      <c r="B9">
        <v>28</v>
      </c>
      <c r="C9" t="s">
        <v>106</v>
      </c>
      <c r="D9" t="s">
        <v>50</v>
      </c>
      <c r="E9" t="s">
        <v>343</v>
      </c>
      <c r="G9" t="s">
        <v>192</v>
      </c>
      <c r="H9" t="s">
        <v>189</v>
      </c>
    </row>
    <row r="10" spans="1:8" x14ac:dyDescent="0.3">
      <c r="A10">
        <v>3</v>
      </c>
      <c r="B10">
        <v>4</v>
      </c>
      <c r="C10" t="s">
        <v>107</v>
      </c>
      <c r="D10" t="s">
        <v>88</v>
      </c>
      <c r="E10" t="s">
        <v>266</v>
      </c>
      <c r="F10" t="s">
        <v>87</v>
      </c>
      <c r="G10" t="s">
        <v>212</v>
      </c>
      <c r="H10" t="s">
        <v>210</v>
      </c>
    </row>
    <row r="11" spans="1:8" x14ac:dyDescent="0.3">
      <c r="A11">
        <v>4</v>
      </c>
      <c r="B11">
        <v>2</v>
      </c>
      <c r="C11" t="s">
        <v>42</v>
      </c>
      <c r="D11" t="s">
        <v>18</v>
      </c>
      <c r="E11" t="s">
        <v>221</v>
      </c>
      <c r="F11" t="s">
        <v>20</v>
      </c>
      <c r="G11" t="s">
        <v>190</v>
      </c>
      <c r="H11" t="s">
        <v>189</v>
      </c>
    </row>
    <row r="12" spans="1:8" x14ac:dyDescent="0.3">
      <c r="A12">
        <v>4</v>
      </c>
      <c r="B12">
        <v>3</v>
      </c>
      <c r="C12" t="s">
        <v>42</v>
      </c>
      <c r="D12" t="s">
        <v>43</v>
      </c>
      <c r="E12" t="s">
        <v>257</v>
      </c>
      <c r="F12" t="s">
        <v>20</v>
      </c>
      <c r="G12" t="s">
        <v>190</v>
      </c>
      <c r="H12" t="s">
        <v>189</v>
      </c>
    </row>
    <row r="13" spans="1:8" x14ac:dyDescent="0.3">
      <c r="A13">
        <v>4</v>
      </c>
      <c r="B13">
        <v>5</v>
      </c>
      <c r="C13" t="s">
        <v>42</v>
      </c>
      <c r="D13" t="s">
        <v>1</v>
      </c>
      <c r="E13" t="s">
        <v>280</v>
      </c>
      <c r="F13" t="s">
        <v>6</v>
      </c>
      <c r="G13" t="s">
        <v>188</v>
      </c>
      <c r="H13" t="s">
        <v>186</v>
      </c>
    </row>
    <row r="14" spans="1:8" x14ac:dyDescent="0.3">
      <c r="A14">
        <v>4</v>
      </c>
      <c r="B14">
        <v>26</v>
      </c>
      <c r="C14" t="s">
        <v>42</v>
      </c>
      <c r="D14" t="s">
        <v>41</v>
      </c>
      <c r="E14" t="s">
        <v>251</v>
      </c>
      <c r="F14" t="s">
        <v>20</v>
      </c>
      <c r="G14" t="s">
        <v>190</v>
      </c>
      <c r="H14" t="s">
        <v>189</v>
      </c>
    </row>
    <row r="15" spans="1:8" x14ac:dyDescent="0.3">
      <c r="A15">
        <v>5</v>
      </c>
      <c r="B15">
        <v>3</v>
      </c>
      <c r="C15" t="s">
        <v>44</v>
      </c>
      <c r="D15" t="s">
        <v>43</v>
      </c>
      <c r="E15" t="s">
        <v>255</v>
      </c>
      <c r="F15" t="s">
        <v>20</v>
      </c>
      <c r="G15" t="s">
        <v>190</v>
      </c>
      <c r="H15" t="s">
        <v>189</v>
      </c>
    </row>
    <row r="16" spans="1:8" x14ac:dyDescent="0.3">
      <c r="A16">
        <v>5</v>
      </c>
      <c r="B16">
        <v>4</v>
      </c>
      <c r="C16" t="s">
        <v>44</v>
      </c>
      <c r="D16" t="s">
        <v>88</v>
      </c>
      <c r="E16" t="s">
        <v>267</v>
      </c>
      <c r="F16" t="s">
        <v>87</v>
      </c>
      <c r="G16" t="s">
        <v>212</v>
      </c>
      <c r="H16" t="s">
        <v>210</v>
      </c>
    </row>
    <row r="17" spans="1:8" x14ac:dyDescent="0.3">
      <c r="A17">
        <v>3</v>
      </c>
      <c r="B17">
        <v>1</v>
      </c>
      <c r="C17" t="s">
        <v>107</v>
      </c>
      <c r="D17" t="s">
        <v>52</v>
      </c>
      <c r="E17" t="s">
        <v>318</v>
      </c>
      <c r="G17" t="s">
        <v>192</v>
      </c>
      <c r="H17" t="s">
        <v>189</v>
      </c>
    </row>
    <row r="18" spans="1:8" x14ac:dyDescent="0.3">
      <c r="A18">
        <v>6</v>
      </c>
      <c r="B18">
        <v>4</v>
      </c>
      <c r="C18" t="s">
        <v>89</v>
      </c>
      <c r="D18" t="s">
        <v>88</v>
      </c>
      <c r="E18" t="s">
        <v>269</v>
      </c>
      <c r="F18" t="s">
        <v>87</v>
      </c>
      <c r="G18" t="s">
        <v>212</v>
      </c>
      <c r="H18" t="s">
        <v>210</v>
      </c>
    </row>
    <row r="19" spans="1:8" x14ac:dyDescent="0.3">
      <c r="A19">
        <v>7</v>
      </c>
      <c r="B19">
        <v>3</v>
      </c>
      <c r="C19" t="s">
        <v>4</v>
      </c>
      <c r="D19" t="s">
        <v>43</v>
      </c>
      <c r="E19" t="s">
        <v>256</v>
      </c>
      <c r="F19" t="s">
        <v>6</v>
      </c>
      <c r="G19" t="s">
        <v>188</v>
      </c>
      <c r="H19" t="s">
        <v>186</v>
      </c>
    </row>
    <row r="20" spans="1:8" x14ac:dyDescent="0.3">
      <c r="A20">
        <v>7</v>
      </c>
      <c r="B20">
        <v>5</v>
      </c>
      <c r="C20" t="s">
        <v>4</v>
      </c>
      <c r="D20" t="s">
        <v>1</v>
      </c>
      <c r="E20" t="s">
        <v>279</v>
      </c>
      <c r="F20" t="s">
        <v>2</v>
      </c>
      <c r="G20" t="s">
        <v>187</v>
      </c>
      <c r="H20" t="s">
        <v>186</v>
      </c>
    </row>
    <row r="21" spans="1:8" x14ac:dyDescent="0.3">
      <c r="A21">
        <v>25</v>
      </c>
      <c r="B21">
        <v>23</v>
      </c>
      <c r="C21" t="s">
        <v>35</v>
      </c>
      <c r="D21" t="s">
        <v>8</v>
      </c>
      <c r="E21" t="s">
        <v>339</v>
      </c>
      <c r="G21" t="s">
        <v>187</v>
      </c>
      <c r="H21" t="s">
        <v>186</v>
      </c>
    </row>
    <row r="22" spans="1:8" x14ac:dyDescent="0.3">
      <c r="A22">
        <v>7</v>
      </c>
      <c r="B22">
        <v>7</v>
      </c>
      <c r="C22" t="s">
        <v>4</v>
      </c>
      <c r="D22" t="s">
        <v>5</v>
      </c>
      <c r="E22" t="s">
        <v>228</v>
      </c>
      <c r="F22" t="s">
        <v>2</v>
      </c>
      <c r="G22" t="s">
        <v>187</v>
      </c>
      <c r="H22" t="s">
        <v>186</v>
      </c>
    </row>
    <row r="23" spans="1:8" x14ac:dyDescent="0.3">
      <c r="A23">
        <v>8</v>
      </c>
      <c r="B23">
        <v>4</v>
      </c>
      <c r="C23" t="s">
        <v>101</v>
      </c>
      <c r="D23" t="s">
        <v>88</v>
      </c>
      <c r="E23" t="s">
        <v>270</v>
      </c>
      <c r="F23" t="s">
        <v>87</v>
      </c>
      <c r="G23" t="s">
        <v>212</v>
      </c>
      <c r="H23" t="s">
        <v>210</v>
      </c>
    </row>
    <row r="24" spans="1:8" x14ac:dyDescent="0.3">
      <c r="A24">
        <v>8</v>
      </c>
      <c r="B24">
        <v>6</v>
      </c>
      <c r="C24" t="s">
        <v>101</v>
      </c>
      <c r="D24" t="s">
        <v>91</v>
      </c>
      <c r="E24" t="s">
        <v>275</v>
      </c>
      <c r="F24" t="s">
        <v>105</v>
      </c>
      <c r="G24" t="s">
        <v>211</v>
      </c>
      <c r="H24" t="s">
        <v>210</v>
      </c>
    </row>
    <row r="25" spans="1:8" x14ac:dyDescent="0.3">
      <c r="A25">
        <v>8</v>
      </c>
      <c r="B25">
        <v>8</v>
      </c>
      <c r="C25" t="s">
        <v>101</v>
      </c>
      <c r="D25" t="s">
        <v>97</v>
      </c>
      <c r="E25" t="s">
        <v>233</v>
      </c>
      <c r="F25" t="s">
        <v>2</v>
      </c>
      <c r="G25" t="s">
        <v>187</v>
      </c>
      <c r="H25" t="s">
        <v>186</v>
      </c>
    </row>
    <row r="26" spans="1:8" x14ac:dyDescent="0.3">
      <c r="A26">
        <v>9</v>
      </c>
      <c r="B26">
        <v>5</v>
      </c>
      <c r="C26" t="s">
        <v>0</v>
      </c>
      <c r="D26" t="s">
        <v>1</v>
      </c>
      <c r="E26" t="s">
        <v>277</v>
      </c>
      <c r="F26" t="s">
        <v>2</v>
      </c>
      <c r="G26" t="s">
        <v>187</v>
      </c>
      <c r="H26" t="s">
        <v>186</v>
      </c>
    </row>
    <row r="27" spans="1:8" x14ac:dyDescent="0.3">
      <c r="A27">
        <v>9</v>
      </c>
      <c r="B27">
        <v>7</v>
      </c>
      <c r="C27" t="s">
        <v>0</v>
      </c>
      <c r="D27" t="s">
        <v>5</v>
      </c>
      <c r="E27" t="s">
        <v>226</v>
      </c>
      <c r="F27" t="s">
        <v>2</v>
      </c>
      <c r="G27" t="s">
        <v>187</v>
      </c>
      <c r="H27" t="s">
        <v>186</v>
      </c>
    </row>
    <row r="28" spans="1:8" x14ac:dyDescent="0.3">
      <c r="A28">
        <v>9</v>
      </c>
      <c r="B28">
        <v>9</v>
      </c>
      <c r="C28" t="s">
        <v>0</v>
      </c>
      <c r="D28" t="s">
        <v>92</v>
      </c>
      <c r="E28" t="s">
        <v>246</v>
      </c>
      <c r="F28" t="s">
        <v>3</v>
      </c>
      <c r="G28" t="s">
        <v>181</v>
      </c>
      <c r="H28" t="s">
        <v>177</v>
      </c>
    </row>
    <row r="29" spans="1:8" x14ac:dyDescent="0.3">
      <c r="A29">
        <v>9</v>
      </c>
      <c r="B29">
        <v>23</v>
      </c>
      <c r="C29" t="s">
        <v>0</v>
      </c>
      <c r="D29" t="s">
        <v>8</v>
      </c>
      <c r="E29" t="s">
        <v>223</v>
      </c>
      <c r="F29" t="s">
        <v>2</v>
      </c>
      <c r="G29" t="s">
        <v>187</v>
      </c>
      <c r="H29" t="s">
        <v>186</v>
      </c>
    </row>
    <row r="30" spans="1:8" x14ac:dyDescent="0.3">
      <c r="A30">
        <v>10</v>
      </c>
      <c r="B30">
        <v>6</v>
      </c>
      <c r="C30" t="s">
        <v>90</v>
      </c>
      <c r="D30" t="s">
        <v>91</v>
      </c>
      <c r="E30" t="s">
        <v>274</v>
      </c>
      <c r="F30" t="s">
        <v>2</v>
      </c>
      <c r="G30" t="s">
        <v>187</v>
      </c>
      <c r="H30" t="s">
        <v>186</v>
      </c>
    </row>
    <row r="31" spans="1:8" x14ac:dyDescent="0.3">
      <c r="A31">
        <v>25</v>
      </c>
      <c r="B31">
        <v>24</v>
      </c>
      <c r="C31" t="s">
        <v>35</v>
      </c>
      <c r="D31" t="s">
        <v>104</v>
      </c>
      <c r="E31" t="s">
        <v>340</v>
      </c>
      <c r="G31" t="s">
        <v>179</v>
      </c>
      <c r="H31" t="s">
        <v>177</v>
      </c>
    </row>
    <row r="32" spans="1:8" x14ac:dyDescent="0.3">
      <c r="A32">
        <v>10</v>
      </c>
      <c r="B32">
        <v>7</v>
      </c>
      <c r="C32" t="s">
        <v>90</v>
      </c>
      <c r="D32" t="s">
        <v>5</v>
      </c>
      <c r="E32" t="s">
        <v>327</v>
      </c>
      <c r="G32" t="s">
        <v>187</v>
      </c>
      <c r="H32" t="s">
        <v>186</v>
      </c>
    </row>
    <row r="33" spans="1:8" x14ac:dyDescent="0.3">
      <c r="A33">
        <v>10</v>
      </c>
      <c r="B33">
        <v>10</v>
      </c>
      <c r="C33" t="s">
        <v>90</v>
      </c>
      <c r="D33" t="s">
        <v>80</v>
      </c>
      <c r="E33" t="s">
        <v>239</v>
      </c>
      <c r="F33" t="s">
        <v>81</v>
      </c>
      <c r="G33" t="s">
        <v>185</v>
      </c>
      <c r="H33" t="s">
        <v>205</v>
      </c>
    </row>
    <row r="34" spans="1:8" x14ac:dyDescent="0.3">
      <c r="A34">
        <v>11</v>
      </c>
      <c r="B34">
        <v>8</v>
      </c>
      <c r="C34" t="s">
        <v>21</v>
      </c>
      <c r="D34" t="s">
        <v>97</v>
      </c>
      <c r="E34" t="s">
        <v>234</v>
      </c>
      <c r="F34" t="s">
        <v>24</v>
      </c>
      <c r="G34" t="s">
        <v>206</v>
      </c>
      <c r="H34" t="s">
        <v>199</v>
      </c>
    </row>
    <row r="35" spans="1:8" x14ac:dyDescent="0.3">
      <c r="A35">
        <v>11</v>
      </c>
      <c r="B35">
        <v>11</v>
      </c>
      <c r="C35" t="s">
        <v>21</v>
      </c>
      <c r="D35" t="s">
        <v>70</v>
      </c>
      <c r="E35" t="s">
        <v>313</v>
      </c>
      <c r="F35" t="s">
        <v>23</v>
      </c>
      <c r="G35" t="s">
        <v>201</v>
      </c>
      <c r="H35" t="s">
        <v>199</v>
      </c>
    </row>
    <row r="36" spans="1:8" x14ac:dyDescent="0.3">
      <c r="A36">
        <v>10</v>
      </c>
      <c r="B36">
        <v>8</v>
      </c>
      <c r="C36" t="s">
        <v>90</v>
      </c>
      <c r="D36" t="s">
        <v>97</v>
      </c>
      <c r="E36" t="s">
        <v>328</v>
      </c>
      <c r="G36" t="s">
        <v>179</v>
      </c>
      <c r="H36" t="s">
        <v>177</v>
      </c>
    </row>
    <row r="37" spans="1:8" x14ac:dyDescent="0.3">
      <c r="A37">
        <v>12</v>
      </c>
      <c r="B37">
        <v>9</v>
      </c>
      <c r="C37" t="s">
        <v>14</v>
      </c>
      <c r="D37" t="s">
        <v>92</v>
      </c>
      <c r="E37" t="s">
        <v>245</v>
      </c>
      <c r="F37" t="s">
        <v>15</v>
      </c>
      <c r="G37" t="s">
        <v>183</v>
      </c>
      <c r="H37" t="s">
        <v>182</v>
      </c>
    </row>
    <row r="38" spans="1:8" x14ac:dyDescent="0.3">
      <c r="A38">
        <v>12</v>
      </c>
      <c r="B38">
        <v>10</v>
      </c>
      <c r="C38" t="s">
        <v>14</v>
      </c>
      <c r="D38" t="s">
        <v>80</v>
      </c>
      <c r="E38" t="s">
        <v>240</v>
      </c>
      <c r="F38" t="s">
        <v>81</v>
      </c>
      <c r="G38" t="s">
        <v>185</v>
      </c>
      <c r="H38" t="s">
        <v>205</v>
      </c>
    </row>
    <row r="39" spans="1:8" x14ac:dyDescent="0.3">
      <c r="A39">
        <v>12</v>
      </c>
      <c r="B39">
        <v>12</v>
      </c>
      <c r="C39" t="s">
        <v>14</v>
      </c>
      <c r="D39" t="s">
        <v>10</v>
      </c>
      <c r="E39" t="s">
        <v>296</v>
      </c>
      <c r="F39" t="s">
        <v>11</v>
      </c>
      <c r="G39" t="s">
        <v>184</v>
      </c>
      <c r="H39" t="s">
        <v>182</v>
      </c>
    </row>
    <row r="40" spans="1:8" x14ac:dyDescent="0.3">
      <c r="A40">
        <v>23</v>
      </c>
      <c r="B40">
        <v>23</v>
      </c>
      <c r="C40" t="s">
        <v>16</v>
      </c>
      <c r="D40" t="s">
        <v>8</v>
      </c>
      <c r="E40" t="s">
        <v>336</v>
      </c>
      <c r="G40" t="s">
        <v>181</v>
      </c>
      <c r="H40" t="s">
        <v>177</v>
      </c>
    </row>
    <row r="41" spans="1:8" x14ac:dyDescent="0.3">
      <c r="A41">
        <v>13</v>
      </c>
      <c r="B41">
        <v>10</v>
      </c>
      <c r="C41" t="s">
        <v>79</v>
      </c>
      <c r="D41" t="s">
        <v>80</v>
      </c>
      <c r="E41" t="s">
        <v>241</v>
      </c>
      <c r="F41" t="s">
        <v>81</v>
      </c>
      <c r="G41" t="s">
        <v>185</v>
      </c>
      <c r="H41" t="s">
        <v>205</v>
      </c>
    </row>
    <row r="42" spans="1:8" x14ac:dyDescent="0.3">
      <c r="A42">
        <v>12</v>
      </c>
      <c r="B42">
        <v>7</v>
      </c>
      <c r="C42" t="s">
        <v>14</v>
      </c>
      <c r="D42" t="s">
        <v>5</v>
      </c>
      <c r="E42" t="s">
        <v>330</v>
      </c>
      <c r="G42" t="s">
        <v>181</v>
      </c>
      <c r="H42" t="s">
        <v>177</v>
      </c>
    </row>
    <row r="43" spans="1:8" x14ac:dyDescent="0.3">
      <c r="A43">
        <v>24</v>
      </c>
      <c r="B43">
        <v>20</v>
      </c>
      <c r="C43" t="s">
        <v>83</v>
      </c>
      <c r="D43" t="s">
        <v>78</v>
      </c>
      <c r="E43" t="s">
        <v>337</v>
      </c>
      <c r="G43" t="s">
        <v>204</v>
      </c>
      <c r="H43" t="s">
        <v>205</v>
      </c>
    </row>
    <row r="44" spans="1:8" x14ac:dyDescent="0.3">
      <c r="A44">
        <v>14</v>
      </c>
      <c r="B44">
        <v>9</v>
      </c>
      <c r="C44" t="s">
        <v>9</v>
      </c>
      <c r="D44" t="s">
        <v>92</v>
      </c>
      <c r="E44" t="s">
        <v>247</v>
      </c>
      <c r="F44" t="s">
        <v>11</v>
      </c>
      <c r="G44" t="s">
        <v>184</v>
      </c>
      <c r="H44" t="s">
        <v>182</v>
      </c>
    </row>
    <row r="45" spans="1:8" x14ac:dyDescent="0.3">
      <c r="A45">
        <v>14</v>
      </c>
      <c r="B45">
        <v>12</v>
      </c>
      <c r="C45" t="s">
        <v>9</v>
      </c>
      <c r="D45" t="s">
        <v>10</v>
      </c>
      <c r="E45" t="s">
        <v>299</v>
      </c>
      <c r="F45" t="s">
        <v>11</v>
      </c>
      <c r="G45" t="s">
        <v>184</v>
      </c>
      <c r="H45" t="s">
        <v>182</v>
      </c>
    </row>
    <row r="46" spans="1:8" x14ac:dyDescent="0.3">
      <c r="A46">
        <v>14</v>
      </c>
      <c r="B46">
        <v>19</v>
      </c>
      <c r="C46" t="s">
        <v>9</v>
      </c>
      <c r="D46" t="s">
        <v>12</v>
      </c>
      <c r="E46" t="s">
        <v>295</v>
      </c>
      <c r="F46" t="s">
        <v>11</v>
      </c>
      <c r="G46" t="s">
        <v>184</v>
      </c>
      <c r="H46" t="s">
        <v>182</v>
      </c>
    </row>
    <row r="47" spans="1:8" x14ac:dyDescent="0.3">
      <c r="A47">
        <v>15</v>
      </c>
      <c r="B47">
        <v>10</v>
      </c>
      <c r="C47" t="s">
        <v>38</v>
      </c>
      <c r="D47" t="s">
        <v>80</v>
      </c>
      <c r="E47" t="s">
        <v>242</v>
      </c>
      <c r="F47" t="s">
        <v>39</v>
      </c>
      <c r="G47" t="s">
        <v>204</v>
      </c>
      <c r="H47" t="s">
        <v>205</v>
      </c>
    </row>
    <row r="48" spans="1:8" x14ac:dyDescent="0.3">
      <c r="A48">
        <v>15</v>
      </c>
      <c r="B48">
        <v>12</v>
      </c>
      <c r="C48" t="s">
        <v>38</v>
      </c>
      <c r="D48" t="s">
        <v>10</v>
      </c>
      <c r="E48" t="s">
        <v>297</v>
      </c>
      <c r="F48" t="s">
        <v>11</v>
      </c>
      <c r="G48" t="s">
        <v>184</v>
      </c>
      <c r="H48" t="s">
        <v>182</v>
      </c>
    </row>
    <row r="49" spans="1:8" x14ac:dyDescent="0.3">
      <c r="A49">
        <v>15</v>
      </c>
      <c r="B49">
        <v>13</v>
      </c>
      <c r="C49" t="s">
        <v>38</v>
      </c>
      <c r="D49" t="s">
        <v>77</v>
      </c>
      <c r="E49" t="s">
        <v>302</v>
      </c>
      <c r="F49" t="s">
        <v>39</v>
      </c>
      <c r="G49" t="s">
        <v>204</v>
      </c>
      <c r="H49" t="s">
        <v>205</v>
      </c>
    </row>
    <row r="50" spans="1:8" x14ac:dyDescent="0.3">
      <c r="A50">
        <v>15</v>
      </c>
      <c r="B50">
        <v>14</v>
      </c>
      <c r="C50" t="s">
        <v>38</v>
      </c>
      <c r="D50" t="s">
        <v>61</v>
      </c>
      <c r="E50" t="s">
        <v>308</v>
      </c>
      <c r="F50" t="s">
        <v>13</v>
      </c>
      <c r="G50" t="s">
        <v>198</v>
      </c>
      <c r="H50" t="s">
        <v>195</v>
      </c>
    </row>
    <row r="51" spans="1:8" x14ac:dyDescent="0.3">
      <c r="A51">
        <v>16</v>
      </c>
      <c r="B51">
        <v>11</v>
      </c>
      <c r="C51" t="s">
        <v>66</v>
      </c>
      <c r="D51" t="s">
        <v>70</v>
      </c>
      <c r="E51" t="s">
        <v>312</v>
      </c>
      <c r="F51" t="s">
        <v>67</v>
      </c>
      <c r="G51" t="s">
        <v>203</v>
      </c>
      <c r="H51" t="s">
        <v>199</v>
      </c>
    </row>
    <row r="52" spans="1:8" x14ac:dyDescent="0.3">
      <c r="A52">
        <v>16</v>
      </c>
      <c r="B52">
        <v>13</v>
      </c>
      <c r="C52" t="s">
        <v>66</v>
      </c>
      <c r="D52" t="s">
        <v>77</v>
      </c>
      <c r="E52" t="s">
        <v>303</v>
      </c>
      <c r="F52" t="s">
        <v>67</v>
      </c>
      <c r="G52" t="s">
        <v>203</v>
      </c>
      <c r="H52" t="s">
        <v>199</v>
      </c>
    </row>
    <row r="53" spans="1:8" x14ac:dyDescent="0.3">
      <c r="A53">
        <v>17</v>
      </c>
      <c r="B53">
        <v>12</v>
      </c>
      <c r="C53" t="s">
        <v>59</v>
      </c>
      <c r="D53" t="s">
        <v>10</v>
      </c>
      <c r="E53" t="s">
        <v>298</v>
      </c>
      <c r="F53" t="s">
        <v>11</v>
      </c>
      <c r="G53" t="s">
        <v>184</v>
      </c>
      <c r="H53" t="s">
        <v>182</v>
      </c>
    </row>
    <row r="54" spans="1:8" x14ac:dyDescent="0.3">
      <c r="A54">
        <v>17</v>
      </c>
      <c r="B54">
        <v>14</v>
      </c>
      <c r="C54" t="s">
        <v>59</v>
      </c>
      <c r="D54" t="s">
        <v>61</v>
      </c>
      <c r="E54" t="s">
        <v>309</v>
      </c>
      <c r="F54" t="s">
        <v>56</v>
      </c>
      <c r="G54" t="s">
        <v>197</v>
      </c>
      <c r="H54" t="s">
        <v>195</v>
      </c>
    </row>
    <row r="55" spans="1:8" x14ac:dyDescent="0.3">
      <c r="A55">
        <v>17</v>
      </c>
      <c r="B55">
        <v>15</v>
      </c>
      <c r="C55" t="s">
        <v>59</v>
      </c>
      <c r="D55" t="s">
        <v>54</v>
      </c>
      <c r="E55" t="s">
        <v>291</v>
      </c>
      <c r="F55" t="s">
        <v>55</v>
      </c>
      <c r="G55" t="s">
        <v>196</v>
      </c>
      <c r="H55" t="s">
        <v>195</v>
      </c>
    </row>
    <row r="56" spans="1:8" x14ac:dyDescent="0.3">
      <c r="A56">
        <v>17</v>
      </c>
      <c r="B56">
        <v>18</v>
      </c>
      <c r="C56" t="s">
        <v>59</v>
      </c>
      <c r="D56" t="s">
        <v>63</v>
      </c>
      <c r="E56" t="s">
        <v>306</v>
      </c>
      <c r="F56" t="s">
        <v>56</v>
      </c>
      <c r="G56" t="s">
        <v>197</v>
      </c>
      <c r="H56" t="s">
        <v>195</v>
      </c>
    </row>
    <row r="57" spans="1:8" x14ac:dyDescent="0.3">
      <c r="A57">
        <v>17</v>
      </c>
      <c r="B57">
        <v>19</v>
      </c>
      <c r="C57" t="s">
        <v>59</v>
      </c>
      <c r="D57" t="s">
        <v>12</v>
      </c>
      <c r="E57" t="s">
        <v>294</v>
      </c>
      <c r="F57" t="s">
        <v>13</v>
      </c>
      <c r="G57" t="s">
        <v>198</v>
      </c>
      <c r="H57" t="s">
        <v>195</v>
      </c>
    </row>
    <row r="58" spans="1:8" x14ac:dyDescent="0.3">
      <c r="A58">
        <v>18</v>
      </c>
      <c r="B58">
        <v>15</v>
      </c>
      <c r="C58" t="s">
        <v>53</v>
      </c>
      <c r="D58" t="s">
        <v>54</v>
      </c>
      <c r="E58" t="s">
        <v>289</v>
      </c>
      <c r="F58" t="s">
        <v>55</v>
      </c>
      <c r="G58" t="s">
        <v>196</v>
      </c>
      <c r="H58" t="s">
        <v>195</v>
      </c>
    </row>
    <row r="59" spans="1:8" x14ac:dyDescent="0.3">
      <c r="A59">
        <v>18</v>
      </c>
      <c r="B59">
        <v>17</v>
      </c>
      <c r="C59" t="s">
        <v>53</v>
      </c>
      <c r="D59" t="s">
        <v>64</v>
      </c>
      <c r="E59" t="s">
        <v>286</v>
      </c>
      <c r="F59" t="s">
        <v>56</v>
      </c>
      <c r="G59" t="s">
        <v>197</v>
      </c>
      <c r="H59" t="s">
        <v>195</v>
      </c>
    </row>
    <row r="60" spans="1:8" x14ac:dyDescent="0.3">
      <c r="A60">
        <v>18</v>
      </c>
      <c r="B60">
        <v>18</v>
      </c>
      <c r="C60" t="s">
        <v>53</v>
      </c>
      <c r="D60" t="s">
        <v>63</v>
      </c>
      <c r="E60" t="s">
        <v>304</v>
      </c>
      <c r="F60" t="s">
        <v>56</v>
      </c>
      <c r="G60" t="s">
        <v>197</v>
      </c>
      <c r="H60" t="s">
        <v>195</v>
      </c>
    </row>
    <row r="61" spans="1:8" x14ac:dyDescent="0.3">
      <c r="A61">
        <v>19</v>
      </c>
      <c r="B61">
        <v>14</v>
      </c>
      <c r="C61" t="s">
        <v>57</v>
      </c>
      <c r="D61" t="s">
        <v>61</v>
      </c>
      <c r="E61" t="s">
        <v>307</v>
      </c>
      <c r="F61" t="s">
        <v>55</v>
      </c>
      <c r="G61" t="s">
        <v>196</v>
      </c>
      <c r="H61" t="s">
        <v>195</v>
      </c>
    </row>
    <row r="62" spans="1:8" x14ac:dyDescent="0.3">
      <c r="A62">
        <v>19</v>
      </c>
      <c r="B62">
        <v>15</v>
      </c>
      <c r="C62" t="s">
        <v>57</v>
      </c>
      <c r="D62" t="s">
        <v>54</v>
      </c>
      <c r="E62" t="s">
        <v>290</v>
      </c>
      <c r="F62" t="s">
        <v>55</v>
      </c>
      <c r="G62" t="s">
        <v>196</v>
      </c>
      <c r="H62" t="s">
        <v>195</v>
      </c>
    </row>
    <row r="63" spans="1:8" x14ac:dyDescent="0.3">
      <c r="A63">
        <v>19</v>
      </c>
      <c r="B63">
        <v>16</v>
      </c>
      <c r="C63" t="s">
        <v>57</v>
      </c>
      <c r="D63" t="s">
        <v>65</v>
      </c>
      <c r="E63" t="s">
        <v>287</v>
      </c>
      <c r="F63" t="s">
        <v>56</v>
      </c>
      <c r="G63" t="s">
        <v>197</v>
      </c>
      <c r="H63" t="s">
        <v>195</v>
      </c>
    </row>
    <row r="64" spans="1:8" x14ac:dyDescent="0.3">
      <c r="A64">
        <v>20</v>
      </c>
      <c r="B64">
        <v>15</v>
      </c>
      <c r="C64" t="s">
        <v>94</v>
      </c>
      <c r="D64" t="s">
        <v>54</v>
      </c>
      <c r="E64" t="s">
        <v>288</v>
      </c>
      <c r="F64" t="s">
        <v>55</v>
      </c>
      <c r="G64" t="s">
        <v>196</v>
      </c>
      <c r="H64" t="s">
        <v>195</v>
      </c>
    </row>
    <row r="65" spans="1:8" x14ac:dyDescent="0.3">
      <c r="A65">
        <v>24</v>
      </c>
      <c r="B65">
        <v>22</v>
      </c>
      <c r="C65" t="s">
        <v>83</v>
      </c>
      <c r="D65" t="s">
        <v>73</v>
      </c>
      <c r="E65" t="s">
        <v>349</v>
      </c>
      <c r="G65" t="s">
        <v>206</v>
      </c>
      <c r="H65" t="s">
        <v>199</v>
      </c>
    </row>
    <row r="66" spans="1:8" x14ac:dyDescent="0.3">
      <c r="A66">
        <v>24</v>
      </c>
      <c r="B66">
        <v>24</v>
      </c>
      <c r="C66" t="s">
        <v>83</v>
      </c>
      <c r="D66" t="s">
        <v>104</v>
      </c>
      <c r="E66" t="s">
        <v>338</v>
      </c>
      <c r="G66" t="s">
        <v>206</v>
      </c>
      <c r="H66" t="s">
        <v>199</v>
      </c>
    </row>
    <row r="67" spans="1:8" x14ac:dyDescent="0.3">
      <c r="A67">
        <v>21</v>
      </c>
      <c r="B67">
        <v>18</v>
      </c>
      <c r="C67" t="s">
        <v>40</v>
      </c>
      <c r="D67" t="s">
        <v>63</v>
      </c>
      <c r="E67" t="s">
        <v>305</v>
      </c>
      <c r="F67" t="s">
        <v>13</v>
      </c>
      <c r="G67" t="s">
        <v>198</v>
      </c>
      <c r="H67" t="s">
        <v>195</v>
      </c>
    </row>
    <row r="68" spans="1:8" x14ac:dyDescent="0.3">
      <c r="A68">
        <v>21</v>
      </c>
      <c r="B68">
        <v>19</v>
      </c>
      <c r="C68" t="s">
        <v>40</v>
      </c>
      <c r="D68" t="s">
        <v>12</v>
      </c>
      <c r="E68" t="s">
        <v>293</v>
      </c>
      <c r="F68" t="s">
        <v>11</v>
      </c>
      <c r="G68" t="s">
        <v>184</v>
      </c>
      <c r="H68" t="s">
        <v>182</v>
      </c>
    </row>
    <row r="69" spans="1:8" x14ac:dyDescent="0.3">
      <c r="A69">
        <v>21</v>
      </c>
      <c r="B69">
        <v>20</v>
      </c>
      <c r="C69" t="s">
        <v>40</v>
      </c>
      <c r="D69" t="s">
        <v>78</v>
      </c>
      <c r="E69" t="s">
        <v>300</v>
      </c>
      <c r="F69" t="s">
        <v>39</v>
      </c>
      <c r="G69" t="s">
        <v>204</v>
      </c>
      <c r="H69" t="s">
        <v>205</v>
      </c>
    </row>
    <row r="70" spans="1:8" x14ac:dyDescent="0.3">
      <c r="A70">
        <v>21</v>
      </c>
      <c r="B70">
        <v>21</v>
      </c>
      <c r="C70" t="s">
        <v>40</v>
      </c>
      <c r="D70" t="s">
        <v>84</v>
      </c>
      <c r="E70" t="s">
        <v>238</v>
      </c>
      <c r="F70" t="s">
        <v>39</v>
      </c>
      <c r="G70" t="s">
        <v>204</v>
      </c>
      <c r="H70" t="s">
        <v>205</v>
      </c>
    </row>
    <row r="71" spans="1:8" x14ac:dyDescent="0.3">
      <c r="A71">
        <v>22</v>
      </c>
      <c r="B71">
        <v>20</v>
      </c>
      <c r="C71" t="s">
        <v>68</v>
      </c>
      <c r="D71" t="s">
        <v>78</v>
      </c>
      <c r="E71" t="s">
        <v>301</v>
      </c>
      <c r="F71" t="s">
        <v>67</v>
      </c>
      <c r="G71" t="s">
        <v>203</v>
      </c>
      <c r="H71" t="s">
        <v>199</v>
      </c>
    </row>
    <row r="72" spans="1:8" x14ac:dyDescent="0.3">
      <c r="A72">
        <v>22</v>
      </c>
      <c r="B72">
        <v>22</v>
      </c>
      <c r="C72" t="s">
        <v>68</v>
      </c>
      <c r="D72" t="s">
        <v>73</v>
      </c>
      <c r="E72" t="s">
        <v>310</v>
      </c>
      <c r="F72" t="s">
        <v>67</v>
      </c>
      <c r="G72" t="s">
        <v>203</v>
      </c>
      <c r="H72" t="s">
        <v>199</v>
      </c>
    </row>
    <row r="73" spans="1:8" x14ac:dyDescent="0.3">
      <c r="A73">
        <v>23</v>
      </c>
      <c r="B73">
        <v>9</v>
      </c>
      <c r="C73" t="s">
        <v>16</v>
      </c>
      <c r="D73" t="s">
        <v>92</v>
      </c>
      <c r="E73" t="s">
        <v>244</v>
      </c>
      <c r="F73" t="s">
        <v>15</v>
      </c>
      <c r="G73" t="s">
        <v>183</v>
      </c>
      <c r="H73" t="s">
        <v>182</v>
      </c>
    </row>
    <row r="74" spans="1:8" x14ac:dyDescent="0.3">
      <c r="A74">
        <v>23</v>
      </c>
      <c r="B74">
        <v>19</v>
      </c>
      <c r="C74" t="s">
        <v>16</v>
      </c>
      <c r="D74" t="s">
        <v>12</v>
      </c>
      <c r="E74" t="s">
        <v>292</v>
      </c>
      <c r="F74" t="s">
        <v>11</v>
      </c>
      <c r="G74" t="s">
        <v>184</v>
      </c>
      <c r="H74" t="s">
        <v>182</v>
      </c>
    </row>
    <row r="75" spans="1:8" x14ac:dyDescent="0.3">
      <c r="A75">
        <v>23</v>
      </c>
      <c r="B75">
        <v>21</v>
      </c>
      <c r="C75" t="s">
        <v>16</v>
      </c>
      <c r="D75" t="s">
        <v>84</v>
      </c>
      <c r="E75" t="s">
        <v>236</v>
      </c>
      <c r="F75" t="s">
        <v>81</v>
      </c>
      <c r="G75" t="s">
        <v>185</v>
      </c>
      <c r="H75" t="s">
        <v>205</v>
      </c>
    </row>
    <row r="76" spans="1:8" x14ac:dyDescent="0.3">
      <c r="A76">
        <v>13</v>
      </c>
      <c r="B76">
        <v>8</v>
      </c>
      <c r="C76" t="s">
        <v>79</v>
      </c>
      <c r="D76" t="s">
        <v>97</v>
      </c>
      <c r="E76" t="s">
        <v>331</v>
      </c>
      <c r="G76" t="s">
        <v>206</v>
      </c>
      <c r="H76" t="s">
        <v>199</v>
      </c>
    </row>
    <row r="77" spans="1:8" x14ac:dyDescent="0.3">
      <c r="A77">
        <v>13</v>
      </c>
      <c r="B77">
        <v>11</v>
      </c>
      <c r="C77" t="s">
        <v>79</v>
      </c>
      <c r="D77" t="s">
        <v>70</v>
      </c>
      <c r="E77" t="s">
        <v>332</v>
      </c>
      <c r="G77" t="s">
        <v>206</v>
      </c>
      <c r="H77" t="s">
        <v>199</v>
      </c>
    </row>
    <row r="78" spans="1:8" x14ac:dyDescent="0.3">
      <c r="A78">
        <v>24</v>
      </c>
      <c r="B78">
        <v>21</v>
      </c>
      <c r="C78" t="s">
        <v>83</v>
      </c>
      <c r="D78" t="s">
        <v>84</v>
      </c>
      <c r="E78" t="s">
        <v>237</v>
      </c>
      <c r="F78" t="s">
        <v>81</v>
      </c>
      <c r="G78" t="s">
        <v>185</v>
      </c>
      <c r="H78" t="s">
        <v>205</v>
      </c>
    </row>
    <row r="79" spans="1:8" x14ac:dyDescent="0.3">
      <c r="A79">
        <v>13</v>
      </c>
      <c r="B79">
        <v>13</v>
      </c>
      <c r="C79" t="s">
        <v>79</v>
      </c>
      <c r="D79" t="s">
        <v>77</v>
      </c>
      <c r="E79" t="s">
        <v>333</v>
      </c>
      <c r="G79" t="s">
        <v>204</v>
      </c>
      <c r="H79" t="s">
        <v>205</v>
      </c>
    </row>
    <row r="80" spans="1:8" x14ac:dyDescent="0.3">
      <c r="A80">
        <v>29</v>
      </c>
      <c r="B80">
        <v>25</v>
      </c>
      <c r="C80" t="s">
        <v>46</v>
      </c>
      <c r="D80" t="s">
        <v>36</v>
      </c>
      <c r="E80" t="s">
        <v>342</v>
      </c>
      <c r="G80" t="s">
        <v>190</v>
      </c>
      <c r="H80" t="s">
        <v>189</v>
      </c>
    </row>
    <row r="81" spans="1:8" x14ac:dyDescent="0.3">
      <c r="A81">
        <v>25</v>
      </c>
      <c r="B81">
        <v>21</v>
      </c>
      <c r="C81" t="s">
        <v>35</v>
      </c>
      <c r="D81" t="s">
        <v>84</v>
      </c>
      <c r="E81" t="s">
        <v>235</v>
      </c>
      <c r="F81" t="s">
        <v>81</v>
      </c>
      <c r="G81" t="s">
        <v>185</v>
      </c>
      <c r="H81" t="s">
        <v>205</v>
      </c>
    </row>
    <row r="82" spans="1:8" x14ac:dyDescent="0.3">
      <c r="A82">
        <v>5</v>
      </c>
      <c r="B82">
        <v>6</v>
      </c>
      <c r="C82" t="s">
        <v>44</v>
      </c>
      <c r="D82" t="s">
        <v>91</v>
      </c>
      <c r="E82" t="s">
        <v>325</v>
      </c>
      <c r="G82" t="s">
        <v>190</v>
      </c>
      <c r="H82" t="s">
        <v>189</v>
      </c>
    </row>
    <row r="83" spans="1:8" x14ac:dyDescent="0.3">
      <c r="A83">
        <v>27</v>
      </c>
      <c r="B83">
        <v>25</v>
      </c>
      <c r="C83" t="s">
        <v>7</v>
      </c>
      <c r="D83" t="s">
        <v>36</v>
      </c>
      <c r="E83" t="s">
        <v>341</v>
      </c>
      <c r="G83" t="s">
        <v>187</v>
      </c>
      <c r="H83" t="s">
        <v>186</v>
      </c>
    </row>
    <row r="84" spans="1:8" x14ac:dyDescent="0.3">
      <c r="A84">
        <v>25</v>
      </c>
      <c r="B84">
        <v>25</v>
      </c>
      <c r="C84" t="s">
        <v>35</v>
      </c>
      <c r="D84" t="s">
        <v>36</v>
      </c>
      <c r="E84" t="s">
        <v>271</v>
      </c>
      <c r="F84" t="s">
        <v>2</v>
      </c>
      <c r="G84" t="s">
        <v>187</v>
      </c>
      <c r="H84" t="s">
        <v>186</v>
      </c>
    </row>
    <row r="85" spans="1:8" x14ac:dyDescent="0.3">
      <c r="A85">
        <v>26</v>
      </c>
      <c r="B85">
        <v>22</v>
      </c>
      <c r="C85" t="s">
        <v>25</v>
      </c>
      <c r="D85" t="s">
        <v>73</v>
      </c>
      <c r="E85" t="s">
        <v>311</v>
      </c>
      <c r="F85" t="s">
        <v>23</v>
      </c>
      <c r="G85" t="s">
        <v>201</v>
      </c>
      <c r="H85" t="s">
        <v>199</v>
      </c>
    </row>
    <row r="86" spans="1:8" x14ac:dyDescent="0.3">
      <c r="A86">
        <v>26</v>
      </c>
      <c r="B86">
        <v>24</v>
      </c>
      <c r="C86" t="s">
        <v>25</v>
      </c>
      <c r="D86" t="s">
        <v>104</v>
      </c>
      <c r="E86" t="s">
        <v>230</v>
      </c>
      <c r="F86" t="s">
        <v>24</v>
      </c>
      <c r="G86" t="s">
        <v>206</v>
      </c>
      <c r="H86" t="s">
        <v>199</v>
      </c>
    </row>
    <row r="87" spans="1:8" x14ac:dyDescent="0.3">
      <c r="A87">
        <v>27</v>
      </c>
      <c r="B87">
        <v>5</v>
      </c>
      <c r="C87" t="s">
        <v>7</v>
      </c>
      <c r="D87" t="s">
        <v>1</v>
      </c>
      <c r="E87" t="s">
        <v>278</v>
      </c>
      <c r="F87" t="s">
        <v>2</v>
      </c>
      <c r="G87" t="s">
        <v>187</v>
      </c>
      <c r="H87" t="s">
        <v>186</v>
      </c>
    </row>
    <row r="88" spans="1:8" x14ac:dyDescent="0.3">
      <c r="A88">
        <v>27</v>
      </c>
      <c r="B88">
        <v>23</v>
      </c>
      <c r="C88" t="s">
        <v>7</v>
      </c>
      <c r="D88" t="s">
        <v>8</v>
      </c>
      <c r="E88" t="s">
        <v>224</v>
      </c>
      <c r="F88" t="s">
        <v>2</v>
      </c>
      <c r="G88" t="s">
        <v>187</v>
      </c>
      <c r="H88" t="s">
        <v>186</v>
      </c>
    </row>
    <row r="89" spans="1:8" x14ac:dyDescent="0.3">
      <c r="A89">
        <v>7</v>
      </c>
      <c r="B89">
        <v>6</v>
      </c>
      <c r="C89" t="s">
        <v>4</v>
      </c>
      <c r="D89" t="s">
        <v>91</v>
      </c>
      <c r="E89" t="s">
        <v>326</v>
      </c>
      <c r="G89" t="s">
        <v>187</v>
      </c>
      <c r="H89" t="s">
        <v>186</v>
      </c>
    </row>
    <row r="90" spans="1:8" x14ac:dyDescent="0.3">
      <c r="A90">
        <v>27</v>
      </c>
      <c r="B90">
        <v>26</v>
      </c>
      <c r="C90" t="s">
        <v>7</v>
      </c>
      <c r="D90" t="s">
        <v>41</v>
      </c>
      <c r="E90" t="s">
        <v>250</v>
      </c>
      <c r="F90" t="s">
        <v>6</v>
      </c>
      <c r="G90" t="s">
        <v>188</v>
      </c>
      <c r="H90" t="s">
        <v>186</v>
      </c>
    </row>
    <row r="91" spans="1:8" x14ac:dyDescent="0.3">
      <c r="A91">
        <v>28</v>
      </c>
      <c r="B91">
        <v>24</v>
      </c>
      <c r="C91" t="s">
        <v>103</v>
      </c>
      <c r="D91" t="s">
        <v>104</v>
      </c>
      <c r="E91" t="s">
        <v>229</v>
      </c>
      <c r="F91" t="s">
        <v>2</v>
      </c>
      <c r="G91" t="s">
        <v>187</v>
      </c>
      <c r="H91" t="s">
        <v>186</v>
      </c>
    </row>
    <row r="92" spans="1:8" x14ac:dyDescent="0.3">
      <c r="A92">
        <v>28</v>
      </c>
      <c r="B92">
        <v>25</v>
      </c>
      <c r="C92" t="s">
        <v>103</v>
      </c>
      <c r="D92" t="s">
        <v>36</v>
      </c>
      <c r="E92" t="s">
        <v>272</v>
      </c>
      <c r="F92" t="s">
        <v>105</v>
      </c>
      <c r="G92" t="s">
        <v>211</v>
      </c>
      <c r="H92" t="s">
        <v>210</v>
      </c>
    </row>
    <row r="93" spans="1:8" x14ac:dyDescent="0.3">
      <c r="A93">
        <v>28</v>
      </c>
      <c r="B93">
        <v>27</v>
      </c>
      <c r="C93" t="s">
        <v>103</v>
      </c>
      <c r="D93" t="s">
        <v>86</v>
      </c>
      <c r="E93" t="s">
        <v>262</v>
      </c>
      <c r="F93" t="s">
        <v>87</v>
      </c>
      <c r="G93" t="s">
        <v>212</v>
      </c>
      <c r="H93" t="s">
        <v>210</v>
      </c>
    </row>
    <row r="94" spans="1:8" x14ac:dyDescent="0.3">
      <c r="A94">
        <v>20</v>
      </c>
      <c r="B94">
        <v>16</v>
      </c>
      <c r="C94" t="s">
        <v>94</v>
      </c>
      <c r="D94" t="s">
        <v>65</v>
      </c>
      <c r="E94" t="s">
        <v>334</v>
      </c>
      <c r="G94" t="s">
        <v>197</v>
      </c>
      <c r="H94" t="s">
        <v>195</v>
      </c>
    </row>
    <row r="95" spans="1:8" x14ac:dyDescent="0.3">
      <c r="A95">
        <v>29</v>
      </c>
      <c r="B95">
        <v>26</v>
      </c>
      <c r="C95" t="s">
        <v>46</v>
      </c>
      <c r="D95" t="s">
        <v>41</v>
      </c>
      <c r="E95" t="s">
        <v>249</v>
      </c>
      <c r="F95" t="s">
        <v>20</v>
      </c>
      <c r="G95" t="s">
        <v>190</v>
      </c>
      <c r="H95" t="s">
        <v>189</v>
      </c>
    </row>
    <row r="96" spans="1:8" x14ac:dyDescent="0.3">
      <c r="A96">
        <v>29</v>
      </c>
      <c r="B96">
        <v>27</v>
      </c>
      <c r="C96" t="s">
        <v>46</v>
      </c>
      <c r="D96" t="s">
        <v>86</v>
      </c>
      <c r="E96" t="s">
        <v>260</v>
      </c>
      <c r="F96" t="s">
        <v>87</v>
      </c>
      <c r="G96" t="s">
        <v>212</v>
      </c>
      <c r="H96" t="s">
        <v>210</v>
      </c>
    </row>
    <row r="97" spans="1:8" x14ac:dyDescent="0.3">
      <c r="A97">
        <v>30</v>
      </c>
      <c r="B97">
        <v>27</v>
      </c>
      <c r="C97" t="s">
        <v>85</v>
      </c>
      <c r="D97" t="s">
        <v>86</v>
      </c>
      <c r="E97" t="s">
        <v>261</v>
      </c>
      <c r="F97" t="s">
        <v>87</v>
      </c>
      <c r="G97" t="s">
        <v>212</v>
      </c>
      <c r="H97" t="s">
        <v>210</v>
      </c>
    </row>
    <row r="98" spans="1:8" x14ac:dyDescent="0.3">
      <c r="A98">
        <v>31</v>
      </c>
      <c r="B98">
        <v>2</v>
      </c>
      <c r="C98" t="s">
        <v>48</v>
      </c>
      <c r="D98" t="s">
        <v>18</v>
      </c>
      <c r="E98" t="s">
        <v>215</v>
      </c>
      <c r="F98" t="s">
        <v>19</v>
      </c>
      <c r="G98" t="s">
        <v>191</v>
      </c>
      <c r="H98" t="s">
        <v>189</v>
      </c>
    </row>
    <row r="99" spans="1:8" x14ac:dyDescent="0.3">
      <c r="A99">
        <v>31</v>
      </c>
      <c r="B99">
        <v>26</v>
      </c>
      <c r="C99" t="s">
        <v>48</v>
      </c>
      <c r="D99" t="s">
        <v>41</v>
      </c>
      <c r="E99" t="s">
        <v>248</v>
      </c>
      <c r="F99" t="s">
        <v>20</v>
      </c>
      <c r="G99" t="s">
        <v>190</v>
      </c>
      <c r="H99" t="s">
        <v>189</v>
      </c>
    </row>
    <row r="100" spans="1:8" x14ac:dyDescent="0.3">
      <c r="A100">
        <v>31</v>
      </c>
      <c r="B100">
        <v>27</v>
      </c>
      <c r="C100" t="s">
        <v>48</v>
      </c>
      <c r="D100" t="s">
        <v>86</v>
      </c>
      <c r="E100" t="s">
        <v>258</v>
      </c>
      <c r="F100" t="s">
        <v>45</v>
      </c>
      <c r="G100" t="s">
        <v>193</v>
      </c>
      <c r="H100" t="s">
        <v>189</v>
      </c>
    </row>
    <row r="101" spans="1:8" x14ac:dyDescent="0.3">
      <c r="A101">
        <v>31</v>
      </c>
      <c r="B101">
        <v>28</v>
      </c>
      <c r="C101" t="s">
        <v>48</v>
      </c>
      <c r="D101" t="s">
        <v>50</v>
      </c>
      <c r="E101" t="s">
        <v>281</v>
      </c>
      <c r="F101" t="s">
        <v>19</v>
      </c>
      <c r="G101" t="s">
        <v>191</v>
      </c>
      <c r="H101" t="s">
        <v>189</v>
      </c>
    </row>
    <row r="102" spans="1:8" x14ac:dyDescent="0.3">
      <c r="A102">
        <v>32</v>
      </c>
      <c r="B102">
        <v>27</v>
      </c>
      <c r="C102" t="s">
        <v>106</v>
      </c>
      <c r="D102" t="s">
        <v>86</v>
      </c>
      <c r="E102" t="s">
        <v>259</v>
      </c>
      <c r="F102" t="s">
        <v>87</v>
      </c>
      <c r="G102" t="s">
        <v>212</v>
      </c>
      <c r="H102" t="s">
        <v>210</v>
      </c>
    </row>
    <row r="103" spans="1:8" x14ac:dyDescent="0.3">
      <c r="A103">
        <v>20</v>
      </c>
      <c r="B103">
        <v>17</v>
      </c>
      <c r="C103" t="s">
        <v>94</v>
      </c>
      <c r="D103" t="s">
        <v>64</v>
      </c>
      <c r="E103" t="s">
        <v>335</v>
      </c>
      <c r="G103" t="s">
        <v>197</v>
      </c>
      <c r="H103" t="s">
        <v>195</v>
      </c>
    </row>
  </sheetData>
  <autoFilter ref="A1:AA1" xr:uid="{0563B8C0-0BA0-4A9F-8334-13E4348A0FF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B8B4-D452-4F3A-9021-F63623B09528}">
  <dimension ref="A1:P103"/>
  <sheetViews>
    <sheetView topLeftCell="B1" zoomScale="120" zoomScaleNormal="120" workbookViewId="0">
      <pane ySplit="1" topLeftCell="A2" activePane="bottomLeft" state="frozen"/>
      <selection pane="bottomLeft" activeCell="P2" sqref="P2:P103"/>
    </sheetView>
  </sheetViews>
  <sheetFormatPr defaultRowHeight="14.4" x14ac:dyDescent="0.3"/>
  <cols>
    <col min="5" max="5" width="12.21875" bestFit="1" customWidth="1"/>
    <col min="6" max="6" width="13.44140625" bestFit="1" customWidth="1"/>
    <col min="7" max="7" width="15.109375" bestFit="1" customWidth="1"/>
    <col min="16" max="16" width="31.109375" bestFit="1" customWidth="1"/>
  </cols>
  <sheetData>
    <row r="1" spans="1:16" s="2" customFormat="1" ht="25.2" customHeight="1" x14ac:dyDescent="0.3">
      <c r="A1" s="2" t="s">
        <v>109</v>
      </c>
      <c r="B1" s="2" t="s">
        <v>28</v>
      </c>
      <c r="C1" s="2" t="s">
        <v>173</v>
      </c>
      <c r="D1" s="2" t="s">
        <v>29</v>
      </c>
      <c r="E1" s="2" t="s">
        <v>174</v>
      </c>
      <c r="F1" s="2" t="s">
        <v>110</v>
      </c>
      <c r="G1" s="2" t="s">
        <v>33</v>
      </c>
      <c r="H1" s="2" t="s">
        <v>175</v>
      </c>
      <c r="I1" s="2" t="s">
        <v>34</v>
      </c>
      <c r="J1" s="2" t="s">
        <v>315</v>
      </c>
      <c r="K1" s="2" t="s">
        <v>320</v>
      </c>
      <c r="L1" s="2" t="s">
        <v>321</v>
      </c>
      <c r="M1" s="2" t="s">
        <v>322</v>
      </c>
      <c r="N1" s="2" t="s">
        <v>323</v>
      </c>
      <c r="O1" s="2" t="s">
        <v>314</v>
      </c>
      <c r="P1" s="2" t="s">
        <v>344</v>
      </c>
    </row>
    <row r="2" spans="1:16" x14ac:dyDescent="0.3">
      <c r="A2">
        <v>94</v>
      </c>
      <c r="B2" t="s">
        <v>17</v>
      </c>
      <c r="C2" t="s">
        <v>218</v>
      </c>
      <c r="D2" t="s">
        <v>52</v>
      </c>
      <c r="E2" t="s">
        <v>283</v>
      </c>
      <c r="F2" t="s">
        <v>285</v>
      </c>
      <c r="G2" t="s">
        <v>19</v>
      </c>
      <c r="H2" t="s">
        <v>191</v>
      </c>
      <c r="I2">
        <v>54.458179751413276</v>
      </c>
      <c r="J2" t="s">
        <v>319</v>
      </c>
      <c r="K2">
        <f t="shared" ref="K2:K8" si="0">VALUE(SUBSTITUTE(C2,"S",""))</f>
        <v>1</v>
      </c>
      <c r="L2">
        <f t="shared" ref="L2:L8" si="1">VALUE(SUBSTITUTE(E2,"D",""))</f>
        <v>1</v>
      </c>
      <c r="M2">
        <v>1</v>
      </c>
      <c r="N2">
        <v>1</v>
      </c>
      <c r="O2">
        <f>IF(AND(M2=K2,N2=L2), 0, 1)</f>
        <v>0</v>
      </c>
      <c r="P2" t="str" cm="1">
        <f t="array" ref="P2">INDEX('Broader Categories'!$A$1:$I$7, 1, MIN(IF('Broader Categories'!$A$1:$I$7 = H2, COLUMN('Broader Categories'!$A$1:$I$7), "")))</f>
        <v>prefrontal cortex</v>
      </c>
    </row>
    <row r="3" spans="1:16" x14ac:dyDescent="0.3">
      <c r="A3">
        <v>78</v>
      </c>
      <c r="B3" t="s">
        <v>17</v>
      </c>
      <c r="C3" t="s">
        <v>218</v>
      </c>
      <c r="D3" t="s">
        <v>18</v>
      </c>
      <c r="E3" t="s">
        <v>214</v>
      </c>
      <c r="F3" t="s">
        <v>219</v>
      </c>
      <c r="G3" t="s">
        <v>19</v>
      </c>
      <c r="H3" t="s">
        <v>191</v>
      </c>
      <c r="I3">
        <v>87.477127533696191</v>
      </c>
      <c r="J3" t="s">
        <v>319</v>
      </c>
      <c r="K3">
        <f t="shared" si="0"/>
        <v>1</v>
      </c>
      <c r="L3">
        <f t="shared" si="1"/>
        <v>2</v>
      </c>
      <c r="M3">
        <v>1</v>
      </c>
      <c r="N3">
        <v>2</v>
      </c>
      <c r="O3">
        <f t="shared" ref="O3:O8" si="2">IF(AND(M3=K3,N3=L3), 0, 1)</f>
        <v>0</v>
      </c>
      <c r="P3" t="str" cm="1">
        <f t="array" ref="P3">INDEX('Broader Categories'!$A$1:$I$7, 1, MIN(IF('Broader Categories'!$A$1:$I$7 = H3, COLUMN('Broader Categories'!$A$1:$I$7), "")))</f>
        <v>prefrontal cortex</v>
      </c>
    </row>
    <row r="4" spans="1:16" x14ac:dyDescent="0.3">
      <c r="A4">
        <v>92</v>
      </c>
      <c r="B4" t="s">
        <v>17</v>
      </c>
      <c r="C4" t="s">
        <v>218</v>
      </c>
      <c r="D4" t="s">
        <v>50</v>
      </c>
      <c r="E4" t="s">
        <v>147</v>
      </c>
      <c r="F4" t="s">
        <v>282</v>
      </c>
      <c r="G4" t="s">
        <v>19</v>
      </c>
      <c r="H4" t="s">
        <v>191</v>
      </c>
      <c r="I4">
        <v>54.496837357687696</v>
      </c>
      <c r="J4" t="s">
        <v>319</v>
      </c>
      <c r="K4">
        <f t="shared" si="0"/>
        <v>1</v>
      </c>
      <c r="L4">
        <f t="shared" si="1"/>
        <v>28</v>
      </c>
      <c r="M4">
        <v>1</v>
      </c>
      <c r="N4">
        <v>28</v>
      </c>
      <c r="O4">
        <f t="shared" si="2"/>
        <v>0</v>
      </c>
      <c r="P4" t="str" cm="1">
        <f t="array" ref="P4">INDEX('Broader Categories'!$A$1:$I$7, 1, MIN(IF('Broader Categories'!$A$1:$I$7 = H4, COLUMN('Broader Categories'!$A$1:$I$7), "")))</f>
        <v>prefrontal cortex</v>
      </c>
    </row>
    <row r="5" spans="1:16" x14ac:dyDescent="0.3">
      <c r="A5">
        <v>89</v>
      </c>
      <c r="B5" t="s">
        <v>49</v>
      </c>
      <c r="C5" t="s">
        <v>216</v>
      </c>
      <c r="D5" t="s">
        <v>52</v>
      </c>
      <c r="E5" t="s">
        <v>283</v>
      </c>
      <c r="F5" t="s">
        <v>284</v>
      </c>
      <c r="G5" t="s">
        <v>19</v>
      </c>
      <c r="H5" t="s">
        <v>191</v>
      </c>
      <c r="I5">
        <v>68.781246084602387</v>
      </c>
      <c r="J5" t="s">
        <v>319</v>
      </c>
      <c r="K5">
        <f t="shared" si="0"/>
        <v>2</v>
      </c>
      <c r="L5">
        <f t="shared" si="1"/>
        <v>1</v>
      </c>
      <c r="M5">
        <v>2</v>
      </c>
      <c r="N5">
        <v>1</v>
      </c>
      <c r="O5">
        <f t="shared" si="2"/>
        <v>0</v>
      </c>
      <c r="P5" t="str" cm="1">
        <f t="array" ref="P5">INDEX('Broader Categories'!$A$1:$I$7, 1, MIN(IF('Broader Categories'!$A$1:$I$7 = H5, COLUMN('Broader Categories'!$A$1:$I$7), "")))</f>
        <v>prefrontal cortex</v>
      </c>
    </row>
    <row r="6" spans="1:16" x14ac:dyDescent="0.3">
      <c r="A6">
        <v>83</v>
      </c>
      <c r="B6" t="s">
        <v>49</v>
      </c>
      <c r="C6" t="s">
        <v>216</v>
      </c>
      <c r="D6" t="s">
        <v>18</v>
      </c>
      <c r="E6" t="s">
        <v>214</v>
      </c>
      <c r="F6" t="s">
        <v>217</v>
      </c>
      <c r="G6" t="s">
        <v>19</v>
      </c>
      <c r="H6" t="s">
        <v>191</v>
      </c>
      <c r="I6">
        <v>72.465827339594071</v>
      </c>
      <c r="J6" t="s">
        <v>319</v>
      </c>
      <c r="K6">
        <f t="shared" si="0"/>
        <v>2</v>
      </c>
      <c r="L6">
        <f t="shared" si="1"/>
        <v>2</v>
      </c>
      <c r="M6">
        <v>2</v>
      </c>
      <c r="N6">
        <v>2</v>
      </c>
      <c r="O6">
        <f t="shared" si="2"/>
        <v>0</v>
      </c>
      <c r="P6" t="str" cm="1">
        <f t="array" ref="P6">INDEX('Broader Categories'!$A$1:$I$7, 1, MIN(IF('Broader Categories'!$A$1:$I$7 = H6, COLUMN('Broader Categories'!$A$1:$I$7), "")))</f>
        <v>prefrontal cortex</v>
      </c>
    </row>
    <row r="7" spans="1:16" x14ac:dyDescent="0.3">
      <c r="A7">
        <v>72</v>
      </c>
      <c r="B7" t="s">
        <v>49</v>
      </c>
      <c r="C7" t="s">
        <v>216</v>
      </c>
      <c r="D7" t="s">
        <v>43</v>
      </c>
      <c r="E7" t="s">
        <v>252</v>
      </c>
      <c r="F7" t="s">
        <v>253</v>
      </c>
      <c r="G7" t="s">
        <v>20</v>
      </c>
      <c r="H7" t="s">
        <v>190</v>
      </c>
      <c r="I7">
        <v>51.524807797234601</v>
      </c>
      <c r="J7" t="s">
        <v>319</v>
      </c>
      <c r="K7">
        <f t="shared" si="0"/>
        <v>2</v>
      </c>
      <c r="L7">
        <f t="shared" si="1"/>
        <v>3</v>
      </c>
      <c r="M7">
        <v>2</v>
      </c>
      <c r="N7">
        <v>3</v>
      </c>
      <c r="O7">
        <f t="shared" si="2"/>
        <v>0</v>
      </c>
      <c r="P7" t="str" cm="1">
        <f t="array" ref="P7">INDEX('Broader Categories'!$A$1:$I$7, 1, MIN(IF('Broader Categories'!$A$1:$I$7 = H7, COLUMN('Broader Categories'!$A$1:$I$7), "")))</f>
        <v>prefrontal cortex</v>
      </c>
    </row>
    <row r="8" spans="1:16" x14ac:dyDescent="0.3">
      <c r="A8">
        <v>252</v>
      </c>
      <c r="B8" t="s">
        <v>49</v>
      </c>
      <c r="C8" t="s">
        <v>216</v>
      </c>
      <c r="D8" t="s">
        <v>88</v>
      </c>
      <c r="E8" t="s">
        <v>263</v>
      </c>
      <c r="F8" t="s">
        <v>264</v>
      </c>
      <c r="G8" t="s">
        <v>45</v>
      </c>
      <c r="H8" t="s">
        <v>193</v>
      </c>
      <c r="I8">
        <v>47.360914342532709</v>
      </c>
      <c r="J8" t="s">
        <v>319</v>
      </c>
      <c r="K8">
        <f t="shared" si="0"/>
        <v>2</v>
      </c>
      <c r="L8">
        <f t="shared" si="1"/>
        <v>4</v>
      </c>
      <c r="M8">
        <v>2</v>
      </c>
      <c r="N8">
        <v>4</v>
      </c>
      <c r="O8">
        <f t="shared" si="2"/>
        <v>0</v>
      </c>
      <c r="P8" t="str" cm="1">
        <f t="array" ref="P8">INDEX('Broader Categories'!$A$1:$I$7, 1, MIN(IF('Broader Categories'!$A$1:$I$7 = H8, COLUMN('Broader Categories'!$A$1:$I$7), "")))</f>
        <v>prefrontal cortex</v>
      </c>
    </row>
    <row r="9" spans="1:16" x14ac:dyDescent="0.3">
      <c r="B9" t="s">
        <v>106</v>
      </c>
      <c r="C9" t="s">
        <v>115</v>
      </c>
      <c r="D9" t="s">
        <v>50</v>
      </c>
      <c r="E9" t="s">
        <v>147</v>
      </c>
      <c r="F9" t="s">
        <v>343</v>
      </c>
      <c r="H9" t="s">
        <v>192</v>
      </c>
      <c r="I9">
        <v>32</v>
      </c>
      <c r="J9" t="s">
        <v>329</v>
      </c>
      <c r="K9">
        <v>32</v>
      </c>
      <c r="L9">
        <v>28</v>
      </c>
      <c r="M9">
        <v>32</v>
      </c>
      <c r="N9">
        <v>28</v>
      </c>
      <c r="O9">
        <f t="shared" ref="O9:O40" si="3">IF(AND(M9=K9,N9=L9), 0, 1)</f>
        <v>0</v>
      </c>
      <c r="P9" t="str" cm="1">
        <f t="array" ref="P9">INDEX('Broader Categories'!$A$1:$I$7, 1, MIN(IF('Broader Categories'!$A$1:$I$7 = H9, COLUMN('Broader Categories'!$A$1:$I$7), "")))</f>
        <v>prefrontal cortex</v>
      </c>
    </row>
    <row r="10" spans="1:16" x14ac:dyDescent="0.3">
      <c r="A10">
        <v>272</v>
      </c>
      <c r="B10" t="s">
        <v>107</v>
      </c>
      <c r="C10" t="s">
        <v>265</v>
      </c>
      <c r="D10" t="s">
        <v>88</v>
      </c>
      <c r="E10" t="s">
        <v>263</v>
      </c>
      <c r="F10" t="s">
        <v>266</v>
      </c>
      <c r="G10" t="s">
        <v>87</v>
      </c>
      <c r="H10" t="s">
        <v>212</v>
      </c>
      <c r="I10">
        <v>43.876992558083714</v>
      </c>
      <c r="J10" t="s">
        <v>319</v>
      </c>
      <c r="K10">
        <f t="shared" ref="K10:K16" si="4">VALUE(SUBSTITUTE(C10,"S",""))</f>
        <v>3</v>
      </c>
      <c r="L10">
        <f t="shared" ref="L10:L16" si="5">VALUE(SUBSTITUTE(E10,"D",""))</f>
        <v>4</v>
      </c>
      <c r="M10">
        <v>3</v>
      </c>
      <c r="N10">
        <v>4</v>
      </c>
      <c r="O10">
        <f t="shared" si="3"/>
        <v>0</v>
      </c>
      <c r="P10" t="str" cm="1">
        <f t="array" ref="P10">INDEX('Broader Categories'!$A$1:$I$7, 1, MIN(IF('Broader Categories'!$A$1:$I$7 = H10, COLUMN('Broader Categories'!$A$1:$I$7), "")))</f>
        <v>Broca's</v>
      </c>
    </row>
    <row r="11" spans="1:16" x14ac:dyDescent="0.3">
      <c r="A11">
        <v>68</v>
      </c>
      <c r="B11" t="s">
        <v>42</v>
      </c>
      <c r="C11" t="s">
        <v>220</v>
      </c>
      <c r="D11" t="s">
        <v>18</v>
      </c>
      <c r="E11" t="s">
        <v>214</v>
      </c>
      <c r="F11" t="s">
        <v>221</v>
      </c>
      <c r="G11" t="s">
        <v>20</v>
      </c>
      <c r="H11" t="s">
        <v>190</v>
      </c>
      <c r="I11">
        <v>61.768286907805752</v>
      </c>
      <c r="J11" t="s">
        <v>319</v>
      </c>
      <c r="K11">
        <f t="shared" si="4"/>
        <v>4</v>
      </c>
      <c r="L11">
        <f t="shared" si="5"/>
        <v>2</v>
      </c>
      <c r="M11">
        <v>4</v>
      </c>
      <c r="N11">
        <v>2</v>
      </c>
      <c r="O11">
        <f t="shared" si="3"/>
        <v>0</v>
      </c>
      <c r="P11" t="str" cm="1">
        <f t="array" ref="P11">INDEX('Broader Categories'!$A$1:$I$7, 1, MIN(IF('Broader Categories'!$A$1:$I$7 = H11, COLUMN('Broader Categories'!$A$1:$I$7), "")))</f>
        <v>prefrontal cortex</v>
      </c>
    </row>
    <row r="12" spans="1:16" x14ac:dyDescent="0.3">
      <c r="A12">
        <v>59</v>
      </c>
      <c r="B12" t="s">
        <v>42</v>
      </c>
      <c r="C12" t="s">
        <v>220</v>
      </c>
      <c r="D12" t="s">
        <v>43</v>
      </c>
      <c r="E12" t="s">
        <v>252</v>
      </c>
      <c r="F12" t="s">
        <v>257</v>
      </c>
      <c r="G12" t="s">
        <v>20</v>
      </c>
      <c r="H12" t="s">
        <v>190</v>
      </c>
      <c r="I12">
        <v>68.933063126716277</v>
      </c>
      <c r="J12" t="s">
        <v>319</v>
      </c>
      <c r="K12">
        <f t="shared" si="4"/>
        <v>4</v>
      </c>
      <c r="L12">
        <f t="shared" si="5"/>
        <v>3</v>
      </c>
      <c r="M12">
        <v>4</v>
      </c>
      <c r="N12">
        <v>3</v>
      </c>
      <c r="O12">
        <f t="shared" si="3"/>
        <v>0</v>
      </c>
      <c r="P12" t="str" cm="1">
        <f t="array" ref="P12">INDEX('Broader Categories'!$A$1:$I$7, 1, MIN(IF('Broader Categories'!$A$1:$I$7 = H12, COLUMN('Broader Categories'!$A$1:$I$7), "")))</f>
        <v>prefrontal cortex</v>
      </c>
    </row>
    <row r="13" spans="1:16" x14ac:dyDescent="0.3">
      <c r="A13">
        <v>53</v>
      </c>
      <c r="B13" t="s">
        <v>42</v>
      </c>
      <c r="C13" t="s">
        <v>220</v>
      </c>
      <c r="D13" t="s">
        <v>1</v>
      </c>
      <c r="E13" t="s">
        <v>276</v>
      </c>
      <c r="F13" t="s">
        <v>280</v>
      </c>
      <c r="G13" t="s">
        <v>6</v>
      </c>
      <c r="H13" t="s">
        <v>188</v>
      </c>
      <c r="I13">
        <v>60.017448099106488</v>
      </c>
      <c r="J13" t="s">
        <v>319</v>
      </c>
      <c r="K13">
        <f t="shared" si="4"/>
        <v>4</v>
      </c>
      <c r="L13">
        <f t="shared" si="5"/>
        <v>5</v>
      </c>
      <c r="M13">
        <v>4</v>
      </c>
      <c r="N13">
        <v>5</v>
      </c>
      <c r="O13">
        <f t="shared" si="3"/>
        <v>0</v>
      </c>
      <c r="P13" t="str" cm="1">
        <f t="array" ref="P13">INDEX('Broader Categories'!$A$1:$I$7, 1, MIN(IF('Broader Categories'!$A$1:$I$7 = H13, COLUMN('Broader Categories'!$A$1:$I$7), "")))</f>
        <v>premotor</v>
      </c>
    </row>
    <row r="14" spans="1:16" x14ac:dyDescent="0.3">
      <c r="A14">
        <v>66</v>
      </c>
      <c r="B14" t="s">
        <v>42</v>
      </c>
      <c r="C14" t="s">
        <v>220</v>
      </c>
      <c r="D14" t="s">
        <v>41</v>
      </c>
      <c r="E14" t="s">
        <v>146</v>
      </c>
      <c r="F14" t="s">
        <v>251</v>
      </c>
      <c r="G14" t="s">
        <v>20</v>
      </c>
      <c r="H14" t="s">
        <v>190</v>
      </c>
      <c r="I14">
        <v>63.161136014769752</v>
      </c>
      <c r="J14" t="s">
        <v>319</v>
      </c>
      <c r="K14">
        <f t="shared" si="4"/>
        <v>4</v>
      </c>
      <c r="L14">
        <f t="shared" si="5"/>
        <v>26</v>
      </c>
      <c r="M14">
        <v>4</v>
      </c>
      <c r="N14">
        <v>26</v>
      </c>
      <c r="O14">
        <f t="shared" si="3"/>
        <v>0</v>
      </c>
      <c r="P14" t="str" cm="1">
        <f t="array" ref="P14">INDEX('Broader Categories'!$A$1:$I$7, 1, MIN(IF('Broader Categories'!$A$1:$I$7 = H14, COLUMN('Broader Categories'!$A$1:$I$7), "")))</f>
        <v>prefrontal cortex</v>
      </c>
    </row>
    <row r="15" spans="1:16" x14ac:dyDescent="0.3">
      <c r="A15">
        <v>61</v>
      </c>
      <c r="B15" t="s">
        <v>44</v>
      </c>
      <c r="C15" t="s">
        <v>254</v>
      </c>
      <c r="D15" t="s">
        <v>43</v>
      </c>
      <c r="E15" t="s">
        <v>252</v>
      </c>
      <c r="F15" t="s">
        <v>255</v>
      </c>
      <c r="G15" t="s">
        <v>20</v>
      </c>
      <c r="H15" t="s">
        <v>190</v>
      </c>
      <c r="I15">
        <v>68.366643146919017</v>
      </c>
      <c r="J15" t="s">
        <v>319</v>
      </c>
      <c r="K15">
        <f t="shared" si="4"/>
        <v>5</v>
      </c>
      <c r="L15">
        <f t="shared" si="5"/>
        <v>3</v>
      </c>
      <c r="M15">
        <v>5</v>
      </c>
      <c r="N15">
        <v>3</v>
      </c>
      <c r="O15">
        <f t="shared" si="3"/>
        <v>0</v>
      </c>
      <c r="P15" t="str" cm="1">
        <f t="array" ref="P15">INDEX('Broader Categories'!$A$1:$I$7, 1, MIN(IF('Broader Categories'!$A$1:$I$7 = H15, COLUMN('Broader Categories'!$A$1:$I$7), "")))</f>
        <v>prefrontal cortex</v>
      </c>
    </row>
    <row r="16" spans="1:16" x14ac:dyDescent="0.3">
      <c r="A16">
        <v>235</v>
      </c>
      <c r="B16" t="s">
        <v>44</v>
      </c>
      <c r="C16" t="s">
        <v>254</v>
      </c>
      <c r="D16" t="s">
        <v>88</v>
      </c>
      <c r="E16" t="s">
        <v>263</v>
      </c>
      <c r="F16" t="s">
        <v>267</v>
      </c>
      <c r="G16" t="s">
        <v>87</v>
      </c>
      <c r="H16" t="s">
        <v>212</v>
      </c>
      <c r="I16">
        <v>70.672535044624283</v>
      </c>
      <c r="J16" t="s">
        <v>319</v>
      </c>
      <c r="K16">
        <f t="shared" si="4"/>
        <v>5</v>
      </c>
      <c r="L16">
        <f t="shared" si="5"/>
        <v>4</v>
      </c>
      <c r="M16">
        <v>5</v>
      </c>
      <c r="N16">
        <v>4</v>
      </c>
      <c r="O16">
        <f t="shared" si="3"/>
        <v>0</v>
      </c>
      <c r="P16" t="str" cm="1">
        <f t="array" ref="P16">INDEX('Broader Categories'!$A$1:$I$7, 1, MIN(IF('Broader Categories'!$A$1:$I$7 = H16, COLUMN('Broader Categories'!$A$1:$I$7), "")))</f>
        <v>Broca's</v>
      </c>
    </row>
    <row r="17" spans="1:16" x14ac:dyDescent="0.3">
      <c r="B17" t="s">
        <v>107</v>
      </c>
      <c r="C17" t="s">
        <v>265</v>
      </c>
      <c r="D17" t="s">
        <v>52</v>
      </c>
      <c r="E17" t="s">
        <v>283</v>
      </c>
      <c r="F17" t="s">
        <v>318</v>
      </c>
      <c r="H17" t="s">
        <v>192</v>
      </c>
      <c r="I17">
        <v>32</v>
      </c>
      <c r="J17" t="s">
        <v>329</v>
      </c>
      <c r="K17">
        <v>3</v>
      </c>
      <c r="L17">
        <v>1</v>
      </c>
      <c r="M17">
        <v>3</v>
      </c>
      <c r="N17">
        <v>1</v>
      </c>
      <c r="O17">
        <f t="shared" si="3"/>
        <v>0</v>
      </c>
      <c r="P17" t="str" cm="1">
        <f t="array" ref="P17">INDEX('Broader Categories'!$A$1:$I$7, 1, MIN(IF('Broader Categories'!$A$1:$I$7 = H17, COLUMN('Broader Categories'!$A$1:$I$7), "")))</f>
        <v>prefrontal cortex</v>
      </c>
    </row>
    <row r="18" spans="1:16" x14ac:dyDescent="0.3">
      <c r="A18">
        <v>237</v>
      </c>
      <c r="B18" t="s">
        <v>89</v>
      </c>
      <c r="C18" t="s">
        <v>268</v>
      </c>
      <c r="D18" t="s">
        <v>88</v>
      </c>
      <c r="E18" t="s">
        <v>263</v>
      </c>
      <c r="F18" t="s">
        <v>269</v>
      </c>
      <c r="G18" t="s">
        <v>87</v>
      </c>
      <c r="H18" t="s">
        <v>212</v>
      </c>
      <c r="I18">
        <v>65.824170242205241</v>
      </c>
      <c r="J18" t="s">
        <v>319</v>
      </c>
      <c r="K18">
        <f>VALUE(SUBSTITUTE(C18,"S",""))</f>
        <v>6</v>
      </c>
      <c r="L18">
        <f>VALUE(SUBSTITUTE(E18,"D",""))</f>
        <v>4</v>
      </c>
      <c r="M18">
        <v>6</v>
      </c>
      <c r="N18">
        <v>4</v>
      </c>
      <c r="O18">
        <f t="shared" si="3"/>
        <v>0</v>
      </c>
      <c r="P18" t="str" cm="1">
        <f t="array" ref="P18">INDEX('Broader Categories'!$A$1:$I$7, 1, MIN(IF('Broader Categories'!$A$1:$I$7 = H18, COLUMN('Broader Categories'!$A$1:$I$7), "")))</f>
        <v>Broca's</v>
      </c>
    </row>
    <row r="19" spans="1:16" x14ac:dyDescent="0.3">
      <c r="A19">
        <v>56</v>
      </c>
      <c r="B19" t="s">
        <v>4</v>
      </c>
      <c r="C19" t="s">
        <v>227</v>
      </c>
      <c r="D19" t="s">
        <v>43</v>
      </c>
      <c r="E19" t="s">
        <v>252</v>
      </c>
      <c r="F19" t="s">
        <v>256</v>
      </c>
      <c r="G19" t="s">
        <v>6</v>
      </c>
      <c r="H19" t="s">
        <v>188</v>
      </c>
      <c r="I19">
        <v>58.069970973492104</v>
      </c>
      <c r="J19" t="s">
        <v>319</v>
      </c>
      <c r="K19">
        <f>VALUE(SUBSTITUTE(C19,"S",""))</f>
        <v>7</v>
      </c>
      <c r="L19">
        <f>VALUE(SUBSTITUTE(E19,"D",""))</f>
        <v>3</v>
      </c>
      <c r="M19">
        <v>7</v>
      </c>
      <c r="N19">
        <v>3</v>
      </c>
      <c r="O19">
        <f t="shared" si="3"/>
        <v>0</v>
      </c>
      <c r="P19" t="str" cm="1">
        <f t="array" ref="P19">INDEX('Broader Categories'!$A$1:$I$7, 1, MIN(IF('Broader Categories'!$A$1:$I$7 = H19, COLUMN('Broader Categories'!$A$1:$I$7), "")))</f>
        <v>premotor</v>
      </c>
    </row>
    <row r="20" spans="1:16" x14ac:dyDescent="0.3">
      <c r="A20">
        <v>21</v>
      </c>
      <c r="B20" t="s">
        <v>4</v>
      </c>
      <c r="C20" t="s">
        <v>227</v>
      </c>
      <c r="D20" t="s">
        <v>1</v>
      </c>
      <c r="E20" t="s">
        <v>276</v>
      </c>
      <c r="F20" t="s">
        <v>279</v>
      </c>
      <c r="G20" t="s">
        <v>2</v>
      </c>
      <c r="H20" t="s">
        <v>187</v>
      </c>
      <c r="I20">
        <v>62.95023400256057</v>
      </c>
      <c r="J20" t="s">
        <v>319</v>
      </c>
      <c r="K20">
        <f>VALUE(SUBSTITUTE(C20,"S",""))</f>
        <v>7</v>
      </c>
      <c r="L20">
        <f>VALUE(SUBSTITUTE(E20,"D",""))</f>
        <v>5</v>
      </c>
      <c r="M20">
        <v>7</v>
      </c>
      <c r="N20">
        <v>5</v>
      </c>
      <c r="O20">
        <f t="shared" si="3"/>
        <v>0</v>
      </c>
      <c r="P20" t="str" cm="1">
        <f t="array" ref="P20">INDEX('Broader Categories'!$A$1:$I$7, 1, MIN(IF('Broader Categories'!$A$1:$I$7 = H20, COLUMN('Broader Categories'!$A$1:$I$7), "")))</f>
        <v>premotor</v>
      </c>
    </row>
    <row r="21" spans="1:16" x14ac:dyDescent="0.3">
      <c r="B21" t="s">
        <v>35</v>
      </c>
      <c r="C21" t="s">
        <v>117</v>
      </c>
      <c r="D21" t="s">
        <v>8</v>
      </c>
      <c r="E21" t="s">
        <v>158</v>
      </c>
      <c r="F21" t="s">
        <v>339</v>
      </c>
      <c r="H21" t="s">
        <v>187</v>
      </c>
      <c r="I21">
        <v>61</v>
      </c>
      <c r="J21" t="s">
        <v>329</v>
      </c>
      <c r="K21">
        <v>25</v>
      </c>
      <c r="L21">
        <v>23</v>
      </c>
      <c r="M21">
        <v>25</v>
      </c>
      <c r="N21">
        <v>23</v>
      </c>
      <c r="O21">
        <f t="shared" si="3"/>
        <v>0</v>
      </c>
      <c r="P21" t="str" cm="1">
        <f t="array" ref="P21">INDEX('Broader Categories'!$A$1:$I$7, 1, MIN(IF('Broader Categories'!$A$1:$I$7 = H21, COLUMN('Broader Categories'!$A$1:$I$7), "")))</f>
        <v>premotor</v>
      </c>
    </row>
    <row r="22" spans="1:16" x14ac:dyDescent="0.3">
      <c r="A22">
        <v>14</v>
      </c>
      <c r="B22" t="s">
        <v>4</v>
      </c>
      <c r="C22" t="s">
        <v>227</v>
      </c>
      <c r="D22" t="s">
        <v>5</v>
      </c>
      <c r="E22" t="s">
        <v>225</v>
      </c>
      <c r="F22" t="s">
        <v>228</v>
      </c>
      <c r="G22" t="s">
        <v>2</v>
      </c>
      <c r="H22" t="s">
        <v>187</v>
      </c>
      <c r="I22">
        <v>82.458591604279846</v>
      </c>
      <c r="J22" t="s">
        <v>319</v>
      </c>
      <c r="K22">
        <f t="shared" ref="K22:K30" si="6">VALUE(SUBSTITUTE(C22,"S",""))</f>
        <v>7</v>
      </c>
      <c r="L22">
        <f t="shared" ref="L22:L30" si="7">VALUE(SUBSTITUTE(E22,"D",""))</f>
        <v>7</v>
      </c>
      <c r="M22">
        <v>7</v>
      </c>
      <c r="N22">
        <v>7</v>
      </c>
      <c r="O22">
        <f t="shared" si="3"/>
        <v>0</v>
      </c>
      <c r="P22" t="str" cm="1">
        <f t="array" ref="P22">INDEX('Broader Categories'!$A$1:$I$7, 1, MIN(IF('Broader Categories'!$A$1:$I$7 = H22, COLUMN('Broader Categories'!$A$1:$I$7), "")))</f>
        <v>premotor</v>
      </c>
    </row>
    <row r="23" spans="1:16" x14ac:dyDescent="0.3">
      <c r="A23">
        <v>244</v>
      </c>
      <c r="B23" t="s">
        <v>101</v>
      </c>
      <c r="C23" t="s">
        <v>231</v>
      </c>
      <c r="D23" t="s">
        <v>88</v>
      </c>
      <c r="E23" t="s">
        <v>263</v>
      </c>
      <c r="F23" t="s">
        <v>270</v>
      </c>
      <c r="G23" t="s">
        <v>87</v>
      </c>
      <c r="H23" t="s">
        <v>212</v>
      </c>
      <c r="I23">
        <v>52.590976222668836</v>
      </c>
      <c r="J23" t="s">
        <v>319</v>
      </c>
      <c r="K23">
        <f t="shared" si="6"/>
        <v>8</v>
      </c>
      <c r="L23">
        <f t="shared" si="7"/>
        <v>4</v>
      </c>
      <c r="M23">
        <v>8</v>
      </c>
      <c r="N23">
        <v>4</v>
      </c>
      <c r="O23">
        <f t="shared" si="3"/>
        <v>0</v>
      </c>
      <c r="P23" t="str" cm="1">
        <f t="array" ref="P23">INDEX('Broader Categories'!$A$1:$I$7, 1, MIN(IF('Broader Categories'!$A$1:$I$7 = H23, COLUMN('Broader Categories'!$A$1:$I$7), "")))</f>
        <v>Broca's</v>
      </c>
    </row>
    <row r="24" spans="1:16" x14ac:dyDescent="0.3">
      <c r="A24">
        <v>269</v>
      </c>
      <c r="B24" t="s">
        <v>101</v>
      </c>
      <c r="C24" t="s">
        <v>231</v>
      </c>
      <c r="D24" t="s">
        <v>91</v>
      </c>
      <c r="E24" t="s">
        <v>273</v>
      </c>
      <c r="F24" t="s">
        <v>275</v>
      </c>
      <c r="G24" t="s">
        <v>105</v>
      </c>
      <c r="H24" t="s">
        <v>211</v>
      </c>
      <c r="I24">
        <v>41.454596817691773</v>
      </c>
      <c r="J24" t="s">
        <v>319</v>
      </c>
      <c r="K24">
        <f t="shared" si="6"/>
        <v>8</v>
      </c>
      <c r="L24">
        <f t="shared" si="7"/>
        <v>6</v>
      </c>
      <c r="M24">
        <v>8</v>
      </c>
      <c r="N24">
        <v>6</v>
      </c>
      <c r="O24">
        <f t="shared" si="3"/>
        <v>0</v>
      </c>
      <c r="P24" t="str" cm="1">
        <f t="array" ref="P24">INDEX('Broader Categories'!$A$1:$I$7, 1, MIN(IF('Broader Categories'!$A$1:$I$7 = H24, COLUMN('Broader Categories'!$A$1:$I$7), "")))</f>
        <v>Broca's</v>
      </c>
    </row>
    <row r="25" spans="1:16" x14ac:dyDescent="0.3">
      <c r="A25">
        <v>218</v>
      </c>
      <c r="B25" t="s">
        <v>101</v>
      </c>
      <c r="C25" t="s">
        <v>231</v>
      </c>
      <c r="D25" t="s">
        <v>97</v>
      </c>
      <c r="E25" t="s">
        <v>232</v>
      </c>
      <c r="F25" t="s">
        <v>233</v>
      </c>
      <c r="G25" t="s">
        <v>2</v>
      </c>
      <c r="H25" t="s">
        <v>187</v>
      </c>
      <c r="I25">
        <v>49.065913606367992</v>
      </c>
      <c r="J25" t="s">
        <v>319</v>
      </c>
      <c r="K25">
        <f t="shared" si="6"/>
        <v>8</v>
      </c>
      <c r="L25">
        <f t="shared" si="7"/>
        <v>8</v>
      </c>
      <c r="M25">
        <v>8</v>
      </c>
      <c r="N25">
        <v>8</v>
      </c>
      <c r="O25">
        <f t="shared" si="3"/>
        <v>0</v>
      </c>
      <c r="P25" t="str" cm="1">
        <f t="array" ref="P25">INDEX('Broader Categories'!$A$1:$I$7, 1, MIN(IF('Broader Categories'!$A$1:$I$7 = H25, COLUMN('Broader Categories'!$A$1:$I$7), "")))</f>
        <v>premotor</v>
      </c>
    </row>
    <row r="26" spans="1:16" x14ac:dyDescent="0.3">
      <c r="A26">
        <v>12</v>
      </c>
      <c r="B26" t="s">
        <v>0</v>
      </c>
      <c r="C26" t="s">
        <v>222</v>
      </c>
      <c r="D26" t="s">
        <v>1</v>
      </c>
      <c r="E26" t="s">
        <v>276</v>
      </c>
      <c r="F26" t="s">
        <v>277</v>
      </c>
      <c r="G26" t="s">
        <v>2</v>
      </c>
      <c r="H26" t="s">
        <v>187</v>
      </c>
      <c r="I26">
        <v>83.774189656940351</v>
      </c>
      <c r="J26" t="s">
        <v>319</v>
      </c>
      <c r="K26">
        <f t="shared" si="6"/>
        <v>9</v>
      </c>
      <c r="L26">
        <f t="shared" si="7"/>
        <v>5</v>
      </c>
      <c r="M26">
        <v>9</v>
      </c>
      <c r="N26">
        <v>5</v>
      </c>
      <c r="O26">
        <f t="shared" si="3"/>
        <v>0</v>
      </c>
      <c r="P26" t="str" cm="1">
        <f t="array" ref="P26">INDEX('Broader Categories'!$A$1:$I$7, 1, MIN(IF('Broader Categories'!$A$1:$I$7 = H26, COLUMN('Broader Categories'!$A$1:$I$7), "")))</f>
        <v>premotor</v>
      </c>
    </row>
    <row r="27" spans="1:16" x14ac:dyDescent="0.3">
      <c r="A27">
        <v>33</v>
      </c>
      <c r="B27" t="s">
        <v>0</v>
      </c>
      <c r="C27" t="s">
        <v>222</v>
      </c>
      <c r="D27" t="s">
        <v>5</v>
      </c>
      <c r="E27" t="s">
        <v>225</v>
      </c>
      <c r="F27" t="s">
        <v>226</v>
      </c>
      <c r="G27" t="s">
        <v>2</v>
      </c>
      <c r="H27" t="s">
        <v>187</v>
      </c>
      <c r="I27">
        <v>55.39125834977083</v>
      </c>
      <c r="J27" t="s">
        <v>319</v>
      </c>
      <c r="K27">
        <f t="shared" si="6"/>
        <v>9</v>
      </c>
      <c r="L27">
        <f t="shared" si="7"/>
        <v>7</v>
      </c>
      <c r="M27">
        <v>9</v>
      </c>
      <c r="N27">
        <v>7</v>
      </c>
      <c r="O27">
        <f t="shared" si="3"/>
        <v>0</v>
      </c>
      <c r="P27" t="str" cm="1">
        <f t="array" ref="P27">INDEX('Broader Categories'!$A$1:$I$7, 1, MIN(IF('Broader Categories'!$A$1:$I$7 = H27, COLUMN('Broader Categories'!$A$1:$I$7), "")))</f>
        <v>premotor</v>
      </c>
    </row>
    <row r="28" spans="1:16" x14ac:dyDescent="0.3">
      <c r="A28">
        <v>1</v>
      </c>
      <c r="B28" t="s">
        <v>0</v>
      </c>
      <c r="C28" t="s">
        <v>222</v>
      </c>
      <c r="D28" t="s">
        <v>92</v>
      </c>
      <c r="E28" t="s">
        <v>243</v>
      </c>
      <c r="F28" t="s">
        <v>246</v>
      </c>
      <c r="G28" t="s">
        <v>3</v>
      </c>
      <c r="H28" t="s">
        <v>181</v>
      </c>
      <c r="I28">
        <v>47.126173651740643</v>
      </c>
      <c r="J28" t="s">
        <v>319</v>
      </c>
      <c r="K28">
        <f t="shared" si="6"/>
        <v>9</v>
      </c>
      <c r="L28">
        <f t="shared" si="7"/>
        <v>9</v>
      </c>
      <c r="M28">
        <v>9</v>
      </c>
      <c r="N28">
        <v>9</v>
      </c>
      <c r="O28">
        <f t="shared" si="3"/>
        <v>0</v>
      </c>
      <c r="P28" t="str" cm="1">
        <f t="array" ref="P28">INDEX('Broader Categories'!$A$1:$I$7, 1, MIN(IF('Broader Categories'!$A$1:$I$7 = H28, COLUMN('Broader Categories'!$A$1:$I$7), "")))</f>
        <v>primary motor &amp; somatosensory</v>
      </c>
    </row>
    <row r="29" spans="1:16" x14ac:dyDescent="0.3">
      <c r="A29">
        <v>31</v>
      </c>
      <c r="B29" t="s">
        <v>0</v>
      </c>
      <c r="C29" t="s">
        <v>222</v>
      </c>
      <c r="D29" t="s">
        <v>8</v>
      </c>
      <c r="E29" t="s">
        <v>158</v>
      </c>
      <c r="F29" t="s">
        <v>223</v>
      </c>
      <c r="G29" t="s">
        <v>2</v>
      </c>
      <c r="H29" t="s">
        <v>187</v>
      </c>
      <c r="I29">
        <v>56.451900857531207</v>
      </c>
      <c r="J29" t="s">
        <v>319</v>
      </c>
      <c r="K29">
        <f t="shared" si="6"/>
        <v>9</v>
      </c>
      <c r="L29">
        <f t="shared" si="7"/>
        <v>23</v>
      </c>
      <c r="M29">
        <v>9</v>
      </c>
      <c r="N29">
        <v>23</v>
      </c>
      <c r="O29">
        <f t="shared" si="3"/>
        <v>0</v>
      </c>
      <c r="P29" t="str" cm="1">
        <f t="array" ref="P29">INDEX('Broader Categories'!$A$1:$I$7, 1, MIN(IF('Broader Categories'!$A$1:$I$7 = H29, COLUMN('Broader Categories'!$A$1:$I$7), "")))</f>
        <v>premotor</v>
      </c>
    </row>
    <row r="30" spans="1:16" x14ac:dyDescent="0.3">
      <c r="A30">
        <v>27</v>
      </c>
      <c r="B30" t="s">
        <v>90</v>
      </c>
      <c r="C30" t="s">
        <v>118</v>
      </c>
      <c r="D30" t="s">
        <v>91</v>
      </c>
      <c r="E30" t="s">
        <v>273</v>
      </c>
      <c r="F30" t="s">
        <v>274</v>
      </c>
      <c r="G30" t="s">
        <v>2</v>
      </c>
      <c r="H30" t="s">
        <v>187</v>
      </c>
      <c r="I30">
        <v>56.868339864991</v>
      </c>
      <c r="J30" t="s">
        <v>319</v>
      </c>
      <c r="K30">
        <f t="shared" si="6"/>
        <v>10</v>
      </c>
      <c r="L30">
        <f t="shared" si="7"/>
        <v>6</v>
      </c>
      <c r="M30">
        <v>10</v>
      </c>
      <c r="N30">
        <v>6</v>
      </c>
      <c r="O30">
        <f t="shared" si="3"/>
        <v>0</v>
      </c>
      <c r="P30" t="str" cm="1">
        <f t="array" ref="P30">INDEX('Broader Categories'!$A$1:$I$7, 1, MIN(IF('Broader Categories'!$A$1:$I$7 = H30, COLUMN('Broader Categories'!$A$1:$I$7), "")))</f>
        <v>premotor</v>
      </c>
    </row>
    <row r="31" spans="1:16" x14ac:dyDescent="0.3">
      <c r="B31" t="s">
        <v>35</v>
      </c>
      <c r="C31" t="s">
        <v>117</v>
      </c>
      <c r="D31" t="s">
        <v>104</v>
      </c>
      <c r="E31" t="s">
        <v>160</v>
      </c>
      <c r="F31" t="s">
        <v>340</v>
      </c>
      <c r="H31" t="s">
        <v>179</v>
      </c>
      <c r="I31">
        <v>27</v>
      </c>
      <c r="J31" t="s">
        <v>329</v>
      </c>
      <c r="K31">
        <v>25</v>
      </c>
      <c r="L31">
        <v>24</v>
      </c>
      <c r="M31">
        <v>25</v>
      </c>
      <c r="N31">
        <v>24</v>
      </c>
      <c r="O31">
        <f t="shared" si="3"/>
        <v>0</v>
      </c>
      <c r="P31" t="str" cm="1">
        <f t="array" ref="P31">INDEX('Broader Categories'!$A$1:$I$7, 1, MIN(IF('Broader Categories'!$A$1:$I$7 = H31, COLUMN('Broader Categories'!$A$1:$I$7), "")))</f>
        <v>primary motor &amp; somatosensory</v>
      </c>
    </row>
    <row r="32" spans="1:16" x14ac:dyDescent="0.3">
      <c r="B32" t="s">
        <v>90</v>
      </c>
      <c r="C32" t="s">
        <v>118</v>
      </c>
      <c r="D32" t="s">
        <v>5</v>
      </c>
      <c r="E32" t="s">
        <v>225</v>
      </c>
      <c r="F32" t="s">
        <v>327</v>
      </c>
      <c r="H32" t="s">
        <v>187</v>
      </c>
      <c r="I32">
        <v>61</v>
      </c>
      <c r="J32" t="s">
        <v>329</v>
      </c>
      <c r="K32">
        <v>10</v>
      </c>
      <c r="L32">
        <v>7</v>
      </c>
      <c r="M32">
        <v>10</v>
      </c>
      <c r="N32">
        <v>7</v>
      </c>
      <c r="O32">
        <f t="shared" si="3"/>
        <v>0</v>
      </c>
      <c r="P32" t="str" cm="1">
        <f t="array" ref="P32">INDEX('Broader Categories'!$A$1:$I$7, 1, MIN(IF('Broader Categories'!$A$1:$I$7 = H32, COLUMN('Broader Categories'!$A$1:$I$7), "")))</f>
        <v>premotor</v>
      </c>
    </row>
    <row r="33" spans="1:16" x14ac:dyDescent="0.3">
      <c r="A33">
        <v>210</v>
      </c>
      <c r="B33" t="s">
        <v>90</v>
      </c>
      <c r="C33" t="s">
        <v>118</v>
      </c>
      <c r="D33" t="s">
        <v>80</v>
      </c>
      <c r="E33" t="s">
        <v>155</v>
      </c>
      <c r="F33" t="s">
        <v>239</v>
      </c>
      <c r="G33" t="s">
        <v>81</v>
      </c>
      <c r="H33" t="s">
        <v>185</v>
      </c>
      <c r="I33">
        <v>50.035075764105464</v>
      </c>
      <c r="J33" t="s">
        <v>319</v>
      </c>
      <c r="K33">
        <f>VALUE(SUBSTITUTE(C33,"S",""))</f>
        <v>10</v>
      </c>
      <c r="L33">
        <f>VALUE(SUBSTITUTE(E33,"D",""))</f>
        <v>10</v>
      </c>
      <c r="M33">
        <v>10</v>
      </c>
      <c r="N33">
        <v>10</v>
      </c>
      <c r="O33">
        <f t="shared" si="3"/>
        <v>0</v>
      </c>
      <c r="P33" t="str" cm="1">
        <f t="array" ref="P33">INDEX('Broader Categories'!$A$1:$I$7, 1, MIN(IF('Broader Categories'!$A$1:$I$7 = H33, COLUMN('Broader Categories'!$A$1:$I$7), "")))</f>
        <v>Wernicke's</v>
      </c>
    </row>
    <row r="34" spans="1:16" x14ac:dyDescent="0.3">
      <c r="A34">
        <v>170</v>
      </c>
      <c r="B34" t="s">
        <v>21</v>
      </c>
      <c r="C34" t="s">
        <v>144</v>
      </c>
      <c r="D34" t="s">
        <v>97</v>
      </c>
      <c r="E34" t="s">
        <v>232</v>
      </c>
      <c r="F34" t="s">
        <v>234</v>
      </c>
      <c r="G34" t="s">
        <v>24</v>
      </c>
      <c r="H34" t="s">
        <v>206</v>
      </c>
      <c r="I34">
        <v>47.325127276389438</v>
      </c>
      <c r="J34" t="s">
        <v>319</v>
      </c>
      <c r="K34">
        <f>VALUE(SUBSTITUTE(C34,"S",""))</f>
        <v>11</v>
      </c>
      <c r="L34">
        <f>VALUE(SUBSTITUTE(E34,"D",""))</f>
        <v>8</v>
      </c>
      <c r="M34">
        <v>11</v>
      </c>
      <c r="N34">
        <v>8</v>
      </c>
      <c r="O34">
        <f t="shared" si="3"/>
        <v>0</v>
      </c>
      <c r="P34" t="str" cm="1">
        <f t="array" ref="P34">INDEX('Broader Categories'!$A$1:$I$7, 1, MIN(IF('Broader Categories'!$A$1:$I$7 = H34, COLUMN('Broader Categories'!$A$1:$I$7), "")))</f>
        <v>Inferior/Middle/Superior Temporal</v>
      </c>
    </row>
    <row r="35" spans="1:16" x14ac:dyDescent="0.3">
      <c r="A35">
        <v>168</v>
      </c>
      <c r="B35" t="s">
        <v>21</v>
      </c>
      <c r="C35" t="s">
        <v>144</v>
      </c>
      <c r="D35" t="s">
        <v>70</v>
      </c>
      <c r="E35" t="s">
        <v>172</v>
      </c>
      <c r="F35" t="s">
        <v>313</v>
      </c>
      <c r="G35" t="s">
        <v>23</v>
      </c>
      <c r="H35" t="s">
        <v>201</v>
      </c>
      <c r="I35">
        <v>54.955920788596238</v>
      </c>
      <c r="J35" t="s">
        <v>319</v>
      </c>
      <c r="K35">
        <f>VALUE(SUBSTITUTE(C35,"S",""))</f>
        <v>11</v>
      </c>
      <c r="L35">
        <f>VALUE(SUBSTITUTE(E35,"D",""))</f>
        <v>11</v>
      </c>
      <c r="M35">
        <v>11</v>
      </c>
      <c r="N35">
        <v>11</v>
      </c>
      <c r="O35">
        <f t="shared" si="3"/>
        <v>0</v>
      </c>
      <c r="P35" t="str" cm="1">
        <f t="array" ref="P35">INDEX('Broader Categories'!$A$1:$I$7, 1, MIN(IF('Broader Categories'!$A$1:$I$7 = H35, COLUMN('Broader Categories'!$A$1:$I$7), "")))</f>
        <v>Inferior/Middle/Superior Temporal</v>
      </c>
    </row>
    <row r="36" spans="1:16" x14ac:dyDescent="0.3">
      <c r="B36" t="s">
        <v>90</v>
      </c>
      <c r="C36" t="s">
        <v>118</v>
      </c>
      <c r="D36" t="s">
        <v>97</v>
      </c>
      <c r="E36" t="s">
        <v>232</v>
      </c>
      <c r="F36" t="s">
        <v>328</v>
      </c>
      <c r="H36" t="s">
        <v>179</v>
      </c>
      <c r="I36">
        <v>27</v>
      </c>
      <c r="J36" t="s">
        <v>329</v>
      </c>
      <c r="K36">
        <v>10</v>
      </c>
      <c r="L36">
        <v>8</v>
      </c>
      <c r="M36">
        <v>10</v>
      </c>
      <c r="N36">
        <v>8</v>
      </c>
      <c r="O36">
        <f t="shared" si="3"/>
        <v>0</v>
      </c>
      <c r="P36" t="str" cm="1">
        <f t="array" ref="P36">INDEX('Broader Categories'!$A$1:$I$7, 1, MIN(IF('Broader Categories'!$A$1:$I$7 = H36, COLUMN('Broader Categories'!$A$1:$I$7), "")))</f>
        <v>primary motor &amp; somatosensory</v>
      </c>
    </row>
    <row r="37" spans="1:16" x14ac:dyDescent="0.3">
      <c r="A37">
        <v>8</v>
      </c>
      <c r="B37" t="s">
        <v>14</v>
      </c>
      <c r="C37" t="s">
        <v>120</v>
      </c>
      <c r="D37" t="s">
        <v>92</v>
      </c>
      <c r="E37" t="s">
        <v>243</v>
      </c>
      <c r="F37" t="s">
        <v>245</v>
      </c>
      <c r="G37" t="s">
        <v>15</v>
      </c>
      <c r="H37" t="s">
        <v>183</v>
      </c>
      <c r="I37">
        <v>47.388179996147556</v>
      </c>
      <c r="J37" t="s">
        <v>319</v>
      </c>
      <c r="K37">
        <f>VALUE(SUBSTITUTE(C37,"S",""))</f>
        <v>12</v>
      </c>
      <c r="L37">
        <f>VALUE(SUBSTITUTE(E37,"D",""))</f>
        <v>9</v>
      </c>
      <c r="M37">
        <v>12</v>
      </c>
      <c r="N37">
        <v>9</v>
      </c>
      <c r="O37">
        <f t="shared" si="3"/>
        <v>0</v>
      </c>
      <c r="P37" t="str" cm="1">
        <f t="array" ref="P37">INDEX('Broader Categories'!$A$1:$I$7, 1, MIN(IF('Broader Categories'!$A$1:$I$7 = H37, COLUMN('Broader Categories'!$A$1:$I$7), "")))</f>
        <v>secondary somatosensory</v>
      </c>
    </row>
    <row r="38" spans="1:16" x14ac:dyDescent="0.3">
      <c r="A38">
        <v>214</v>
      </c>
      <c r="B38" t="s">
        <v>14</v>
      </c>
      <c r="C38" t="s">
        <v>120</v>
      </c>
      <c r="D38" t="s">
        <v>80</v>
      </c>
      <c r="E38" t="s">
        <v>155</v>
      </c>
      <c r="F38" t="s">
        <v>240</v>
      </c>
      <c r="G38" t="s">
        <v>81</v>
      </c>
      <c r="H38" t="s">
        <v>185</v>
      </c>
      <c r="I38">
        <v>45.114688877848351</v>
      </c>
      <c r="J38" t="s">
        <v>319</v>
      </c>
      <c r="K38">
        <f>VALUE(SUBSTITUTE(C38,"S",""))</f>
        <v>12</v>
      </c>
      <c r="L38">
        <f>VALUE(SUBSTITUTE(E38,"D",""))</f>
        <v>10</v>
      </c>
      <c r="M38">
        <v>12</v>
      </c>
      <c r="N38">
        <v>10</v>
      </c>
      <c r="O38">
        <f t="shared" si="3"/>
        <v>0</v>
      </c>
      <c r="P38" t="str" cm="1">
        <f t="array" ref="P38">INDEX('Broader Categories'!$A$1:$I$7, 1, MIN(IF('Broader Categories'!$A$1:$I$7 = H38, COLUMN('Broader Categories'!$A$1:$I$7), "")))</f>
        <v>Wernicke's</v>
      </c>
    </row>
    <row r="39" spans="1:16" x14ac:dyDescent="0.3">
      <c r="A39">
        <v>38</v>
      </c>
      <c r="B39" t="s">
        <v>14</v>
      </c>
      <c r="C39" t="s">
        <v>120</v>
      </c>
      <c r="D39" t="s">
        <v>10</v>
      </c>
      <c r="E39" t="s">
        <v>166</v>
      </c>
      <c r="F39" t="s">
        <v>296</v>
      </c>
      <c r="G39" t="s">
        <v>11</v>
      </c>
      <c r="H39" t="s">
        <v>184</v>
      </c>
      <c r="I39">
        <v>86.018529545952191</v>
      </c>
      <c r="J39" t="s">
        <v>319</v>
      </c>
      <c r="K39">
        <f>VALUE(SUBSTITUTE(C39,"S",""))</f>
        <v>12</v>
      </c>
      <c r="L39">
        <f>VALUE(SUBSTITUTE(E39,"D",""))</f>
        <v>12</v>
      </c>
      <c r="M39">
        <v>12</v>
      </c>
      <c r="N39">
        <v>12</v>
      </c>
      <c r="O39">
        <f t="shared" si="3"/>
        <v>0</v>
      </c>
      <c r="P39" t="str" cm="1">
        <f t="array" ref="P39">INDEX('Broader Categories'!$A$1:$I$7, 1, MIN(IF('Broader Categories'!$A$1:$I$7 = H39, COLUMN('Broader Categories'!$A$1:$I$7), "")))</f>
        <v>secondary somatosensory</v>
      </c>
    </row>
    <row r="40" spans="1:16" x14ac:dyDescent="0.3">
      <c r="B40" t="s">
        <v>16</v>
      </c>
      <c r="C40" t="s">
        <v>119</v>
      </c>
      <c r="D40" t="s">
        <v>8</v>
      </c>
      <c r="E40" t="s">
        <v>158</v>
      </c>
      <c r="F40" t="s">
        <v>336</v>
      </c>
      <c r="H40" t="s">
        <v>181</v>
      </c>
      <c r="I40">
        <v>31</v>
      </c>
      <c r="J40" t="s">
        <v>329</v>
      </c>
      <c r="K40">
        <v>23</v>
      </c>
      <c r="L40">
        <v>23</v>
      </c>
      <c r="M40">
        <v>23</v>
      </c>
      <c r="N40">
        <v>23</v>
      </c>
      <c r="O40">
        <f t="shared" si="3"/>
        <v>0</v>
      </c>
      <c r="P40" t="str" cm="1">
        <f t="array" ref="P40">INDEX('Broader Categories'!$A$1:$I$7, 1, MIN(IF('Broader Categories'!$A$1:$I$7 = H40, COLUMN('Broader Categories'!$A$1:$I$7), "")))</f>
        <v>primary motor &amp; somatosensory</v>
      </c>
    </row>
    <row r="41" spans="1:16" x14ac:dyDescent="0.3">
      <c r="A41">
        <v>202</v>
      </c>
      <c r="B41" t="s">
        <v>79</v>
      </c>
      <c r="C41" t="s">
        <v>122</v>
      </c>
      <c r="D41" t="s">
        <v>80</v>
      </c>
      <c r="E41" t="s">
        <v>155</v>
      </c>
      <c r="F41" t="s">
        <v>241</v>
      </c>
      <c r="G41" t="s">
        <v>81</v>
      </c>
      <c r="H41" t="s">
        <v>185</v>
      </c>
      <c r="I41">
        <v>68.976355998934196</v>
      </c>
      <c r="J41" t="s">
        <v>319</v>
      </c>
      <c r="K41">
        <f>VALUE(SUBSTITUTE(C41,"S",""))</f>
        <v>13</v>
      </c>
      <c r="L41">
        <f>VALUE(SUBSTITUTE(E41,"D",""))</f>
        <v>10</v>
      </c>
      <c r="M41">
        <v>13</v>
      </c>
      <c r="N41">
        <v>10</v>
      </c>
      <c r="O41">
        <f t="shared" ref="O41:O72" si="8">IF(AND(M41=K41,N41=L41), 0, 1)</f>
        <v>0</v>
      </c>
      <c r="P41" t="str" cm="1">
        <f t="array" ref="P41">INDEX('Broader Categories'!$A$1:$I$7, 1, MIN(IF('Broader Categories'!$A$1:$I$7 = H41, COLUMN('Broader Categories'!$A$1:$I$7), "")))</f>
        <v>Wernicke's</v>
      </c>
    </row>
    <row r="42" spans="1:16" x14ac:dyDescent="0.3">
      <c r="B42" t="s">
        <v>14</v>
      </c>
      <c r="C42" t="s">
        <v>120</v>
      </c>
      <c r="D42" t="s">
        <v>5</v>
      </c>
      <c r="E42" t="s">
        <v>225</v>
      </c>
      <c r="F42" t="s">
        <v>330</v>
      </c>
      <c r="H42" t="s">
        <v>181</v>
      </c>
      <c r="I42">
        <v>31</v>
      </c>
      <c r="J42" t="s">
        <v>329</v>
      </c>
      <c r="K42">
        <v>12</v>
      </c>
      <c r="L42">
        <v>7</v>
      </c>
      <c r="M42">
        <v>12</v>
      </c>
      <c r="N42">
        <v>7</v>
      </c>
      <c r="O42">
        <f t="shared" si="8"/>
        <v>0</v>
      </c>
      <c r="P42" t="str" cm="1">
        <f t="array" ref="P42">INDEX('Broader Categories'!$A$1:$I$7, 1, MIN(IF('Broader Categories'!$A$1:$I$7 = H42, COLUMN('Broader Categories'!$A$1:$I$7), "")))</f>
        <v>primary motor &amp; somatosensory</v>
      </c>
    </row>
    <row r="43" spans="1:16" x14ac:dyDescent="0.3">
      <c r="B43" t="s">
        <v>83</v>
      </c>
      <c r="C43" t="s">
        <v>121</v>
      </c>
      <c r="D43" t="s">
        <v>78</v>
      </c>
      <c r="E43" t="s">
        <v>167</v>
      </c>
      <c r="F43" t="s">
        <v>337</v>
      </c>
      <c r="H43" t="s">
        <v>204</v>
      </c>
      <c r="I43">
        <v>34</v>
      </c>
      <c r="J43" t="s">
        <v>329</v>
      </c>
      <c r="K43">
        <v>24</v>
      </c>
      <c r="L43">
        <v>20</v>
      </c>
      <c r="M43">
        <v>24</v>
      </c>
      <c r="N43">
        <v>20</v>
      </c>
      <c r="O43">
        <f t="shared" si="8"/>
        <v>0</v>
      </c>
      <c r="P43" t="str" cm="1">
        <f t="array" ref="P43">INDEX('Broader Categories'!$A$1:$I$7, 1, MIN(IF('Broader Categories'!$A$1:$I$7 = H43, COLUMN('Broader Categories'!$A$1:$I$7), "")))</f>
        <v>Wernicke's</v>
      </c>
    </row>
    <row r="44" spans="1:16" x14ac:dyDescent="0.3">
      <c r="A44">
        <v>48</v>
      </c>
      <c r="B44" t="s">
        <v>9</v>
      </c>
      <c r="C44" t="s">
        <v>142</v>
      </c>
      <c r="D44" t="s">
        <v>92</v>
      </c>
      <c r="E44" t="s">
        <v>243</v>
      </c>
      <c r="F44" t="s">
        <v>247</v>
      </c>
      <c r="G44" t="s">
        <v>11</v>
      </c>
      <c r="H44" t="s">
        <v>184</v>
      </c>
      <c r="I44">
        <v>58.829865441010796</v>
      </c>
      <c r="J44" t="s">
        <v>319</v>
      </c>
      <c r="K44">
        <f t="shared" ref="K44:K64" si="9">VALUE(SUBSTITUTE(C44,"S",""))</f>
        <v>14</v>
      </c>
      <c r="L44">
        <f t="shared" ref="L44:L64" si="10">VALUE(SUBSTITUTE(E44,"D",""))</f>
        <v>9</v>
      </c>
      <c r="M44">
        <v>14</v>
      </c>
      <c r="N44">
        <v>9</v>
      </c>
      <c r="O44">
        <f t="shared" si="8"/>
        <v>0</v>
      </c>
      <c r="P44" t="str" cm="1">
        <f t="array" ref="P44">INDEX('Broader Categories'!$A$1:$I$7, 1, MIN(IF('Broader Categories'!$A$1:$I$7 = H44, COLUMN('Broader Categories'!$A$1:$I$7), "")))</f>
        <v>secondary somatosensory</v>
      </c>
    </row>
    <row r="45" spans="1:16" x14ac:dyDescent="0.3">
      <c r="A45">
        <v>35</v>
      </c>
      <c r="B45" t="s">
        <v>9</v>
      </c>
      <c r="C45" t="s">
        <v>142</v>
      </c>
      <c r="D45" t="s">
        <v>10</v>
      </c>
      <c r="E45" t="s">
        <v>166</v>
      </c>
      <c r="F45" t="s">
        <v>299</v>
      </c>
      <c r="G45" t="s">
        <v>11</v>
      </c>
      <c r="H45" t="s">
        <v>184</v>
      </c>
      <c r="I45">
        <v>93.864452716796521</v>
      </c>
      <c r="J45" t="s">
        <v>319</v>
      </c>
      <c r="K45">
        <f t="shared" si="9"/>
        <v>14</v>
      </c>
      <c r="L45">
        <f t="shared" si="10"/>
        <v>12</v>
      </c>
      <c r="M45">
        <v>14</v>
      </c>
      <c r="N45">
        <v>12</v>
      </c>
      <c r="O45">
        <f t="shared" si="8"/>
        <v>0</v>
      </c>
      <c r="P45" t="str" cm="1">
        <f t="array" ref="P45">INDEX('Broader Categories'!$A$1:$I$7, 1, MIN(IF('Broader Categories'!$A$1:$I$7 = H45, COLUMN('Broader Categories'!$A$1:$I$7), "")))</f>
        <v>secondary somatosensory</v>
      </c>
    </row>
    <row r="46" spans="1:16" x14ac:dyDescent="0.3">
      <c r="A46">
        <v>36</v>
      </c>
      <c r="B46" t="s">
        <v>9</v>
      </c>
      <c r="C46" t="s">
        <v>142</v>
      </c>
      <c r="D46" t="s">
        <v>12</v>
      </c>
      <c r="E46" t="s">
        <v>157</v>
      </c>
      <c r="F46" t="s">
        <v>295</v>
      </c>
      <c r="G46" t="s">
        <v>11</v>
      </c>
      <c r="H46" t="s">
        <v>184</v>
      </c>
      <c r="I46">
        <v>91.58732162166207</v>
      </c>
      <c r="J46" t="s">
        <v>319</v>
      </c>
      <c r="K46">
        <f t="shared" si="9"/>
        <v>14</v>
      </c>
      <c r="L46">
        <f t="shared" si="10"/>
        <v>19</v>
      </c>
      <c r="M46">
        <v>14</v>
      </c>
      <c r="N46">
        <v>19</v>
      </c>
      <c r="O46">
        <f t="shared" si="8"/>
        <v>0</v>
      </c>
      <c r="P46" t="str" cm="1">
        <f t="array" ref="P46">INDEX('Broader Categories'!$A$1:$I$7, 1, MIN(IF('Broader Categories'!$A$1:$I$7 = H46, COLUMN('Broader Categories'!$A$1:$I$7), "")))</f>
        <v>secondary somatosensory</v>
      </c>
    </row>
    <row r="47" spans="1:16" x14ac:dyDescent="0.3">
      <c r="A47">
        <v>196</v>
      </c>
      <c r="B47" t="s">
        <v>38</v>
      </c>
      <c r="C47" t="s">
        <v>138</v>
      </c>
      <c r="D47" t="s">
        <v>80</v>
      </c>
      <c r="E47" t="s">
        <v>155</v>
      </c>
      <c r="F47" t="s">
        <v>242</v>
      </c>
      <c r="G47" t="s">
        <v>39</v>
      </c>
      <c r="H47" t="s">
        <v>204</v>
      </c>
      <c r="I47">
        <v>57.865563025776112</v>
      </c>
      <c r="J47" t="s">
        <v>319</v>
      </c>
      <c r="K47">
        <f t="shared" si="9"/>
        <v>15</v>
      </c>
      <c r="L47">
        <f t="shared" si="10"/>
        <v>10</v>
      </c>
      <c r="M47">
        <v>15</v>
      </c>
      <c r="N47">
        <v>10</v>
      </c>
      <c r="O47">
        <f t="shared" si="8"/>
        <v>0</v>
      </c>
      <c r="P47" t="str" cm="1">
        <f t="array" ref="P47">INDEX('Broader Categories'!$A$1:$I$7, 1, MIN(IF('Broader Categories'!$A$1:$I$7 = H47, COLUMN('Broader Categories'!$A$1:$I$7), "")))</f>
        <v>Wernicke's</v>
      </c>
    </row>
    <row r="48" spans="1:16" x14ac:dyDescent="0.3">
      <c r="A48">
        <v>42</v>
      </c>
      <c r="B48" t="s">
        <v>38</v>
      </c>
      <c r="C48" t="s">
        <v>138</v>
      </c>
      <c r="D48" t="s">
        <v>10</v>
      </c>
      <c r="E48" t="s">
        <v>166</v>
      </c>
      <c r="F48" t="s">
        <v>297</v>
      </c>
      <c r="G48" t="s">
        <v>11</v>
      </c>
      <c r="H48" t="s">
        <v>184</v>
      </c>
      <c r="I48">
        <v>70.312186271535879</v>
      </c>
      <c r="J48" t="s">
        <v>319</v>
      </c>
      <c r="K48">
        <f t="shared" si="9"/>
        <v>15</v>
      </c>
      <c r="L48">
        <f t="shared" si="10"/>
        <v>12</v>
      </c>
      <c r="M48">
        <v>15</v>
      </c>
      <c r="N48">
        <v>12</v>
      </c>
      <c r="O48">
        <f t="shared" si="8"/>
        <v>0</v>
      </c>
      <c r="P48" t="str" cm="1">
        <f t="array" ref="P48">INDEX('Broader Categories'!$A$1:$I$7, 1, MIN(IF('Broader Categories'!$A$1:$I$7 = H48, COLUMN('Broader Categories'!$A$1:$I$7), "")))</f>
        <v>secondary somatosensory</v>
      </c>
    </row>
    <row r="49" spans="1:16" x14ac:dyDescent="0.3">
      <c r="A49">
        <v>192</v>
      </c>
      <c r="B49" t="s">
        <v>38</v>
      </c>
      <c r="C49" t="s">
        <v>138</v>
      </c>
      <c r="D49" t="s">
        <v>77</v>
      </c>
      <c r="E49" t="s">
        <v>168</v>
      </c>
      <c r="F49" t="s">
        <v>302</v>
      </c>
      <c r="G49" t="s">
        <v>39</v>
      </c>
      <c r="H49" t="s">
        <v>204</v>
      </c>
      <c r="I49">
        <v>79.989913963558664</v>
      </c>
      <c r="J49" t="s">
        <v>319</v>
      </c>
      <c r="K49">
        <f t="shared" si="9"/>
        <v>15</v>
      </c>
      <c r="L49">
        <f t="shared" si="10"/>
        <v>13</v>
      </c>
      <c r="M49">
        <v>15</v>
      </c>
      <c r="N49">
        <v>13</v>
      </c>
      <c r="O49">
        <f t="shared" si="8"/>
        <v>0</v>
      </c>
      <c r="P49" t="str" cm="1">
        <f t="array" ref="P49">INDEX('Broader Categories'!$A$1:$I$7, 1, MIN(IF('Broader Categories'!$A$1:$I$7 = H49, COLUMN('Broader Categories'!$A$1:$I$7), "")))</f>
        <v>Wernicke's</v>
      </c>
    </row>
    <row r="50" spans="1:16" x14ac:dyDescent="0.3">
      <c r="A50">
        <v>136</v>
      </c>
      <c r="B50" t="s">
        <v>38</v>
      </c>
      <c r="C50" t="s">
        <v>138</v>
      </c>
      <c r="D50" t="s">
        <v>61</v>
      </c>
      <c r="E50" t="s">
        <v>170</v>
      </c>
      <c r="F50" t="s">
        <v>308</v>
      </c>
      <c r="G50" t="s">
        <v>13</v>
      </c>
      <c r="H50" t="s">
        <v>198</v>
      </c>
      <c r="I50">
        <v>65.083511255885625</v>
      </c>
      <c r="J50" t="s">
        <v>319</v>
      </c>
      <c r="K50">
        <f t="shared" si="9"/>
        <v>15</v>
      </c>
      <c r="L50">
        <f t="shared" si="10"/>
        <v>14</v>
      </c>
      <c r="M50">
        <v>15</v>
      </c>
      <c r="N50">
        <v>14</v>
      </c>
      <c r="O50">
        <f t="shared" si="8"/>
        <v>0</v>
      </c>
      <c r="P50" t="str" cm="1">
        <f t="array" ref="P50">INDEX('Broader Categories'!$A$1:$I$7, 1, MIN(IF('Broader Categories'!$A$1:$I$7 = H50, COLUMN('Broader Categories'!$A$1:$I$7), "")))</f>
        <v>Visual Cortex</v>
      </c>
    </row>
    <row r="51" spans="1:16" x14ac:dyDescent="0.3">
      <c r="A51">
        <v>182</v>
      </c>
      <c r="B51" t="s">
        <v>66</v>
      </c>
      <c r="C51" t="s">
        <v>140</v>
      </c>
      <c r="D51" t="s">
        <v>70</v>
      </c>
      <c r="E51" t="s">
        <v>172</v>
      </c>
      <c r="F51" t="s">
        <v>312</v>
      </c>
      <c r="G51" t="s">
        <v>67</v>
      </c>
      <c r="H51" t="s">
        <v>203</v>
      </c>
      <c r="I51">
        <v>68.107886974233239</v>
      </c>
      <c r="J51" t="s">
        <v>319</v>
      </c>
      <c r="K51">
        <f t="shared" si="9"/>
        <v>16</v>
      </c>
      <c r="L51">
        <f t="shared" si="10"/>
        <v>11</v>
      </c>
      <c r="M51">
        <v>16</v>
      </c>
      <c r="N51">
        <v>11</v>
      </c>
      <c r="O51">
        <f t="shared" si="8"/>
        <v>0</v>
      </c>
      <c r="P51" t="str" cm="1">
        <f t="array" ref="P51">INDEX('Broader Categories'!$A$1:$I$7, 1, MIN(IF('Broader Categories'!$A$1:$I$7 = H51, COLUMN('Broader Categories'!$A$1:$I$7), "")))</f>
        <v>Inferior/Middle/Superior Temporal</v>
      </c>
    </row>
    <row r="52" spans="1:16" x14ac:dyDescent="0.3">
      <c r="A52">
        <v>176</v>
      </c>
      <c r="B52" t="s">
        <v>66</v>
      </c>
      <c r="C52" t="s">
        <v>140</v>
      </c>
      <c r="D52" t="s">
        <v>77</v>
      </c>
      <c r="E52" t="s">
        <v>168</v>
      </c>
      <c r="F52" t="s">
        <v>303</v>
      </c>
      <c r="G52" t="s">
        <v>67</v>
      </c>
      <c r="H52" t="s">
        <v>203</v>
      </c>
      <c r="I52">
        <v>68.815002730503181</v>
      </c>
      <c r="J52" t="s">
        <v>319</v>
      </c>
      <c r="K52">
        <f t="shared" si="9"/>
        <v>16</v>
      </c>
      <c r="L52">
        <f t="shared" si="10"/>
        <v>13</v>
      </c>
      <c r="M52">
        <v>16</v>
      </c>
      <c r="N52">
        <v>13</v>
      </c>
      <c r="O52">
        <f t="shared" si="8"/>
        <v>0</v>
      </c>
      <c r="P52" t="str" cm="1">
        <f t="array" ref="P52">INDEX('Broader Categories'!$A$1:$I$7, 1, MIN(IF('Broader Categories'!$A$1:$I$7 = H52, COLUMN('Broader Categories'!$A$1:$I$7), "")))</f>
        <v>Inferior/Middle/Superior Temporal</v>
      </c>
    </row>
    <row r="53" spans="1:16" x14ac:dyDescent="0.3">
      <c r="A53">
        <v>255</v>
      </c>
      <c r="B53" t="s">
        <v>59</v>
      </c>
      <c r="C53" t="s">
        <v>141</v>
      </c>
      <c r="D53" t="s">
        <v>10</v>
      </c>
      <c r="E53" t="s">
        <v>166</v>
      </c>
      <c r="F53" t="s">
        <v>298</v>
      </c>
      <c r="G53" t="s">
        <v>11</v>
      </c>
      <c r="H53" t="s">
        <v>184</v>
      </c>
      <c r="I53">
        <v>44.266826147842941</v>
      </c>
      <c r="J53" t="s">
        <v>319</v>
      </c>
      <c r="K53">
        <f t="shared" si="9"/>
        <v>17</v>
      </c>
      <c r="L53">
        <f t="shared" si="10"/>
        <v>12</v>
      </c>
      <c r="M53">
        <v>17</v>
      </c>
      <c r="N53">
        <v>12</v>
      </c>
      <c r="O53">
        <f t="shared" si="8"/>
        <v>0</v>
      </c>
      <c r="P53" t="str" cm="1">
        <f t="array" ref="P53">INDEX('Broader Categories'!$A$1:$I$7, 1, MIN(IF('Broader Categories'!$A$1:$I$7 = H53, COLUMN('Broader Categories'!$A$1:$I$7), "")))</f>
        <v>secondary somatosensory</v>
      </c>
    </row>
    <row r="54" spans="1:16" x14ac:dyDescent="0.3">
      <c r="A54">
        <v>112</v>
      </c>
      <c r="B54" t="s">
        <v>59</v>
      </c>
      <c r="C54" t="s">
        <v>141</v>
      </c>
      <c r="D54" t="s">
        <v>61</v>
      </c>
      <c r="E54" t="s">
        <v>170</v>
      </c>
      <c r="F54" t="s">
        <v>309</v>
      </c>
      <c r="G54" t="s">
        <v>56</v>
      </c>
      <c r="H54" t="s">
        <v>197</v>
      </c>
      <c r="I54">
        <v>67.795095510400941</v>
      </c>
      <c r="J54" t="s">
        <v>319</v>
      </c>
      <c r="K54">
        <f t="shared" si="9"/>
        <v>17</v>
      </c>
      <c r="L54">
        <f t="shared" si="10"/>
        <v>14</v>
      </c>
      <c r="M54">
        <v>17</v>
      </c>
      <c r="N54">
        <v>14</v>
      </c>
      <c r="O54">
        <f t="shared" si="8"/>
        <v>0</v>
      </c>
      <c r="P54" t="str" cm="1">
        <f t="array" ref="P54">INDEX('Broader Categories'!$A$1:$I$7, 1, MIN(IF('Broader Categories'!$A$1:$I$7 = H54, COLUMN('Broader Categories'!$A$1:$I$7), "")))</f>
        <v>Visual Cortex</v>
      </c>
    </row>
    <row r="55" spans="1:16" x14ac:dyDescent="0.3">
      <c r="A55">
        <v>101</v>
      </c>
      <c r="B55" t="s">
        <v>59</v>
      </c>
      <c r="C55" t="s">
        <v>141</v>
      </c>
      <c r="D55" t="s">
        <v>54</v>
      </c>
      <c r="E55" t="s">
        <v>165</v>
      </c>
      <c r="F55" t="s">
        <v>291</v>
      </c>
      <c r="G55" t="s">
        <v>55</v>
      </c>
      <c r="H55" t="s">
        <v>196</v>
      </c>
      <c r="I55">
        <v>60.56278462621691</v>
      </c>
      <c r="J55" t="s">
        <v>319</v>
      </c>
      <c r="K55">
        <f t="shared" si="9"/>
        <v>17</v>
      </c>
      <c r="L55">
        <f t="shared" si="10"/>
        <v>15</v>
      </c>
      <c r="M55">
        <v>17</v>
      </c>
      <c r="N55">
        <v>15</v>
      </c>
      <c r="O55">
        <f t="shared" si="8"/>
        <v>0</v>
      </c>
      <c r="P55" t="str" cm="1">
        <f t="array" ref="P55">INDEX('Broader Categories'!$A$1:$I$7, 1, MIN(IF('Broader Categories'!$A$1:$I$7 = H55, COLUMN('Broader Categories'!$A$1:$I$7), "")))</f>
        <v>Visual Cortex</v>
      </c>
    </row>
    <row r="56" spans="1:16" x14ac:dyDescent="0.3">
      <c r="A56">
        <v>118</v>
      </c>
      <c r="B56" t="s">
        <v>59</v>
      </c>
      <c r="C56" t="s">
        <v>141</v>
      </c>
      <c r="D56" t="s">
        <v>63</v>
      </c>
      <c r="E56" t="s">
        <v>169</v>
      </c>
      <c r="F56" t="s">
        <v>306</v>
      </c>
      <c r="G56" t="s">
        <v>56</v>
      </c>
      <c r="H56" t="s">
        <v>197</v>
      </c>
      <c r="I56">
        <v>64.833192353887171</v>
      </c>
      <c r="J56" t="s">
        <v>319</v>
      </c>
      <c r="K56">
        <f t="shared" si="9"/>
        <v>17</v>
      </c>
      <c r="L56">
        <f t="shared" si="10"/>
        <v>18</v>
      </c>
      <c r="M56">
        <v>17</v>
      </c>
      <c r="N56">
        <v>18</v>
      </c>
      <c r="O56">
        <f t="shared" si="8"/>
        <v>0</v>
      </c>
      <c r="P56" t="str" cm="1">
        <f t="array" ref="P56">INDEX('Broader Categories'!$A$1:$I$7, 1, MIN(IF('Broader Categories'!$A$1:$I$7 = H56, COLUMN('Broader Categories'!$A$1:$I$7), "")))</f>
        <v>Visual Cortex</v>
      </c>
    </row>
    <row r="57" spans="1:16" x14ac:dyDescent="0.3">
      <c r="A57">
        <v>144</v>
      </c>
      <c r="B57" t="s">
        <v>59</v>
      </c>
      <c r="C57" t="s">
        <v>141</v>
      </c>
      <c r="D57" t="s">
        <v>12</v>
      </c>
      <c r="E57" t="s">
        <v>157</v>
      </c>
      <c r="F57" t="s">
        <v>294</v>
      </c>
      <c r="G57" t="s">
        <v>13</v>
      </c>
      <c r="H57" t="s">
        <v>198</v>
      </c>
      <c r="I57">
        <v>47.495812671561019</v>
      </c>
      <c r="J57" t="s">
        <v>319</v>
      </c>
      <c r="K57">
        <f t="shared" si="9"/>
        <v>17</v>
      </c>
      <c r="L57">
        <f t="shared" si="10"/>
        <v>19</v>
      </c>
      <c r="M57">
        <v>17</v>
      </c>
      <c r="N57">
        <v>19</v>
      </c>
      <c r="O57">
        <f t="shared" si="8"/>
        <v>0</v>
      </c>
      <c r="P57" t="str" cm="1">
        <f t="array" ref="P57">INDEX('Broader Categories'!$A$1:$I$7, 1, MIN(IF('Broader Categories'!$A$1:$I$7 = H57, COLUMN('Broader Categories'!$A$1:$I$7), "")))</f>
        <v>Visual Cortex</v>
      </c>
    </row>
    <row r="58" spans="1:16" x14ac:dyDescent="0.3">
      <c r="A58">
        <v>96</v>
      </c>
      <c r="B58" t="s">
        <v>53</v>
      </c>
      <c r="C58" t="s">
        <v>135</v>
      </c>
      <c r="D58" t="s">
        <v>54</v>
      </c>
      <c r="E58" t="s">
        <v>165</v>
      </c>
      <c r="F58" t="s">
        <v>289</v>
      </c>
      <c r="G58" t="s">
        <v>55</v>
      </c>
      <c r="H58" t="s">
        <v>196</v>
      </c>
      <c r="I58">
        <v>78.862594295738106</v>
      </c>
      <c r="J58" t="s">
        <v>319</v>
      </c>
      <c r="K58">
        <f t="shared" si="9"/>
        <v>18</v>
      </c>
      <c r="L58">
        <f t="shared" si="10"/>
        <v>15</v>
      </c>
      <c r="M58">
        <v>18</v>
      </c>
      <c r="N58">
        <v>15</v>
      </c>
      <c r="O58">
        <f t="shared" si="8"/>
        <v>0</v>
      </c>
      <c r="P58" t="str" cm="1">
        <f t="array" ref="P58">INDEX('Broader Categories'!$A$1:$I$7, 1, MIN(IF('Broader Categories'!$A$1:$I$7 = H58, COLUMN('Broader Categories'!$A$1:$I$7), "")))</f>
        <v>Visual Cortex</v>
      </c>
    </row>
    <row r="59" spans="1:16" x14ac:dyDescent="0.3">
      <c r="A59">
        <v>121</v>
      </c>
      <c r="B59" t="s">
        <v>53</v>
      </c>
      <c r="C59" t="s">
        <v>135</v>
      </c>
      <c r="D59" t="s">
        <v>64</v>
      </c>
      <c r="E59" t="s">
        <v>163</v>
      </c>
      <c r="F59" t="s">
        <v>286</v>
      </c>
      <c r="G59" t="s">
        <v>56</v>
      </c>
      <c r="H59" t="s">
        <v>197</v>
      </c>
      <c r="I59">
        <v>64.482427774455644</v>
      </c>
      <c r="J59" t="s">
        <v>319</v>
      </c>
      <c r="K59">
        <f t="shared" si="9"/>
        <v>18</v>
      </c>
      <c r="L59">
        <f t="shared" si="10"/>
        <v>17</v>
      </c>
      <c r="M59">
        <v>18</v>
      </c>
      <c r="N59">
        <v>17</v>
      </c>
      <c r="O59">
        <f t="shared" si="8"/>
        <v>0</v>
      </c>
      <c r="P59" t="str" cm="1">
        <f t="array" ref="P59">INDEX('Broader Categories'!$A$1:$I$7, 1, MIN(IF('Broader Categories'!$A$1:$I$7 = H59, COLUMN('Broader Categories'!$A$1:$I$7), "")))</f>
        <v>Visual Cortex</v>
      </c>
    </row>
    <row r="60" spans="1:16" x14ac:dyDescent="0.3">
      <c r="A60">
        <v>128</v>
      </c>
      <c r="B60" t="s">
        <v>53</v>
      </c>
      <c r="C60" t="s">
        <v>135</v>
      </c>
      <c r="D60" t="s">
        <v>63</v>
      </c>
      <c r="E60" t="s">
        <v>169</v>
      </c>
      <c r="F60" t="s">
        <v>304</v>
      </c>
      <c r="G60" t="s">
        <v>56</v>
      </c>
      <c r="H60" t="s">
        <v>197</v>
      </c>
      <c r="I60">
        <v>48.618884447397882</v>
      </c>
      <c r="J60" t="s">
        <v>319</v>
      </c>
      <c r="K60">
        <f t="shared" si="9"/>
        <v>18</v>
      </c>
      <c r="L60">
        <f t="shared" si="10"/>
        <v>18</v>
      </c>
      <c r="M60">
        <v>18</v>
      </c>
      <c r="N60">
        <v>18</v>
      </c>
      <c r="O60">
        <f t="shared" si="8"/>
        <v>0</v>
      </c>
      <c r="P60" t="str" cm="1">
        <f t="array" ref="P60">INDEX('Broader Categories'!$A$1:$I$7, 1, MIN(IF('Broader Categories'!$A$1:$I$7 = H60, COLUMN('Broader Categories'!$A$1:$I$7), "")))</f>
        <v>Visual Cortex</v>
      </c>
    </row>
    <row r="61" spans="1:16" x14ac:dyDescent="0.3">
      <c r="A61">
        <v>107</v>
      </c>
      <c r="B61" t="s">
        <v>57</v>
      </c>
      <c r="C61" t="s">
        <v>136</v>
      </c>
      <c r="D61" t="s">
        <v>61</v>
      </c>
      <c r="E61" t="s">
        <v>170</v>
      </c>
      <c r="F61" t="s">
        <v>307</v>
      </c>
      <c r="G61" t="s">
        <v>55</v>
      </c>
      <c r="H61" t="s">
        <v>196</v>
      </c>
      <c r="I61">
        <v>48.05182411810447</v>
      </c>
      <c r="J61" t="s">
        <v>319</v>
      </c>
      <c r="K61">
        <f t="shared" si="9"/>
        <v>19</v>
      </c>
      <c r="L61">
        <f t="shared" si="10"/>
        <v>14</v>
      </c>
      <c r="M61">
        <v>19</v>
      </c>
      <c r="N61">
        <v>14</v>
      </c>
      <c r="O61">
        <f t="shared" si="8"/>
        <v>0</v>
      </c>
      <c r="P61" t="str" cm="1">
        <f t="array" ref="P61">INDEX('Broader Categories'!$A$1:$I$7, 1, MIN(IF('Broader Categories'!$A$1:$I$7 = H61, COLUMN('Broader Categories'!$A$1:$I$7), "")))</f>
        <v>Visual Cortex</v>
      </c>
    </row>
    <row r="62" spans="1:16" x14ac:dyDescent="0.3">
      <c r="A62">
        <v>98</v>
      </c>
      <c r="B62" t="s">
        <v>57</v>
      </c>
      <c r="C62" t="s">
        <v>136</v>
      </c>
      <c r="D62" t="s">
        <v>54</v>
      </c>
      <c r="E62" t="s">
        <v>165</v>
      </c>
      <c r="F62" t="s">
        <v>290</v>
      </c>
      <c r="G62" t="s">
        <v>55</v>
      </c>
      <c r="H62" t="s">
        <v>196</v>
      </c>
      <c r="I62">
        <v>67.604479236517363</v>
      </c>
      <c r="J62" t="s">
        <v>319</v>
      </c>
      <c r="K62">
        <f t="shared" si="9"/>
        <v>19</v>
      </c>
      <c r="L62">
        <f t="shared" si="10"/>
        <v>15</v>
      </c>
      <c r="M62">
        <v>19</v>
      </c>
      <c r="N62">
        <v>15</v>
      </c>
      <c r="O62">
        <f t="shared" si="8"/>
        <v>0</v>
      </c>
      <c r="P62" t="str" cm="1">
        <f t="array" ref="P62">INDEX('Broader Categories'!$A$1:$I$7, 1, MIN(IF('Broader Categories'!$A$1:$I$7 = H62, COLUMN('Broader Categories'!$A$1:$I$7), "")))</f>
        <v>Visual Cortex</v>
      </c>
    </row>
    <row r="63" spans="1:16" x14ac:dyDescent="0.3">
      <c r="A63">
        <v>124</v>
      </c>
      <c r="B63" t="s">
        <v>57</v>
      </c>
      <c r="C63" t="s">
        <v>136</v>
      </c>
      <c r="D63" t="s">
        <v>65</v>
      </c>
      <c r="E63" t="s">
        <v>164</v>
      </c>
      <c r="F63" t="s">
        <v>287</v>
      </c>
      <c r="G63" t="s">
        <v>56</v>
      </c>
      <c r="H63" t="s">
        <v>197</v>
      </c>
      <c r="I63">
        <v>63.42792904491607</v>
      </c>
      <c r="J63" t="s">
        <v>319</v>
      </c>
      <c r="K63">
        <f t="shared" si="9"/>
        <v>19</v>
      </c>
      <c r="L63">
        <f t="shared" si="10"/>
        <v>16</v>
      </c>
      <c r="M63">
        <v>19</v>
      </c>
      <c r="N63">
        <v>16</v>
      </c>
      <c r="O63">
        <f t="shared" si="8"/>
        <v>0</v>
      </c>
      <c r="P63" t="str" cm="1">
        <f t="array" ref="P63">INDEX('Broader Categories'!$A$1:$I$7, 1, MIN(IF('Broader Categories'!$A$1:$I$7 = H63, COLUMN('Broader Categories'!$A$1:$I$7), "")))</f>
        <v>Visual Cortex</v>
      </c>
    </row>
    <row r="64" spans="1:16" x14ac:dyDescent="0.3">
      <c r="A64">
        <v>104</v>
      </c>
      <c r="B64" t="s">
        <v>94</v>
      </c>
      <c r="C64" t="s">
        <v>134</v>
      </c>
      <c r="D64" t="s">
        <v>54</v>
      </c>
      <c r="E64" t="s">
        <v>165</v>
      </c>
      <c r="F64" t="s">
        <v>288</v>
      </c>
      <c r="G64" t="s">
        <v>55</v>
      </c>
      <c r="H64" t="s">
        <v>196</v>
      </c>
      <c r="I64">
        <v>48.676132829682473</v>
      </c>
      <c r="J64" t="s">
        <v>319</v>
      </c>
      <c r="K64">
        <f t="shared" si="9"/>
        <v>20</v>
      </c>
      <c r="L64">
        <f t="shared" si="10"/>
        <v>15</v>
      </c>
      <c r="M64">
        <v>20</v>
      </c>
      <c r="N64">
        <v>15</v>
      </c>
      <c r="O64">
        <f t="shared" si="8"/>
        <v>0</v>
      </c>
      <c r="P64" t="str" cm="1">
        <f t="array" ref="P64">INDEX('Broader Categories'!$A$1:$I$7, 1, MIN(IF('Broader Categories'!$A$1:$I$7 = H64, COLUMN('Broader Categories'!$A$1:$I$7), "")))</f>
        <v>Visual Cortex</v>
      </c>
    </row>
    <row r="65" spans="1:16" x14ac:dyDescent="0.3">
      <c r="B65" t="s">
        <v>83</v>
      </c>
      <c r="C65" t="s">
        <v>121</v>
      </c>
      <c r="D65" t="s">
        <v>73</v>
      </c>
      <c r="E65" t="s">
        <v>171</v>
      </c>
      <c r="F65" t="s">
        <v>237</v>
      </c>
      <c r="H65" t="s">
        <v>206</v>
      </c>
      <c r="I65">
        <v>40</v>
      </c>
      <c r="J65" t="s">
        <v>329</v>
      </c>
      <c r="K65">
        <v>24</v>
      </c>
      <c r="L65">
        <v>22</v>
      </c>
      <c r="M65">
        <v>24</v>
      </c>
      <c r="N65">
        <v>22</v>
      </c>
      <c r="O65">
        <f t="shared" si="8"/>
        <v>0</v>
      </c>
      <c r="P65" t="str" cm="1">
        <f t="array" ref="P65">INDEX('Broader Categories'!$A$1:$I$7, 1, MIN(IF('Broader Categories'!$A$1:$I$7 = H65, COLUMN('Broader Categories'!$A$1:$I$7), "")))</f>
        <v>Inferior/Middle/Superior Temporal</v>
      </c>
    </row>
    <row r="66" spans="1:16" x14ac:dyDescent="0.3">
      <c r="B66" t="s">
        <v>83</v>
      </c>
      <c r="C66" t="s">
        <v>121</v>
      </c>
      <c r="D66" t="s">
        <v>104</v>
      </c>
      <c r="E66" t="s">
        <v>160</v>
      </c>
      <c r="F66" t="s">
        <v>338</v>
      </c>
      <c r="H66" t="s">
        <v>206</v>
      </c>
      <c r="I66">
        <v>40</v>
      </c>
      <c r="J66" t="s">
        <v>329</v>
      </c>
      <c r="K66">
        <v>24</v>
      </c>
      <c r="L66">
        <v>24</v>
      </c>
      <c r="M66">
        <v>24</v>
      </c>
      <c r="N66">
        <v>24</v>
      </c>
      <c r="O66">
        <f t="shared" si="8"/>
        <v>0</v>
      </c>
      <c r="P66" t="str" cm="1">
        <f t="array" ref="P66">INDEX('Broader Categories'!$A$1:$I$7, 1, MIN(IF('Broader Categories'!$A$1:$I$7 = H66, COLUMN('Broader Categories'!$A$1:$I$7), "")))</f>
        <v>Inferior/Middle/Superior Temporal</v>
      </c>
    </row>
    <row r="67" spans="1:16" x14ac:dyDescent="0.3">
      <c r="A67">
        <v>131</v>
      </c>
      <c r="B67" t="s">
        <v>40</v>
      </c>
      <c r="C67" t="s">
        <v>137</v>
      </c>
      <c r="D67" t="s">
        <v>63</v>
      </c>
      <c r="E67" t="s">
        <v>169</v>
      </c>
      <c r="F67" t="s">
        <v>305</v>
      </c>
      <c r="G67" t="s">
        <v>13</v>
      </c>
      <c r="H67" t="s">
        <v>198</v>
      </c>
      <c r="I67">
        <v>69.047306505211097</v>
      </c>
      <c r="J67" t="s">
        <v>319</v>
      </c>
      <c r="K67">
        <f t="shared" ref="K67:K75" si="11">VALUE(SUBSTITUTE(C67,"S",""))</f>
        <v>21</v>
      </c>
      <c r="L67">
        <f t="shared" ref="L67:L75" si="12">VALUE(SUBSTITUTE(E67,"D",""))</f>
        <v>18</v>
      </c>
      <c r="M67">
        <v>21</v>
      </c>
      <c r="N67">
        <v>18</v>
      </c>
      <c r="O67">
        <f t="shared" si="8"/>
        <v>0</v>
      </c>
      <c r="P67" t="str" cm="1">
        <f t="array" ref="P67">INDEX('Broader Categories'!$A$1:$I$7, 1, MIN(IF('Broader Categories'!$A$1:$I$7 = H67, COLUMN('Broader Categories'!$A$1:$I$7), "")))</f>
        <v>Visual Cortex</v>
      </c>
    </row>
    <row r="68" spans="1:16" x14ac:dyDescent="0.3">
      <c r="A68">
        <v>45</v>
      </c>
      <c r="B68" t="s">
        <v>40</v>
      </c>
      <c r="C68" t="s">
        <v>137</v>
      </c>
      <c r="D68" t="s">
        <v>12</v>
      </c>
      <c r="E68" t="s">
        <v>157</v>
      </c>
      <c r="F68" t="s">
        <v>293</v>
      </c>
      <c r="G68" t="s">
        <v>11</v>
      </c>
      <c r="H68" t="s">
        <v>184</v>
      </c>
      <c r="I68">
        <v>69.674666766443138</v>
      </c>
      <c r="J68" t="s">
        <v>319</v>
      </c>
      <c r="K68">
        <f t="shared" si="11"/>
        <v>21</v>
      </c>
      <c r="L68">
        <f t="shared" si="12"/>
        <v>19</v>
      </c>
      <c r="M68">
        <v>21</v>
      </c>
      <c r="N68">
        <v>19</v>
      </c>
      <c r="O68">
        <f t="shared" si="8"/>
        <v>0</v>
      </c>
      <c r="P68" t="str" cm="1">
        <f t="array" ref="P68">INDEX('Broader Categories'!$A$1:$I$7, 1, MIN(IF('Broader Categories'!$A$1:$I$7 = H68, COLUMN('Broader Categories'!$A$1:$I$7), "")))</f>
        <v>secondary somatosensory</v>
      </c>
    </row>
    <row r="69" spans="1:16" x14ac:dyDescent="0.3">
      <c r="A69">
        <v>194</v>
      </c>
      <c r="B69" t="s">
        <v>40</v>
      </c>
      <c r="C69" t="s">
        <v>137</v>
      </c>
      <c r="D69" t="s">
        <v>78</v>
      </c>
      <c r="E69" t="s">
        <v>167</v>
      </c>
      <c r="F69" t="s">
        <v>300</v>
      </c>
      <c r="G69" t="s">
        <v>39</v>
      </c>
      <c r="H69" t="s">
        <v>204</v>
      </c>
      <c r="I69">
        <v>77.969235287851035</v>
      </c>
      <c r="J69" t="s">
        <v>319</v>
      </c>
      <c r="K69">
        <f t="shared" si="11"/>
        <v>21</v>
      </c>
      <c r="L69">
        <f t="shared" si="12"/>
        <v>20</v>
      </c>
      <c r="M69">
        <v>21</v>
      </c>
      <c r="N69">
        <v>20</v>
      </c>
      <c r="O69">
        <f t="shared" si="8"/>
        <v>0</v>
      </c>
      <c r="P69" t="str" cm="1">
        <f t="array" ref="P69">INDEX('Broader Categories'!$A$1:$I$7, 1, MIN(IF('Broader Categories'!$A$1:$I$7 = H69, COLUMN('Broader Categories'!$A$1:$I$7), "")))</f>
        <v>Wernicke's</v>
      </c>
    </row>
    <row r="70" spans="1:16" x14ac:dyDescent="0.3">
      <c r="A70">
        <v>199</v>
      </c>
      <c r="B70" t="s">
        <v>40</v>
      </c>
      <c r="C70" t="s">
        <v>137</v>
      </c>
      <c r="D70" t="s">
        <v>84</v>
      </c>
      <c r="E70" t="s">
        <v>153</v>
      </c>
      <c r="F70" t="s">
        <v>238</v>
      </c>
      <c r="G70" t="s">
        <v>39</v>
      </c>
      <c r="H70" t="s">
        <v>204</v>
      </c>
      <c r="I70">
        <v>53.297326859280595</v>
      </c>
      <c r="J70" t="s">
        <v>319</v>
      </c>
      <c r="K70">
        <f t="shared" si="11"/>
        <v>21</v>
      </c>
      <c r="L70">
        <f t="shared" si="12"/>
        <v>21</v>
      </c>
      <c r="M70">
        <v>21</v>
      </c>
      <c r="N70">
        <v>21</v>
      </c>
      <c r="O70">
        <f t="shared" si="8"/>
        <v>0</v>
      </c>
      <c r="P70" t="str" cm="1">
        <f t="array" ref="P70">INDEX('Broader Categories'!$A$1:$I$7, 1, MIN(IF('Broader Categories'!$A$1:$I$7 = H70, COLUMN('Broader Categories'!$A$1:$I$7), "")))</f>
        <v>Wernicke's</v>
      </c>
    </row>
    <row r="71" spans="1:16" x14ac:dyDescent="0.3">
      <c r="A71">
        <v>179</v>
      </c>
      <c r="B71" t="s">
        <v>68</v>
      </c>
      <c r="C71" t="s">
        <v>139</v>
      </c>
      <c r="D71" t="s">
        <v>78</v>
      </c>
      <c r="E71" t="s">
        <v>167</v>
      </c>
      <c r="F71" t="s">
        <v>301</v>
      </c>
      <c r="G71" t="s">
        <v>67</v>
      </c>
      <c r="H71" t="s">
        <v>203</v>
      </c>
      <c r="I71">
        <v>68.553777667583958</v>
      </c>
      <c r="J71" t="s">
        <v>319</v>
      </c>
      <c r="K71">
        <f t="shared" si="11"/>
        <v>22</v>
      </c>
      <c r="L71">
        <f t="shared" si="12"/>
        <v>20</v>
      </c>
      <c r="M71">
        <v>22</v>
      </c>
      <c r="N71">
        <v>20</v>
      </c>
      <c r="O71">
        <f t="shared" si="8"/>
        <v>0</v>
      </c>
      <c r="P71" t="str" cm="1">
        <f t="array" ref="P71">INDEX('Broader Categories'!$A$1:$I$7, 1, MIN(IF('Broader Categories'!$A$1:$I$7 = H71, COLUMN('Broader Categories'!$A$1:$I$7), "")))</f>
        <v>Inferior/Middle/Superior Temporal</v>
      </c>
    </row>
    <row r="72" spans="1:16" x14ac:dyDescent="0.3">
      <c r="A72">
        <v>173</v>
      </c>
      <c r="B72" t="s">
        <v>68</v>
      </c>
      <c r="C72" t="s">
        <v>139</v>
      </c>
      <c r="D72" t="s">
        <v>73</v>
      </c>
      <c r="E72" t="s">
        <v>171</v>
      </c>
      <c r="F72" t="s">
        <v>310</v>
      </c>
      <c r="G72" t="s">
        <v>67</v>
      </c>
      <c r="H72" t="s">
        <v>203</v>
      </c>
      <c r="I72">
        <v>71.195296830779455</v>
      </c>
      <c r="J72" t="s">
        <v>319</v>
      </c>
      <c r="K72">
        <f t="shared" si="11"/>
        <v>22</v>
      </c>
      <c r="L72">
        <f t="shared" si="12"/>
        <v>22</v>
      </c>
      <c r="M72">
        <v>22</v>
      </c>
      <c r="N72">
        <v>22</v>
      </c>
      <c r="O72">
        <f t="shared" si="8"/>
        <v>0</v>
      </c>
      <c r="P72" t="str" cm="1">
        <f t="array" ref="P72">INDEX('Broader Categories'!$A$1:$I$7, 1, MIN(IF('Broader Categories'!$A$1:$I$7 = H72, COLUMN('Broader Categories'!$A$1:$I$7), "")))</f>
        <v>Inferior/Middle/Superior Temporal</v>
      </c>
    </row>
    <row r="73" spans="1:16" x14ac:dyDescent="0.3">
      <c r="A73">
        <v>5</v>
      </c>
      <c r="B73" t="s">
        <v>16</v>
      </c>
      <c r="C73" t="s">
        <v>119</v>
      </c>
      <c r="D73" t="s">
        <v>92</v>
      </c>
      <c r="E73" t="s">
        <v>243</v>
      </c>
      <c r="F73" t="s">
        <v>244</v>
      </c>
      <c r="G73" t="s">
        <v>15</v>
      </c>
      <c r="H73" t="s">
        <v>183</v>
      </c>
      <c r="I73">
        <v>52.419348185504674</v>
      </c>
      <c r="J73" t="s">
        <v>319</v>
      </c>
      <c r="K73">
        <f t="shared" si="11"/>
        <v>23</v>
      </c>
      <c r="L73">
        <f t="shared" si="12"/>
        <v>9</v>
      </c>
      <c r="M73">
        <v>23</v>
      </c>
      <c r="N73">
        <v>9</v>
      </c>
      <c r="O73">
        <f t="shared" ref="O73:O103" si="13">IF(AND(M73=K73,N73=L73), 0, 1)</f>
        <v>0</v>
      </c>
      <c r="P73" t="str" cm="1">
        <f t="array" ref="P73">INDEX('Broader Categories'!$A$1:$I$7, 1, MIN(IF('Broader Categories'!$A$1:$I$7 = H73, COLUMN('Broader Categories'!$A$1:$I$7), "")))</f>
        <v>secondary somatosensory</v>
      </c>
    </row>
    <row r="74" spans="1:16" x14ac:dyDescent="0.3">
      <c r="A74">
        <v>40</v>
      </c>
      <c r="B74" t="s">
        <v>16</v>
      </c>
      <c r="C74" t="s">
        <v>119</v>
      </c>
      <c r="D74" t="s">
        <v>12</v>
      </c>
      <c r="E74" t="s">
        <v>157</v>
      </c>
      <c r="F74" t="s">
        <v>292</v>
      </c>
      <c r="G74" t="s">
        <v>11</v>
      </c>
      <c r="H74" t="s">
        <v>184</v>
      </c>
      <c r="I74">
        <v>82.720277616690083</v>
      </c>
      <c r="J74" t="s">
        <v>319</v>
      </c>
      <c r="K74">
        <f t="shared" si="11"/>
        <v>23</v>
      </c>
      <c r="L74">
        <f t="shared" si="12"/>
        <v>19</v>
      </c>
      <c r="M74">
        <v>23</v>
      </c>
      <c r="N74">
        <v>19</v>
      </c>
      <c r="O74">
        <f t="shared" si="13"/>
        <v>0</v>
      </c>
      <c r="P74" t="str" cm="1">
        <f t="array" ref="P74">INDEX('Broader Categories'!$A$1:$I$7, 1, MIN(IF('Broader Categories'!$A$1:$I$7 = H74, COLUMN('Broader Categories'!$A$1:$I$7), "")))</f>
        <v>secondary somatosensory</v>
      </c>
    </row>
    <row r="75" spans="1:16" x14ac:dyDescent="0.3">
      <c r="A75">
        <v>265</v>
      </c>
      <c r="B75" t="s">
        <v>16</v>
      </c>
      <c r="C75" t="s">
        <v>119</v>
      </c>
      <c r="D75" t="s">
        <v>84</v>
      </c>
      <c r="E75" t="s">
        <v>153</v>
      </c>
      <c r="F75" t="s">
        <v>236</v>
      </c>
      <c r="G75" t="s">
        <v>81</v>
      </c>
      <c r="H75" t="s">
        <v>185</v>
      </c>
      <c r="I75">
        <v>41.82257466407458</v>
      </c>
      <c r="J75" t="s">
        <v>319</v>
      </c>
      <c r="K75">
        <f t="shared" si="11"/>
        <v>23</v>
      </c>
      <c r="L75">
        <f t="shared" si="12"/>
        <v>21</v>
      </c>
      <c r="M75">
        <v>23</v>
      </c>
      <c r="N75">
        <v>21</v>
      </c>
      <c r="O75">
        <f t="shared" si="13"/>
        <v>0</v>
      </c>
      <c r="P75" t="str" cm="1">
        <f t="array" ref="P75">INDEX('Broader Categories'!$A$1:$I$7, 1, MIN(IF('Broader Categories'!$A$1:$I$7 = H75, COLUMN('Broader Categories'!$A$1:$I$7), "")))</f>
        <v>Wernicke's</v>
      </c>
    </row>
    <row r="76" spans="1:16" x14ac:dyDescent="0.3">
      <c r="B76" t="s">
        <v>79</v>
      </c>
      <c r="C76" t="s">
        <v>122</v>
      </c>
      <c r="D76" t="s">
        <v>97</v>
      </c>
      <c r="E76" t="s">
        <v>232</v>
      </c>
      <c r="F76" t="s">
        <v>331</v>
      </c>
      <c r="H76" t="s">
        <v>206</v>
      </c>
      <c r="I76">
        <v>40</v>
      </c>
      <c r="J76" t="s">
        <v>329</v>
      </c>
      <c r="K76">
        <v>13</v>
      </c>
      <c r="L76">
        <v>8</v>
      </c>
      <c r="M76">
        <v>13</v>
      </c>
      <c r="N76">
        <v>8</v>
      </c>
      <c r="O76">
        <f t="shared" si="13"/>
        <v>0</v>
      </c>
      <c r="P76" t="str" cm="1">
        <f t="array" ref="P76">INDEX('Broader Categories'!$A$1:$I$7, 1, MIN(IF('Broader Categories'!$A$1:$I$7 = H76, COLUMN('Broader Categories'!$A$1:$I$7), "")))</f>
        <v>Inferior/Middle/Superior Temporal</v>
      </c>
    </row>
    <row r="77" spans="1:16" x14ac:dyDescent="0.3">
      <c r="B77" t="s">
        <v>79</v>
      </c>
      <c r="C77" t="s">
        <v>122</v>
      </c>
      <c r="D77" t="s">
        <v>70</v>
      </c>
      <c r="E77" t="s">
        <v>172</v>
      </c>
      <c r="F77" t="s">
        <v>332</v>
      </c>
      <c r="H77" t="s">
        <v>206</v>
      </c>
      <c r="I77">
        <v>40</v>
      </c>
      <c r="J77" t="s">
        <v>329</v>
      </c>
      <c r="K77">
        <v>13</v>
      </c>
      <c r="L77">
        <v>11</v>
      </c>
      <c r="M77">
        <v>13</v>
      </c>
      <c r="N77">
        <v>11</v>
      </c>
      <c r="O77">
        <f t="shared" si="13"/>
        <v>0</v>
      </c>
      <c r="P77" t="str" cm="1">
        <f t="array" ref="P77">INDEX('Broader Categories'!$A$1:$I$7, 1, MIN(IF('Broader Categories'!$A$1:$I$7 = H77, COLUMN('Broader Categories'!$A$1:$I$7), "")))</f>
        <v>Inferior/Middle/Superior Temporal</v>
      </c>
    </row>
    <row r="78" spans="1:16" x14ac:dyDescent="0.3">
      <c r="A78">
        <v>206</v>
      </c>
      <c r="B78" t="s">
        <v>83</v>
      </c>
      <c r="C78" t="s">
        <v>121</v>
      </c>
      <c r="D78" t="s">
        <v>84</v>
      </c>
      <c r="E78" t="s">
        <v>153</v>
      </c>
      <c r="F78" t="s">
        <v>237</v>
      </c>
      <c r="G78" t="s">
        <v>81</v>
      </c>
      <c r="H78" t="s">
        <v>185</v>
      </c>
      <c r="I78">
        <v>65.459488258493153</v>
      </c>
      <c r="J78" t="s">
        <v>319</v>
      </c>
      <c r="K78">
        <f>VALUE(SUBSTITUTE(C78,"S",""))</f>
        <v>24</v>
      </c>
      <c r="L78">
        <f>VALUE(SUBSTITUTE(E78,"D",""))</f>
        <v>21</v>
      </c>
      <c r="M78">
        <v>24</v>
      </c>
      <c r="N78">
        <v>21</v>
      </c>
      <c r="O78">
        <f t="shared" si="13"/>
        <v>0</v>
      </c>
      <c r="P78" t="str" cm="1">
        <f t="array" ref="P78">INDEX('Broader Categories'!$A$1:$I$7, 1, MIN(IF('Broader Categories'!$A$1:$I$7 = H78, COLUMN('Broader Categories'!$A$1:$I$7), "")))</f>
        <v>Wernicke's</v>
      </c>
    </row>
    <row r="79" spans="1:16" x14ac:dyDescent="0.3">
      <c r="B79" t="s">
        <v>79</v>
      </c>
      <c r="C79" t="s">
        <v>122</v>
      </c>
      <c r="D79" t="s">
        <v>77</v>
      </c>
      <c r="E79" t="s">
        <v>168</v>
      </c>
      <c r="F79" t="s">
        <v>333</v>
      </c>
      <c r="H79" t="s">
        <v>204</v>
      </c>
      <c r="I79">
        <v>34</v>
      </c>
      <c r="J79" t="s">
        <v>329</v>
      </c>
      <c r="K79">
        <v>13</v>
      </c>
      <c r="L79">
        <v>13</v>
      </c>
      <c r="M79">
        <v>13</v>
      </c>
      <c r="N79">
        <v>13</v>
      </c>
      <c r="O79">
        <f t="shared" si="13"/>
        <v>0</v>
      </c>
      <c r="P79" t="str" cm="1">
        <f t="array" ref="P79">INDEX('Broader Categories'!$A$1:$I$7, 1, MIN(IF('Broader Categories'!$A$1:$I$7 = H79, COLUMN('Broader Categories'!$A$1:$I$7), "")))</f>
        <v>Wernicke's</v>
      </c>
    </row>
    <row r="80" spans="1:16" x14ac:dyDescent="0.3">
      <c r="B80" t="s">
        <v>46</v>
      </c>
      <c r="C80" t="s">
        <v>124</v>
      </c>
      <c r="D80" t="s">
        <v>36</v>
      </c>
      <c r="E80" t="s">
        <v>152</v>
      </c>
      <c r="F80" t="s">
        <v>342</v>
      </c>
      <c r="H80" t="s">
        <v>190</v>
      </c>
      <c r="I80">
        <v>36</v>
      </c>
      <c r="J80" t="s">
        <v>329</v>
      </c>
      <c r="K80">
        <v>29</v>
      </c>
      <c r="L80">
        <v>25</v>
      </c>
      <c r="M80">
        <v>29</v>
      </c>
      <c r="N80">
        <v>25</v>
      </c>
      <c r="O80">
        <f t="shared" si="13"/>
        <v>0</v>
      </c>
      <c r="P80" t="str" cm="1">
        <f t="array" ref="P80">INDEX('Broader Categories'!$A$1:$I$7, 1, MIN(IF('Broader Categories'!$A$1:$I$7 = H80, COLUMN('Broader Categories'!$A$1:$I$7), "")))</f>
        <v>prefrontal cortex</v>
      </c>
    </row>
    <row r="81" spans="1:16" x14ac:dyDescent="0.3">
      <c r="A81">
        <v>261</v>
      </c>
      <c r="B81" t="s">
        <v>35</v>
      </c>
      <c r="C81" t="s">
        <v>117</v>
      </c>
      <c r="D81" t="s">
        <v>84</v>
      </c>
      <c r="E81" t="s">
        <v>153</v>
      </c>
      <c r="F81" t="s">
        <v>235</v>
      </c>
      <c r="G81" t="s">
        <v>81</v>
      </c>
      <c r="H81" t="s">
        <v>185</v>
      </c>
      <c r="I81">
        <v>43.319737632115164</v>
      </c>
      <c r="J81" t="s">
        <v>319</v>
      </c>
      <c r="K81">
        <f>VALUE(SUBSTITUTE(C81,"S",""))</f>
        <v>25</v>
      </c>
      <c r="L81">
        <f>VALUE(SUBSTITUTE(E81,"D",""))</f>
        <v>21</v>
      </c>
      <c r="M81">
        <v>25</v>
      </c>
      <c r="N81">
        <v>21</v>
      </c>
      <c r="O81">
        <f t="shared" si="13"/>
        <v>0</v>
      </c>
      <c r="P81" t="str" cm="1">
        <f t="array" ref="P81">INDEX('Broader Categories'!$A$1:$I$7, 1, MIN(IF('Broader Categories'!$A$1:$I$7 = H81, COLUMN('Broader Categories'!$A$1:$I$7), "")))</f>
        <v>Wernicke's</v>
      </c>
    </row>
    <row r="82" spans="1:16" x14ac:dyDescent="0.3">
      <c r="A82" t="s">
        <v>324</v>
      </c>
      <c r="B82" t="s">
        <v>44</v>
      </c>
      <c r="C82" t="s">
        <v>254</v>
      </c>
      <c r="D82" t="s">
        <v>91</v>
      </c>
      <c r="E82" t="s">
        <v>273</v>
      </c>
      <c r="F82" t="s">
        <v>325</v>
      </c>
      <c r="H82" t="s">
        <v>190</v>
      </c>
      <c r="I82">
        <v>36</v>
      </c>
      <c r="J82" t="s">
        <v>329</v>
      </c>
      <c r="K82">
        <v>5</v>
      </c>
      <c r="L82">
        <v>6</v>
      </c>
      <c r="M82">
        <v>5</v>
      </c>
      <c r="N82">
        <v>6</v>
      </c>
      <c r="O82">
        <f t="shared" si="13"/>
        <v>0</v>
      </c>
      <c r="P82" t="str" cm="1">
        <f t="array" ref="P82">INDEX('Broader Categories'!$A$1:$I$7, 1, MIN(IF('Broader Categories'!$A$1:$I$7 = H82, COLUMN('Broader Categories'!$A$1:$I$7), "")))</f>
        <v>prefrontal cortex</v>
      </c>
    </row>
    <row r="83" spans="1:16" x14ac:dyDescent="0.3">
      <c r="B83" t="s">
        <v>7</v>
      </c>
      <c r="C83" t="s">
        <v>128</v>
      </c>
      <c r="D83" t="s">
        <v>36</v>
      </c>
      <c r="E83" t="s">
        <v>152</v>
      </c>
      <c r="F83" t="s">
        <v>341</v>
      </c>
      <c r="H83" t="s">
        <v>187</v>
      </c>
      <c r="I83">
        <v>61</v>
      </c>
      <c r="J83" t="s">
        <v>329</v>
      </c>
      <c r="K83">
        <v>27</v>
      </c>
      <c r="L83">
        <v>25</v>
      </c>
      <c r="M83">
        <v>27</v>
      </c>
      <c r="N83">
        <v>25</v>
      </c>
      <c r="O83">
        <f t="shared" si="13"/>
        <v>0</v>
      </c>
      <c r="P83" t="str" cm="1">
        <f t="array" ref="P83">INDEX('Broader Categories'!$A$1:$I$7, 1, MIN(IF('Broader Categories'!$A$1:$I$7 = H83, COLUMN('Broader Categories'!$A$1:$I$7), "")))</f>
        <v>premotor</v>
      </c>
    </row>
    <row r="84" spans="1:16" x14ac:dyDescent="0.3">
      <c r="A84">
        <v>23</v>
      </c>
      <c r="B84" t="s">
        <v>35</v>
      </c>
      <c r="C84" t="s">
        <v>117</v>
      </c>
      <c r="D84" t="s">
        <v>36</v>
      </c>
      <c r="E84" t="s">
        <v>152</v>
      </c>
      <c r="F84" t="s">
        <v>271</v>
      </c>
      <c r="G84" t="s">
        <v>2</v>
      </c>
      <c r="H84" t="s">
        <v>187</v>
      </c>
      <c r="I84">
        <v>61.71078961813383</v>
      </c>
      <c r="J84" t="s">
        <v>319</v>
      </c>
      <c r="K84">
        <f>VALUE(SUBSTITUTE(C84,"S",""))</f>
        <v>25</v>
      </c>
      <c r="L84">
        <f>VALUE(SUBSTITUTE(E84,"D",""))</f>
        <v>25</v>
      </c>
      <c r="M84">
        <v>25</v>
      </c>
      <c r="N84">
        <v>25</v>
      </c>
      <c r="O84">
        <f t="shared" si="13"/>
        <v>0</v>
      </c>
      <c r="P84" t="str" cm="1">
        <f t="array" ref="P84">INDEX('Broader Categories'!$A$1:$I$7, 1, MIN(IF('Broader Categories'!$A$1:$I$7 = H84, COLUMN('Broader Categories'!$A$1:$I$7), "")))</f>
        <v>premotor</v>
      </c>
    </row>
    <row r="85" spans="1:16" x14ac:dyDescent="0.3">
      <c r="A85">
        <v>156</v>
      </c>
      <c r="B85" t="s">
        <v>25</v>
      </c>
      <c r="C85" t="s">
        <v>143</v>
      </c>
      <c r="D85" t="s">
        <v>73</v>
      </c>
      <c r="E85" t="s">
        <v>171</v>
      </c>
      <c r="F85" t="s">
        <v>311</v>
      </c>
      <c r="G85" t="s">
        <v>23</v>
      </c>
      <c r="H85" t="s">
        <v>201</v>
      </c>
      <c r="I85">
        <v>49.284615359630074</v>
      </c>
      <c r="J85" t="s">
        <v>319</v>
      </c>
      <c r="K85">
        <f>VALUE(SUBSTITUTE(C85,"S",""))</f>
        <v>26</v>
      </c>
      <c r="L85">
        <f>VALUE(SUBSTITUTE(E85,"D",""))</f>
        <v>22</v>
      </c>
      <c r="M85">
        <v>26</v>
      </c>
      <c r="N85">
        <v>22</v>
      </c>
      <c r="O85">
        <f t="shared" si="13"/>
        <v>0</v>
      </c>
      <c r="P85" t="str" cm="1">
        <f t="array" ref="P85">INDEX('Broader Categories'!$A$1:$I$7, 1, MIN(IF('Broader Categories'!$A$1:$I$7 = H85, COLUMN('Broader Categories'!$A$1:$I$7), "")))</f>
        <v>Inferior/Middle/Superior Temporal</v>
      </c>
    </row>
    <row r="86" spans="1:16" x14ac:dyDescent="0.3">
      <c r="A86">
        <v>258</v>
      </c>
      <c r="B86" t="s">
        <v>25</v>
      </c>
      <c r="C86" t="s">
        <v>143</v>
      </c>
      <c r="D86" t="s">
        <v>104</v>
      </c>
      <c r="E86" t="s">
        <v>160</v>
      </c>
      <c r="F86" t="s">
        <v>230</v>
      </c>
      <c r="G86" t="s">
        <v>24</v>
      </c>
      <c r="H86" t="s">
        <v>206</v>
      </c>
      <c r="I86">
        <v>42.204161099272135</v>
      </c>
      <c r="J86" t="s">
        <v>319</v>
      </c>
      <c r="K86">
        <f>VALUE(SUBSTITUTE(C86,"S",""))</f>
        <v>26</v>
      </c>
      <c r="L86">
        <f>VALUE(SUBSTITUTE(E86,"D",""))</f>
        <v>24</v>
      </c>
      <c r="M86">
        <v>26</v>
      </c>
      <c r="N86">
        <v>24</v>
      </c>
      <c r="O86">
        <f t="shared" si="13"/>
        <v>0</v>
      </c>
      <c r="P86" t="str" cm="1">
        <f t="array" ref="P86">INDEX('Broader Categories'!$A$1:$I$7, 1, MIN(IF('Broader Categories'!$A$1:$I$7 = H86, COLUMN('Broader Categories'!$A$1:$I$7), "")))</f>
        <v>Inferior/Middle/Superior Temporal</v>
      </c>
    </row>
    <row r="87" spans="1:16" x14ac:dyDescent="0.3">
      <c r="A87">
        <v>19</v>
      </c>
      <c r="B87" t="s">
        <v>7</v>
      </c>
      <c r="C87" t="s">
        <v>128</v>
      </c>
      <c r="D87" t="s">
        <v>1</v>
      </c>
      <c r="E87" t="s">
        <v>276</v>
      </c>
      <c r="F87" t="s">
        <v>278</v>
      </c>
      <c r="G87" t="s">
        <v>2</v>
      </c>
      <c r="H87" t="s">
        <v>187</v>
      </c>
      <c r="I87">
        <v>73.211721186800915</v>
      </c>
      <c r="J87" t="s">
        <v>319</v>
      </c>
      <c r="K87">
        <f>VALUE(SUBSTITUTE(C87,"S",""))</f>
        <v>27</v>
      </c>
      <c r="L87">
        <f>VALUE(SUBSTITUTE(E87,"D",""))</f>
        <v>5</v>
      </c>
      <c r="M87">
        <v>27</v>
      </c>
      <c r="N87">
        <v>5</v>
      </c>
      <c r="O87">
        <f t="shared" si="13"/>
        <v>0</v>
      </c>
      <c r="P87" t="str" cm="1">
        <f t="array" ref="P87">INDEX('Broader Categories'!$A$1:$I$7, 1, MIN(IF('Broader Categories'!$A$1:$I$7 = H87, COLUMN('Broader Categories'!$A$1:$I$7), "")))</f>
        <v>premotor</v>
      </c>
    </row>
    <row r="88" spans="1:16" x14ac:dyDescent="0.3">
      <c r="A88">
        <v>16</v>
      </c>
      <c r="B88" t="s">
        <v>7</v>
      </c>
      <c r="C88" t="s">
        <v>128</v>
      </c>
      <c r="D88" t="s">
        <v>8</v>
      </c>
      <c r="E88" t="s">
        <v>158</v>
      </c>
      <c r="F88" t="s">
        <v>224</v>
      </c>
      <c r="G88" t="s">
        <v>2</v>
      </c>
      <c r="H88" t="s">
        <v>187</v>
      </c>
      <c r="I88">
        <v>81.781295165175052</v>
      </c>
      <c r="J88" t="s">
        <v>319</v>
      </c>
      <c r="K88">
        <f>VALUE(SUBSTITUTE(C88,"S",""))</f>
        <v>27</v>
      </c>
      <c r="L88">
        <f>VALUE(SUBSTITUTE(E88,"D",""))</f>
        <v>23</v>
      </c>
      <c r="M88">
        <v>27</v>
      </c>
      <c r="N88">
        <v>23</v>
      </c>
      <c r="O88">
        <f t="shared" si="13"/>
        <v>0</v>
      </c>
      <c r="P88" t="str" cm="1">
        <f t="array" ref="P88">INDEX('Broader Categories'!$A$1:$I$7, 1, MIN(IF('Broader Categories'!$A$1:$I$7 = H88, COLUMN('Broader Categories'!$A$1:$I$7), "")))</f>
        <v>premotor</v>
      </c>
    </row>
    <row r="89" spans="1:16" x14ac:dyDescent="0.3">
      <c r="A89" t="s">
        <v>324</v>
      </c>
      <c r="B89" t="s">
        <v>4</v>
      </c>
      <c r="C89" t="s">
        <v>227</v>
      </c>
      <c r="D89" t="s">
        <v>91</v>
      </c>
      <c r="E89" t="s">
        <v>273</v>
      </c>
      <c r="F89" t="s">
        <v>326</v>
      </c>
      <c r="H89" t="s">
        <v>187</v>
      </c>
      <c r="I89">
        <v>61</v>
      </c>
      <c r="J89" t="s">
        <v>329</v>
      </c>
      <c r="K89">
        <v>7</v>
      </c>
      <c r="L89">
        <v>6</v>
      </c>
      <c r="M89">
        <v>7</v>
      </c>
      <c r="N89">
        <v>6</v>
      </c>
      <c r="O89">
        <f t="shared" si="13"/>
        <v>0</v>
      </c>
      <c r="P89" t="str" cm="1">
        <f t="array" ref="P89">INDEX('Broader Categories'!$A$1:$I$7, 1, MIN(IF('Broader Categories'!$A$1:$I$7 = H89, COLUMN('Broader Categories'!$A$1:$I$7), "")))</f>
        <v>premotor</v>
      </c>
    </row>
    <row r="90" spans="1:16" x14ac:dyDescent="0.3">
      <c r="A90">
        <v>50</v>
      </c>
      <c r="B90" t="s">
        <v>7</v>
      </c>
      <c r="C90" t="s">
        <v>128</v>
      </c>
      <c r="D90" t="s">
        <v>41</v>
      </c>
      <c r="E90" t="s">
        <v>146</v>
      </c>
      <c r="F90" t="s">
        <v>250</v>
      </c>
      <c r="G90" t="s">
        <v>6</v>
      </c>
      <c r="H90" t="s">
        <v>188</v>
      </c>
      <c r="I90">
        <v>63.722489455770315</v>
      </c>
      <c r="J90" t="s">
        <v>319</v>
      </c>
      <c r="K90">
        <f>VALUE(SUBSTITUTE(C90,"S",""))</f>
        <v>27</v>
      </c>
      <c r="L90">
        <f>VALUE(SUBSTITUTE(E90,"D",""))</f>
        <v>26</v>
      </c>
      <c r="M90">
        <v>27</v>
      </c>
      <c r="N90">
        <v>26</v>
      </c>
      <c r="O90">
        <f t="shared" si="13"/>
        <v>0</v>
      </c>
      <c r="P90" t="str" cm="1">
        <f t="array" ref="P90">INDEX('Broader Categories'!$A$1:$I$7, 1, MIN(IF('Broader Categories'!$A$1:$I$7 = H90, COLUMN('Broader Categories'!$A$1:$I$7), "")))</f>
        <v>premotor</v>
      </c>
    </row>
    <row r="91" spans="1:16" x14ac:dyDescent="0.3">
      <c r="A91">
        <v>222</v>
      </c>
      <c r="B91" t="s">
        <v>103</v>
      </c>
      <c r="C91" t="s">
        <v>130</v>
      </c>
      <c r="D91" t="s">
        <v>104</v>
      </c>
      <c r="E91" t="s">
        <v>160</v>
      </c>
      <c r="F91" t="s">
        <v>229</v>
      </c>
      <c r="G91" t="s">
        <v>2</v>
      </c>
      <c r="H91" t="s">
        <v>187</v>
      </c>
      <c r="I91">
        <v>47.128695407066949</v>
      </c>
      <c r="J91" t="s">
        <v>319</v>
      </c>
      <c r="K91">
        <f>VALUE(SUBSTITUTE(C91,"S",""))</f>
        <v>28</v>
      </c>
      <c r="L91">
        <f>VALUE(SUBSTITUTE(E91,"D",""))</f>
        <v>24</v>
      </c>
      <c r="M91">
        <v>28</v>
      </c>
      <c r="N91">
        <v>24</v>
      </c>
      <c r="O91">
        <f t="shared" si="13"/>
        <v>0</v>
      </c>
      <c r="P91" t="str" cm="1">
        <f t="array" ref="P91">INDEX('Broader Categories'!$A$1:$I$7, 1, MIN(IF('Broader Categories'!$A$1:$I$7 = H91, COLUMN('Broader Categories'!$A$1:$I$7), "")))</f>
        <v>premotor</v>
      </c>
    </row>
    <row r="92" spans="1:16" x14ac:dyDescent="0.3">
      <c r="A92">
        <v>227</v>
      </c>
      <c r="B92" t="s">
        <v>103</v>
      </c>
      <c r="C92" t="s">
        <v>130</v>
      </c>
      <c r="D92" t="s">
        <v>36</v>
      </c>
      <c r="E92" t="s">
        <v>152</v>
      </c>
      <c r="F92" t="s">
        <v>272</v>
      </c>
      <c r="G92" t="s">
        <v>105</v>
      </c>
      <c r="H92" t="s">
        <v>211</v>
      </c>
      <c r="I92">
        <v>47.813452157245777</v>
      </c>
      <c r="J92" t="s">
        <v>319</v>
      </c>
      <c r="K92">
        <f>VALUE(SUBSTITUTE(C92,"S",""))</f>
        <v>28</v>
      </c>
      <c r="L92">
        <f>VALUE(SUBSTITUTE(E92,"D",""))</f>
        <v>25</v>
      </c>
      <c r="M92">
        <v>28</v>
      </c>
      <c r="N92">
        <v>25</v>
      </c>
      <c r="O92">
        <f t="shared" si="13"/>
        <v>0</v>
      </c>
      <c r="P92" t="str" cm="1">
        <f t="array" ref="P92">INDEX('Broader Categories'!$A$1:$I$7, 1, MIN(IF('Broader Categories'!$A$1:$I$7 = H92, COLUMN('Broader Categories'!$A$1:$I$7), "")))</f>
        <v>Broca's</v>
      </c>
    </row>
    <row r="93" spans="1:16" x14ac:dyDescent="0.3">
      <c r="A93">
        <v>240</v>
      </c>
      <c r="B93" t="s">
        <v>103</v>
      </c>
      <c r="C93" t="s">
        <v>130</v>
      </c>
      <c r="D93" t="s">
        <v>86</v>
      </c>
      <c r="E93" t="s">
        <v>148</v>
      </c>
      <c r="F93" t="s">
        <v>262</v>
      </c>
      <c r="G93" t="s">
        <v>87</v>
      </c>
      <c r="H93" t="s">
        <v>212</v>
      </c>
      <c r="I93">
        <v>53.079435428376769</v>
      </c>
      <c r="J93" t="s">
        <v>319</v>
      </c>
      <c r="K93">
        <f>VALUE(SUBSTITUTE(C93,"S",""))</f>
        <v>28</v>
      </c>
      <c r="L93">
        <f>VALUE(SUBSTITUTE(E93,"D",""))</f>
        <v>27</v>
      </c>
      <c r="M93">
        <v>28</v>
      </c>
      <c r="N93">
        <v>27</v>
      </c>
      <c r="O93">
        <f t="shared" si="13"/>
        <v>0</v>
      </c>
      <c r="P93" t="str" cm="1">
        <f t="array" ref="P93">INDEX('Broader Categories'!$A$1:$I$7, 1, MIN(IF('Broader Categories'!$A$1:$I$7 = H93, COLUMN('Broader Categories'!$A$1:$I$7), "")))</f>
        <v>Broca's</v>
      </c>
    </row>
    <row r="94" spans="1:16" x14ac:dyDescent="0.3">
      <c r="B94" t="s">
        <v>94</v>
      </c>
      <c r="C94" t="s">
        <v>134</v>
      </c>
      <c r="D94" t="s">
        <v>65</v>
      </c>
      <c r="E94" t="s">
        <v>164</v>
      </c>
      <c r="F94" t="s">
        <v>334</v>
      </c>
      <c r="H94" t="s">
        <v>197</v>
      </c>
      <c r="I94">
        <v>32</v>
      </c>
      <c r="J94" t="s">
        <v>329</v>
      </c>
      <c r="K94">
        <v>20</v>
      </c>
      <c r="L94">
        <v>16</v>
      </c>
      <c r="M94">
        <v>20</v>
      </c>
      <c r="N94">
        <v>16</v>
      </c>
      <c r="O94">
        <f t="shared" si="13"/>
        <v>0</v>
      </c>
      <c r="P94" t="str" cm="1">
        <f t="array" ref="P94">INDEX('Broader Categories'!$A$1:$I$7, 1, MIN(IF('Broader Categories'!$A$1:$I$7 = H94, COLUMN('Broader Categories'!$A$1:$I$7), "")))</f>
        <v>Visual Cortex</v>
      </c>
    </row>
    <row r="95" spans="1:16" x14ac:dyDescent="0.3">
      <c r="A95">
        <v>64</v>
      </c>
      <c r="B95" t="s">
        <v>46</v>
      </c>
      <c r="C95" t="s">
        <v>124</v>
      </c>
      <c r="D95" t="s">
        <v>41</v>
      </c>
      <c r="E95" t="s">
        <v>146</v>
      </c>
      <c r="F95" t="s">
        <v>249</v>
      </c>
      <c r="G95" t="s">
        <v>20</v>
      </c>
      <c r="H95" t="s">
        <v>190</v>
      </c>
      <c r="I95">
        <v>66.606282630862012</v>
      </c>
      <c r="J95" t="s">
        <v>319</v>
      </c>
      <c r="K95">
        <f t="shared" ref="K95:K102" si="14">VALUE(SUBSTITUTE(C95,"S",""))</f>
        <v>29</v>
      </c>
      <c r="L95">
        <f t="shared" ref="L95:L102" si="15">VALUE(SUBSTITUTE(E95,"D",""))</f>
        <v>26</v>
      </c>
      <c r="M95">
        <v>29</v>
      </c>
      <c r="N95">
        <v>26</v>
      </c>
      <c r="O95">
        <f t="shared" si="13"/>
        <v>0</v>
      </c>
      <c r="P95" t="str" cm="1">
        <f t="array" ref="P95">INDEX('Broader Categories'!$A$1:$I$7, 1, MIN(IF('Broader Categories'!$A$1:$I$7 = H95, COLUMN('Broader Categories'!$A$1:$I$7), "")))</f>
        <v>prefrontal cortex</v>
      </c>
    </row>
    <row r="96" spans="1:16" x14ac:dyDescent="0.3">
      <c r="A96">
        <v>233</v>
      </c>
      <c r="B96" t="s">
        <v>46</v>
      </c>
      <c r="C96" t="s">
        <v>124</v>
      </c>
      <c r="D96" t="s">
        <v>86</v>
      </c>
      <c r="E96" t="s">
        <v>148</v>
      </c>
      <c r="F96" t="s">
        <v>260</v>
      </c>
      <c r="G96" t="s">
        <v>87</v>
      </c>
      <c r="H96" t="s">
        <v>212</v>
      </c>
      <c r="I96">
        <v>72.564080047792174</v>
      </c>
      <c r="J96" t="s">
        <v>319</v>
      </c>
      <c r="K96">
        <f t="shared" si="14"/>
        <v>29</v>
      </c>
      <c r="L96">
        <f t="shared" si="15"/>
        <v>27</v>
      </c>
      <c r="M96">
        <v>29</v>
      </c>
      <c r="N96">
        <v>27</v>
      </c>
      <c r="O96">
        <f t="shared" si="13"/>
        <v>0</v>
      </c>
      <c r="P96" t="str" cm="1">
        <f t="array" ref="P96">INDEX('Broader Categories'!$A$1:$I$7, 1, MIN(IF('Broader Categories'!$A$1:$I$7 = H96, COLUMN('Broader Categories'!$A$1:$I$7), "")))</f>
        <v>Broca's</v>
      </c>
    </row>
    <row r="97" spans="1:16" x14ac:dyDescent="0.3">
      <c r="A97">
        <v>230</v>
      </c>
      <c r="B97" t="s">
        <v>85</v>
      </c>
      <c r="C97" t="s">
        <v>126</v>
      </c>
      <c r="D97" t="s">
        <v>86</v>
      </c>
      <c r="E97" t="s">
        <v>148</v>
      </c>
      <c r="F97" t="s">
        <v>261</v>
      </c>
      <c r="G97" t="s">
        <v>87</v>
      </c>
      <c r="H97" t="s">
        <v>212</v>
      </c>
      <c r="I97">
        <v>79.836059842782447</v>
      </c>
      <c r="J97" t="s">
        <v>319</v>
      </c>
      <c r="K97">
        <f t="shared" si="14"/>
        <v>30</v>
      </c>
      <c r="L97">
        <f t="shared" si="15"/>
        <v>27</v>
      </c>
      <c r="M97">
        <v>30</v>
      </c>
      <c r="N97">
        <v>27</v>
      </c>
      <c r="O97">
        <f t="shared" si="13"/>
        <v>0</v>
      </c>
      <c r="P97" t="str" cm="1">
        <f t="array" ref="P97">INDEX('Broader Categories'!$A$1:$I$7, 1, MIN(IF('Broader Categories'!$A$1:$I$7 = H97, COLUMN('Broader Categories'!$A$1:$I$7), "")))</f>
        <v>Broca's</v>
      </c>
    </row>
    <row r="98" spans="1:16" x14ac:dyDescent="0.3">
      <c r="A98">
        <v>80</v>
      </c>
      <c r="B98" t="s">
        <v>48</v>
      </c>
      <c r="C98" t="s">
        <v>111</v>
      </c>
      <c r="D98" t="s">
        <v>18</v>
      </c>
      <c r="E98" t="s">
        <v>214</v>
      </c>
      <c r="F98" t="s">
        <v>215</v>
      </c>
      <c r="G98" t="s">
        <v>19</v>
      </c>
      <c r="H98" t="s">
        <v>191</v>
      </c>
      <c r="I98">
        <v>75.762252221546234</v>
      </c>
      <c r="J98" t="s">
        <v>319</v>
      </c>
      <c r="K98">
        <f t="shared" si="14"/>
        <v>31</v>
      </c>
      <c r="L98">
        <f t="shared" si="15"/>
        <v>2</v>
      </c>
      <c r="M98">
        <v>31</v>
      </c>
      <c r="N98">
        <v>2</v>
      </c>
      <c r="O98">
        <f t="shared" si="13"/>
        <v>0</v>
      </c>
      <c r="P98" t="str" cm="1">
        <f t="array" ref="P98">INDEX('Broader Categories'!$A$1:$I$7, 1, MIN(IF('Broader Categories'!$A$1:$I$7 = H98, COLUMN('Broader Categories'!$A$1:$I$7), "")))</f>
        <v>prefrontal cortex</v>
      </c>
    </row>
    <row r="99" spans="1:16" x14ac:dyDescent="0.3">
      <c r="A99">
        <v>75</v>
      </c>
      <c r="B99" t="s">
        <v>48</v>
      </c>
      <c r="C99" t="s">
        <v>111</v>
      </c>
      <c r="D99" t="s">
        <v>41</v>
      </c>
      <c r="E99" t="s">
        <v>146</v>
      </c>
      <c r="F99" t="s">
        <v>248</v>
      </c>
      <c r="G99" t="s">
        <v>20</v>
      </c>
      <c r="H99" t="s">
        <v>190</v>
      </c>
      <c r="I99">
        <v>48.439646223397212</v>
      </c>
      <c r="J99" t="s">
        <v>319</v>
      </c>
      <c r="K99">
        <f t="shared" si="14"/>
        <v>31</v>
      </c>
      <c r="L99">
        <f t="shared" si="15"/>
        <v>26</v>
      </c>
      <c r="M99">
        <v>31</v>
      </c>
      <c r="N99">
        <v>26</v>
      </c>
      <c r="O99">
        <f t="shared" si="13"/>
        <v>0</v>
      </c>
      <c r="P99" t="str" cm="1">
        <f t="array" ref="P99">INDEX('Broader Categories'!$A$1:$I$7, 1, MIN(IF('Broader Categories'!$A$1:$I$7 = H99, COLUMN('Broader Categories'!$A$1:$I$7), "")))</f>
        <v>prefrontal cortex</v>
      </c>
    </row>
    <row r="100" spans="1:16" x14ac:dyDescent="0.3">
      <c r="A100">
        <v>249</v>
      </c>
      <c r="B100" t="s">
        <v>48</v>
      </c>
      <c r="C100" t="s">
        <v>111</v>
      </c>
      <c r="D100" t="s">
        <v>86</v>
      </c>
      <c r="E100" t="s">
        <v>148</v>
      </c>
      <c r="F100" t="s">
        <v>258</v>
      </c>
      <c r="G100" t="s">
        <v>45</v>
      </c>
      <c r="H100" t="s">
        <v>193</v>
      </c>
      <c r="I100">
        <v>49.339924090917542</v>
      </c>
      <c r="J100" t="s">
        <v>319</v>
      </c>
      <c r="K100">
        <f t="shared" si="14"/>
        <v>31</v>
      </c>
      <c r="L100">
        <f t="shared" si="15"/>
        <v>27</v>
      </c>
      <c r="M100">
        <v>31</v>
      </c>
      <c r="N100">
        <v>27</v>
      </c>
      <c r="O100">
        <f t="shared" si="13"/>
        <v>0</v>
      </c>
      <c r="P100" t="str" cm="1">
        <f t="array" ref="P100">INDEX('Broader Categories'!$A$1:$I$7, 1, MIN(IF('Broader Categories'!$A$1:$I$7 = H100, COLUMN('Broader Categories'!$A$1:$I$7), "")))</f>
        <v>prefrontal cortex</v>
      </c>
    </row>
    <row r="101" spans="1:16" x14ac:dyDescent="0.3">
      <c r="A101">
        <v>86</v>
      </c>
      <c r="B101" t="s">
        <v>48</v>
      </c>
      <c r="C101" t="s">
        <v>111</v>
      </c>
      <c r="D101" t="s">
        <v>50</v>
      </c>
      <c r="E101" t="s">
        <v>147</v>
      </c>
      <c r="F101" t="s">
        <v>281</v>
      </c>
      <c r="G101" t="s">
        <v>19</v>
      </c>
      <c r="H101" t="s">
        <v>191</v>
      </c>
      <c r="I101">
        <v>69.6339937339784</v>
      </c>
      <c r="J101" t="s">
        <v>319</v>
      </c>
      <c r="K101">
        <f t="shared" si="14"/>
        <v>31</v>
      </c>
      <c r="L101">
        <f t="shared" si="15"/>
        <v>28</v>
      </c>
      <c r="M101">
        <v>31</v>
      </c>
      <c r="N101">
        <v>28</v>
      </c>
      <c r="O101">
        <f t="shared" si="13"/>
        <v>0</v>
      </c>
      <c r="P101" t="str" cm="1">
        <f t="array" ref="P101">INDEX('Broader Categories'!$A$1:$I$7, 1, MIN(IF('Broader Categories'!$A$1:$I$7 = H101, COLUMN('Broader Categories'!$A$1:$I$7), "")))</f>
        <v>prefrontal cortex</v>
      </c>
    </row>
    <row r="102" spans="1:16" x14ac:dyDescent="0.3">
      <c r="A102">
        <v>247</v>
      </c>
      <c r="B102" t="s">
        <v>106</v>
      </c>
      <c r="C102" t="s">
        <v>115</v>
      </c>
      <c r="D102" t="s">
        <v>86</v>
      </c>
      <c r="E102" t="s">
        <v>148</v>
      </c>
      <c r="F102" t="s">
        <v>259</v>
      </c>
      <c r="G102" t="s">
        <v>87</v>
      </c>
      <c r="H102" t="s">
        <v>212</v>
      </c>
      <c r="I102">
        <v>48.786237904769898</v>
      </c>
      <c r="J102" t="s">
        <v>319</v>
      </c>
      <c r="K102">
        <f t="shared" si="14"/>
        <v>32</v>
      </c>
      <c r="L102">
        <f t="shared" si="15"/>
        <v>27</v>
      </c>
      <c r="M102">
        <v>32</v>
      </c>
      <c r="N102">
        <v>27</v>
      </c>
      <c r="O102">
        <f t="shared" si="13"/>
        <v>0</v>
      </c>
      <c r="P102" t="str" cm="1">
        <f t="array" ref="P102">INDEX('Broader Categories'!$A$1:$I$7, 1, MIN(IF('Broader Categories'!$A$1:$I$7 = H102, COLUMN('Broader Categories'!$A$1:$I$7), "")))</f>
        <v>Broca's</v>
      </c>
    </row>
    <row r="103" spans="1:16" x14ac:dyDescent="0.3">
      <c r="B103" t="s">
        <v>94</v>
      </c>
      <c r="C103" t="s">
        <v>134</v>
      </c>
      <c r="D103" t="s">
        <v>64</v>
      </c>
      <c r="E103" t="s">
        <v>163</v>
      </c>
      <c r="F103" t="s">
        <v>335</v>
      </c>
      <c r="H103" t="s">
        <v>197</v>
      </c>
      <c r="I103">
        <v>32</v>
      </c>
      <c r="J103" t="s">
        <v>329</v>
      </c>
      <c r="K103">
        <v>20</v>
      </c>
      <c r="L103">
        <v>17</v>
      </c>
      <c r="M103">
        <v>20</v>
      </c>
      <c r="N103">
        <v>17</v>
      </c>
      <c r="O103">
        <f t="shared" si="13"/>
        <v>0</v>
      </c>
      <c r="P103" t="str" cm="1">
        <f t="array" ref="P103">INDEX('Broader Categories'!$A$1:$I$7, 1, MIN(IF('Broader Categories'!$A$1:$I$7 = H103, COLUMN('Broader Categories'!$A$1:$I$7), "")))</f>
        <v>Visual Cortex</v>
      </c>
    </row>
  </sheetData>
  <autoFilter ref="A1:P1" xr:uid="{1E00B8B4-D452-4F3A-9021-F63623B09528}"/>
  <sortState xmlns:xlrd2="http://schemas.microsoft.com/office/spreadsheetml/2017/richdata2" ref="A2:O83">
    <sortCondition ref="K2:K83"/>
    <sortCondition ref="L2:L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872E-9BAA-4539-A8B0-A016B6E7CAA7}">
  <dimension ref="A1:N21"/>
  <sheetViews>
    <sheetView workbookViewId="0">
      <selection activeCell="G1" sqref="G1"/>
    </sheetView>
  </sheetViews>
  <sheetFormatPr defaultRowHeight="14.4" x14ac:dyDescent="0.3"/>
  <cols>
    <col min="1" max="1" width="29.77734375" bestFit="1" customWidth="1"/>
    <col min="6" max="6" width="29.77734375" bestFit="1" customWidth="1"/>
    <col min="7" max="7" width="17.88671875" customWidth="1"/>
    <col min="8" max="8" width="14.5546875" bestFit="1" customWidth="1"/>
  </cols>
  <sheetData>
    <row r="1" spans="1:14" x14ac:dyDescent="0.3">
      <c r="A1" t="s">
        <v>177</v>
      </c>
      <c r="B1" t="s">
        <v>182</v>
      </c>
      <c r="C1" t="s">
        <v>186</v>
      </c>
      <c r="D1" t="s">
        <v>189</v>
      </c>
      <c r="E1" t="s">
        <v>195</v>
      </c>
      <c r="F1" t="s">
        <v>199</v>
      </c>
      <c r="G1" t="s">
        <v>205</v>
      </c>
      <c r="H1" t="s">
        <v>207</v>
      </c>
      <c r="I1" t="s">
        <v>210</v>
      </c>
      <c r="M1" t="s">
        <v>175</v>
      </c>
      <c r="N1" t="s">
        <v>348</v>
      </c>
    </row>
    <row r="2" spans="1:14" x14ac:dyDescent="0.3">
      <c r="A2" t="s">
        <v>178</v>
      </c>
      <c r="B2" t="s">
        <v>183</v>
      </c>
      <c r="C2" t="s">
        <v>187</v>
      </c>
      <c r="D2" t="s">
        <v>190</v>
      </c>
      <c r="E2" t="s">
        <v>196</v>
      </c>
      <c r="F2" t="s">
        <v>200</v>
      </c>
      <c r="G2" t="s">
        <v>185</v>
      </c>
      <c r="H2" t="s">
        <v>208</v>
      </c>
      <c r="I2" t="s">
        <v>211</v>
      </c>
      <c r="M2" t="s">
        <v>191</v>
      </c>
      <c r="N2">
        <v>7</v>
      </c>
    </row>
    <row r="3" spans="1:14" x14ac:dyDescent="0.3">
      <c r="A3" t="s">
        <v>179</v>
      </c>
      <c r="B3" t="s">
        <v>184</v>
      </c>
      <c r="C3" t="s">
        <v>188</v>
      </c>
      <c r="D3" t="s">
        <v>191</v>
      </c>
      <c r="E3" t="s">
        <v>197</v>
      </c>
      <c r="F3" t="s">
        <v>201</v>
      </c>
      <c r="G3" t="s">
        <v>204</v>
      </c>
      <c r="H3" t="s">
        <v>209</v>
      </c>
      <c r="I3" t="s">
        <v>212</v>
      </c>
      <c r="M3" t="s">
        <v>192</v>
      </c>
      <c r="N3">
        <v>2</v>
      </c>
    </row>
    <row r="4" spans="1:14" x14ac:dyDescent="0.3">
      <c r="A4" t="s">
        <v>180</v>
      </c>
      <c r="D4" t="s">
        <v>192</v>
      </c>
      <c r="E4" t="s">
        <v>198</v>
      </c>
      <c r="F4" t="s">
        <v>206</v>
      </c>
      <c r="M4" t="s">
        <v>196</v>
      </c>
      <c r="N4">
        <v>5</v>
      </c>
    </row>
    <row r="5" spans="1:14" x14ac:dyDescent="0.3">
      <c r="A5" t="s">
        <v>181</v>
      </c>
      <c r="D5" t="s">
        <v>193</v>
      </c>
      <c r="F5" t="s">
        <v>202</v>
      </c>
      <c r="M5" t="s">
        <v>197</v>
      </c>
      <c r="N5">
        <v>7</v>
      </c>
    </row>
    <row r="6" spans="1:14" x14ac:dyDescent="0.3">
      <c r="D6" t="s">
        <v>194</v>
      </c>
      <c r="F6" t="s">
        <v>203</v>
      </c>
      <c r="M6" t="s">
        <v>198</v>
      </c>
      <c r="N6">
        <v>3</v>
      </c>
    </row>
    <row r="7" spans="1:14" x14ac:dyDescent="0.3">
      <c r="M7" t="s">
        <v>179</v>
      </c>
      <c r="N7">
        <v>2</v>
      </c>
    </row>
    <row r="8" spans="1:14" x14ac:dyDescent="0.3">
      <c r="M8" t="s">
        <v>201</v>
      </c>
      <c r="N8">
        <v>2</v>
      </c>
    </row>
    <row r="9" spans="1:14" x14ac:dyDescent="0.3">
      <c r="M9" t="s">
        <v>206</v>
      </c>
      <c r="N9">
        <v>6</v>
      </c>
    </row>
    <row r="10" spans="1:14" x14ac:dyDescent="0.3">
      <c r="M10" t="s">
        <v>203</v>
      </c>
      <c r="N10">
        <v>4</v>
      </c>
    </row>
    <row r="11" spans="1:14" x14ac:dyDescent="0.3">
      <c r="M11" t="s">
        <v>204</v>
      </c>
      <c r="N11">
        <v>6</v>
      </c>
    </row>
    <row r="12" spans="1:14" x14ac:dyDescent="0.3">
      <c r="M12" t="s">
        <v>181</v>
      </c>
      <c r="N12">
        <v>3</v>
      </c>
    </row>
    <row r="13" spans="1:14" x14ac:dyDescent="0.3">
      <c r="M13" t="s">
        <v>185</v>
      </c>
      <c r="N13">
        <v>6</v>
      </c>
    </row>
    <row r="14" spans="1:14" x14ac:dyDescent="0.3">
      <c r="M14" t="s">
        <v>211</v>
      </c>
      <c r="N14">
        <v>2</v>
      </c>
    </row>
    <row r="15" spans="1:14" x14ac:dyDescent="0.3">
      <c r="M15" t="s">
        <v>212</v>
      </c>
      <c r="N15">
        <v>8</v>
      </c>
    </row>
    <row r="16" spans="1:14" x14ac:dyDescent="0.3">
      <c r="M16" t="s">
        <v>193</v>
      </c>
      <c r="N16">
        <v>2</v>
      </c>
    </row>
    <row r="17" spans="13:14" x14ac:dyDescent="0.3">
      <c r="M17" t="s">
        <v>183</v>
      </c>
      <c r="N17">
        <v>2</v>
      </c>
    </row>
    <row r="18" spans="13:14" x14ac:dyDescent="0.3">
      <c r="M18" t="s">
        <v>187</v>
      </c>
      <c r="N18">
        <v>15</v>
      </c>
    </row>
    <row r="19" spans="13:14" x14ac:dyDescent="0.3">
      <c r="M19" t="s">
        <v>184</v>
      </c>
      <c r="N19">
        <v>8</v>
      </c>
    </row>
    <row r="20" spans="13:14" x14ac:dyDescent="0.3">
      <c r="M20" t="s">
        <v>188</v>
      </c>
      <c r="N20">
        <v>3</v>
      </c>
    </row>
    <row r="21" spans="13:14" x14ac:dyDescent="0.3">
      <c r="M21" t="s">
        <v>190</v>
      </c>
      <c r="N21">
        <v>9</v>
      </c>
    </row>
  </sheetData>
  <autoFilter ref="M1:N1" xr:uid="{8B04872E-9BAA-4539-A8B0-A016B6E7CAA7}">
    <sortState xmlns:xlrd2="http://schemas.microsoft.com/office/spreadsheetml/2017/richdata2" ref="M2:N21">
      <sortCondition ref="M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E577-D2E4-4E4B-A679-5F4024EC03B5}">
  <dimension ref="A1:B21"/>
  <sheetViews>
    <sheetView workbookViewId="0">
      <selection sqref="A1:B21"/>
    </sheetView>
  </sheetViews>
  <sheetFormatPr defaultRowHeight="14.4" x14ac:dyDescent="0.3"/>
  <sheetData>
    <row r="1" spans="1:2" x14ac:dyDescent="0.3">
      <c r="A1" t="s">
        <v>175</v>
      </c>
      <c r="B1" t="s">
        <v>348</v>
      </c>
    </row>
    <row r="2" spans="1:2" x14ac:dyDescent="0.3">
      <c r="A2" t="s">
        <v>187</v>
      </c>
      <c r="B2">
        <v>15</v>
      </c>
    </row>
    <row r="3" spans="1:2" x14ac:dyDescent="0.3">
      <c r="A3" t="s">
        <v>190</v>
      </c>
      <c r="B3">
        <v>9</v>
      </c>
    </row>
    <row r="4" spans="1:2" x14ac:dyDescent="0.3">
      <c r="A4" t="s">
        <v>212</v>
      </c>
      <c r="B4">
        <v>8</v>
      </c>
    </row>
    <row r="5" spans="1:2" x14ac:dyDescent="0.3">
      <c r="A5" t="s">
        <v>184</v>
      </c>
      <c r="B5">
        <v>8</v>
      </c>
    </row>
    <row r="6" spans="1:2" x14ac:dyDescent="0.3">
      <c r="A6" t="s">
        <v>197</v>
      </c>
      <c r="B6">
        <v>7</v>
      </c>
    </row>
    <row r="7" spans="1:2" x14ac:dyDescent="0.3">
      <c r="A7" t="s">
        <v>191</v>
      </c>
      <c r="B7">
        <v>7</v>
      </c>
    </row>
    <row r="8" spans="1:2" x14ac:dyDescent="0.3">
      <c r="A8" t="s">
        <v>185</v>
      </c>
      <c r="B8">
        <v>6</v>
      </c>
    </row>
    <row r="9" spans="1:2" x14ac:dyDescent="0.3">
      <c r="A9" t="s">
        <v>206</v>
      </c>
      <c r="B9">
        <v>6</v>
      </c>
    </row>
    <row r="10" spans="1:2" x14ac:dyDescent="0.3">
      <c r="A10" t="s">
        <v>204</v>
      </c>
      <c r="B10">
        <v>6</v>
      </c>
    </row>
    <row r="11" spans="1:2" x14ac:dyDescent="0.3">
      <c r="A11" t="s">
        <v>196</v>
      </c>
      <c r="B11">
        <v>5</v>
      </c>
    </row>
    <row r="12" spans="1:2" x14ac:dyDescent="0.3">
      <c r="A12" t="s">
        <v>203</v>
      </c>
      <c r="B12">
        <v>4</v>
      </c>
    </row>
    <row r="13" spans="1:2" x14ac:dyDescent="0.3">
      <c r="A13" t="s">
        <v>181</v>
      </c>
      <c r="B13">
        <v>3</v>
      </c>
    </row>
    <row r="14" spans="1:2" x14ac:dyDescent="0.3">
      <c r="A14" t="s">
        <v>188</v>
      </c>
      <c r="B14">
        <v>3</v>
      </c>
    </row>
    <row r="15" spans="1:2" x14ac:dyDescent="0.3">
      <c r="A15" t="s">
        <v>198</v>
      </c>
      <c r="B15">
        <v>3</v>
      </c>
    </row>
    <row r="16" spans="1:2" x14ac:dyDescent="0.3">
      <c r="A16" t="s">
        <v>211</v>
      </c>
      <c r="B16">
        <v>2</v>
      </c>
    </row>
    <row r="17" spans="1:2" x14ac:dyDescent="0.3">
      <c r="A17" t="s">
        <v>179</v>
      </c>
      <c r="B17">
        <v>2</v>
      </c>
    </row>
    <row r="18" spans="1:2" x14ac:dyDescent="0.3">
      <c r="A18" t="s">
        <v>192</v>
      </c>
      <c r="B18">
        <v>2</v>
      </c>
    </row>
    <row r="19" spans="1:2" x14ac:dyDescent="0.3">
      <c r="A19" t="s">
        <v>193</v>
      </c>
      <c r="B19">
        <v>2</v>
      </c>
    </row>
    <row r="20" spans="1:2" x14ac:dyDescent="0.3">
      <c r="A20" t="s">
        <v>201</v>
      </c>
      <c r="B20">
        <v>2</v>
      </c>
    </row>
    <row r="21" spans="1:2" x14ac:dyDescent="0.3">
      <c r="A21" t="s">
        <v>183</v>
      </c>
      <c r="B21">
        <v>2</v>
      </c>
    </row>
  </sheetData>
  <autoFilter ref="A1:B1" xr:uid="{79FDE577-D2E4-4E4B-A679-5F4024EC03B5}">
    <sortState xmlns:xlrd2="http://schemas.microsoft.com/office/spreadsheetml/2017/richdata2" ref="A2:B21">
      <sortCondition descending="1" ref="B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7F978-AB34-410C-9DC3-A3E8A3FE90DA}">
  <dimension ref="A1:M105"/>
  <sheetViews>
    <sheetView topLeftCell="G1" workbookViewId="0">
      <selection activeCell="J2" sqref="J2"/>
    </sheetView>
  </sheetViews>
  <sheetFormatPr defaultRowHeight="14.4" x14ac:dyDescent="0.3"/>
  <cols>
    <col min="2" max="4" width="10.109375" customWidth="1"/>
    <col min="5" max="5" width="10.44140625" bestFit="1" customWidth="1"/>
    <col min="6" max="7" width="10.44140625" customWidth="1"/>
    <col min="8" max="8" width="20.109375" customWidth="1"/>
    <col min="9" max="9" width="41" bestFit="1" customWidth="1"/>
    <col min="10" max="12" width="41" customWidth="1"/>
  </cols>
  <sheetData>
    <row r="1" spans="1:13" x14ac:dyDescent="0.3">
      <c r="A1" t="s">
        <v>109</v>
      </c>
      <c r="B1" t="s">
        <v>28</v>
      </c>
      <c r="C1" t="s">
        <v>112</v>
      </c>
      <c r="D1" t="s">
        <v>173</v>
      </c>
      <c r="E1" t="s">
        <v>29</v>
      </c>
      <c r="F1" t="s">
        <v>113</v>
      </c>
      <c r="G1" t="s">
        <v>174</v>
      </c>
      <c r="H1" t="s">
        <v>110</v>
      </c>
      <c r="I1" t="s">
        <v>33</v>
      </c>
      <c r="J1" t="s">
        <v>176</v>
      </c>
      <c r="K1" t="s">
        <v>175</v>
      </c>
      <c r="L1" t="s">
        <v>213</v>
      </c>
      <c r="M1" t="s">
        <v>34</v>
      </c>
    </row>
    <row r="2" spans="1:13" x14ac:dyDescent="0.3">
      <c r="A2">
        <v>80</v>
      </c>
      <c r="B2" t="s">
        <v>48</v>
      </c>
      <c r="C2" t="s">
        <v>111</v>
      </c>
      <c r="D2" t="str">
        <f xml:space="preserve"> "S" &amp; VALUE((SUBSTITUTE(Table13[[#This Row],[S'#'#]], "S", "")))</f>
        <v>S31</v>
      </c>
      <c r="E2" t="s">
        <v>18</v>
      </c>
      <c r="F2" t="s">
        <v>145</v>
      </c>
      <c r="G2" t="str">
        <f xml:space="preserve"> "D" &amp; VALUE((SUBSTITUTE(Table13[[#This Row],[D'#'#]], "D", "")))</f>
        <v>D2</v>
      </c>
      <c r="H2" t="str">
        <f>Table13[[#This Row],[CLEAN S'#'#]]&amp;"-"&amp;Table13[[#This Row],[CLEAN D'#'#]]</f>
        <v>S31-D2</v>
      </c>
      <c r="I2" t="s">
        <v>19</v>
      </c>
      <c r="J2" t="str">
        <f>TRIM("B" &amp; LEFT(Table13[[#This Row],[Landmark]],FIND(" - ",Table13[[#This Row],[Landmark]])))</f>
        <v>B10</v>
      </c>
      <c r="K2" t="str">
        <f>RIGHT(Table13[[#This Row],[Landmark]], LEN(Table13[[#This Row],[Landmark]]) - FIND("- ",Table13[[#This Row],[Landmark]]))</f>
        <v xml:space="preserve"> Frontopolar area</v>
      </c>
      <c r="L2" t="str" cm="1">
        <f t="array" ref="L2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B10</v>
      </c>
      <c r="M2">
        <v>75.762252221546234</v>
      </c>
    </row>
    <row r="3" spans="1:13" x14ac:dyDescent="0.3">
      <c r="A3">
        <v>75</v>
      </c>
      <c r="B3" t="s">
        <v>48</v>
      </c>
      <c r="C3" t="s">
        <v>111</v>
      </c>
      <c r="D3" t="str">
        <f xml:space="preserve"> "S" &amp; VALUE((SUBSTITUTE(Table13[[#This Row],[S'#'#]], "S", "")))</f>
        <v>S31</v>
      </c>
      <c r="E3" t="s">
        <v>41</v>
      </c>
      <c r="F3" t="s">
        <v>146</v>
      </c>
      <c r="G3" t="str">
        <f xml:space="preserve"> "D" &amp; VALUE((SUBSTITUTE(Table13[[#This Row],[D'#'#]], "D", "")))</f>
        <v>D26</v>
      </c>
      <c r="H3" t="str">
        <f>Table13[[#This Row],[CLEAN S'#'#]]&amp;"-"&amp;Table13[[#This Row],[CLEAN D'#'#]]</f>
        <v>S31-D26</v>
      </c>
      <c r="I3" t="s">
        <v>20</v>
      </c>
      <c r="J3" t="str">
        <f>TRIM("B" &amp; LEFT(Table13[[#This Row],[Landmark]],FIND(" - ",Table13[[#This Row],[Landmark]])))</f>
        <v>B9</v>
      </c>
      <c r="K3" t="str">
        <f>RIGHT(Table13[[#This Row],[Landmark]], LEN(Table13[[#This Row],[Landmark]]) - FIND("- ",Table13[[#This Row],[Landmark]]))</f>
        <v xml:space="preserve"> Dorsolateral prefrontal cortex</v>
      </c>
      <c r="L3" t="str" cm="1">
        <f t="array" ref="L3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B9</v>
      </c>
      <c r="M3">
        <v>48.439646223397212</v>
      </c>
    </row>
    <row r="4" spans="1:13" x14ac:dyDescent="0.3">
      <c r="A4">
        <v>249</v>
      </c>
      <c r="B4" t="s">
        <v>48</v>
      </c>
      <c r="C4" t="s">
        <v>111</v>
      </c>
      <c r="D4" t="str">
        <f xml:space="preserve"> "S" &amp; VALUE((SUBSTITUTE(Table13[[#This Row],[S'#'#]], "S", "")))</f>
        <v>S31</v>
      </c>
      <c r="E4" t="s">
        <v>86</v>
      </c>
      <c r="F4" t="s">
        <v>148</v>
      </c>
      <c r="G4" t="str">
        <f xml:space="preserve"> "D" &amp; VALUE((SUBSTITUTE(Table13[[#This Row],[D'#'#]], "D", "")))</f>
        <v>D27</v>
      </c>
      <c r="H4" t="str">
        <f>Table13[[#This Row],[CLEAN S'#'#]]&amp;"-"&amp;Table13[[#This Row],[CLEAN D'#'#]]</f>
        <v>S31-D27</v>
      </c>
      <c r="I4" t="s">
        <v>45</v>
      </c>
      <c r="J4" t="str">
        <f>TRIM("B" &amp; LEFT(Table13[[#This Row],[Landmark]],FIND(" - ",Table13[[#This Row],[Landmark]])))</f>
        <v>B46</v>
      </c>
      <c r="K4" t="str">
        <f>RIGHT(Table13[[#This Row],[Landmark]], LEN(Table13[[#This Row],[Landmark]]) - FIND("- ",Table13[[#This Row],[Landmark]]))</f>
        <v xml:space="preserve"> Dorsolateral prefrontal cortex</v>
      </c>
      <c r="L4" t="str" cm="1">
        <f t="array" ref="L4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B46</v>
      </c>
      <c r="M4">
        <v>49.339924090917542</v>
      </c>
    </row>
    <row r="5" spans="1:13" x14ac:dyDescent="0.3">
      <c r="A5">
        <v>86</v>
      </c>
      <c r="B5" t="s">
        <v>48</v>
      </c>
      <c r="C5" t="s">
        <v>111</v>
      </c>
      <c r="D5" t="str">
        <f xml:space="preserve"> "S" &amp; VALUE((SUBSTITUTE(Table13[[#This Row],[S'#'#]], "S", "")))</f>
        <v>S31</v>
      </c>
      <c r="E5" t="s">
        <v>50</v>
      </c>
      <c r="F5" t="s">
        <v>147</v>
      </c>
      <c r="G5" t="str">
        <f xml:space="preserve"> "D" &amp; VALUE((SUBSTITUTE(Table13[[#This Row],[D'#'#]], "D", "")))</f>
        <v>D28</v>
      </c>
      <c r="H5" t="str">
        <f>Table13[[#This Row],[CLEAN S'#'#]]&amp;"-"&amp;Table13[[#This Row],[CLEAN D'#'#]]</f>
        <v>S31-D28</v>
      </c>
      <c r="I5" t="s">
        <v>19</v>
      </c>
      <c r="J5" t="str">
        <f>TRIM("B" &amp; LEFT(Table13[[#This Row],[Landmark]],FIND(" - ",Table13[[#This Row],[Landmark]])))</f>
        <v>B10</v>
      </c>
      <c r="K5" t="str">
        <f>RIGHT(Table13[[#This Row],[Landmark]], LEN(Table13[[#This Row],[Landmark]]) - FIND("- ",Table13[[#This Row],[Landmark]]))</f>
        <v xml:space="preserve"> Frontopolar area</v>
      </c>
      <c r="L5" t="str" cm="1">
        <f t="array" ref="L5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B10</v>
      </c>
      <c r="M5">
        <v>69.6339937339784</v>
      </c>
    </row>
    <row r="6" spans="1:13" x14ac:dyDescent="0.3">
      <c r="A6">
        <v>83</v>
      </c>
      <c r="B6" t="s">
        <v>49</v>
      </c>
      <c r="C6" t="s">
        <v>114</v>
      </c>
      <c r="D6" t="str">
        <f xml:space="preserve"> "S" &amp; VALUE((SUBSTITUTE(Table13[[#This Row],[S'#'#]], "S", "")))</f>
        <v>S2</v>
      </c>
      <c r="E6" t="s">
        <v>18</v>
      </c>
      <c r="F6" t="s">
        <v>145</v>
      </c>
      <c r="G6" t="str">
        <f xml:space="preserve"> "D" &amp; VALUE((SUBSTITUTE(Table13[[#This Row],[D'#'#]], "D", "")))</f>
        <v>D2</v>
      </c>
      <c r="H6" t="str">
        <f>Table13[[#This Row],[CLEAN S'#'#]]&amp;"-"&amp;Table13[[#This Row],[CLEAN D'#'#]]</f>
        <v>S2-D2</v>
      </c>
      <c r="I6" t="s">
        <v>19</v>
      </c>
      <c r="J6" t="str">
        <f>TRIM("B" &amp; LEFT(Table13[[#This Row],[Landmark]],FIND(" - ",Table13[[#This Row],[Landmark]])))</f>
        <v>B10</v>
      </c>
      <c r="K6" t="str">
        <f>RIGHT(Table13[[#This Row],[Landmark]], LEN(Table13[[#This Row],[Landmark]]) - FIND("- ",Table13[[#This Row],[Landmark]]))</f>
        <v xml:space="preserve"> Frontopolar area</v>
      </c>
      <c r="L6" s="1" t="str" cm="1">
        <f t="array" ref="L6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B10</v>
      </c>
      <c r="M6">
        <v>72.465827339594071</v>
      </c>
    </row>
    <row r="7" spans="1:13" x14ac:dyDescent="0.3">
      <c r="A7">
        <v>72</v>
      </c>
      <c r="B7" t="s">
        <v>49</v>
      </c>
      <c r="C7" t="s">
        <v>114</v>
      </c>
      <c r="D7" t="str">
        <f xml:space="preserve"> "S" &amp; VALUE((SUBSTITUTE(Table13[[#This Row],[S'#'#]], "S", "")))</f>
        <v>S2</v>
      </c>
      <c r="E7" t="s">
        <v>43</v>
      </c>
      <c r="F7" t="s">
        <v>149</v>
      </c>
      <c r="G7" t="str">
        <f xml:space="preserve"> "D" &amp; VALUE((SUBSTITUTE(Table13[[#This Row],[D'#'#]], "D", "")))</f>
        <v>D3</v>
      </c>
      <c r="H7" t="str">
        <f>Table13[[#This Row],[CLEAN S'#'#]]&amp;"-"&amp;Table13[[#This Row],[CLEAN D'#'#]]</f>
        <v>S2-D3</v>
      </c>
      <c r="I7" t="s">
        <v>20</v>
      </c>
      <c r="J7" t="str">
        <f>TRIM("B" &amp; LEFT(Table13[[#This Row],[Landmark]],FIND(" - ",Table13[[#This Row],[Landmark]])))</f>
        <v>B9</v>
      </c>
      <c r="K7" t="str">
        <f>RIGHT(Table13[[#This Row],[Landmark]], LEN(Table13[[#This Row],[Landmark]]) - FIND("- ",Table13[[#This Row],[Landmark]]))</f>
        <v xml:space="preserve"> Dorsolateral prefrontal cortex</v>
      </c>
      <c r="L7" t="str" cm="1">
        <f t="array" ref="L7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B9</v>
      </c>
      <c r="M7">
        <v>51.524807797234601</v>
      </c>
    </row>
    <row r="8" spans="1:13" x14ac:dyDescent="0.3">
      <c r="A8">
        <v>252</v>
      </c>
      <c r="B8" t="s">
        <v>49</v>
      </c>
      <c r="C8" t="s">
        <v>114</v>
      </c>
      <c r="D8" t="str">
        <f xml:space="preserve"> "S" &amp; VALUE((SUBSTITUTE(Table13[[#This Row],[S'#'#]], "S", "")))</f>
        <v>S2</v>
      </c>
      <c r="E8" t="s">
        <v>88</v>
      </c>
      <c r="F8" t="s">
        <v>151</v>
      </c>
      <c r="G8" t="str">
        <f xml:space="preserve"> "D" &amp; VALUE((SUBSTITUTE(Table13[[#This Row],[D'#'#]], "D", "")))</f>
        <v>D4</v>
      </c>
      <c r="H8" t="str">
        <f>Table13[[#This Row],[CLEAN S'#'#]]&amp;"-"&amp;Table13[[#This Row],[CLEAN D'#'#]]</f>
        <v>S2-D4</v>
      </c>
      <c r="I8" t="s">
        <v>45</v>
      </c>
      <c r="J8" t="str">
        <f>TRIM("B" &amp; LEFT(Table13[[#This Row],[Landmark]],FIND(" - ",Table13[[#This Row],[Landmark]])))</f>
        <v>B46</v>
      </c>
      <c r="K8" t="str">
        <f>RIGHT(Table13[[#This Row],[Landmark]], LEN(Table13[[#This Row],[Landmark]]) - FIND("- ",Table13[[#This Row],[Landmark]]))</f>
        <v xml:space="preserve"> Dorsolateral prefrontal cortex</v>
      </c>
      <c r="L8" t="str" cm="1">
        <f t="array" ref="L8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B46</v>
      </c>
      <c r="M8">
        <v>47.360914342532709</v>
      </c>
    </row>
    <row r="9" spans="1:13" x14ac:dyDescent="0.3">
      <c r="A9">
        <v>89</v>
      </c>
      <c r="B9" t="s">
        <v>49</v>
      </c>
      <c r="C9" t="s">
        <v>114</v>
      </c>
      <c r="D9" t="str">
        <f xml:space="preserve"> "S" &amp; VALUE((SUBSTITUTE(Table13[[#This Row],[S'#'#]], "S", "")))</f>
        <v>S2</v>
      </c>
      <c r="E9" t="s">
        <v>52</v>
      </c>
      <c r="F9" t="s">
        <v>150</v>
      </c>
      <c r="G9" t="str">
        <f xml:space="preserve"> "D" &amp; VALUE((SUBSTITUTE(Table13[[#This Row],[D'#'#]], "D", "")))</f>
        <v>D1</v>
      </c>
      <c r="H9" t="str">
        <f>Table13[[#This Row],[CLEAN S'#'#]]&amp;"-"&amp;Table13[[#This Row],[CLEAN D'#'#]]</f>
        <v>S2-D1</v>
      </c>
      <c r="I9" t="s">
        <v>19</v>
      </c>
      <c r="J9" t="str">
        <f>TRIM("B" &amp; LEFT(Table13[[#This Row],[Landmark]],FIND(" - ",Table13[[#This Row],[Landmark]])))</f>
        <v>B10</v>
      </c>
      <c r="K9" t="str">
        <f>RIGHT(Table13[[#This Row],[Landmark]], LEN(Table13[[#This Row],[Landmark]]) - FIND("- ",Table13[[#This Row],[Landmark]]))</f>
        <v xml:space="preserve"> Frontopolar area</v>
      </c>
      <c r="L9" t="str" cm="1">
        <f t="array" ref="L9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B10</v>
      </c>
      <c r="M9">
        <v>68.781246084602387</v>
      </c>
    </row>
    <row r="10" spans="1:13" x14ac:dyDescent="0.3">
      <c r="A10">
        <v>247</v>
      </c>
      <c r="B10" t="s">
        <v>106</v>
      </c>
      <c r="C10" t="s">
        <v>115</v>
      </c>
      <c r="D10" t="str">
        <f xml:space="preserve"> "S" &amp; VALUE((SUBSTITUTE(Table13[[#This Row],[S'#'#]], "S", "")))</f>
        <v>S32</v>
      </c>
      <c r="E10" t="s">
        <v>86</v>
      </c>
      <c r="F10" t="s">
        <v>148</v>
      </c>
      <c r="G10" t="str">
        <f xml:space="preserve"> "D" &amp; VALUE((SUBSTITUTE(Table13[[#This Row],[D'#'#]], "D", "")))</f>
        <v>D27</v>
      </c>
      <c r="H10" t="str">
        <f>Table13[[#This Row],[CLEAN S'#'#]]&amp;"-"&amp;Table13[[#This Row],[CLEAN D'#'#]]</f>
        <v>S32-D27</v>
      </c>
      <c r="I10" t="s">
        <v>87</v>
      </c>
      <c r="J10" t="str">
        <f>TRIM("B" &amp; LEFT(Table13[[#This Row],[Landmark]],FIND(" - ",Table13[[#This Row],[Landmark]])))</f>
        <v>B45</v>
      </c>
      <c r="K10" t="str">
        <f>RIGHT(Table13[[#This Row],[Landmark]], LEN(Table13[[#This Row],[Landmark]]) - FIND("- ",Table13[[#This Row],[Landmark]]))</f>
        <v xml:space="preserve"> pars triangularis Broca's area</v>
      </c>
      <c r="L10" t="str" cm="1">
        <f t="array" ref="L10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B45</v>
      </c>
      <c r="M10">
        <v>48.786237904769898</v>
      </c>
    </row>
    <row r="11" spans="1:13" x14ac:dyDescent="0.3">
      <c r="A11">
        <v>272</v>
      </c>
      <c r="B11" t="s">
        <v>107</v>
      </c>
      <c r="C11" t="s">
        <v>116</v>
      </c>
      <c r="D11" t="str">
        <f xml:space="preserve"> "S" &amp; VALUE((SUBSTITUTE(Table13[[#This Row],[S'#'#]], "S", "")))</f>
        <v>S3</v>
      </c>
      <c r="E11" t="s">
        <v>88</v>
      </c>
      <c r="F11" t="s">
        <v>151</v>
      </c>
      <c r="G11" t="str">
        <f xml:space="preserve"> "D" &amp; VALUE((SUBSTITUTE(Table13[[#This Row],[D'#'#]], "D", "")))</f>
        <v>D4</v>
      </c>
      <c r="H11" t="str">
        <f>Table13[[#This Row],[CLEAN S'#'#]]&amp;"-"&amp;Table13[[#This Row],[CLEAN D'#'#]]</f>
        <v>S3-D4</v>
      </c>
      <c r="I11" t="s">
        <v>87</v>
      </c>
      <c r="J11" t="str">
        <f>TRIM("B" &amp; LEFT(Table13[[#This Row],[Landmark]],FIND(" - ",Table13[[#This Row],[Landmark]])))</f>
        <v>B45</v>
      </c>
      <c r="K11" t="str">
        <f>RIGHT(Table13[[#This Row],[Landmark]], LEN(Table13[[#This Row],[Landmark]]) - FIND("- ",Table13[[#This Row],[Landmark]]))</f>
        <v xml:space="preserve"> pars triangularis Broca's area</v>
      </c>
      <c r="L11" t="str" cm="1">
        <f t="array" ref="L11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B45</v>
      </c>
      <c r="M11">
        <v>43.876992558083714</v>
      </c>
    </row>
    <row r="12" spans="1:13" x14ac:dyDescent="0.3">
      <c r="A12">
        <v>261</v>
      </c>
      <c r="B12" t="s">
        <v>35</v>
      </c>
      <c r="C12" t="s">
        <v>117</v>
      </c>
      <c r="D12" t="str">
        <f xml:space="preserve"> "S" &amp; VALUE((SUBSTITUTE(Table13[[#This Row],[S'#'#]], "S", "")))</f>
        <v>S25</v>
      </c>
      <c r="E12" t="s">
        <v>84</v>
      </c>
      <c r="F12" t="s">
        <v>153</v>
      </c>
      <c r="G12" t="str">
        <f xml:space="preserve"> "D" &amp; VALUE((SUBSTITUTE(Table13[[#This Row],[D'#'#]], "D", "")))</f>
        <v>D21</v>
      </c>
      <c r="H12" t="str">
        <f>Table13[[#This Row],[CLEAN S'#'#]]&amp;"-"&amp;Table13[[#This Row],[CLEAN D'#'#]]</f>
        <v>S25-D21</v>
      </c>
      <c r="I12" t="s">
        <v>81</v>
      </c>
      <c r="J12" t="str">
        <f>TRIM("B" &amp; LEFT(Table13[[#This Row],[Landmark]],FIND(" - ",Table13[[#This Row],[Landmark]])))</f>
        <v>B40</v>
      </c>
      <c r="K12" t="str">
        <f>RIGHT(Table13[[#This Row],[Landmark]], LEN(Table13[[#This Row],[Landmark]]) - FIND("- ",Table13[[#This Row],[Landmark]]))</f>
        <v xml:space="preserve"> Supramarginal gyrus part of Wernicke's area</v>
      </c>
      <c r="L12" t="str" cm="1">
        <f t="array" ref="L12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B40</v>
      </c>
      <c r="M12">
        <v>43.319737632115164</v>
      </c>
    </row>
    <row r="13" spans="1:13" x14ac:dyDescent="0.3">
      <c r="A13">
        <v>23</v>
      </c>
      <c r="B13" t="s">
        <v>35</v>
      </c>
      <c r="C13" t="s">
        <v>117</v>
      </c>
      <c r="D13" t="str">
        <f xml:space="preserve"> "S" &amp; VALUE((SUBSTITUTE(Table13[[#This Row],[S'#'#]], "S", "")))</f>
        <v>S25</v>
      </c>
      <c r="E13" t="s">
        <v>36</v>
      </c>
      <c r="F13" t="s">
        <v>152</v>
      </c>
      <c r="G13" t="str">
        <f xml:space="preserve"> "D" &amp; VALUE((SUBSTITUTE(Table13[[#This Row],[D'#'#]], "D", "")))</f>
        <v>D25</v>
      </c>
      <c r="H13" t="str">
        <f>Table13[[#This Row],[CLEAN S'#'#]]&amp;"-"&amp;Table13[[#This Row],[CLEAN D'#'#]]</f>
        <v>S25-D25</v>
      </c>
      <c r="I13" t="s">
        <v>2</v>
      </c>
      <c r="J13" t="str">
        <f>TRIM("B" &amp; LEFT(Table13[[#This Row],[Landmark]],FIND(" - ",Table13[[#This Row],[Landmark]])))</f>
        <v>B6</v>
      </c>
      <c r="K13" t="str">
        <f>RIGHT(Table13[[#This Row],[Landmark]], LEN(Table13[[#This Row],[Landmark]]) - FIND("- ",Table13[[#This Row],[Landmark]]))</f>
        <v xml:space="preserve"> Pre-Motor and Supplementary Motor Cortex</v>
      </c>
      <c r="L13" t="str" cm="1">
        <f t="array" ref="L13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B6</v>
      </c>
      <c r="M13">
        <v>61.71078961813383</v>
      </c>
    </row>
    <row r="14" spans="1:13" x14ac:dyDescent="0.3">
      <c r="A14">
        <v>210</v>
      </c>
      <c r="B14" t="s">
        <v>90</v>
      </c>
      <c r="C14" t="s">
        <v>118</v>
      </c>
      <c r="D14" t="str">
        <f xml:space="preserve"> "S" &amp; VALUE((SUBSTITUTE(Table13[[#This Row],[S'#'#]], "S", "")))</f>
        <v>S10</v>
      </c>
      <c r="E14" t="s">
        <v>80</v>
      </c>
      <c r="F14" t="s">
        <v>155</v>
      </c>
      <c r="G14" t="str">
        <f xml:space="preserve"> "D" &amp; VALUE((SUBSTITUTE(Table13[[#This Row],[D'#'#]], "D", "")))</f>
        <v>D10</v>
      </c>
      <c r="H14" t="str">
        <f>Table13[[#This Row],[CLEAN S'#'#]]&amp;"-"&amp;Table13[[#This Row],[CLEAN D'#'#]]</f>
        <v>S10-D10</v>
      </c>
      <c r="I14" t="s">
        <v>81</v>
      </c>
      <c r="J14" t="str">
        <f>TRIM("B" &amp; LEFT(Table13[[#This Row],[Landmark]],FIND(" - ",Table13[[#This Row],[Landmark]])))</f>
        <v>B40</v>
      </c>
      <c r="K14" t="str">
        <f>RIGHT(Table13[[#This Row],[Landmark]], LEN(Table13[[#This Row],[Landmark]]) - FIND("- ",Table13[[#This Row],[Landmark]]))</f>
        <v xml:space="preserve"> Supramarginal gyrus part of Wernicke's area</v>
      </c>
      <c r="L14" t="str" cm="1">
        <f t="array" ref="L14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B40</v>
      </c>
      <c r="M14">
        <v>50.035075764105464</v>
      </c>
    </row>
    <row r="15" spans="1:13" x14ac:dyDescent="0.3">
      <c r="A15">
        <v>27</v>
      </c>
      <c r="B15" t="s">
        <v>90</v>
      </c>
      <c r="C15" t="s">
        <v>118</v>
      </c>
      <c r="D15" t="str">
        <f xml:space="preserve"> "S" &amp; VALUE((SUBSTITUTE(Table13[[#This Row],[S'#'#]], "S", "")))</f>
        <v>S10</v>
      </c>
      <c r="E15" t="s">
        <v>91</v>
      </c>
      <c r="F15" t="s">
        <v>154</v>
      </c>
      <c r="G15" t="str">
        <f xml:space="preserve"> "D" &amp; VALUE((SUBSTITUTE(Table13[[#This Row],[D'#'#]], "D", "")))</f>
        <v>D6</v>
      </c>
      <c r="H15" t="str">
        <f>Table13[[#This Row],[CLEAN S'#'#]]&amp;"-"&amp;Table13[[#This Row],[CLEAN D'#'#]]</f>
        <v>S10-D6</v>
      </c>
      <c r="I15" t="s">
        <v>2</v>
      </c>
      <c r="J15" t="str">
        <f>TRIM("B" &amp; LEFT(Table13[[#This Row],[Landmark]],FIND(" - ",Table13[[#This Row],[Landmark]])))</f>
        <v>B6</v>
      </c>
      <c r="K15" t="str">
        <f>RIGHT(Table13[[#This Row],[Landmark]], LEN(Table13[[#This Row],[Landmark]]) - FIND("- ",Table13[[#This Row],[Landmark]]))</f>
        <v xml:space="preserve"> Pre-Motor and Supplementary Motor Cortex</v>
      </c>
      <c r="L15" t="str" cm="1">
        <f t="array" ref="L15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B6</v>
      </c>
      <c r="M15">
        <v>56.868339864991</v>
      </c>
    </row>
    <row r="16" spans="1:13" x14ac:dyDescent="0.3">
      <c r="A16">
        <v>265</v>
      </c>
      <c r="B16" t="s">
        <v>16</v>
      </c>
      <c r="C16" t="s">
        <v>119</v>
      </c>
      <c r="D16" t="str">
        <f xml:space="preserve"> "S" &amp; VALUE((SUBSTITUTE(Table13[[#This Row],[S'#'#]], "S", "")))</f>
        <v>S23</v>
      </c>
      <c r="E16" t="s">
        <v>84</v>
      </c>
      <c r="F16" t="s">
        <v>153</v>
      </c>
      <c r="G16" t="str">
        <f xml:space="preserve"> "D" &amp; VALUE((SUBSTITUTE(Table13[[#This Row],[D'#'#]], "D", "")))</f>
        <v>D21</v>
      </c>
      <c r="H16" t="str">
        <f>Table13[[#This Row],[CLEAN S'#'#]]&amp;"-"&amp;Table13[[#This Row],[CLEAN D'#'#]]</f>
        <v>S23-D21</v>
      </c>
      <c r="I16" t="s">
        <v>81</v>
      </c>
      <c r="J16" t="str">
        <f>TRIM("B" &amp; LEFT(Table13[[#This Row],[Landmark]],FIND(" - ",Table13[[#This Row],[Landmark]])))</f>
        <v>B40</v>
      </c>
      <c r="K16" t="str">
        <f>RIGHT(Table13[[#This Row],[Landmark]], LEN(Table13[[#This Row],[Landmark]]) - FIND("- ",Table13[[#This Row],[Landmark]]))</f>
        <v xml:space="preserve"> Supramarginal gyrus part of Wernicke's area</v>
      </c>
      <c r="L16" t="str" cm="1">
        <f t="array" ref="L16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B40</v>
      </c>
      <c r="M16">
        <v>41.82257466407458</v>
      </c>
    </row>
    <row r="17" spans="1:13" x14ac:dyDescent="0.3">
      <c r="A17">
        <v>5</v>
      </c>
      <c r="B17" t="s">
        <v>16</v>
      </c>
      <c r="C17" t="s">
        <v>119</v>
      </c>
      <c r="D17" t="str">
        <f xml:space="preserve"> "S" &amp; VALUE((SUBSTITUTE(Table13[[#This Row],[S'#'#]], "S", "")))</f>
        <v>S23</v>
      </c>
      <c r="E17" t="s">
        <v>92</v>
      </c>
      <c r="F17" t="s">
        <v>156</v>
      </c>
      <c r="G17" t="str">
        <f xml:space="preserve"> "D" &amp; VALUE((SUBSTITUTE(Table13[[#This Row],[D'#'#]], "D", "")))</f>
        <v>D9</v>
      </c>
      <c r="H17" t="str">
        <f>Table13[[#This Row],[CLEAN S'#'#]]&amp;"-"&amp;Table13[[#This Row],[CLEAN D'#'#]]</f>
        <v>S23-D9</v>
      </c>
      <c r="I17" t="s">
        <v>15</v>
      </c>
      <c r="J17" t="str">
        <f>TRIM("B" &amp; LEFT(Table13[[#This Row],[Landmark]],FIND(" - ",Table13[[#This Row],[Landmark]])))</f>
        <v>B5</v>
      </c>
      <c r="K17" t="str">
        <f>RIGHT(Table13[[#This Row],[Landmark]], LEN(Table13[[#This Row],[Landmark]]) - FIND("- ",Table13[[#This Row],[Landmark]]))</f>
        <v xml:space="preserve"> Somatosensory Association Cortex</v>
      </c>
      <c r="L17" t="str" cm="1">
        <f t="array" ref="L17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B5</v>
      </c>
      <c r="M17">
        <v>52.419348185504674</v>
      </c>
    </row>
    <row r="18" spans="1:13" x14ac:dyDescent="0.3">
      <c r="A18">
        <v>40</v>
      </c>
      <c r="B18" t="s">
        <v>16</v>
      </c>
      <c r="C18" t="s">
        <v>119</v>
      </c>
      <c r="D18" t="str">
        <f xml:space="preserve"> "S" &amp; VALUE((SUBSTITUTE(Table13[[#This Row],[S'#'#]], "S", "")))</f>
        <v>S23</v>
      </c>
      <c r="E18" t="s">
        <v>12</v>
      </c>
      <c r="F18" t="s">
        <v>157</v>
      </c>
      <c r="G18" t="str">
        <f xml:space="preserve"> "D" &amp; VALUE((SUBSTITUTE(Table13[[#This Row],[D'#'#]], "D", "")))</f>
        <v>D19</v>
      </c>
      <c r="H18" t="str">
        <f>Table13[[#This Row],[CLEAN S'#'#]]&amp;"-"&amp;Table13[[#This Row],[CLEAN D'#'#]]</f>
        <v>S23-D19</v>
      </c>
      <c r="I18" t="s">
        <v>11</v>
      </c>
      <c r="J18" t="str">
        <f>TRIM("B" &amp; LEFT(Table13[[#This Row],[Landmark]],FIND(" - ",Table13[[#This Row],[Landmark]])))</f>
        <v>B7</v>
      </c>
      <c r="K18" t="str">
        <f>RIGHT(Table13[[#This Row],[Landmark]], LEN(Table13[[#This Row],[Landmark]]) - FIND("- ",Table13[[#This Row],[Landmark]]))</f>
        <v xml:space="preserve"> Somatosensory Association Cortex</v>
      </c>
      <c r="L18" t="str" cm="1">
        <f t="array" ref="L18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B7</v>
      </c>
      <c r="M18">
        <v>82.720277616690083</v>
      </c>
    </row>
    <row r="19" spans="1:13" x14ac:dyDescent="0.3">
      <c r="A19">
        <v>214</v>
      </c>
      <c r="B19" t="s">
        <v>14</v>
      </c>
      <c r="C19" t="s">
        <v>120</v>
      </c>
      <c r="D19" t="str">
        <f xml:space="preserve"> "S" &amp; VALUE((SUBSTITUTE(Table13[[#This Row],[S'#'#]], "S", "")))</f>
        <v>S12</v>
      </c>
      <c r="E19" t="s">
        <v>80</v>
      </c>
      <c r="F19" t="s">
        <v>155</v>
      </c>
      <c r="G19" t="str">
        <f xml:space="preserve"> "D" &amp; VALUE((SUBSTITUTE(Table13[[#This Row],[D'#'#]], "D", "")))</f>
        <v>D10</v>
      </c>
      <c r="H19" t="str">
        <f>Table13[[#This Row],[CLEAN S'#'#]]&amp;"-"&amp;Table13[[#This Row],[CLEAN D'#'#]]</f>
        <v>S12-D10</v>
      </c>
      <c r="I19" t="s">
        <v>81</v>
      </c>
      <c r="J19" t="str">
        <f>TRIM("B" &amp; LEFT(Table13[[#This Row],[Landmark]],FIND(" - ",Table13[[#This Row],[Landmark]])))</f>
        <v>B40</v>
      </c>
      <c r="K19" t="str">
        <f>RIGHT(Table13[[#This Row],[Landmark]], LEN(Table13[[#This Row],[Landmark]]) - FIND("- ",Table13[[#This Row],[Landmark]]))</f>
        <v xml:space="preserve"> Supramarginal gyrus part of Wernicke's area</v>
      </c>
      <c r="L19" t="str" cm="1">
        <f t="array" ref="L19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B40</v>
      </c>
      <c r="M19">
        <v>45.114688877848351</v>
      </c>
    </row>
    <row r="20" spans="1:13" x14ac:dyDescent="0.3">
      <c r="A20">
        <v>8</v>
      </c>
      <c r="B20" t="s">
        <v>14</v>
      </c>
      <c r="C20" t="s">
        <v>120</v>
      </c>
      <c r="D20" t="str">
        <f xml:space="preserve"> "S" &amp; VALUE((SUBSTITUTE(Table13[[#This Row],[S'#'#]], "S", "")))</f>
        <v>S12</v>
      </c>
      <c r="E20" t="s">
        <v>92</v>
      </c>
      <c r="F20" t="s">
        <v>156</v>
      </c>
      <c r="G20" t="str">
        <f xml:space="preserve"> "D" &amp; VALUE((SUBSTITUTE(Table13[[#This Row],[D'#'#]], "D", "")))</f>
        <v>D9</v>
      </c>
      <c r="H20" t="str">
        <f>Table13[[#This Row],[CLEAN S'#'#]]&amp;"-"&amp;Table13[[#This Row],[CLEAN D'#'#]]</f>
        <v>S12-D9</v>
      </c>
      <c r="I20" t="s">
        <v>15</v>
      </c>
      <c r="J20" t="str">
        <f>TRIM("B" &amp; LEFT(Table13[[#This Row],[Landmark]],FIND(" - ",Table13[[#This Row],[Landmark]])))</f>
        <v>B5</v>
      </c>
      <c r="K20" t="str">
        <f>RIGHT(Table13[[#This Row],[Landmark]], LEN(Table13[[#This Row],[Landmark]]) - FIND("- ",Table13[[#This Row],[Landmark]]))</f>
        <v xml:space="preserve"> Somatosensory Association Cortex</v>
      </c>
      <c r="L20" t="str" cm="1">
        <f t="array" ref="L20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B5</v>
      </c>
      <c r="M20">
        <v>47.388179996147556</v>
      </c>
    </row>
    <row r="21" spans="1:13" x14ac:dyDescent="0.3">
      <c r="A21">
        <v>38</v>
      </c>
      <c r="B21" t="s">
        <v>14</v>
      </c>
      <c r="C21" t="s">
        <v>120</v>
      </c>
      <c r="D21" t="str">
        <f xml:space="preserve"> "S" &amp; VALUE((SUBSTITUTE(Table13[[#This Row],[S'#'#]], "S", "")))</f>
        <v>S12</v>
      </c>
      <c r="E21" t="s">
        <v>10</v>
      </c>
      <c r="F21" t="s">
        <v>166</v>
      </c>
      <c r="G21" t="str">
        <f xml:space="preserve"> "D" &amp; VALUE((SUBSTITUTE(Table13[[#This Row],[D'#'#]], "D", "")))</f>
        <v>D12</v>
      </c>
      <c r="H21" t="str">
        <f>Table13[[#This Row],[CLEAN S'#'#]]&amp;"-"&amp;Table13[[#This Row],[CLEAN D'#'#]]</f>
        <v>S12-D12</v>
      </c>
      <c r="I21" t="s">
        <v>11</v>
      </c>
      <c r="J21" t="str">
        <f>TRIM("B" &amp; LEFT(Table13[[#This Row],[Landmark]],FIND(" - ",Table13[[#This Row],[Landmark]])))</f>
        <v>B7</v>
      </c>
      <c r="K21" t="str">
        <f>RIGHT(Table13[[#This Row],[Landmark]], LEN(Table13[[#This Row],[Landmark]]) - FIND("- ",Table13[[#This Row],[Landmark]]))</f>
        <v xml:space="preserve"> Somatosensory Association Cortex</v>
      </c>
      <c r="L21" t="str" cm="1">
        <f t="array" ref="L21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B7</v>
      </c>
      <c r="M21">
        <v>86.018529545952191</v>
      </c>
    </row>
    <row r="22" spans="1:13" x14ac:dyDescent="0.3">
      <c r="A22">
        <v>206</v>
      </c>
      <c r="B22" t="s">
        <v>83</v>
      </c>
      <c r="C22" t="s">
        <v>121</v>
      </c>
      <c r="D22" t="str">
        <f xml:space="preserve"> "S" &amp; VALUE((SUBSTITUTE(Table13[[#This Row],[S'#'#]], "S", "")))</f>
        <v>S24</v>
      </c>
      <c r="E22" t="s">
        <v>84</v>
      </c>
      <c r="F22" t="s">
        <v>153</v>
      </c>
      <c r="G22" t="str">
        <f xml:space="preserve"> "D" &amp; VALUE((SUBSTITUTE(Table13[[#This Row],[D'#'#]], "D", "")))</f>
        <v>D21</v>
      </c>
      <c r="H22" t="str">
        <f>Table13[[#This Row],[CLEAN S'#'#]]&amp;"-"&amp;Table13[[#This Row],[CLEAN D'#'#]]</f>
        <v>S24-D21</v>
      </c>
      <c r="I22" t="s">
        <v>81</v>
      </c>
      <c r="J22" t="str">
        <f>TRIM("B" &amp; LEFT(Table13[[#This Row],[Landmark]],FIND(" - ",Table13[[#This Row],[Landmark]])))</f>
        <v>B40</v>
      </c>
      <c r="K22" t="str">
        <f>RIGHT(Table13[[#This Row],[Landmark]], LEN(Table13[[#This Row],[Landmark]]) - FIND("- ",Table13[[#This Row],[Landmark]]))</f>
        <v xml:space="preserve"> Supramarginal gyrus part of Wernicke's area</v>
      </c>
      <c r="L22" t="str" cm="1">
        <f t="array" ref="L22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B40</v>
      </c>
      <c r="M22">
        <v>65.459488258493153</v>
      </c>
    </row>
    <row r="23" spans="1:13" x14ac:dyDescent="0.3">
      <c r="A23">
        <v>202</v>
      </c>
      <c r="B23" t="s">
        <v>79</v>
      </c>
      <c r="C23" t="s">
        <v>122</v>
      </c>
      <c r="D23" t="str">
        <f xml:space="preserve"> "S" &amp; VALUE((SUBSTITUTE(Table13[[#This Row],[S'#'#]], "S", "")))</f>
        <v>S13</v>
      </c>
      <c r="E23" t="s">
        <v>80</v>
      </c>
      <c r="F23" t="s">
        <v>155</v>
      </c>
      <c r="G23" t="str">
        <f xml:space="preserve"> "D" &amp; VALUE((SUBSTITUTE(Table13[[#This Row],[D'#'#]], "D", "")))</f>
        <v>D10</v>
      </c>
      <c r="H23" t="str">
        <f>Table13[[#This Row],[CLEAN S'#'#]]&amp;"-"&amp;Table13[[#This Row],[CLEAN D'#'#]]</f>
        <v>S13-D10</v>
      </c>
      <c r="I23" t="s">
        <v>81</v>
      </c>
      <c r="J23" t="str">
        <f>TRIM("B" &amp; LEFT(Table13[[#This Row],[Landmark]],FIND(" - ",Table13[[#This Row],[Landmark]])))</f>
        <v>B40</v>
      </c>
      <c r="K23" t="str">
        <f>RIGHT(Table13[[#This Row],[Landmark]], LEN(Table13[[#This Row],[Landmark]]) - FIND("- ",Table13[[#This Row],[Landmark]]))</f>
        <v xml:space="preserve"> Supramarginal gyrus part of Wernicke's area</v>
      </c>
      <c r="L23" t="str" cm="1">
        <f t="array" ref="L23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B40</v>
      </c>
      <c r="M23">
        <v>68.976355998934196</v>
      </c>
    </row>
    <row r="24" spans="1:13" x14ac:dyDescent="0.3">
      <c r="A24">
        <v>31</v>
      </c>
      <c r="B24" t="s">
        <v>0</v>
      </c>
      <c r="C24" t="s">
        <v>123</v>
      </c>
      <c r="D24" t="str">
        <f xml:space="preserve"> "S" &amp; VALUE((SUBSTITUTE(Table13[[#This Row],[S'#'#]], "S", "")))</f>
        <v>S9</v>
      </c>
      <c r="E24" t="s">
        <v>8</v>
      </c>
      <c r="F24" t="s">
        <v>158</v>
      </c>
      <c r="G24" t="str">
        <f xml:space="preserve"> "D" &amp; VALUE((SUBSTITUTE(Table13[[#This Row],[D'#'#]], "D", "")))</f>
        <v>D23</v>
      </c>
      <c r="H24" t="str">
        <f>Table13[[#This Row],[CLEAN S'#'#]]&amp;"-"&amp;Table13[[#This Row],[CLEAN D'#'#]]</f>
        <v>S9-D23</v>
      </c>
      <c r="I24" t="s">
        <v>2</v>
      </c>
      <c r="J24" t="str">
        <f>TRIM("B" &amp; LEFT(Table13[[#This Row],[Landmark]],FIND(" - ",Table13[[#This Row],[Landmark]])))</f>
        <v>B6</v>
      </c>
      <c r="K24" t="str">
        <f>RIGHT(Table13[[#This Row],[Landmark]], LEN(Table13[[#This Row],[Landmark]]) - FIND("- ",Table13[[#This Row],[Landmark]]))</f>
        <v xml:space="preserve"> Pre-Motor and Supplementary Motor Cortex</v>
      </c>
      <c r="L24" t="str" cm="1">
        <f t="array" ref="L24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B6</v>
      </c>
      <c r="M24">
        <v>56.451900857531207</v>
      </c>
    </row>
    <row r="25" spans="1:13" x14ac:dyDescent="0.3">
      <c r="A25">
        <v>33</v>
      </c>
      <c r="B25" t="s">
        <v>0</v>
      </c>
      <c r="C25" t="s">
        <v>123</v>
      </c>
      <c r="D25" t="str">
        <f xml:space="preserve"> "S" &amp; VALUE((SUBSTITUTE(Table13[[#This Row],[S'#'#]], "S", "")))</f>
        <v>S9</v>
      </c>
      <c r="E25" t="s">
        <v>5</v>
      </c>
      <c r="F25" t="s">
        <v>159</v>
      </c>
      <c r="G25" t="str">
        <f xml:space="preserve"> "D" &amp; VALUE((SUBSTITUTE(Table13[[#This Row],[D'#'#]], "D", "")))</f>
        <v>D7</v>
      </c>
      <c r="H25" t="str">
        <f>Table13[[#This Row],[CLEAN S'#'#]]&amp;"-"&amp;Table13[[#This Row],[CLEAN D'#'#]]</f>
        <v>S9-D7</v>
      </c>
      <c r="I25" t="s">
        <v>2</v>
      </c>
      <c r="J25" t="str">
        <f>TRIM("B" &amp; LEFT(Table13[[#This Row],[Landmark]],FIND(" - ",Table13[[#This Row],[Landmark]])))</f>
        <v>B6</v>
      </c>
      <c r="K25" t="str">
        <f>RIGHT(Table13[[#This Row],[Landmark]], LEN(Table13[[#This Row],[Landmark]]) - FIND("- ",Table13[[#This Row],[Landmark]]))</f>
        <v xml:space="preserve"> Pre-Motor and Supplementary Motor Cortex</v>
      </c>
      <c r="L25" t="str" cm="1">
        <f t="array" ref="L25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B6</v>
      </c>
      <c r="M25">
        <v>55.39125834977083</v>
      </c>
    </row>
    <row r="26" spans="1:13" x14ac:dyDescent="0.3">
      <c r="A26">
        <v>1</v>
      </c>
      <c r="B26" t="s">
        <v>0</v>
      </c>
      <c r="C26" t="s">
        <v>123</v>
      </c>
      <c r="D26" t="str">
        <f xml:space="preserve"> "S" &amp; VALUE((SUBSTITUTE(Table13[[#This Row],[S'#'#]], "S", "")))</f>
        <v>S9</v>
      </c>
      <c r="E26" t="s">
        <v>92</v>
      </c>
      <c r="F26" t="s">
        <v>156</v>
      </c>
      <c r="G26" t="str">
        <f xml:space="preserve"> "D" &amp; VALUE((SUBSTITUTE(Table13[[#This Row],[D'#'#]], "D", "")))</f>
        <v>D9</v>
      </c>
      <c r="H26" t="str">
        <f>Table13[[#This Row],[CLEAN S'#'#]]&amp;"-"&amp;Table13[[#This Row],[CLEAN D'#'#]]</f>
        <v>S9-D9</v>
      </c>
      <c r="I26" t="s">
        <v>3</v>
      </c>
      <c r="J26" t="str">
        <f>TRIM("B" &amp; LEFT(Table13[[#This Row],[Landmark]],FIND(" - ",Table13[[#This Row],[Landmark]])))</f>
        <v>B4</v>
      </c>
      <c r="K26" t="str">
        <f>RIGHT(Table13[[#This Row],[Landmark]], LEN(Table13[[#This Row],[Landmark]]) - FIND("- ",Table13[[#This Row],[Landmark]]))</f>
        <v xml:space="preserve"> Primary Motor Cortex</v>
      </c>
      <c r="L26" t="str" cm="1">
        <f t="array" ref="L26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</v>
      </c>
      <c r="M26">
        <v>47.126173651740643</v>
      </c>
    </row>
    <row r="27" spans="1:13" x14ac:dyDescent="0.3">
      <c r="A27">
        <v>12</v>
      </c>
      <c r="B27" t="s">
        <v>0</v>
      </c>
      <c r="C27" t="s">
        <v>123</v>
      </c>
      <c r="D27" t="str">
        <f xml:space="preserve"> "S" &amp; VALUE((SUBSTITUTE(Table13[[#This Row],[S'#'#]], "S", "")))</f>
        <v>S9</v>
      </c>
      <c r="E27" t="s">
        <v>1</v>
      </c>
      <c r="F27" t="s">
        <v>162</v>
      </c>
      <c r="G27" t="str">
        <f xml:space="preserve"> "D" &amp; VALUE((SUBSTITUTE(Table13[[#This Row],[D'#'#]], "D", "")))</f>
        <v>D5</v>
      </c>
      <c r="H27" t="str">
        <f>Table13[[#This Row],[CLEAN S'#'#]]&amp;"-"&amp;Table13[[#This Row],[CLEAN D'#'#]]</f>
        <v>S9-D5</v>
      </c>
      <c r="I27" t="s">
        <v>2</v>
      </c>
      <c r="J27" t="str">
        <f>TRIM("B" &amp; LEFT(Table13[[#This Row],[Landmark]],FIND(" - ",Table13[[#This Row],[Landmark]])))</f>
        <v>B6</v>
      </c>
      <c r="K27" t="str">
        <f>RIGHT(Table13[[#This Row],[Landmark]], LEN(Table13[[#This Row],[Landmark]]) - FIND("- ",Table13[[#This Row],[Landmark]]))</f>
        <v xml:space="preserve"> Pre-Motor and Supplementary Motor Cortex</v>
      </c>
      <c r="L27" t="str" cm="1">
        <f t="array" ref="L27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B6</v>
      </c>
      <c r="M27">
        <v>83.774189656940351</v>
      </c>
    </row>
    <row r="28" spans="1:13" x14ac:dyDescent="0.3">
      <c r="A28">
        <v>64</v>
      </c>
      <c r="B28" t="s">
        <v>46</v>
      </c>
      <c r="C28" t="s">
        <v>124</v>
      </c>
      <c r="D28" t="str">
        <f xml:space="preserve"> "S" &amp; VALUE((SUBSTITUTE(Table13[[#This Row],[S'#'#]], "S", "")))</f>
        <v>S29</v>
      </c>
      <c r="E28" t="s">
        <v>41</v>
      </c>
      <c r="F28" t="s">
        <v>146</v>
      </c>
      <c r="G28" t="str">
        <f xml:space="preserve"> "D" &amp; VALUE((SUBSTITUTE(Table13[[#This Row],[D'#'#]], "D", "")))</f>
        <v>D26</v>
      </c>
      <c r="H28" t="str">
        <f>Table13[[#This Row],[CLEAN S'#'#]]&amp;"-"&amp;Table13[[#This Row],[CLEAN D'#'#]]</f>
        <v>S29-D26</v>
      </c>
      <c r="I28" t="s">
        <v>20</v>
      </c>
      <c r="J28" t="str">
        <f>TRIM("B" &amp; LEFT(Table13[[#This Row],[Landmark]],FIND(" - ",Table13[[#This Row],[Landmark]])))</f>
        <v>B9</v>
      </c>
      <c r="K28" t="str">
        <f>RIGHT(Table13[[#This Row],[Landmark]], LEN(Table13[[#This Row],[Landmark]]) - FIND("- ",Table13[[#This Row],[Landmark]]))</f>
        <v xml:space="preserve"> Dorsolateral prefrontal cortex</v>
      </c>
      <c r="L28" t="str" cm="1">
        <f t="array" ref="L28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B9</v>
      </c>
      <c r="M28">
        <v>66.606282630862012</v>
      </c>
    </row>
    <row r="29" spans="1:13" x14ac:dyDescent="0.3">
      <c r="A29">
        <v>233</v>
      </c>
      <c r="B29" t="s">
        <v>46</v>
      </c>
      <c r="C29" t="s">
        <v>124</v>
      </c>
      <c r="D29" t="str">
        <f xml:space="preserve"> "S" &amp; VALUE((SUBSTITUTE(Table13[[#This Row],[S'#'#]], "S", "")))</f>
        <v>S29</v>
      </c>
      <c r="E29" t="s">
        <v>86</v>
      </c>
      <c r="F29" t="s">
        <v>148</v>
      </c>
      <c r="G29" t="str">
        <f xml:space="preserve"> "D" &amp; VALUE((SUBSTITUTE(Table13[[#This Row],[D'#'#]], "D", "")))</f>
        <v>D27</v>
      </c>
      <c r="H29" t="str">
        <f>Table13[[#This Row],[CLEAN S'#'#]]&amp;"-"&amp;Table13[[#This Row],[CLEAN D'#'#]]</f>
        <v>S29-D27</v>
      </c>
      <c r="I29" t="s">
        <v>87</v>
      </c>
      <c r="J29" t="str">
        <f>TRIM("B" &amp; LEFT(Table13[[#This Row],[Landmark]],FIND(" - ",Table13[[#This Row],[Landmark]])))</f>
        <v>B45</v>
      </c>
      <c r="K29" t="str">
        <f>RIGHT(Table13[[#This Row],[Landmark]], LEN(Table13[[#This Row],[Landmark]]) - FIND("- ",Table13[[#This Row],[Landmark]]))</f>
        <v xml:space="preserve"> pars triangularis Broca's area</v>
      </c>
      <c r="L29" t="str" cm="1">
        <f t="array" ref="L29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B45</v>
      </c>
      <c r="M29">
        <v>72.564080047792174</v>
      </c>
    </row>
    <row r="30" spans="1:13" x14ac:dyDescent="0.3">
      <c r="A30">
        <v>61</v>
      </c>
      <c r="B30" t="s">
        <v>44</v>
      </c>
      <c r="C30" t="s">
        <v>125</v>
      </c>
      <c r="D30" t="str">
        <f xml:space="preserve"> "S" &amp; VALUE((SUBSTITUTE(Table13[[#This Row],[S'#'#]], "S", "")))</f>
        <v>S5</v>
      </c>
      <c r="E30" t="s">
        <v>43</v>
      </c>
      <c r="F30" t="s">
        <v>149</v>
      </c>
      <c r="G30" t="str">
        <f xml:space="preserve"> "D" &amp; VALUE((SUBSTITUTE(Table13[[#This Row],[D'#'#]], "D", "")))</f>
        <v>D3</v>
      </c>
      <c r="H30" t="str">
        <f>Table13[[#This Row],[CLEAN S'#'#]]&amp;"-"&amp;Table13[[#This Row],[CLEAN D'#'#]]</f>
        <v>S5-D3</v>
      </c>
      <c r="I30" t="s">
        <v>20</v>
      </c>
      <c r="J30" t="str">
        <f>TRIM("B" &amp; LEFT(Table13[[#This Row],[Landmark]],FIND(" - ",Table13[[#This Row],[Landmark]])))</f>
        <v>B9</v>
      </c>
      <c r="K30" t="str">
        <f>RIGHT(Table13[[#This Row],[Landmark]], LEN(Table13[[#This Row],[Landmark]]) - FIND("- ",Table13[[#This Row],[Landmark]]))</f>
        <v xml:space="preserve"> Dorsolateral prefrontal cortex</v>
      </c>
      <c r="L30" t="str" cm="1">
        <f t="array" ref="L30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B9</v>
      </c>
      <c r="M30">
        <v>68.366643146919017</v>
      </c>
    </row>
    <row r="31" spans="1:13" x14ac:dyDescent="0.3">
      <c r="A31">
        <v>235</v>
      </c>
      <c r="B31" t="s">
        <v>44</v>
      </c>
      <c r="C31" t="s">
        <v>125</v>
      </c>
      <c r="D31" t="str">
        <f xml:space="preserve"> "S" &amp; VALUE((SUBSTITUTE(Table13[[#This Row],[S'#'#]], "S", "")))</f>
        <v>S5</v>
      </c>
      <c r="E31" t="s">
        <v>88</v>
      </c>
      <c r="F31" t="s">
        <v>151</v>
      </c>
      <c r="G31" t="str">
        <f xml:space="preserve"> "D" &amp; VALUE((SUBSTITUTE(Table13[[#This Row],[D'#'#]], "D", "")))</f>
        <v>D4</v>
      </c>
      <c r="H31" t="str">
        <f>Table13[[#This Row],[CLEAN S'#'#]]&amp;"-"&amp;Table13[[#This Row],[CLEAN D'#'#]]</f>
        <v>S5-D4</v>
      </c>
      <c r="I31" t="s">
        <v>87</v>
      </c>
      <c r="J31" t="str">
        <f>TRIM("B" &amp; LEFT(Table13[[#This Row],[Landmark]],FIND(" - ",Table13[[#This Row],[Landmark]])))</f>
        <v>B45</v>
      </c>
      <c r="K31" t="str">
        <f>RIGHT(Table13[[#This Row],[Landmark]], LEN(Table13[[#This Row],[Landmark]]) - FIND("- ",Table13[[#This Row],[Landmark]]))</f>
        <v xml:space="preserve"> pars triangularis Broca's area</v>
      </c>
      <c r="L31" t="str" cm="1">
        <f t="array" ref="L31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B45</v>
      </c>
      <c r="M31">
        <v>70.672535044624283</v>
      </c>
    </row>
    <row r="32" spans="1:13" x14ac:dyDescent="0.3">
      <c r="A32">
        <v>230</v>
      </c>
      <c r="B32" t="s">
        <v>85</v>
      </c>
      <c r="C32" t="s">
        <v>126</v>
      </c>
      <c r="D32" t="str">
        <f xml:space="preserve"> "S" &amp; VALUE((SUBSTITUTE(Table13[[#This Row],[S'#'#]], "S", "")))</f>
        <v>S30</v>
      </c>
      <c r="E32" t="s">
        <v>86</v>
      </c>
      <c r="F32" t="s">
        <v>148</v>
      </c>
      <c r="G32" t="str">
        <f xml:space="preserve"> "D" &amp; VALUE((SUBSTITUTE(Table13[[#This Row],[D'#'#]], "D", "")))</f>
        <v>D27</v>
      </c>
      <c r="H32" t="str">
        <f>Table13[[#This Row],[CLEAN S'#'#]]&amp;"-"&amp;Table13[[#This Row],[CLEAN D'#'#]]</f>
        <v>S30-D27</v>
      </c>
      <c r="I32" t="s">
        <v>87</v>
      </c>
      <c r="J32" t="str">
        <f>TRIM("B" &amp; LEFT(Table13[[#This Row],[Landmark]],FIND(" - ",Table13[[#This Row],[Landmark]])))</f>
        <v>B45</v>
      </c>
      <c r="K32" t="str">
        <f>RIGHT(Table13[[#This Row],[Landmark]], LEN(Table13[[#This Row],[Landmark]]) - FIND("- ",Table13[[#This Row],[Landmark]]))</f>
        <v xml:space="preserve"> pars triangularis Broca's area</v>
      </c>
      <c r="L32" t="str" cm="1">
        <f t="array" ref="L32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B45</v>
      </c>
      <c r="M32">
        <v>79.836059842782447</v>
      </c>
    </row>
    <row r="33" spans="1:13" x14ac:dyDescent="0.3">
      <c r="A33">
        <v>237</v>
      </c>
      <c r="B33" t="s">
        <v>89</v>
      </c>
      <c r="C33" t="s">
        <v>127</v>
      </c>
      <c r="D33" t="str">
        <f xml:space="preserve"> "S" &amp; VALUE((SUBSTITUTE(Table13[[#This Row],[S'#'#]], "S", "")))</f>
        <v>S6</v>
      </c>
      <c r="E33" t="s">
        <v>88</v>
      </c>
      <c r="F33" t="s">
        <v>151</v>
      </c>
      <c r="G33" t="str">
        <f xml:space="preserve"> "D" &amp; VALUE((SUBSTITUTE(Table13[[#This Row],[D'#'#]], "D", "")))</f>
        <v>D4</v>
      </c>
      <c r="H33" t="str">
        <f>Table13[[#This Row],[CLEAN S'#'#]]&amp;"-"&amp;Table13[[#This Row],[CLEAN D'#'#]]</f>
        <v>S6-D4</v>
      </c>
      <c r="I33" t="s">
        <v>87</v>
      </c>
      <c r="J33" t="str">
        <f>TRIM("B" &amp; LEFT(Table13[[#This Row],[Landmark]],FIND(" - ",Table13[[#This Row],[Landmark]])))</f>
        <v>B45</v>
      </c>
      <c r="K33" t="str">
        <f>RIGHT(Table13[[#This Row],[Landmark]], LEN(Table13[[#This Row],[Landmark]]) - FIND("- ",Table13[[#This Row],[Landmark]]))</f>
        <v xml:space="preserve"> pars triangularis Broca's area</v>
      </c>
      <c r="L33" t="str" cm="1">
        <f t="array" ref="L33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B45</v>
      </c>
      <c r="M33">
        <v>65.824170242205241</v>
      </c>
    </row>
    <row r="34" spans="1:13" x14ac:dyDescent="0.3">
      <c r="A34">
        <v>16</v>
      </c>
      <c r="B34" t="s">
        <v>7</v>
      </c>
      <c r="C34" t="s">
        <v>128</v>
      </c>
      <c r="D34" t="str">
        <f xml:space="preserve"> "S" &amp; VALUE((SUBSTITUTE(Table13[[#This Row],[S'#'#]], "S", "")))</f>
        <v>S27</v>
      </c>
      <c r="E34" t="s">
        <v>8</v>
      </c>
      <c r="F34" t="s">
        <v>158</v>
      </c>
      <c r="G34" t="str">
        <f xml:space="preserve"> "D" &amp; VALUE((SUBSTITUTE(Table13[[#This Row],[D'#'#]], "D", "")))</f>
        <v>D23</v>
      </c>
      <c r="H34" t="str">
        <f>Table13[[#This Row],[CLEAN S'#'#]]&amp;"-"&amp;Table13[[#This Row],[CLEAN D'#'#]]</f>
        <v>S27-D23</v>
      </c>
      <c r="I34" t="s">
        <v>2</v>
      </c>
      <c r="J34" t="str">
        <f>TRIM("B" &amp; LEFT(Table13[[#This Row],[Landmark]],FIND(" - ",Table13[[#This Row],[Landmark]])))</f>
        <v>B6</v>
      </c>
      <c r="K34" t="str">
        <f>RIGHT(Table13[[#This Row],[Landmark]], LEN(Table13[[#This Row],[Landmark]]) - FIND("- ",Table13[[#This Row],[Landmark]]))</f>
        <v xml:space="preserve"> Pre-Motor and Supplementary Motor Cortex</v>
      </c>
      <c r="L34" t="str" cm="1">
        <f t="array" ref="L34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B6</v>
      </c>
      <c r="M34">
        <v>81.781295165175052</v>
      </c>
    </row>
    <row r="35" spans="1:13" x14ac:dyDescent="0.3">
      <c r="A35">
        <v>50</v>
      </c>
      <c r="B35" t="s">
        <v>7</v>
      </c>
      <c r="C35" t="s">
        <v>128</v>
      </c>
      <c r="D35" t="str">
        <f xml:space="preserve"> "S" &amp; VALUE((SUBSTITUTE(Table13[[#This Row],[S'#'#]], "S", "")))</f>
        <v>S27</v>
      </c>
      <c r="E35" t="s">
        <v>41</v>
      </c>
      <c r="F35" t="s">
        <v>146</v>
      </c>
      <c r="G35" t="str">
        <f xml:space="preserve"> "D" &amp; VALUE((SUBSTITUTE(Table13[[#This Row],[D'#'#]], "D", "")))</f>
        <v>D26</v>
      </c>
      <c r="H35" t="str">
        <f>Table13[[#This Row],[CLEAN S'#'#]]&amp;"-"&amp;Table13[[#This Row],[CLEAN D'#'#]]</f>
        <v>S27-D26</v>
      </c>
      <c r="I35" t="s">
        <v>6</v>
      </c>
      <c r="J35" t="str">
        <f>TRIM("B" &amp; LEFT(Table13[[#This Row],[Landmark]],FIND(" - ",Table13[[#This Row],[Landmark]])))</f>
        <v>B8</v>
      </c>
      <c r="K35" t="str">
        <f>RIGHT(Table13[[#This Row],[Landmark]], LEN(Table13[[#This Row],[Landmark]]) - FIND("- ",Table13[[#This Row],[Landmark]]))</f>
        <v xml:space="preserve"> Includes Frontal eye fields</v>
      </c>
      <c r="L35" t="str" cm="1">
        <f t="array" ref="L35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B8</v>
      </c>
      <c r="M35">
        <v>63.722489455770315</v>
      </c>
    </row>
    <row r="36" spans="1:13" x14ac:dyDescent="0.3">
      <c r="A36">
        <v>19</v>
      </c>
      <c r="B36" t="s">
        <v>7</v>
      </c>
      <c r="C36" t="s">
        <v>128</v>
      </c>
      <c r="D36" t="str">
        <f xml:space="preserve"> "S" &amp; VALUE((SUBSTITUTE(Table13[[#This Row],[S'#'#]], "S", "")))</f>
        <v>S27</v>
      </c>
      <c r="E36" t="s">
        <v>1</v>
      </c>
      <c r="F36" t="s">
        <v>162</v>
      </c>
      <c r="G36" t="str">
        <f xml:space="preserve"> "D" &amp; VALUE((SUBSTITUTE(Table13[[#This Row],[D'#'#]], "D", "")))</f>
        <v>D5</v>
      </c>
      <c r="H36" t="str">
        <f>Table13[[#This Row],[CLEAN S'#'#]]&amp;"-"&amp;Table13[[#This Row],[CLEAN D'#'#]]</f>
        <v>S27-D5</v>
      </c>
      <c r="I36" t="s">
        <v>2</v>
      </c>
      <c r="J36" t="str">
        <f>TRIM("B" &amp; LEFT(Table13[[#This Row],[Landmark]],FIND(" - ",Table13[[#This Row],[Landmark]])))</f>
        <v>B6</v>
      </c>
      <c r="K36" t="str">
        <f>RIGHT(Table13[[#This Row],[Landmark]], LEN(Table13[[#This Row],[Landmark]]) - FIND("- ",Table13[[#This Row],[Landmark]]))</f>
        <v xml:space="preserve"> Pre-Motor and Supplementary Motor Cortex</v>
      </c>
      <c r="L36" t="str" cm="1">
        <f t="array" ref="L36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B6</v>
      </c>
      <c r="M36">
        <v>73.211721186800915</v>
      </c>
    </row>
    <row r="37" spans="1:13" x14ac:dyDescent="0.3">
      <c r="A37">
        <v>14</v>
      </c>
      <c r="B37" t="s">
        <v>4</v>
      </c>
      <c r="C37" t="s">
        <v>129</v>
      </c>
      <c r="D37" t="str">
        <f xml:space="preserve"> "S" &amp; VALUE((SUBSTITUTE(Table13[[#This Row],[S'#'#]], "S", "")))</f>
        <v>S7</v>
      </c>
      <c r="E37" t="s">
        <v>5</v>
      </c>
      <c r="F37" t="s">
        <v>159</v>
      </c>
      <c r="G37" t="str">
        <f xml:space="preserve"> "D" &amp; VALUE((SUBSTITUTE(Table13[[#This Row],[D'#'#]], "D", "")))</f>
        <v>D7</v>
      </c>
      <c r="H37" t="str">
        <f>Table13[[#This Row],[CLEAN S'#'#]]&amp;"-"&amp;Table13[[#This Row],[CLEAN D'#'#]]</f>
        <v>S7-D7</v>
      </c>
      <c r="I37" t="s">
        <v>2</v>
      </c>
      <c r="J37" t="str">
        <f>TRIM("B" &amp; LEFT(Table13[[#This Row],[Landmark]],FIND(" - ",Table13[[#This Row],[Landmark]])))</f>
        <v>B6</v>
      </c>
      <c r="K37" t="str">
        <f>RIGHT(Table13[[#This Row],[Landmark]], LEN(Table13[[#This Row],[Landmark]]) - FIND("- ",Table13[[#This Row],[Landmark]]))</f>
        <v xml:space="preserve"> Pre-Motor and Supplementary Motor Cortex</v>
      </c>
      <c r="L37" t="str" cm="1">
        <f t="array" ref="L37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B6</v>
      </c>
      <c r="M37">
        <v>82.458591604279846</v>
      </c>
    </row>
    <row r="38" spans="1:13" x14ac:dyDescent="0.3">
      <c r="A38">
        <v>56</v>
      </c>
      <c r="B38" t="s">
        <v>4</v>
      </c>
      <c r="C38" t="s">
        <v>129</v>
      </c>
      <c r="D38" t="str">
        <f xml:space="preserve"> "S" &amp; VALUE((SUBSTITUTE(Table13[[#This Row],[S'#'#]], "S", "")))</f>
        <v>S7</v>
      </c>
      <c r="E38" t="s">
        <v>43</v>
      </c>
      <c r="F38" t="s">
        <v>149</v>
      </c>
      <c r="G38" t="str">
        <f xml:space="preserve"> "D" &amp; VALUE((SUBSTITUTE(Table13[[#This Row],[D'#'#]], "D", "")))</f>
        <v>D3</v>
      </c>
      <c r="H38" t="str">
        <f>Table13[[#This Row],[CLEAN S'#'#]]&amp;"-"&amp;Table13[[#This Row],[CLEAN D'#'#]]</f>
        <v>S7-D3</v>
      </c>
      <c r="I38" t="s">
        <v>6</v>
      </c>
      <c r="J38" t="str">
        <f>TRIM("B" &amp; LEFT(Table13[[#This Row],[Landmark]],FIND(" - ",Table13[[#This Row],[Landmark]])))</f>
        <v>B8</v>
      </c>
      <c r="K38" t="str">
        <f>RIGHT(Table13[[#This Row],[Landmark]], LEN(Table13[[#This Row],[Landmark]]) - FIND("- ",Table13[[#This Row],[Landmark]]))</f>
        <v xml:space="preserve"> Includes Frontal eye fields</v>
      </c>
      <c r="L38" t="str" cm="1">
        <f t="array" ref="L38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B8</v>
      </c>
      <c r="M38">
        <v>58.069970973492104</v>
      </c>
    </row>
    <row r="39" spans="1:13" x14ac:dyDescent="0.3">
      <c r="A39">
        <v>21</v>
      </c>
      <c r="B39" t="s">
        <v>4</v>
      </c>
      <c r="C39" t="s">
        <v>129</v>
      </c>
      <c r="D39" t="str">
        <f xml:space="preserve"> "S" &amp; VALUE((SUBSTITUTE(Table13[[#This Row],[S'#'#]], "S", "")))</f>
        <v>S7</v>
      </c>
      <c r="E39" t="s">
        <v>1</v>
      </c>
      <c r="F39" t="s">
        <v>162</v>
      </c>
      <c r="G39" t="str">
        <f xml:space="preserve"> "D" &amp; VALUE((SUBSTITUTE(Table13[[#This Row],[D'#'#]], "D", "")))</f>
        <v>D5</v>
      </c>
      <c r="H39" t="str">
        <f>Table13[[#This Row],[CLEAN S'#'#]]&amp;"-"&amp;Table13[[#This Row],[CLEAN D'#'#]]</f>
        <v>S7-D5</v>
      </c>
      <c r="I39" t="s">
        <v>2</v>
      </c>
      <c r="J39" t="str">
        <f>TRIM("B" &amp; LEFT(Table13[[#This Row],[Landmark]],FIND(" - ",Table13[[#This Row],[Landmark]])))</f>
        <v>B6</v>
      </c>
      <c r="K39" t="str">
        <f>RIGHT(Table13[[#This Row],[Landmark]], LEN(Table13[[#This Row],[Landmark]]) - FIND("- ",Table13[[#This Row],[Landmark]]))</f>
        <v xml:space="preserve"> Pre-Motor and Supplementary Motor Cortex</v>
      </c>
      <c r="L39" t="str" cm="1">
        <f t="array" ref="L39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B6</v>
      </c>
      <c r="M39">
        <v>62.95023400256057</v>
      </c>
    </row>
    <row r="40" spans="1:13" x14ac:dyDescent="0.3">
      <c r="A40">
        <v>222</v>
      </c>
      <c r="B40" t="s">
        <v>103</v>
      </c>
      <c r="C40" t="s">
        <v>130</v>
      </c>
      <c r="D40" t="str">
        <f xml:space="preserve"> "S" &amp; VALUE((SUBSTITUTE(Table13[[#This Row],[S'#'#]], "S", "")))</f>
        <v>S28</v>
      </c>
      <c r="E40" t="s">
        <v>104</v>
      </c>
      <c r="F40" t="s">
        <v>160</v>
      </c>
      <c r="G40" t="str">
        <f xml:space="preserve"> "D" &amp; VALUE((SUBSTITUTE(Table13[[#This Row],[D'#'#]], "D", "")))</f>
        <v>D24</v>
      </c>
      <c r="H40" t="str">
        <f>Table13[[#This Row],[CLEAN S'#'#]]&amp;"-"&amp;Table13[[#This Row],[CLEAN D'#'#]]</f>
        <v>S28-D24</v>
      </c>
      <c r="I40" t="s">
        <v>2</v>
      </c>
      <c r="J40" t="str">
        <f>TRIM("B" &amp; LEFT(Table13[[#This Row],[Landmark]],FIND(" - ",Table13[[#This Row],[Landmark]])))</f>
        <v>B6</v>
      </c>
      <c r="K40" t="str">
        <f>RIGHT(Table13[[#This Row],[Landmark]], LEN(Table13[[#This Row],[Landmark]]) - FIND("- ",Table13[[#This Row],[Landmark]]))</f>
        <v xml:space="preserve"> Pre-Motor and Supplementary Motor Cortex</v>
      </c>
      <c r="L40" t="str" cm="1">
        <f t="array" ref="L40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B6</v>
      </c>
      <c r="M40">
        <v>47.128695407066949</v>
      </c>
    </row>
    <row r="41" spans="1:13" x14ac:dyDescent="0.3">
      <c r="A41">
        <v>240</v>
      </c>
      <c r="B41" t="s">
        <v>103</v>
      </c>
      <c r="C41" t="s">
        <v>130</v>
      </c>
      <c r="D41" t="str">
        <f xml:space="preserve"> "S" &amp; VALUE((SUBSTITUTE(Table13[[#This Row],[S'#'#]], "S", "")))</f>
        <v>S28</v>
      </c>
      <c r="E41" t="s">
        <v>86</v>
      </c>
      <c r="F41" t="s">
        <v>148</v>
      </c>
      <c r="G41" t="str">
        <f xml:space="preserve"> "D" &amp; VALUE((SUBSTITUTE(Table13[[#This Row],[D'#'#]], "D", "")))</f>
        <v>D27</v>
      </c>
      <c r="H41" t="str">
        <f>Table13[[#This Row],[CLEAN S'#'#]]&amp;"-"&amp;Table13[[#This Row],[CLEAN D'#'#]]</f>
        <v>S28-D27</v>
      </c>
      <c r="I41" t="s">
        <v>87</v>
      </c>
      <c r="J41" t="str">
        <f>TRIM("B" &amp; LEFT(Table13[[#This Row],[Landmark]],FIND(" - ",Table13[[#This Row],[Landmark]])))</f>
        <v>B45</v>
      </c>
      <c r="K41" t="str">
        <f>RIGHT(Table13[[#This Row],[Landmark]], LEN(Table13[[#This Row],[Landmark]]) - FIND("- ",Table13[[#This Row],[Landmark]]))</f>
        <v xml:space="preserve"> pars triangularis Broca's area</v>
      </c>
      <c r="L41" t="str" cm="1">
        <f t="array" ref="L41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B45</v>
      </c>
      <c r="M41">
        <v>53.079435428376769</v>
      </c>
    </row>
    <row r="42" spans="1:13" x14ac:dyDescent="0.3">
      <c r="A42">
        <v>227</v>
      </c>
      <c r="B42" t="s">
        <v>103</v>
      </c>
      <c r="C42" t="s">
        <v>130</v>
      </c>
      <c r="D42" t="str">
        <f xml:space="preserve"> "S" &amp; VALUE((SUBSTITUTE(Table13[[#This Row],[S'#'#]], "S", "")))</f>
        <v>S28</v>
      </c>
      <c r="E42" t="s">
        <v>36</v>
      </c>
      <c r="F42" t="s">
        <v>152</v>
      </c>
      <c r="G42" t="str">
        <f xml:space="preserve"> "D" &amp; VALUE((SUBSTITUTE(Table13[[#This Row],[D'#'#]], "D", "")))</f>
        <v>D25</v>
      </c>
      <c r="H42" t="str">
        <f>Table13[[#This Row],[CLEAN S'#'#]]&amp;"-"&amp;Table13[[#This Row],[CLEAN D'#'#]]</f>
        <v>S28-D25</v>
      </c>
      <c r="I42" t="s">
        <v>105</v>
      </c>
      <c r="J42" t="str">
        <f>TRIM("B" &amp; LEFT(Table13[[#This Row],[Landmark]],FIND(" - ",Table13[[#This Row],[Landmark]])))</f>
        <v>B44</v>
      </c>
      <c r="K42" t="str">
        <f>RIGHT(Table13[[#This Row],[Landmark]], LEN(Table13[[#This Row],[Landmark]]) - FIND("- ",Table13[[#This Row],[Landmark]]))</f>
        <v xml:space="preserve"> pars opercularis, part of Broca's area</v>
      </c>
      <c r="L42" t="str" cm="1">
        <f t="array" ref="L42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B44</v>
      </c>
      <c r="M42">
        <v>47.813452157245777</v>
      </c>
    </row>
    <row r="43" spans="1:13" x14ac:dyDescent="0.3">
      <c r="A43">
        <v>218</v>
      </c>
      <c r="B43" t="s">
        <v>101</v>
      </c>
      <c r="C43" t="s">
        <v>131</v>
      </c>
      <c r="D43" t="str">
        <f xml:space="preserve"> "S" &amp; VALUE((SUBSTITUTE(Table13[[#This Row],[S'#'#]], "S", "")))</f>
        <v>S8</v>
      </c>
      <c r="E43" t="s">
        <v>97</v>
      </c>
      <c r="F43" t="s">
        <v>161</v>
      </c>
      <c r="G43" t="str">
        <f xml:space="preserve"> "D" &amp; VALUE((SUBSTITUTE(Table13[[#This Row],[D'#'#]], "D", "")))</f>
        <v>D8</v>
      </c>
      <c r="H43" t="str">
        <f>Table13[[#This Row],[CLEAN S'#'#]]&amp;"-"&amp;Table13[[#This Row],[CLEAN D'#'#]]</f>
        <v>S8-D8</v>
      </c>
      <c r="I43" t="s">
        <v>2</v>
      </c>
      <c r="J43" t="str">
        <f>TRIM("B" &amp; LEFT(Table13[[#This Row],[Landmark]],FIND(" - ",Table13[[#This Row],[Landmark]])))</f>
        <v>B6</v>
      </c>
      <c r="K43" t="str">
        <f>RIGHT(Table13[[#This Row],[Landmark]], LEN(Table13[[#This Row],[Landmark]]) - FIND("- ",Table13[[#This Row],[Landmark]]))</f>
        <v xml:space="preserve"> Pre-Motor and Supplementary Motor Cortex</v>
      </c>
      <c r="L43" t="str" cm="1">
        <f t="array" ref="L43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B6</v>
      </c>
      <c r="M43">
        <v>49.065913606367992</v>
      </c>
    </row>
    <row r="44" spans="1:13" x14ac:dyDescent="0.3">
      <c r="A44">
        <v>244</v>
      </c>
      <c r="B44" t="s">
        <v>101</v>
      </c>
      <c r="C44" t="s">
        <v>131</v>
      </c>
      <c r="D44" t="str">
        <f xml:space="preserve"> "S" &amp; VALUE((SUBSTITUTE(Table13[[#This Row],[S'#'#]], "S", "")))</f>
        <v>S8</v>
      </c>
      <c r="E44" t="s">
        <v>88</v>
      </c>
      <c r="F44" t="s">
        <v>151</v>
      </c>
      <c r="G44" t="str">
        <f xml:space="preserve"> "D" &amp; VALUE((SUBSTITUTE(Table13[[#This Row],[D'#'#]], "D", "")))</f>
        <v>D4</v>
      </c>
      <c r="H44" t="str">
        <f>Table13[[#This Row],[CLEAN S'#'#]]&amp;"-"&amp;Table13[[#This Row],[CLEAN D'#'#]]</f>
        <v>S8-D4</v>
      </c>
      <c r="I44" t="s">
        <v>87</v>
      </c>
      <c r="J44" t="str">
        <f>TRIM("B" &amp; LEFT(Table13[[#This Row],[Landmark]],FIND(" - ",Table13[[#This Row],[Landmark]])))</f>
        <v>B45</v>
      </c>
      <c r="K44" t="str">
        <f>RIGHT(Table13[[#This Row],[Landmark]], LEN(Table13[[#This Row],[Landmark]]) - FIND("- ",Table13[[#This Row],[Landmark]]))</f>
        <v xml:space="preserve"> pars triangularis Broca's area</v>
      </c>
      <c r="L44" t="str" cm="1">
        <f t="array" ref="L44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B45</v>
      </c>
      <c r="M44">
        <v>52.590976222668836</v>
      </c>
    </row>
    <row r="45" spans="1:13" x14ac:dyDescent="0.3">
      <c r="A45">
        <v>269</v>
      </c>
      <c r="B45" t="s">
        <v>101</v>
      </c>
      <c r="C45" t="s">
        <v>131</v>
      </c>
      <c r="D45" t="str">
        <f xml:space="preserve"> "S" &amp; VALUE((SUBSTITUTE(Table13[[#This Row],[S'#'#]], "S", "")))</f>
        <v>S8</v>
      </c>
      <c r="E45" t="s">
        <v>91</v>
      </c>
      <c r="F45" t="s">
        <v>154</v>
      </c>
      <c r="G45" t="str">
        <f xml:space="preserve"> "D" &amp; VALUE((SUBSTITUTE(Table13[[#This Row],[D'#'#]], "D", "")))</f>
        <v>D6</v>
      </c>
      <c r="H45" t="str">
        <f>Table13[[#This Row],[CLEAN S'#'#]]&amp;"-"&amp;Table13[[#This Row],[CLEAN D'#'#]]</f>
        <v>S8-D6</v>
      </c>
      <c r="I45" t="s">
        <v>105</v>
      </c>
      <c r="J45" t="str">
        <f>TRIM("B" &amp; LEFT(Table13[[#This Row],[Landmark]],FIND(" - ",Table13[[#This Row],[Landmark]])))</f>
        <v>B44</v>
      </c>
      <c r="K45" t="str">
        <f>RIGHT(Table13[[#This Row],[Landmark]], LEN(Table13[[#This Row],[Landmark]]) - FIND("- ",Table13[[#This Row],[Landmark]]))</f>
        <v xml:space="preserve"> pars opercularis, part of Broca's area</v>
      </c>
      <c r="L45" t="str" cm="1">
        <f t="array" ref="L45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B44</v>
      </c>
      <c r="M45">
        <v>41.454596817691773</v>
      </c>
    </row>
    <row r="46" spans="1:13" x14ac:dyDescent="0.3">
      <c r="A46">
        <v>78</v>
      </c>
      <c r="B46" t="s">
        <v>17</v>
      </c>
      <c r="C46" t="s">
        <v>132</v>
      </c>
      <c r="D46" t="str">
        <f xml:space="preserve"> "S" &amp; VALUE((SUBSTITUTE(Table13[[#This Row],[S'#'#]], "S", "")))</f>
        <v>S1</v>
      </c>
      <c r="E46" t="s">
        <v>18</v>
      </c>
      <c r="F46" t="s">
        <v>145</v>
      </c>
      <c r="G46" t="str">
        <f xml:space="preserve"> "D" &amp; VALUE((SUBSTITUTE(Table13[[#This Row],[D'#'#]], "D", "")))</f>
        <v>D2</v>
      </c>
      <c r="H46" t="str">
        <f>Table13[[#This Row],[CLEAN S'#'#]]&amp;"-"&amp;Table13[[#This Row],[CLEAN D'#'#]]</f>
        <v>S1-D2</v>
      </c>
      <c r="I46" t="s">
        <v>19</v>
      </c>
      <c r="J46" t="str">
        <f>TRIM("B" &amp; LEFT(Table13[[#This Row],[Landmark]],FIND(" - ",Table13[[#This Row],[Landmark]])))</f>
        <v>B10</v>
      </c>
      <c r="K46" t="str">
        <f>RIGHT(Table13[[#This Row],[Landmark]], LEN(Table13[[#This Row],[Landmark]]) - FIND("- ",Table13[[#This Row],[Landmark]]))</f>
        <v xml:space="preserve"> Frontopolar area</v>
      </c>
      <c r="L46" s="1" t="str" cm="1">
        <f t="array" ref="L46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B10</v>
      </c>
      <c r="M46">
        <v>87.477127533696191</v>
      </c>
    </row>
    <row r="47" spans="1:13" x14ac:dyDescent="0.3">
      <c r="A47">
        <v>92</v>
      </c>
      <c r="B47" t="s">
        <v>17</v>
      </c>
      <c r="C47" t="s">
        <v>132</v>
      </c>
      <c r="D47" t="str">
        <f xml:space="preserve"> "S" &amp; VALUE((SUBSTITUTE(Table13[[#This Row],[S'#'#]], "S", "")))</f>
        <v>S1</v>
      </c>
      <c r="E47" t="s">
        <v>50</v>
      </c>
      <c r="F47" t="s">
        <v>147</v>
      </c>
      <c r="G47" t="str">
        <f xml:space="preserve"> "D" &amp; VALUE((SUBSTITUTE(Table13[[#This Row],[D'#'#]], "D", "")))</f>
        <v>D28</v>
      </c>
      <c r="H47" t="str">
        <f>Table13[[#This Row],[CLEAN S'#'#]]&amp;"-"&amp;Table13[[#This Row],[CLEAN D'#'#]]</f>
        <v>S1-D28</v>
      </c>
      <c r="I47" t="s">
        <v>19</v>
      </c>
      <c r="J47" t="str">
        <f>TRIM("B" &amp; LEFT(Table13[[#This Row],[Landmark]],FIND(" - ",Table13[[#This Row],[Landmark]])))</f>
        <v>B10</v>
      </c>
      <c r="K47" t="str">
        <f>RIGHT(Table13[[#This Row],[Landmark]], LEN(Table13[[#This Row],[Landmark]]) - FIND("- ",Table13[[#This Row],[Landmark]]))</f>
        <v xml:space="preserve"> Frontopolar area</v>
      </c>
      <c r="L47" t="str" cm="1">
        <f t="array" ref="L47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B10</v>
      </c>
      <c r="M47">
        <v>54.496837357687696</v>
      </c>
    </row>
    <row r="48" spans="1:13" x14ac:dyDescent="0.3">
      <c r="A48">
        <v>94</v>
      </c>
      <c r="B48" t="s">
        <v>17</v>
      </c>
      <c r="C48" t="s">
        <v>132</v>
      </c>
      <c r="D48" t="str">
        <f xml:space="preserve"> "S" &amp; VALUE((SUBSTITUTE(Table13[[#This Row],[S'#'#]], "S", "")))</f>
        <v>S1</v>
      </c>
      <c r="E48" t="s">
        <v>52</v>
      </c>
      <c r="F48" t="s">
        <v>150</v>
      </c>
      <c r="G48" t="str">
        <f xml:space="preserve"> "D" &amp; VALUE((SUBSTITUTE(Table13[[#This Row],[D'#'#]], "D", "")))</f>
        <v>D1</v>
      </c>
      <c r="H48" t="str">
        <f>Table13[[#This Row],[CLEAN S'#'#]]&amp;"-"&amp;Table13[[#This Row],[CLEAN D'#'#]]</f>
        <v>S1-D1</v>
      </c>
      <c r="I48" t="s">
        <v>19</v>
      </c>
      <c r="J48" t="str">
        <f>TRIM("B" &amp; LEFT(Table13[[#This Row],[Landmark]],FIND(" - ",Table13[[#This Row],[Landmark]])))</f>
        <v>B10</v>
      </c>
      <c r="K48" t="str">
        <f>RIGHT(Table13[[#This Row],[Landmark]], LEN(Table13[[#This Row],[Landmark]]) - FIND("- ",Table13[[#This Row],[Landmark]]))</f>
        <v xml:space="preserve"> Frontopolar area</v>
      </c>
      <c r="L48" t="str" cm="1">
        <f t="array" ref="L48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B10</v>
      </c>
      <c r="M48">
        <v>54.458179751413276</v>
      </c>
    </row>
    <row r="49" spans="1:13" x14ac:dyDescent="0.3">
      <c r="A49">
        <v>68</v>
      </c>
      <c r="B49" t="s">
        <v>42</v>
      </c>
      <c r="C49" t="s">
        <v>133</v>
      </c>
      <c r="D49" t="str">
        <f xml:space="preserve"> "S" &amp; VALUE((SUBSTITUTE(Table13[[#This Row],[S'#'#]], "S", "")))</f>
        <v>S4</v>
      </c>
      <c r="E49" t="s">
        <v>18</v>
      </c>
      <c r="F49" t="s">
        <v>145</v>
      </c>
      <c r="G49" t="str">
        <f xml:space="preserve"> "D" &amp; VALUE((SUBSTITUTE(Table13[[#This Row],[D'#'#]], "D", "")))</f>
        <v>D2</v>
      </c>
      <c r="H49" t="str">
        <f>Table13[[#This Row],[CLEAN S'#'#]]&amp;"-"&amp;Table13[[#This Row],[CLEAN D'#'#]]</f>
        <v>S4-D2</v>
      </c>
      <c r="I49" t="s">
        <v>20</v>
      </c>
      <c r="J49" t="str">
        <f>TRIM("B" &amp; LEFT(Table13[[#This Row],[Landmark]],FIND(" - ",Table13[[#This Row],[Landmark]])))</f>
        <v>B9</v>
      </c>
      <c r="K49" t="str">
        <f>RIGHT(Table13[[#This Row],[Landmark]], LEN(Table13[[#This Row],[Landmark]]) - FIND("- ",Table13[[#This Row],[Landmark]]))</f>
        <v xml:space="preserve"> Dorsolateral prefrontal cortex</v>
      </c>
      <c r="L49" t="str" cm="1">
        <f t="array" ref="L49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B9</v>
      </c>
      <c r="M49">
        <v>61.768286907805752</v>
      </c>
    </row>
    <row r="50" spans="1:13" x14ac:dyDescent="0.3">
      <c r="A50">
        <v>66</v>
      </c>
      <c r="B50" t="s">
        <v>42</v>
      </c>
      <c r="C50" t="s">
        <v>133</v>
      </c>
      <c r="D50" t="str">
        <f xml:space="preserve"> "S" &amp; VALUE((SUBSTITUTE(Table13[[#This Row],[S'#'#]], "S", "")))</f>
        <v>S4</v>
      </c>
      <c r="E50" t="s">
        <v>41</v>
      </c>
      <c r="F50" t="s">
        <v>146</v>
      </c>
      <c r="G50" t="str">
        <f xml:space="preserve"> "D" &amp; VALUE((SUBSTITUTE(Table13[[#This Row],[D'#'#]], "D", "")))</f>
        <v>D26</v>
      </c>
      <c r="H50" t="str">
        <f>Table13[[#This Row],[CLEAN S'#'#]]&amp;"-"&amp;Table13[[#This Row],[CLEAN D'#'#]]</f>
        <v>S4-D26</v>
      </c>
      <c r="I50" t="s">
        <v>20</v>
      </c>
      <c r="J50" t="str">
        <f>TRIM("B" &amp; LEFT(Table13[[#This Row],[Landmark]],FIND(" - ",Table13[[#This Row],[Landmark]])))</f>
        <v>B9</v>
      </c>
      <c r="K50" t="str">
        <f>RIGHT(Table13[[#This Row],[Landmark]], LEN(Table13[[#This Row],[Landmark]]) - FIND("- ",Table13[[#This Row],[Landmark]]))</f>
        <v xml:space="preserve"> Dorsolateral prefrontal cortex</v>
      </c>
      <c r="L50" t="str" cm="1">
        <f t="array" ref="L50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B9</v>
      </c>
      <c r="M50">
        <v>63.161136014769752</v>
      </c>
    </row>
    <row r="51" spans="1:13" x14ac:dyDescent="0.3">
      <c r="A51">
        <v>59</v>
      </c>
      <c r="B51" t="s">
        <v>42</v>
      </c>
      <c r="C51" t="s">
        <v>133</v>
      </c>
      <c r="D51" t="str">
        <f xml:space="preserve"> "S" &amp; VALUE((SUBSTITUTE(Table13[[#This Row],[S'#'#]], "S", "")))</f>
        <v>S4</v>
      </c>
      <c r="E51" t="s">
        <v>43</v>
      </c>
      <c r="F51" t="s">
        <v>149</v>
      </c>
      <c r="G51" t="str">
        <f xml:space="preserve"> "D" &amp; VALUE((SUBSTITUTE(Table13[[#This Row],[D'#'#]], "D", "")))</f>
        <v>D3</v>
      </c>
      <c r="H51" t="str">
        <f>Table13[[#This Row],[CLEAN S'#'#]]&amp;"-"&amp;Table13[[#This Row],[CLEAN D'#'#]]</f>
        <v>S4-D3</v>
      </c>
      <c r="I51" t="s">
        <v>20</v>
      </c>
      <c r="J51" t="str">
        <f>TRIM("B" &amp; LEFT(Table13[[#This Row],[Landmark]],FIND(" - ",Table13[[#This Row],[Landmark]])))</f>
        <v>B9</v>
      </c>
      <c r="K51" t="str">
        <f>RIGHT(Table13[[#This Row],[Landmark]], LEN(Table13[[#This Row],[Landmark]]) - FIND("- ",Table13[[#This Row],[Landmark]]))</f>
        <v xml:space="preserve"> Dorsolateral prefrontal cortex</v>
      </c>
      <c r="L51" t="str" cm="1">
        <f t="array" ref="L51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B9</v>
      </c>
      <c r="M51">
        <v>68.933063126716277</v>
      </c>
    </row>
    <row r="52" spans="1:13" x14ac:dyDescent="0.3">
      <c r="A52">
        <v>53</v>
      </c>
      <c r="B52" t="s">
        <v>42</v>
      </c>
      <c r="C52" t="s">
        <v>133</v>
      </c>
      <c r="D52" t="str">
        <f xml:space="preserve"> "S" &amp; VALUE((SUBSTITUTE(Table13[[#This Row],[S'#'#]], "S", "")))</f>
        <v>S4</v>
      </c>
      <c r="E52" t="s">
        <v>1</v>
      </c>
      <c r="F52" t="s">
        <v>162</v>
      </c>
      <c r="G52" t="str">
        <f xml:space="preserve"> "D" &amp; VALUE((SUBSTITUTE(Table13[[#This Row],[D'#'#]], "D", "")))</f>
        <v>D5</v>
      </c>
      <c r="H52" t="str">
        <f>Table13[[#This Row],[CLEAN S'#'#]]&amp;"-"&amp;Table13[[#This Row],[CLEAN D'#'#]]</f>
        <v>S4-D5</v>
      </c>
      <c r="I52" t="s">
        <v>6</v>
      </c>
      <c r="J52" t="str">
        <f>TRIM("B" &amp; LEFT(Table13[[#This Row],[Landmark]],FIND(" - ",Table13[[#This Row],[Landmark]])))</f>
        <v>B8</v>
      </c>
      <c r="K52" t="str">
        <f>RIGHT(Table13[[#This Row],[Landmark]], LEN(Table13[[#This Row],[Landmark]]) - FIND("- ",Table13[[#This Row],[Landmark]]))</f>
        <v xml:space="preserve"> Includes Frontal eye fields</v>
      </c>
      <c r="L52" t="str" cm="1">
        <f t="array" ref="L52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B8</v>
      </c>
      <c r="M52">
        <v>60.017448099106488</v>
      </c>
    </row>
    <row r="53" spans="1:13" x14ac:dyDescent="0.3">
      <c r="A53">
        <v>104</v>
      </c>
      <c r="B53" t="s">
        <v>94</v>
      </c>
      <c r="C53" t="s">
        <v>134</v>
      </c>
      <c r="D53" t="str">
        <f xml:space="preserve"> "S" &amp; VALUE((SUBSTITUTE(Table13[[#This Row],[S'#'#]], "S", "")))</f>
        <v>S20</v>
      </c>
      <c r="E53" t="s">
        <v>54</v>
      </c>
      <c r="F53" t="s">
        <v>165</v>
      </c>
      <c r="G53" t="str">
        <f xml:space="preserve"> "D" &amp; VALUE((SUBSTITUTE(Table13[[#This Row],[D'#'#]], "D", "")))</f>
        <v>D15</v>
      </c>
      <c r="H53" t="str">
        <f>Table13[[#This Row],[CLEAN S'#'#]]&amp;"-"&amp;Table13[[#This Row],[CLEAN D'#'#]]</f>
        <v>S20-D15</v>
      </c>
      <c r="I53" t="s">
        <v>55</v>
      </c>
      <c r="J53" t="str">
        <f>TRIM("B" &amp; LEFT(Table13[[#This Row],[Landmark]],FIND(" - ",Table13[[#This Row],[Landmark]])))</f>
        <v>B17</v>
      </c>
      <c r="K53" t="str">
        <f>RIGHT(Table13[[#This Row],[Landmark]], LEN(Table13[[#This Row],[Landmark]]) - FIND("- ",Table13[[#This Row],[Landmark]]))</f>
        <v xml:space="preserve"> Primary Visual Cortex (V1)</v>
      </c>
      <c r="L53" t="str" cm="1">
        <f t="array" ref="L53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B17</v>
      </c>
      <c r="M53">
        <v>48.676132829682473</v>
      </c>
    </row>
    <row r="54" spans="1:13" x14ac:dyDescent="0.3">
      <c r="A54">
        <v>121</v>
      </c>
      <c r="B54" t="s">
        <v>53</v>
      </c>
      <c r="C54" t="s">
        <v>135</v>
      </c>
      <c r="D54" t="str">
        <f xml:space="preserve"> "S" &amp; VALUE((SUBSTITUTE(Table13[[#This Row],[S'#'#]], "S", "")))</f>
        <v>S18</v>
      </c>
      <c r="E54" t="s">
        <v>64</v>
      </c>
      <c r="F54" t="s">
        <v>163</v>
      </c>
      <c r="G54" t="str">
        <f xml:space="preserve"> "D" &amp; VALUE((SUBSTITUTE(Table13[[#This Row],[D'#'#]], "D", "")))</f>
        <v>D17</v>
      </c>
      <c r="H54" t="str">
        <f>Table13[[#This Row],[CLEAN S'#'#]]&amp;"-"&amp;Table13[[#This Row],[CLEAN D'#'#]]</f>
        <v>S18-D17</v>
      </c>
      <c r="I54" t="s">
        <v>56</v>
      </c>
      <c r="J54" t="str">
        <f>TRIM("B" &amp; LEFT(Table13[[#This Row],[Landmark]],FIND(" - ",Table13[[#This Row],[Landmark]])))</f>
        <v>B18</v>
      </c>
      <c r="K54" t="str">
        <f>RIGHT(Table13[[#This Row],[Landmark]], LEN(Table13[[#This Row],[Landmark]]) - FIND("- ",Table13[[#This Row],[Landmark]]))</f>
        <v xml:space="preserve"> Visual Association Cortex (V2)</v>
      </c>
      <c r="L54" t="str" cm="1">
        <f t="array" ref="L54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B18</v>
      </c>
      <c r="M54">
        <v>64.482427774455644</v>
      </c>
    </row>
    <row r="55" spans="1:13" x14ac:dyDescent="0.3">
      <c r="A55">
        <v>96</v>
      </c>
      <c r="B55" t="s">
        <v>53</v>
      </c>
      <c r="C55" t="s">
        <v>135</v>
      </c>
      <c r="D55" t="str">
        <f xml:space="preserve"> "S" &amp; VALUE((SUBSTITUTE(Table13[[#This Row],[S'#'#]], "S", "")))</f>
        <v>S18</v>
      </c>
      <c r="E55" t="s">
        <v>54</v>
      </c>
      <c r="F55" t="s">
        <v>165</v>
      </c>
      <c r="G55" t="str">
        <f xml:space="preserve"> "D" &amp; VALUE((SUBSTITUTE(Table13[[#This Row],[D'#'#]], "D", "")))</f>
        <v>D15</v>
      </c>
      <c r="H55" t="str">
        <f>Table13[[#This Row],[CLEAN S'#'#]]&amp;"-"&amp;Table13[[#This Row],[CLEAN D'#'#]]</f>
        <v>S18-D15</v>
      </c>
      <c r="I55" t="s">
        <v>55</v>
      </c>
      <c r="J55" t="str">
        <f>TRIM("B" &amp; LEFT(Table13[[#This Row],[Landmark]],FIND(" - ",Table13[[#This Row],[Landmark]])))</f>
        <v>B17</v>
      </c>
      <c r="K55" t="str">
        <f>RIGHT(Table13[[#This Row],[Landmark]], LEN(Table13[[#This Row],[Landmark]]) - FIND("- ",Table13[[#This Row],[Landmark]]))</f>
        <v xml:space="preserve"> Primary Visual Cortex (V1)</v>
      </c>
      <c r="L55" t="str" cm="1">
        <f t="array" ref="L55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B17</v>
      </c>
      <c r="M55">
        <v>78.862594295738106</v>
      </c>
    </row>
    <row r="56" spans="1:13" x14ac:dyDescent="0.3">
      <c r="A56">
        <v>128</v>
      </c>
      <c r="B56" t="s">
        <v>53</v>
      </c>
      <c r="C56" t="s">
        <v>135</v>
      </c>
      <c r="D56" t="str">
        <f xml:space="preserve"> "S" &amp; VALUE((SUBSTITUTE(Table13[[#This Row],[S'#'#]], "S", "")))</f>
        <v>S18</v>
      </c>
      <c r="E56" t="s">
        <v>63</v>
      </c>
      <c r="F56" t="s">
        <v>169</v>
      </c>
      <c r="G56" t="str">
        <f xml:space="preserve"> "D" &amp; VALUE((SUBSTITUTE(Table13[[#This Row],[D'#'#]], "D", "")))</f>
        <v>D18</v>
      </c>
      <c r="H56" t="str">
        <f>Table13[[#This Row],[CLEAN S'#'#]]&amp;"-"&amp;Table13[[#This Row],[CLEAN D'#'#]]</f>
        <v>S18-D18</v>
      </c>
      <c r="I56" t="s">
        <v>56</v>
      </c>
      <c r="J56" t="str">
        <f>TRIM("B" &amp; LEFT(Table13[[#This Row],[Landmark]],FIND(" - ",Table13[[#This Row],[Landmark]])))</f>
        <v>B18</v>
      </c>
      <c r="K56" t="str">
        <f>RIGHT(Table13[[#This Row],[Landmark]], LEN(Table13[[#This Row],[Landmark]]) - FIND("- ",Table13[[#This Row],[Landmark]]))</f>
        <v xml:space="preserve"> Visual Association Cortex (V2)</v>
      </c>
      <c r="L56" t="str" cm="1">
        <f t="array" ref="L56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B18</v>
      </c>
      <c r="M56">
        <v>48.618884447397882</v>
      </c>
    </row>
    <row r="57" spans="1:13" x14ac:dyDescent="0.3">
      <c r="A57">
        <v>124</v>
      </c>
      <c r="B57" t="s">
        <v>57</v>
      </c>
      <c r="C57" t="s">
        <v>136</v>
      </c>
      <c r="D57" t="str">
        <f xml:space="preserve"> "S" &amp; VALUE((SUBSTITUTE(Table13[[#This Row],[S'#'#]], "S", "")))</f>
        <v>S19</v>
      </c>
      <c r="E57" t="s">
        <v>65</v>
      </c>
      <c r="F57" t="s">
        <v>164</v>
      </c>
      <c r="G57" t="str">
        <f xml:space="preserve"> "D" &amp; VALUE((SUBSTITUTE(Table13[[#This Row],[D'#'#]], "D", "")))</f>
        <v>D16</v>
      </c>
      <c r="H57" t="str">
        <f>Table13[[#This Row],[CLEAN S'#'#]]&amp;"-"&amp;Table13[[#This Row],[CLEAN D'#'#]]</f>
        <v>S19-D16</v>
      </c>
      <c r="I57" t="s">
        <v>56</v>
      </c>
      <c r="J57" t="str">
        <f>TRIM("B" &amp; LEFT(Table13[[#This Row],[Landmark]],FIND(" - ",Table13[[#This Row],[Landmark]])))</f>
        <v>B18</v>
      </c>
      <c r="K57" t="str">
        <f>RIGHT(Table13[[#This Row],[Landmark]], LEN(Table13[[#This Row],[Landmark]]) - FIND("- ",Table13[[#This Row],[Landmark]]))</f>
        <v xml:space="preserve"> Visual Association Cortex (V2)</v>
      </c>
      <c r="L57" t="str" cm="1">
        <f t="array" ref="L57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B18</v>
      </c>
      <c r="M57">
        <v>63.42792904491607</v>
      </c>
    </row>
    <row r="58" spans="1:13" x14ac:dyDescent="0.3">
      <c r="A58">
        <v>98</v>
      </c>
      <c r="B58" t="s">
        <v>57</v>
      </c>
      <c r="C58" t="s">
        <v>136</v>
      </c>
      <c r="D58" t="str">
        <f xml:space="preserve"> "S" &amp; VALUE((SUBSTITUTE(Table13[[#This Row],[S'#'#]], "S", "")))</f>
        <v>S19</v>
      </c>
      <c r="E58" t="s">
        <v>54</v>
      </c>
      <c r="F58" t="s">
        <v>165</v>
      </c>
      <c r="G58" t="str">
        <f xml:space="preserve"> "D" &amp; VALUE((SUBSTITUTE(Table13[[#This Row],[D'#'#]], "D", "")))</f>
        <v>D15</v>
      </c>
      <c r="H58" t="str">
        <f>Table13[[#This Row],[CLEAN S'#'#]]&amp;"-"&amp;Table13[[#This Row],[CLEAN D'#'#]]</f>
        <v>S19-D15</v>
      </c>
      <c r="I58" t="s">
        <v>55</v>
      </c>
      <c r="J58" t="str">
        <f>TRIM("B" &amp; LEFT(Table13[[#This Row],[Landmark]],FIND(" - ",Table13[[#This Row],[Landmark]])))</f>
        <v>B17</v>
      </c>
      <c r="K58" t="str">
        <f>RIGHT(Table13[[#This Row],[Landmark]], LEN(Table13[[#This Row],[Landmark]]) - FIND("- ",Table13[[#This Row],[Landmark]]))</f>
        <v xml:space="preserve"> Primary Visual Cortex (V1)</v>
      </c>
      <c r="L58" t="str" cm="1">
        <f t="array" ref="L58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B17</v>
      </c>
      <c r="M58">
        <v>67.604479236517363</v>
      </c>
    </row>
    <row r="59" spans="1:13" x14ac:dyDescent="0.3">
      <c r="A59">
        <v>107</v>
      </c>
      <c r="B59" t="s">
        <v>57</v>
      </c>
      <c r="C59" t="s">
        <v>136</v>
      </c>
      <c r="D59" t="str">
        <f xml:space="preserve"> "S" &amp; VALUE((SUBSTITUTE(Table13[[#This Row],[S'#'#]], "S", "")))</f>
        <v>S19</v>
      </c>
      <c r="E59" t="s">
        <v>61</v>
      </c>
      <c r="F59" t="s">
        <v>170</v>
      </c>
      <c r="G59" t="str">
        <f xml:space="preserve"> "D" &amp; VALUE((SUBSTITUTE(Table13[[#This Row],[D'#'#]], "D", "")))</f>
        <v>D14</v>
      </c>
      <c r="H59" t="str">
        <f>Table13[[#This Row],[CLEAN S'#'#]]&amp;"-"&amp;Table13[[#This Row],[CLEAN D'#'#]]</f>
        <v>S19-D14</v>
      </c>
      <c r="I59" t="s">
        <v>55</v>
      </c>
      <c r="J59" t="str">
        <f>TRIM("B" &amp; LEFT(Table13[[#This Row],[Landmark]],FIND(" - ",Table13[[#This Row],[Landmark]])))</f>
        <v>B17</v>
      </c>
      <c r="K59" t="str">
        <f>RIGHT(Table13[[#This Row],[Landmark]], LEN(Table13[[#This Row],[Landmark]]) - FIND("- ",Table13[[#This Row],[Landmark]]))</f>
        <v xml:space="preserve"> Primary Visual Cortex (V1)</v>
      </c>
      <c r="L59" t="str" cm="1">
        <f t="array" ref="L59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B17</v>
      </c>
      <c r="M59">
        <v>48.05182411810447</v>
      </c>
    </row>
    <row r="60" spans="1:13" x14ac:dyDescent="0.3">
      <c r="A60">
        <v>199</v>
      </c>
      <c r="B60" t="s">
        <v>40</v>
      </c>
      <c r="C60" t="s">
        <v>137</v>
      </c>
      <c r="D60" t="str">
        <f xml:space="preserve"> "S" &amp; VALUE((SUBSTITUTE(Table13[[#This Row],[S'#'#]], "S", "")))</f>
        <v>S21</v>
      </c>
      <c r="E60" t="s">
        <v>84</v>
      </c>
      <c r="F60" t="s">
        <v>153</v>
      </c>
      <c r="G60" t="str">
        <f xml:space="preserve"> "D" &amp; VALUE((SUBSTITUTE(Table13[[#This Row],[D'#'#]], "D", "")))</f>
        <v>D21</v>
      </c>
      <c r="H60" t="str">
        <f>Table13[[#This Row],[CLEAN S'#'#]]&amp;"-"&amp;Table13[[#This Row],[CLEAN D'#'#]]</f>
        <v>S21-D21</v>
      </c>
      <c r="I60" t="s">
        <v>39</v>
      </c>
      <c r="J60" t="str">
        <f>TRIM("B" &amp; LEFT(Table13[[#This Row],[Landmark]],FIND(" - ",Table13[[#This Row],[Landmark]])))</f>
        <v>B39</v>
      </c>
      <c r="K60" t="str">
        <f>RIGHT(Table13[[#This Row],[Landmark]], LEN(Table13[[#This Row],[Landmark]]) - FIND("- ",Table13[[#This Row],[Landmark]]))</f>
        <v xml:space="preserve"> Angular gyrus, part of Wernicke's area</v>
      </c>
      <c r="L60" t="str" cm="1">
        <f t="array" ref="L60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B39</v>
      </c>
      <c r="M60">
        <v>53.297326859280595</v>
      </c>
    </row>
    <row r="61" spans="1:13" x14ac:dyDescent="0.3">
      <c r="A61">
        <v>45</v>
      </c>
      <c r="B61" t="s">
        <v>40</v>
      </c>
      <c r="C61" t="s">
        <v>137</v>
      </c>
      <c r="D61" t="str">
        <f xml:space="preserve"> "S" &amp; VALUE((SUBSTITUTE(Table13[[#This Row],[S'#'#]], "S", "")))</f>
        <v>S21</v>
      </c>
      <c r="E61" t="s">
        <v>12</v>
      </c>
      <c r="F61" t="s">
        <v>157</v>
      </c>
      <c r="G61" t="str">
        <f xml:space="preserve"> "D" &amp; VALUE((SUBSTITUTE(Table13[[#This Row],[D'#'#]], "D", "")))</f>
        <v>D19</v>
      </c>
      <c r="H61" t="str">
        <f>Table13[[#This Row],[CLEAN S'#'#]]&amp;"-"&amp;Table13[[#This Row],[CLEAN D'#'#]]</f>
        <v>S21-D19</v>
      </c>
      <c r="I61" t="s">
        <v>11</v>
      </c>
      <c r="J61" t="str">
        <f>TRIM("B" &amp; LEFT(Table13[[#This Row],[Landmark]],FIND(" - ",Table13[[#This Row],[Landmark]])))</f>
        <v>B7</v>
      </c>
      <c r="K61" t="str">
        <f>RIGHT(Table13[[#This Row],[Landmark]], LEN(Table13[[#This Row],[Landmark]]) - FIND("- ",Table13[[#This Row],[Landmark]]))</f>
        <v xml:space="preserve"> Somatosensory Association Cortex</v>
      </c>
      <c r="L61" t="str" cm="1">
        <f t="array" ref="L61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B7</v>
      </c>
      <c r="M61">
        <v>69.674666766443138</v>
      </c>
    </row>
    <row r="62" spans="1:13" x14ac:dyDescent="0.3">
      <c r="A62">
        <v>194</v>
      </c>
      <c r="B62" t="s">
        <v>40</v>
      </c>
      <c r="C62" t="s">
        <v>137</v>
      </c>
      <c r="D62" t="str">
        <f xml:space="preserve"> "S" &amp; VALUE((SUBSTITUTE(Table13[[#This Row],[S'#'#]], "S", "")))</f>
        <v>S21</v>
      </c>
      <c r="E62" t="s">
        <v>78</v>
      </c>
      <c r="F62" t="s">
        <v>167</v>
      </c>
      <c r="G62" t="str">
        <f xml:space="preserve"> "D" &amp; VALUE((SUBSTITUTE(Table13[[#This Row],[D'#'#]], "D", "")))</f>
        <v>D20</v>
      </c>
      <c r="H62" t="str">
        <f>Table13[[#This Row],[CLEAN S'#'#]]&amp;"-"&amp;Table13[[#This Row],[CLEAN D'#'#]]</f>
        <v>S21-D20</v>
      </c>
      <c r="I62" t="s">
        <v>39</v>
      </c>
      <c r="J62" t="str">
        <f>TRIM("B" &amp; LEFT(Table13[[#This Row],[Landmark]],FIND(" - ",Table13[[#This Row],[Landmark]])))</f>
        <v>B39</v>
      </c>
      <c r="K62" t="str">
        <f>RIGHT(Table13[[#This Row],[Landmark]], LEN(Table13[[#This Row],[Landmark]]) - FIND("- ",Table13[[#This Row],[Landmark]]))</f>
        <v xml:space="preserve"> Angular gyrus, part of Wernicke's area</v>
      </c>
      <c r="L62" t="str" cm="1">
        <f t="array" ref="L62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B39</v>
      </c>
      <c r="M62">
        <v>77.969235287851035</v>
      </c>
    </row>
    <row r="63" spans="1:13" x14ac:dyDescent="0.3">
      <c r="A63">
        <v>131</v>
      </c>
      <c r="B63" t="s">
        <v>40</v>
      </c>
      <c r="C63" t="s">
        <v>137</v>
      </c>
      <c r="D63" t="str">
        <f xml:space="preserve"> "S" &amp; VALUE((SUBSTITUTE(Table13[[#This Row],[S'#'#]], "S", "")))</f>
        <v>S21</v>
      </c>
      <c r="E63" t="s">
        <v>63</v>
      </c>
      <c r="F63" t="s">
        <v>169</v>
      </c>
      <c r="G63" t="str">
        <f xml:space="preserve"> "D" &amp; VALUE((SUBSTITUTE(Table13[[#This Row],[D'#'#]], "D", "")))</f>
        <v>D18</v>
      </c>
      <c r="H63" t="str">
        <f>Table13[[#This Row],[CLEAN S'#'#]]&amp;"-"&amp;Table13[[#This Row],[CLEAN D'#'#]]</f>
        <v>S21-D18</v>
      </c>
      <c r="I63" t="s">
        <v>13</v>
      </c>
      <c r="J63" t="str">
        <f>TRIM("B" &amp; LEFT(Table13[[#This Row],[Landmark]],FIND(" - ",Table13[[#This Row],[Landmark]])))</f>
        <v>B19</v>
      </c>
      <c r="K63" t="str">
        <f>RIGHT(Table13[[#This Row],[Landmark]], LEN(Table13[[#This Row],[Landmark]]) - FIND("- ",Table13[[#This Row],[Landmark]]))</f>
        <v xml:space="preserve"> V3</v>
      </c>
      <c r="L63" t="str" cm="1">
        <f t="array" ref="L63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B19</v>
      </c>
      <c r="M63">
        <v>69.047306505211097</v>
      </c>
    </row>
    <row r="64" spans="1:13" x14ac:dyDescent="0.3">
      <c r="A64">
        <v>196</v>
      </c>
      <c r="B64" t="s">
        <v>38</v>
      </c>
      <c r="C64" t="s">
        <v>138</v>
      </c>
      <c r="D64" t="str">
        <f xml:space="preserve"> "S" &amp; VALUE((SUBSTITUTE(Table13[[#This Row],[S'#'#]], "S", "")))</f>
        <v>S15</v>
      </c>
      <c r="E64" t="s">
        <v>80</v>
      </c>
      <c r="F64" t="s">
        <v>155</v>
      </c>
      <c r="G64" t="str">
        <f xml:space="preserve"> "D" &amp; VALUE((SUBSTITUTE(Table13[[#This Row],[D'#'#]], "D", "")))</f>
        <v>D10</v>
      </c>
      <c r="H64" t="str">
        <f>Table13[[#This Row],[CLEAN S'#'#]]&amp;"-"&amp;Table13[[#This Row],[CLEAN D'#'#]]</f>
        <v>S15-D10</v>
      </c>
      <c r="I64" t="s">
        <v>39</v>
      </c>
      <c r="J64" t="str">
        <f>TRIM("B" &amp; LEFT(Table13[[#This Row],[Landmark]],FIND(" - ",Table13[[#This Row],[Landmark]])))</f>
        <v>B39</v>
      </c>
      <c r="K64" t="str">
        <f>RIGHT(Table13[[#This Row],[Landmark]], LEN(Table13[[#This Row],[Landmark]]) - FIND("- ",Table13[[#This Row],[Landmark]]))</f>
        <v xml:space="preserve"> Angular gyrus, part of Wernicke's area</v>
      </c>
      <c r="L64" t="str" cm="1">
        <f t="array" ref="L64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B39</v>
      </c>
      <c r="M64">
        <v>57.865563025776112</v>
      </c>
    </row>
    <row r="65" spans="1:13" x14ac:dyDescent="0.3">
      <c r="A65">
        <v>42</v>
      </c>
      <c r="B65" t="s">
        <v>38</v>
      </c>
      <c r="C65" t="s">
        <v>138</v>
      </c>
      <c r="D65" t="str">
        <f xml:space="preserve"> "S" &amp; VALUE((SUBSTITUTE(Table13[[#This Row],[S'#'#]], "S", "")))</f>
        <v>S15</v>
      </c>
      <c r="E65" t="s">
        <v>10</v>
      </c>
      <c r="F65" t="s">
        <v>166</v>
      </c>
      <c r="G65" t="str">
        <f xml:space="preserve"> "D" &amp; VALUE((SUBSTITUTE(Table13[[#This Row],[D'#'#]], "D", "")))</f>
        <v>D12</v>
      </c>
      <c r="H65" t="str">
        <f>Table13[[#This Row],[CLEAN S'#'#]]&amp;"-"&amp;Table13[[#This Row],[CLEAN D'#'#]]</f>
        <v>S15-D12</v>
      </c>
      <c r="I65" t="s">
        <v>11</v>
      </c>
      <c r="J65" t="str">
        <f>TRIM("B" &amp; LEFT(Table13[[#This Row],[Landmark]],FIND(" - ",Table13[[#This Row],[Landmark]])))</f>
        <v>B7</v>
      </c>
      <c r="K65" t="str">
        <f>RIGHT(Table13[[#This Row],[Landmark]], LEN(Table13[[#This Row],[Landmark]]) - FIND("- ",Table13[[#This Row],[Landmark]]))</f>
        <v xml:space="preserve"> Somatosensory Association Cortex</v>
      </c>
      <c r="L65" t="str" cm="1">
        <f t="array" ref="L65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B7</v>
      </c>
      <c r="M65">
        <v>70.312186271535879</v>
      </c>
    </row>
    <row r="66" spans="1:13" x14ac:dyDescent="0.3">
      <c r="A66">
        <v>192</v>
      </c>
      <c r="B66" t="s">
        <v>38</v>
      </c>
      <c r="C66" t="s">
        <v>138</v>
      </c>
      <c r="D66" t="str">
        <f xml:space="preserve"> "S" &amp; VALUE((SUBSTITUTE(Table13[[#This Row],[S'#'#]], "S", "")))</f>
        <v>S15</v>
      </c>
      <c r="E66" t="s">
        <v>77</v>
      </c>
      <c r="F66" t="s">
        <v>168</v>
      </c>
      <c r="G66" t="str">
        <f xml:space="preserve"> "D" &amp; VALUE((SUBSTITUTE(Table13[[#This Row],[D'#'#]], "D", "")))</f>
        <v>D13</v>
      </c>
      <c r="H66" t="str">
        <f>Table13[[#This Row],[CLEAN S'#'#]]&amp;"-"&amp;Table13[[#This Row],[CLEAN D'#'#]]</f>
        <v>S15-D13</v>
      </c>
      <c r="I66" t="s">
        <v>39</v>
      </c>
      <c r="J66" t="str">
        <f>TRIM("B" &amp; LEFT(Table13[[#This Row],[Landmark]],FIND(" - ",Table13[[#This Row],[Landmark]])))</f>
        <v>B39</v>
      </c>
      <c r="K66" t="str">
        <f>RIGHT(Table13[[#This Row],[Landmark]], LEN(Table13[[#This Row],[Landmark]]) - FIND("- ",Table13[[#This Row],[Landmark]]))</f>
        <v xml:space="preserve"> Angular gyrus, part of Wernicke's area</v>
      </c>
      <c r="L66" t="str" cm="1">
        <f t="array" ref="L66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B39</v>
      </c>
      <c r="M66">
        <v>79.989913963558664</v>
      </c>
    </row>
    <row r="67" spans="1:13" x14ac:dyDescent="0.3">
      <c r="A67">
        <v>136</v>
      </c>
      <c r="B67" t="s">
        <v>38</v>
      </c>
      <c r="C67" t="s">
        <v>138</v>
      </c>
      <c r="D67" t="str">
        <f xml:space="preserve"> "S" &amp; VALUE((SUBSTITUTE(Table13[[#This Row],[S'#'#]], "S", "")))</f>
        <v>S15</v>
      </c>
      <c r="E67" t="s">
        <v>61</v>
      </c>
      <c r="F67" t="s">
        <v>170</v>
      </c>
      <c r="G67" t="str">
        <f xml:space="preserve"> "D" &amp; VALUE((SUBSTITUTE(Table13[[#This Row],[D'#'#]], "D", "")))</f>
        <v>D14</v>
      </c>
      <c r="H67" t="str">
        <f>Table13[[#This Row],[CLEAN S'#'#]]&amp;"-"&amp;Table13[[#This Row],[CLEAN D'#'#]]</f>
        <v>S15-D14</v>
      </c>
      <c r="I67" t="s">
        <v>13</v>
      </c>
      <c r="J67" t="str">
        <f>TRIM("B" &amp; LEFT(Table13[[#This Row],[Landmark]],FIND(" - ",Table13[[#This Row],[Landmark]])))</f>
        <v>B19</v>
      </c>
      <c r="K67" t="str">
        <f>RIGHT(Table13[[#This Row],[Landmark]], LEN(Table13[[#This Row],[Landmark]]) - FIND("- ",Table13[[#This Row],[Landmark]]))</f>
        <v xml:space="preserve"> V3</v>
      </c>
      <c r="L67" t="str" cm="1">
        <f t="array" ref="L67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B19</v>
      </c>
      <c r="M67">
        <v>65.083511255885625</v>
      </c>
    </row>
    <row r="68" spans="1:13" x14ac:dyDescent="0.3">
      <c r="A68">
        <v>179</v>
      </c>
      <c r="B68" t="s">
        <v>68</v>
      </c>
      <c r="C68" t="s">
        <v>139</v>
      </c>
      <c r="D68" t="str">
        <f xml:space="preserve"> "S" &amp; VALUE((SUBSTITUTE(Table13[[#This Row],[S'#'#]], "S", "")))</f>
        <v>S22</v>
      </c>
      <c r="E68" t="s">
        <v>78</v>
      </c>
      <c r="F68" t="s">
        <v>167</v>
      </c>
      <c r="G68" t="str">
        <f xml:space="preserve"> "D" &amp; VALUE((SUBSTITUTE(Table13[[#This Row],[D'#'#]], "D", "")))</f>
        <v>D20</v>
      </c>
      <c r="H68" t="str">
        <f>Table13[[#This Row],[CLEAN S'#'#]]&amp;"-"&amp;Table13[[#This Row],[CLEAN D'#'#]]</f>
        <v>S22-D20</v>
      </c>
      <c r="I68" t="s">
        <v>67</v>
      </c>
      <c r="J68" t="str">
        <f>TRIM("B" &amp; LEFT(Table13[[#This Row],[Landmark]],FIND(" - ",Table13[[#This Row],[Landmark]])))</f>
        <v>B37</v>
      </c>
      <c r="K68" t="str">
        <f>RIGHT(Table13[[#This Row],[Landmark]], LEN(Table13[[#This Row],[Landmark]]) - FIND("- ",Table13[[#This Row],[Landmark]]))</f>
        <v xml:space="preserve"> Fusiform gyrus</v>
      </c>
      <c r="L68" t="str" cm="1">
        <f t="array" ref="L68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B37</v>
      </c>
      <c r="M68">
        <v>68.553777667583958</v>
      </c>
    </row>
    <row r="69" spans="1:13" x14ac:dyDescent="0.3">
      <c r="A69">
        <v>173</v>
      </c>
      <c r="B69" t="s">
        <v>68</v>
      </c>
      <c r="C69" t="s">
        <v>139</v>
      </c>
      <c r="D69" t="str">
        <f xml:space="preserve"> "S" &amp; VALUE((SUBSTITUTE(Table13[[#This Row],[S'#'#]], "S", "")))</f>
        <v>S22</v>
      </c>
      <c r="E69" t="s">
        <v>73</v>
      </c>
      <c r="F69" t="s">
        <v>171</v>
      </c>
      <c r="G69" t="str">
        <f xml:space="preserve"> "D" &amp; VALUE((SUBSTITUTE(Table13[[#This Row],[D'#'#]], "D", "")))</f>
        <v>D22</v>
      </c>
      <c r="H69" t="str">
        <f>Table13[[#This Row],[CLEAN S'#'#]]&amp;"-"&amp;Table13[[#This Row],[CLEAN D'#'#]]</f>
        <v>S22-D22</v>
      </c>
      <c r="I69" t="s">
        <v>67</v>
      </c>
      <c r="J69" t="str">
        <f>TRIM("B" &amp; LEFT(Table13[[#This Row],[Landmark]],FIND(" - ",Table13[[#This Row],[Landmark]])))</f>
        <v>B37</v>
      </c>
      <c r="K69" t="str">
        <f>RIGHT(Table13[[#This Row],[Landmark]], LEN(Table13[[#This Row],[Landmark]]) - FIND("- ",Table13[[#This Row],[Landmark]]))</f>
        <v xml:space="preserve"> Fusiform gyrus</v>
      </c>
      <c r="L69" t="str" cm="1">
        <f t="array" ref="L69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B37</v>
      </c>
      <c r="M69">
        <v>71.195296830779455</v>
      </c>
    </row>
    <row r="70" spans="1:13" x14ac:dyDescent="0.3">
      <c r="A70">
        <v>176</v>
      </c>
      <c r="B70" t="s">
        <v>66</v>
      </c>
      <c r="C70" t="s">
        <v>140</v>
      </c>
      <c r="D70" t="str">
        <f xml:space="preserve"> "S" &amp; VALUE((SUBSTITUTE(Table13[[#This Row],[S'#'#]], "S", "")))</f>
        <v>S16</v>
      </c>
      <c r="E70" t="s">
        <v>77</v>
      </c>
      <c r="F70" t="s">
        <v>168</v>
      </c>
      <c r="G70" t="str">
        <f xml:space="preserve"> "D" &amp; VALUE((SUBSTITUTE(Table13[[#This Row],[D'#'#]], "D", "")))</f>
        <v>D13</v>
      </c>
      <c r="H70" t="str">
        <f>Table13[[#This Row],[CLEAN S'#'#]]&amp;"-"&amp;Table13[[#This Row],[CLEAN D'#'#]]</f>
        <v>S16-D13</v>
      </c>
      <c r="I70" t="s">
        <v>67</v>
      </c>
      <c r="J70" t="str">
        <f>TRIM("B" &amp; LEFT(Table13[[#This Row],[Landmark]],FIND(" - ",Table13[[#This Row],[Landmark]])))</f>
        <v>B37</v>
      </c>
      <c r="K70" t="str">
        <f>RIGHT(Table13[[#This Row],[Landmark]], LEN(Table13[[#This Row],[Landmark]]) - FIND("- ",Table13[[#This Row],[Landmark]]))</f>
        <v xml:space="preserve"> Fusiform gyrus</v>
      </c>
      <c r="L70" t="str" cm="1">
        <f t="array" ref="L70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B37</v>
      </c>
      <c r="M70">
        <v>68.815002730503181</v>
      </c>
    </row>
    <row r="71" spans="1:13" x14ac:dyDescent="0.3">
      <c r="A71">
        <v>182</v>
      </c>
      <c r="B71" t="s">
        <v>66</v>
      </c>
      <c r="C71" t="s">
        <v>140</v>
      </c>
      <c r="D71" t="str">
        <f xml:space="preserve"> "S" &amp; VALUE((SUBSTITUTE(Table13[[#This Row],[S'#'#]], "S", "")))</f>
        <v>S16</v>
      </c>
      <c r="E71" t="s">
        <v>70</v>
      </c>
      <c r="F71" t="s">
        <v>172</v>
      </c>
      <c r="G71" t="str">
        <f xml:space="preserve"> "D" &amp; VALUE((SUBSTITUTE(Table13[[#This Row],[D'#'#]], "D", "")))</f>
        <v>D11</v>
      </c>
      <c r="H71" t="str">
        <f>Table13[[#This Row],[CLEAN S'#'#]]&amp;"-"&amp;Table13[[#This Row],[CLEAN D'#'#]]</f>
        <v>S16-D11</v>
      </c>
      <c r="I71" t="s">
        <v>67</v>
      </c>
      <c r="J71" t="str">
        <f>TRIM("B" &amp; LEFT(Table13[[#This Row],[Landmark]],FIND(" - ",Table13[[#This Row],[Landmark]])))</f>
        <v>B37</v>
      </c>
      <c r="K71" t="str">
        <f>RIGHT(Table13[[#This Row],[Landmark]], LEN(Table13[[#This Row],[Landmark]]) - FIND("- ",Table13[[#This Row],[Landmark]]))</f>
        <v xml:space="preserve"> Fusiform gyrus</v>
      </c>
      <c r="L71" t="str" cm="1">
        <f t="array" ref="L71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B37</v>
      </c>
      <c r="M71">
        <v>68.107886974233239</v>
      </c>
    </row>
    <row r="72" spans="1:13" x14ac:dyDescent="0.3">
      <c r="A72">
        <v>101</v>
      </c>
      <c r="B72" t="s">
        <v>59</v>
      </c>
      <c r="C72" t="s">
        <v>141</v>
      </c>
      <c r="D72" t="str">
        <f xml:space="preserve"> "S" &amp; VALUE((SUBSTITUTE(Table13[[#This Row],[S'#'#]], "S", "")))</f>
        <v>S17</v>
      </c>
      <c r="E72" t="s">
        <v>54</v>
      </c>
      <c r="F72" t="s">
        <v>165</v>
      </c>
      <c r="G72" t="str">
        <f xml:space="preserve"> "D" &amp; VALUE((SUBSTITUTE(Table13[[#This Row],[D'#'#]], "D", "")))</f>
        <v>D15</v>
      </c>
      <c r="H72" t="str">
        <f>Table13[[#This Row],[CLEAN S'#'#]]&amp;"-"&amp;Table13[[#This Row],[CLEAN D'#'#]]</f>
        <v>S17-D15</v>
      </c>
      <c r="I72" t="s">
        <v>55</v>
      </c>
      <c r="J72" t="str">
        <f>TRIM("B" &amp; LEFT(Table13[[#This Row],[Landmark]],FIND(" - ",Table13[[#This Row],[Landmark]])))</f>
        <v>B17</v>
      </c>
      <c r="K72" t="str">
        <f>RIGHT(Table13[[#This Row],[Landmark]], LEN(Table13[[#This Row],[Landmark]]) - FIND("- ",Table13[[#This Row],[Landmark]]))</f>
        <v xml:space="preserve"> Primary Visual Cortex (V1)</v>
      </c>
      <c r="L72" t="str" cm="1">
        <f t="array" ref="L72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B17</v>
      </c>
      <c r="M72">
        <v>60.56278462621691</v>
      </c>
    </row>
    <row r="73" spans="1:13" x14ac:dyDescent="0.3">
      <c r="A73">
        <v>144</v>
      </c>
      <c r="B73" t="s">
        <v>59</v>
      </c>
      <c r="C73" t="s">
        <v>141</v>
      </c>
      <c r="D73" t="str">
        <f xml:space="preserve"> "S" &amp; VALUE((SUBSTITUTE(Table13[[#This Row],[S'#'#]], "S", "")))</f>
        <v>S17</v>
      </c>
      <c r="E73" t="s">
        <v>12</v>
      </c>
      <c r="F73" t="s">
        <v>157</v>
      </c>
      <c r="G73" t="str">
        <f xml:space="preserve"> "D" &amp; VALUE((SUBSTITUTE(Table13[[#This Row],[D'#'#]], "D", "")))</f>
        <v>D19</v>
      </c>
      <c r="H73" t="str">
        <f>Table13[[#This Row],[CLEAN S'#'#]]&amp;"-"&amp;Table13[[#This Row],[CLEAN D'#'#]]</f>
        <v>S17-D19</v>
      </c>
      <c r="I73" t="s">
        <v>13</v>
      </c>
      <c r="J73" t="str">
        <f>TRIM("B" &amp; LEFT(Table13[[#This Row],[Landmark]],FIND(" - ",Table13[[#This Row],[Landmark]])))</f>
        <v>B19</v>
      </c>
      <c r="K73" t="str">
        <f>RIGHT(Table13[[#This Row],[Landmark]], LEN(Table13[[#This Row],[Landmark]]) - FIND("- ",Table13[[#This Row],[Landmark]]))</f>
        <v xml:space="preserve"> V3</v>
      </c>
      <c r="L73" t="str" cm="1">
        <f t="array" ref="L73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B19</v>
      </c>
      <c r="M73">
        <v>47.495812671561019</v>
      </c>
    </row>
    <row r="74" spans="1:13" x14ac:dyDescent="0.3">
      <c r="A74">
        <v>255</v>
      </c>
      <c r="B74" t="s">
        <v>59</v>
      </c>
      <c r="C74" t="s">
        <v>141</v>
      </c>
      <c r="D74" t="str">
        <f xml:space="preserve"> "S" &amp; VALUE((SUBSTITUTE(Table13[[#This Row],[S'#'#]], "S", "")))</f>
        <v>S17</v>
      </c>
      <c r="E74" t="s">
        <v>10</v>
      </c>
      <c r="F74" t="s">
        <v>166</v>
      </c>
      <c r="G74" t="str">
        <f xml:space="preserve"> "D" &amp; VALUE((SUBSTITUTE(Table13[[#This Row],[D'#'#]], "D", "")))</f>
        <v>D12</v>
      </c>
      <c r="H74" t="str">
        <f>Table13[[#This Row],[CLEAN S'#'#]]&amp;"-"&amp;Table13[[#This Row],[CLEAN D'#'#]]</f>
        <v>S17-D12</v>
      </c>
      <c r="I74" t="s">
        <v>11</v>
      </c>
      <c r="J74" t="str">
        <f>TRIM("B" &amp; LEFT(Table13[[#This Row],[Landmark]],FIND(" - ",Table13[[#This Row],[Landmark]])))</f>
        <v>B7</v>
      </c>
      <c r="K74" t="str">
        <f>RIGHT(Table13[[#This Row],[Landmark]], LEN(Table13[[#This Row],[Landmark]]) - FIND("- ",Table13[[#This Row],[Landmark]]))</f>
        <v xml:space="preserve"> Somatosensory Association Cortex</v>
      </c>
      <c r="L74" t="str" cm="1">
        <f t="array" ref="L74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B7</v>
      </c>
      <c r="M74">
        <v>44.266826147842941</v>
      </c>
    </row>
    <row r="75" spans="1:13" x14ac:dyDescent="0.3">
      <c r="A75">
        <v>118</v>
      </c>
      <c r="B75" t="s">
        <v>59</v>
      </c>
      <c r="C75" t="s">
        <v>141</v>
      </c>
      <c r="D75" t="str">
        <f xml:space="preserve"> "S" &amp; VALUE((SUBSTITUTE(Table13[[#This Row],[S'#'#]], "S", "")))</f>
        <v>S17</v>
      </c>
      <c r="E75" t="s">
        <v>63</v>
      </c>
      <c r="F75" t="s">
        <v>169</v>
      </c>
      <c r="G75" t="str">
        <f xml:space="preserve"> "D" &amp; VALUE((SUBSTITUTE(Table13[[#This Row],[D'#'#]], "D", "")))</f>
        <v>D18</v>
      </c>
      <c r="H75" t="str">
        <f>Table13[[#This Row],[CLEAN S'#'#]]&amp;"-"&amp;Table13[[#This Row],[CLEAN D'#'#]]</f>
        <v>S17-D18</v>
      </c>
      <c r="I75" t="s">
        <v>56</v>
      </c>
      <c r="J75" t="str">
        <f>TRIM("B" &amp; LEFT(Table13[[#This Row],[Landmark]],FIND(" - ",Table13[[#This Row],[Landmark]])))</f>
        <v>B18</v>
      </c>
      <c r="K75" t="str">
        <f>RIGHT(Table13[[#This Row],[Landmark]], LEN(Table13[[#This Row],[Landmark]]) - FIND("- ",Table13[[#This Row],[Landmark]]))</f>
        <v xml:space="preserve"> Visual Association Cortex (V2)</v>
      </c>
      <c r="L75" t="str" cm="1">
        <f t="array" ref="L75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B18</v>
      </c>
      <c r="M75">
        <v>64.833192353887171</v>
      </c>
    </row>
    <row r="76" spans="1:13" x14ac:dyDescent="0.3">
      <c r="A76">
        <v>112</v>
      </c>
      <c r="B76" t="s">
        <v>59</v>
      </c>
      <c r="C76" t="s">
        <v>141</v>
      </c>
      <c r="D76" t="str">
        <f xml:space="preserve"> "S" &amp; VALUE((SUBSTITUTE(Table13[[#This Row],[S'#'#]], "S", "")))</f>
        <v>S17</v>
      </c>
      <c r="E76" t="s">
        <v>61</v>
      </c>
      <c r="F76" t="s">
        <v>170</v>
      </c>
      <c r="G76" t="str">
        <f xml:space="preserve"> "D" &amp; VALUE((SUBSTITUTE(Table13[[#This Row],[D'#'#]], "D", "")))</f>
        <v>D14</v>
      </c>
      <c r="H76" t="str">
        <f>Table13[[#This Row],[CLEAN S'#'#]]&amp;"-"&amp;Table13[[#This Row],[CLEAN D'#'#]]</f>
        <v>S17-D14</v>
      </c>
      <c r="I76" t="s">
        <v>56</v>
      </c>
      <c r="J76" t="str">
        <f>TRIM("B" &amp; LEFT(Table13[[#This Row],[Landmark]],FIND(" - ",Table13[[#This Row],[Landmark]])))</f>
        <v>B18</v>
      </c>
      <c r="K76" t="str">
        <f>RIGHT(Table13[[#This Row],[Landmark]], LEN(Table13[[#This Row],[Landmark]]) - FIND("- ",Table13[[#This Row],[Landmark]]))</f>
        <v xml:space="preserve"> Visual Association Cortex (V2)</v>
      </c>
      <c r="L76" t="str" cm="1">
        <f t="array" ref="L76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B18</v>
      </c>
      <c r="M76">
        <v>67.795095510400941</v>
      </c>
    </row>
    <row r="77" spans="1:13" x14ac:dyDescent="0.3">
      <c r="A77">
        <v>48</v>
      </c>
      <c r="B77" t="s">
        <v>9</v>
      </c>
      <c r="C77" t="s">
        <v>142</v>
      </c>
      <c r="D77" t="str">
        <f xml:space="preserve"> "S" &amp; VALUE((SUBSTITUTE(Table13[[#This Row],[S'#'#]], "S", "")))</f>
        <v>S14</v>
      </c>
      <c r="E77" t="s">
        <v>92</v>
      </c>
      <c r="F77" t="s">
        <v>156</v>
      </c>
      <c r="G77" t="str">
        <f xml:space="preserve"> "D" &amp; VALUE((SUBSTITUTE(Table13[[#This Row],[D'#'#]], "D", "")))</f>
        <v>D9</v>
      </c>
      <c r="H77" t="str">
        <f>Table13[[#This Row],[CLEAN S'#'#]]&amp;"-"&amp;Table13[[#This Row],[CLEAN D'#'#]]</f>
        <v>S14-D9</v>
      </c>
      <c r="I77" t="s">
        <v>11</v>
      </c>
      <c r="J77" t="str">
        <f>TRIM("B" &amp; LEFT(Table13[[#This Row],[Landmark]],FIND(" - ",Table13[[#This Row],[Landmark]])))</f>
        <v>B7</v>
      </c>
      <c r="K77" t="str">
        <f>RIGHT(Table13[[#This Row],[Landmark]], LEN(Table13[[#This Row],[Landmark]]) - FIND("- ",Table13[[#This Row],[Landmark]]))</f>
        <v xml:space="preserve"> Somatosensory Association Cortex</v>
      </c>
      <c r="L77" t="str" cm="1">
        <f t="array" ref="L77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B7</v>
      </c>
      <c r="M77">
        <v>58.829865441010796</v>
      </c>
    </row>
    <row r="78" spans="1:13" x14ac:dyDescent="0.3">
      <c r="A78">
        <v>36</v>
      </c>
      <c r="B78" t="s">
        <v>9</v>
      </c>
      <c r="C78" t="s">
        <v>142</v>
      </c>
      <c r="D78" t="str">
        <f xml:space="preserve"> "S" &amp; VALUE((SUBSTITUTE(Table13[[#This Row],[S'#'#]], "S", "")))</f>
        <v>S14</v>
      </c>
      <c r="E78" t="s">
        <v>12</v>
      </c>
      <c r="F78" t="s">
        <v>157</v>
      </c>
      <c r="G78" t="str">
        <f xml:space="preserve"> "D" &amp; VALUE((SUBSTITUTE(Table13[[#This Row],[D'#'#]], "D", "")))</f>
        <v>D19</v>
      </c>
      <c r="H78" t="str">
        <f>Table13[[#This Row],[CLEAN S'#'#]]&amp;"-"&amp;Table13[[#This Row],[CLEAN D'#'#]]</f>
        <v>S14-D19</v>
      </c>
      <c r="I78" t="s">
        <v>11</v>
      </c>
      <c r="J78" t="str">
        <f>TRIM("B" &amp; LEFT(Table13[[#This Row],[Landmark]],FIND(" - ",Table13[[#This Row],[Landmark]])))</f>
        <v>B7</v>
      </c>
      <c r="K78" t="str">
        <f>RIGHT(Table13[[#This Row],[Landmark]], LEN(Table13[[#This Row],[Landmark]]) - FIND("- ",Table13[[#This Row],[Landmark]]))</f>
        <v xml:space="preserve"> Somatosensory Association Cortex</v>
      </c>
      <c r="L78" t="str" cm="1">
        <f t="array" ref="L78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B7</v>
      </c>
      <c r="M78">
        <v>91.58732162166207</v>
      </c>
    </row>
    <row r="79" spans="1:13" x14ac:dyDescent="0.3">
      <c r="A79">
        <v>35</v>
      </c>
      <c r="B79" t="s">
        <v>9</v>
      </c>
      <c r="C79" t="s">
        <v>142</v>
      </c>
      <c r="D79" t="str">
        <f xml:space="preserve"> "S" &amp; VALUE((SUBSTITUTE(Table13[[#This Row],[S'#'#]], "S", "")))</f>
        <v>S14</v>
      </c>
      <c r="E79" t="s">
        <v>10</v>
      </c>
      <c r="F79" t="s">
        <v>166</v>
      </c>
      <c r="G79" t="str">
        <f xml:space="preserve"> "D" &amp; VALUE((SUBSTITUTE(Table13[[#This Row],[D'#'#]], "D", "")))</f>
        <v>D12</v>
      </c>
      <c r="H79" t="str">
        <f>Table13[[#This Row],[CLEAN S'#'#]]&amp;"-"&amp;Table13[[#This Row],[CLEAN D'#'#]]</f>
        <v>S14-D12</v>
      </c>
      <c r="I79" t="s">
        <v>11</v>
      </c>
      <c r="J79" t="str">
        <f>TRIM("B" &amp; LEFT(Table13[[#This Row],[Landmark]],FIND(" - ",Table13[[#This Row],[Landmark]])))</f>
        <v>B7</v>
      </c>
      <c r="K79" t="str">
        <f>RIGHT(Table13[[#This Row],[Landmark]], LEN(Table13[[#This Row],[Landmark]]) - FIND("- ",Table13[[#This Row],[Landmark]]))</f>
        <v xml:space="preserve"> Somatosensory Association Cortex</v>
      </c>
      <c r="L79" t="str" cm="1">
        <f t="array" ref="L79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B7</v>
      </c>
      <c r="M79">
        <v>93.864452716796521</v>
      </c>
    </row>
    <row r="80" spans="1:13" x14ac:dyDescent="0.3">
      <c r="A80">
        <v>258</v>
      </c>
      <c r="B80" t="s">
        <v>25</v>
      </c>
      <c r="C80" t="s">
        <v>143</v>
      </c>
      <c r="D80" t="str">
        <f xml:space="preserve"> "S" &amp; VALUE((SUBSTITUTE(Table13[[#This Row],[S'#'#]], "S", "")))</f>
        <v>S26</v>
      </c>
      <c r="E80" t="s">
        <v>104</v>
      </c>
      <c r="F80" t="s">
        <v>160</v>
      </c>
      <c r="G80" t="str">
        <f xml:space="preserve"> "D" &amp; VALUE((SUBSTITUTE(Table13[[#This Row],[D'#'#]], "D", "")))</f>
        <v>D24</v>
      </c>
      <c r="H80" t="str">
        <f>Table13[[#This Row],[CLEAN S'#'#]]&amp;"-"&amp;Table13[[#This Row],[CLEAN D'#'#]]</f>
        <v>S26-D24</v>
      </c>
      <c r="I80" t="s">
        <v>24</v>
      </c>
      <c r="J80" t="str">
        <f>TRIM("B" &amp; LEFT(Table13[[#This Row],[Landmark]],FIND(" - ",Table13[[#This Row],[Landmark]])))</f>
        <v>B22</v>
      </c>
      <c r="K80" t="str">
        <f>RIGHT(Table13[[#This Row],[Landmark]], LEN(Table13[[#This Row],[Landmark]]) - FIND("- ",Table13[[#This Row],[Landmark]]))</f>
        <v xml:space="preserve"> Superior Temporal Gyrus</v>
      </c>
      <c r="L80" t="str" cm="1">
        <f t="array" ref="L80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B22</v>
      </c>
      <c r="M80">
        <v>42.204161099272135</v>
      </c>
    </row>
    <row r="81" spans="1:13" x14ac:dyDescent="0.3">
      <c r="A81">
        <v>156</v>
      </c>
      <c r="B81" t="s">
        <v>25</v>
      </c>
      <c r="C81" t="s">
        <v>143</v>
      </c>
      <c r="D81" t="str">
        <f xml:space="preserve"> "S" &amp; VALUE((SUBSTITUTE(Table13[[#This Row],[S'#'#]], "S", "")))</f>
        <v>S26</v>
      </c>
      <c r="E81" t="s">
        <v>73</v>
      </c>
      <c r="F81" t="s">
        <v>171</v>
      </c>
      <c r="G81" t="str">
        <f xml:space="preserve"> "D" &amp; VALUE((SUBSTITUTE(Table13[[#This Row],[D'#'#]], "D", "")))</f>
        <v>D22</v>
      </c>
      <c r="H81" t="str">
        <f>Table13[[#This Row],[CLEAN S'#'#]]&amp;"-"&amp;Table13[[#This Row],[CLEAN D'#'#]]</f>
        <v>S26-D22</v>
      </c>
      <c r="I81" t="s">
        <v>23</v>
      </c>
      <c r="J81" t="str">
        <f>TRIM("B" &amp; LEFT(Table13[[#This Row],[Landmark]],FIND(" - ",Table13[[#This Row],[Landmark]])))</f>
        <v>B21</v>
      </c>
      <c r="K81" t="str">
        <f>RIGHT(Table13[[#This Row],[Landmark]], LEN(Table13[[#This Row],[Landmark]]) - FIND("- ",Table13[[#This Row],[Landmark]]))</f>
        <v xml:space="preserve"> Middle Temporal gyrus</v>
      </c>
      <c r="L81" t="str" cm="1">
        <f t="array" ref="L81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B21</v>
      </c>
      <c r="M81">
        <v>49.284615359630074</v>
      </c>
    </row>
    <row r="82" spans="1:13" x14ac:dyDescent="0.3">
      <c r="A82">
        <v>170</v>
      </c>
      <c r="B82" t="s">
        <v>21</v>
      </c>
      <c r="C82" t="s">
        <v>144</v>
      </c>
      <c r="D82" t="str">
        <f xml:space="preserve"> "S" &amp; VALUE((SUBSTITUTE(Table13[[#This Row],[S'#'#]], "S", "")))</f>
        <v>S11</v>
      </c>
      <c r="E82" t="s">
        <v>97</v>
      </c>
      <c r="F82" t="s">
        <v>161</v>
      </c>
      <c r="G82" t="str">
        <f xml:space="preserve"> "D" &amp; VALUE((SUBSTITUTE(Table13[[#This Row],[D'#'#]], "D", "")))</f>
        <v>D8</v>
      </c>
      <c r="H82" t="str">
        <f>Table13[[#This Row],[CLEAN S'#'#]]&amp;"-"&amp;Table13[[#This Row],[CLEAN D'#'#]]</f>
        <v>S11-D8</v>
      </c>
      <c r="I82" t="s">
        <v>24</v>
      </c>
      <c r="J82" t="str">
        <f>TRIM("B" &amp; LEFT(Table13[[#This Row],[Landmark]],FIND(" - ",Table13[[#This Row],[Landmark]])))</f>
        <v>B22</v>
      </c>
      <c r="K82" t="str">
        <f>RIGHT(Table13[[#This Row],[Landmark]], LEN(Table13[[#This Row],[Landmark]]) - FIND("- ",Table13[[#This Row],[Landmark]]))</f>
        <v xml:space="preserve"> Superior Temporal Gyrus</v>
      </c>
      <c r="L82" t="str" cm="1">
        <f t="array" ref="L82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B22</v>
      </c>
      <c r="M82">
        <v>47.325127276389438</v>
      </c>
    </row>
    <row r="83" spans="1:13" x14ac:dyDescent="0.3">
      <c r="A83">
        <v>168</v>
      </c>
      <c r="B83" t="s">
        <v>21</v>
      </c>
      <c r="C83" t="s">
        <v>144</v>
      </c>
      <c r="D83" t="str">
        <f xml:space="preserve"> "S" &amp; VALUE((SUBSTITUTE(Table13[[#This Row],[S'#'#]], "S", "")))</f>
        <v>S11</v>
      </c>
      <c r="E83" t="s">
        <v>70</v>
      </c>
      <c r="F83" t="s">
        <v>172</v>
      </c>
      <c r="G83" t="str">
        <f xml:space="preserve"> "D" &amp; VALUE((SUBSTITUTE(Table13[[#This Row],[D'#'#]], "D", "")))</f>
        <v>D11</v>
      </c>
      <c r="H83" t="str">
        <f>Table13[[#This Row],[CLEAN S'#'#]]&amp;"-"&amp;Table13[[#This Row],[CLEAN D'#'#]]</f>
        <v>S11-D11</v>
      </c>
      <c r="I83" t="s">
        <v>23</v>
      </c>
      <c r="J83" t="str">
        <f>TRIM("B" &amp; LEFT(Table13[[#This Row],[Landmark]],FIND(" - ",Table13[[#This Row],[Landmark]])))</f>
        <v>B21</v>
      </c>
      <c r="K83" t="str">
        <f>RIGHT(Table13[[#This Row],[Landmark]], LEN(Table13[[#This Row],[Landmark]]) - FIND("- ",Table13[[#This Row],[Landmark]]))</f>
        <v xml:space="preserve"> Middle Temporal gyrus</v>
      </c>
      <c r="L83" t="str" cm="1">
        <f t="array" ref="L83">INDEX('Broader Categories'!$A$1:$I$6,MIN(IF('Broader Categories'!$A$1:$I$6 = Table13[[#This Row],[BA NUMBER]], ROW('Broader Categories'!$A$1:$I$6), "")), MIN(IF('Broader Categories'!$A$1:$I$6 = Table13[[#This Row],[BA NUMBER]], COLUMN('Broader Categories'!$A$1:$I$6), "")))</f>
        <v>B21</v>
      </c>
      <c r="M83">
        <v>54.955920788596238</v>
      </c>
    </row>
    <row r="97" customFormat="1" x14ac:dyDescent="0.3"/>
    <row r="98" customFormat="1" x14ac:dyDescent="0.3"/>
    <row r="99" customFormat="1" x14ac:dyDescent="0.3"/>
    <row r="100" customFormat="1" x14ac:dyDescent="0.3"/>
    <row r="101" customFormat="1" x14ac:dyDescent="0.3"/>
    <row r="102" customFormat="1" x14ac:dyDescent="0.3"/>
    <row r="103" customFormat="1" x14ac:dyDescent="0.3"/>
    <row r="104" customFormat="1" x14ac:dyDescent="0.3"/>
    <row r="105" customFormat="1" x14ac:dyDescent="0.3"/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E6D7C-3D1B-44E5-8034-D93C68AA831B}">
  <dimension ref="A1:D275"/>
  <sheetViews>
    <sheetView workbookViewId="0">
      <selection activeCell="C223" sqref="C223"/>
    </sheetView>
  </sheetViews>
  <sheetFormatPr defaultRowHeight="14.4" x14ac:dyDescent="0.3"/>
  <cols>
    <col min="2" max="2" width="10.109375" customWidth="1"/>
    <col min="3" max="3" width="41" bestFit="1" customWidth="1"/>
    <col min="4" max="4" width="14.6640625" customWidth="1"/>
  </cols>
  <sheetData>
    <row r="1" spans="1:4" x14ac:dyDescent="0.3">
      <c r="A1" t="s">
        <v>28</v>
      </c>
      <c r="B1" t="s">
        <v>29</v>
      </c>
      <c r="C1" t="s">
        <v>33</v>
      </c>
      <c r="D1" t="s">
        <v>34</v>
      </c>
    </row>
    <row r="2" spans="1:4" x14ac:dyDescent="0.3">
      <c r="A2" t="s">
        <v>48</v>
      </c>
      <c r="B2" t="s">
        <v>41</v>
      </c>
      <c r="C2" t="s">
        <v>20</v>
      </c>
      <c r="D2">
        <v>48.439646223397212</v>
      </c>
    </row>
    <row r="3" spans="1:4" x14ac:dyDescent="0.3">
      <c r="A3" t="s">
        <v>48</v>
      </c>
      <c r="B3" t="s">
        <v>18</v>
      </c>
      <c r="C3" t="s">
        <v>19</v>
      </c>
      <c r="D3">
        <v>75.762252221546234</v>
      </c>
    </row>
    <row r="4" spans="1:4" x14ac:dyDescent="0.3">
      <c r="A4" t="s">
        <v>48</v>
      </c>
      <c r="B4" t="s">
        <v>50</v>
      </c>
      <c r="C4" t="s">
        <v>19</v>
      </c>
      <c r="D4">
        <v>69.6339937339784</v>
      </c>
    </row>
    <row r="5" spans="1:4" x14ac:dyDescent="0.3">
      <c r="A5" t="s">
        <v>48</v>
      </c>
      <c r="B5" t="s">
        <v>86</v>
      </c>
      <c r="C5" t="s">
        <v>45</v>
      </c>
      <c r="D5">
        <v>49.339924090917542</v>
      </c>
    </row>
    <row r="6" spans="1:4" x14ac:dyDescent="0.3">
      <c r="A6" t="s">
        <v>49</v>
      </c>
      <c r="B6" t="s">
        <v>43</v>
      </c>
      <c r="C6" t="s">
        <v>20</v>
      </c>
      <c r="D6">
        <v>51.524807797234601</v>
      </c>
    </row>
    <row r="7" spans="1:4" x14ac:dyDescent="0.3">
      <c r="A7" t="s">
        <v>49</v>
      </c>
      <c r="B7" t="s">
        <v>18</v>
      </c>
      <c r="C7" t="s">
        <v>19</v>
      </c>
      <c r="D7">
        <v>72.465827339594071</v>
      </c>
    </row>
    <row r="8" spans="1:4" x14ac:dyDescent="0.3">
      <c r="A8" t="s">
        <v>49</v>
      </c>
      <c r="B8" t="s">
        <v>52</v>
      </c>
      <c r="C8" t="s">
        <v>19</v>
      </c>
      <c r="D8">
        <v>68.781246084602387</v>
      </c>
    </row>
    <row r="9" spans="1:4" x14ac:dyDescent="0.3">
      <c r="A9" t="s">
        <v>49</v>
      </c>
      <c r="B9" t="s">
        <v>88</v>
      </c>
      <c r="C9" t="s">
        <v>45</v>
      </c>
      <c r="D9">
        <v>47.360914342532709</v>
      </c>
    </row>
    <row r="10" spans="1:4" x14ac:dyDescent="0.3">
      <c r="A10" t="s">
        <v>106</v>
      </c>
      <c r="B10" t="s">
        <v>86</v>
      </c>
      <c r="C10" t="s">
        <v>87</v>
      </c>
      <c r="D10">
        <v>48.786237904769898</v>
      </c>
    </row>
    <row r="11" spans="1:4" x14ac:dyDescent="0.3">
      <c r="A11" t="s">
        <v>107</v>
      </c>
      <c r="B11" t="s">
        <v>88</v>
      </c>
      <c r="C11" t="s">
        <v>87</v>
      </c>
      <c r="D11">
        <v>43.876992558083714</v>
      </c>
    </row>
    <row r="12" spans="1:4" x14ac:dyDescent="0.3">
      <c r="A12" t="s">
        <v>35</v>
      </c>
      <c r="B12" t="s">
        <v>36</v>
      </c>
      <c r="C12" t="s">
        <v>2</v>
      </c>
      <c r="D12">
        <v>61.71078961813383</v>
      </c>
    </row>
    <row r="13" spans="1:4" x14ac:dyDescent="0.3">
      <c r="A13" t="s">
        <v>35</v>
      </c>
      <c r="B13" t="s">
        <v>84</v>
      </c>
      <c r="C13" t="s">
        <v>81</v>
      </c>
      <c r="D13">
        <v>43.319737632115164</v>
      </c>
    </row>
    <row r="14" spans="1:4" x14ac:dyDescent="0.3">
      <c r="A14" t="s">
        <v>90</v>
      </c>
      <c r="B14" t="s">
        <v>91</v>
      </c>
      <c r="C14" t="s">
        <v>2</v>
      </c>
      <c r="D14">
        <v>56.868339864991</v>
      </c>
    </row>
    <row r="15" spans="1:4" x14ac:dyDescent="0.3">
      <c r="A15" t="s">
        <v>90</v>
      </c>
      <c r="B15" t="s">
        <v>80</v>
      </c>
      <c r="C15" t="s">
        <v>81</v>
      </c>
      <c r="D15">
        <v>50.035075764105464</v>
      </c>
    </row>
    <row r="16" spans="1:4" x14ac:dyDescent="0.3">
      <c r="A16" t="s">
        <v>16</v>
      </c>
      <c r="B16" t="s">
        <v>92</v>
      </c>
      <c r="C16" t="s">
        <v>15</v>
      </c>
      <c r="D16">
        <v>52.419348185504674</v>
      </c>
    </row>
    <row r="17" spans="1:4" x14ac:dyDescent="0.3">
      <c r="A17" t="s">
        <v>16</v>
      </c>
      <c r="B17" t="s">
        <v>12</v>
      </c>
      <c r="C17" t="s">
        <v>11</v>
      </c>
      <c r="D17">
        <v>82.720277616690083</v>
      </c>
    </row>
    <row r="18" spans="1:4" x14ac:dyDescent="0.3">
      <c r="A18" t="s">
        <v>16</v>
      </c>
      <c r="B18" t="s">
        <v>84</v>
      </c>
      <c r="C18" t="s">
        <v>81</v>
      </c>
      <c r="D18">
        <v>41.82257466407458</v>
      </c>
    </row>
    <row r="19" spans="1:4" x14ac:dyDescent="0.3">
      <c r="A19" t="s">
        <v>14</v>
      </c>
      <c r="B19" t="s">
        <v>92</v>
      </c>
      <c r="C19" t="s">
        <v>15</v>
      </c>
      <c r="D19">
        <v>47.388179996147556</v>
      </c>
    </row>
    <row r="20" spans="1:4" x14ac:dyDescent="0.3">
      <c r="A20" t="s">
        <v>14</v>
      </c>
      <c r="B20" t="s">
        <v>10</v>
      </c>
      <c r="C20" t="s">
        <v>11</v>
      </c>
      <c r="D20">
        <v>86.018529545952191</v>
      </c>
    </row>
    <row r="21" spans="1:4" x14ac:dyDescent="0.3">
      <c r="A21" t="s">
        <v>14</v>
      </c>
      <c r="B21" t="s">
        <v>80</v>
      </c>
      <c r="C21" t="s">
        <v>81</v>
      </c>
      <c r="D21">
        <v>45.114688877848351</v>
      </c>
    </row>
    <row r="22" spans="1:4" x14ac:dyDescent="0.3">
      <c r="A22" t="s">
        <v>83</v>
      </c>
      <c r="B22" t="s">
        <v>84</v>
      </c>
      <c r="C22" t="s">
        <v>81</v>
      </c>
      <c r="D22">
        <v>65.459488258493153</v>
      </c>
    </row>
    <row r="23" spans="1:4" x14ac:dyDescent="0.3">
      <c r="A23" t="s">
        <v>79</v>
      </c>
      <c r="B23" t="s">
        <v>80</v>
      </c>
      <c r="C23" t="s">
        <v>81</v>
      </c>
      <c r="D23">
        <v>68.976355998934196</v>
      </c>
    </row>
    <row r="24" spans="1:4" x14ac:dyDescent="0.3">
      <c r="A24" t="s">
        <v>0</v>
      </c>
      <c r="B24" t="s">
        <v>92</v>
      </c>
      <c r="C24" t="s">
        <v>3</v>
      </c>
      <c r="D24">
        <v>47.126173651740643</v>
      </c>
    </row>
    <row r="25" spans="1:4" x14ac:dyDescent="0.3">
      <c r="A25" t="s">
        <v>0</v>
      </c>
      <c r="B25" t="s">
        <v>1</v>
      </c>
      <c r="C25" t="s">
        <v>2</v>
      </c>
      <c r="D25">
        <v>83.774189656940351</v>
      </c>
    </row>
    <row r="26" spans="1:4" x14ac:dyDescent="0.3">
      <c r="A26" t="s">
        <v>0</v>
      </c>
      <c r="B26" t="s">
        <v>8</v>
      </c>
      <c r="C26" t="s">
        <v>2</v>
      </c>
      <c r="D26">
        <v>56.451900857531207</v>
      </c>
    </row>
    <row r="27" spans="1:4" x14ac:dyDescent="0.3">
      <c r="A27" t="s">
        <v>0</v>
      </c>
      <c r="B27" t="s">
        <v>5</v>
      </c>
      <c r="C27" t="s">
        <v>2</v>
      </c>
      <c r="D27">
        <v>55.39125834977083</v>
      </c>
    </row>
    <row r="28" spans="1:4" x14ac:dyDescent="0.3">
      <c r="A28" t="s">
        <v>46</v>
      </c>
      <c r="B28" t="s">
        <v>41</v>
      </c>
      <c r="C28" t="s">
        <v>20</v>
      </c>
      <c r="D28">
        <v>66.606282630862012</v>
      </c>
    </row>
    <row r="29" spans="1:4" x14ac:dyDescent="0.3">
      <c r="A29" t="s">
        <v>46</v>
      </c>
      <c r="B29" t="s">
        <v>86</v>
      </c>
      <c r="C29" t="s">
        <v>87</v>
      </c>
      <c r="D29">
        <v>72.564080047792174</v>
      </c>
    </row>
    <row r="30" spans="1:4" x14ac:dyDescent="0.3">
      <c r="A30" t="s">
        <v>44</v>
      </c>
      <c r="B30" t="s">
        <v>43</v>
      </c>
      <c r="C30" t="s">
        <v>20</v>
      </c>
      <c r="D30">
        <v>68.366643146919017</v>
      </c>
    </row>
    <row r="31" spans="1:4" x14ac:dyDescent="0.3">
      <c r="A31" t="s">
        <v>44</v>
      </c>
      <c r="B31" t="s">
        <v>88</v>
      </c>
      <c r="C31" t="s">
        <v>87</v>
      </c>
      <c r="D31">
        <v>70.672535044624283</v>
      </c>
    </row>
    <row r="32" spans="1:4" x14ac:dyDescent="0.3">
      <c r="A32" t="s">
        <v>85</v>
      </c>
      <c r="B32" t="s">
        <v>86</v>
      </c>
      <c r="C32" t="s">
        <v>87</v>
      </c>
      <c r="D32">
        <v>79.836059842782447</v>
      </c>
    </row>
    <row r="33" spans="1:4" x14ac:dyDescent="0.3">
      <c r="A33" t="s">
        <v>89</v>
      </c>
      <c r="B33" t="s">
        <v>88</v>
      </c>
      <c r="C33" t="s">
        <v>87</v>
      </c>
      <c r="D33">
        <v>65.824170242205241</v>
      </c>
    </row>
    <row r="34" spans="1:4" x14ac:dyDescent="0.3">
      <c r="A34" t="s">
        <v>7</v>
      </c>
      <c r="B34" t="s">
        <v>8</v>
      </c>
      <c r="C34" t="s">
        <v>2</v>
      </c>
      <c r="D34">
        <v>81.781295165175052</v>
      </c>
    </row>
    <row r="35" spans="1:4" x14ac:dyDescent="0.3">
      <c r="A35" t="s">
        <v>7</v>
      </c>
      <c r="B35" t="s">
        <v>1</v>
      </c>
      <c r="C35" t="s">
        <v>2</v>
      </c>
      <c r="D35">
        <v>73.211721186800915</v>
      </c>
    </row>
    <row r="36" spans="1:4" x14ac:dyDescent="0.3">
      <c r="A36" t="s">
        <v>7</v>
      </c>
      <c r="B36" t="s">
        <v>41</v>
      </c>
      <c r="C36" t="s">
        <v>6</v>
      </c>
      <c r="D36">
        <v>63.722489455770315</v>
      </c>
    </row>
    <row r="37" spans="1:4" x14ac:dyDescent="0.3">
      <c r="A37" t="s">
        <v>4</v>
      </c>
      <c r="B37" t="s">
        <v>5</v>
      </c>
      <c r="C37" t="s">
        <v>2</v>
      </c>
      <c r="D37">
        <v>82.458591604279846</v>
      </c>
    </row>
    <row r="38" spans="1:4" x14ac:dyDescent="0.3">
      <c r="A38" t="s">
        <v>4</v>
      </c>
      <c r="B38" t="s">
        <v>1</v>
      </c>
      <c r="C38" t="s">
        <v>2</v>
      </c>
      <c r="D38">
        <v>62.95023400256057</v>
      </c>
    </row>
    <row r="39" spans="1:4" x14ac:dyDescent="0.3">
      <c r="A39" t="s">
        <v>4</v>
      </c>
      <c r="B39" t="s">
        <v>43</v>
      </c>
      <c r="C39" t="s">
        <v>6</v>
      </c>
      <c r="D39">
        <v>58.069970973492104</v>
      </c>
    </row>
    <row r="40" spans="1:4" x14ac:dyDescent="0.3">
      <c r="A40" t="s">
        <v>103</v>
      </c>
      <c r="B40" t="s">
        <v>104</v>
      </c>
      <c r="C40" t="s">
        <v>102</v>
      </c>
      <c r="D40">
        <v>47.128695407066949</v>
      </c>
    </row>
    <row r="41" spans="1:4" x14ac:dyDescent="0.3">
      <c r="A41" t="s">
        <v>103</v>
      </c>
      <c r="B41" t="s">
        <v>36</v>
      </c>
      <c r="C41" t="s">
        <v>105</v>
      </c>
      <c r="D41">
        <v>47.813452157245777</v>
      </c>
    </row>
    <row r="42" spans="1:4" x14ac:dyDescent="0.3">
      <c r="A42" t="s">
        <v>103</v>
      </c>
      <c r="B42" t="s">
        <v>86</v>
      </c>
      <c r="C42" t="s">
        <v>87</v>
      </c>
      <c r="D42">
        <v>53.079435428376769</v>
      </c>
    </row>
    <row r="43" spans="1:4" x14ac:dyDescent="0.3">
      <c r="A43" t="s">
        <v>101</v>
      </c>
      <c r="B43" t="s">
        <v>97</v>
      </c>
      <c r="C43" t="s">
        <v>102</v>
      </c>
      <c r="D43">
        <v>49.065913606367992</v>
      </c>
    </row>
    <row r="44" spans="1:4" x14ac:dyDescent="0.3">
      <c r="A44" t="s">
        <v>101</v>
      </c>
      <c r="B44" t="s">
        <v>88</v>
      </c>
      <c r="C44" t="s">
        <v>87</v>
      </c>
      <c r="D44">
        <v>52.590976222668836</v>
      </c>
    </row>
    <row r="45" spans="1:4" x14ac:dyDescent="0.3">
      <c r="A45" t="s">
        <v>101</v>
      </c>
      <c r="B45" t="s">
        <v>91</v>
      </c>
      <c r="C45" t="s">
        <v>105</v>
      </c>
      <c r="D45">
        <v>41.454596817691773</v>
      </c>
    </row>
    <row r="46" spans="1:4" x14ac:dyDescent="0.3">
      <c r="A46" t="s">
        <v>17</v>
      </c>
      <c r="B46" t="s">
        <v>18</v>
      </c>
      <c r="C46" t="s">
        <v>19</v>
      </c>
      <c r="D46">
        <v>87.477127533696191</v>
      </c>
    </row>
    <row r="47" spans="1:4" x14ac:dyDescent="0.3">
      <c r="A47" t="s">
        <v>17</v>
      </c>
      <c r="B47" t="s">
        <v>50</v>
      </c>
      <c r="C47" t="s">
        <v>19</v>
      </c>
      <c r="D47">
        <v>54.496837357687696</v>
      </c>
    </row>
    <row r="48" spans="1:4" x14ac:dyDescent="0.3">
      <c r="A48" t="s">
        <v>17</v>
      </c>
      <c r="B48" t="s">
        <v>52</v>
      </c>
      <c r="C48" t="s">
        <v>19</v>
      </c>
      <c r="D48">
        <v>54.458179751413276</v>
      </c>
    </row>
    <row r="49" spans="1:4" x14ac:dyDescent="0.3">
      <c r="A49" t="s">
        <v>74</v>
      </c>
      <c r="B49" t="s">
        <v>22</v>
      </c>
      <c r="C49" t="s">
        <v>23</v>
      </c>
      <c r="D49">
        <v>69.097376757114176</v>
      </c>
    </row>
    <row r="50" spans="1:4" x14ac:dyDescent="0.3">
      <c r="A50" t="s">
        <v>76</v>
      </c>
      <c r="B50" t="s">
        <v>26</v>
      </c>
      <c r="C50" t="s">
        <v>23</v>
      </c>
      <c r="D50">
        <v>67.394228910262655</v>
      </c>
    </row>
    <row r="51" spans="1:4" x14ac:dyDescent="0.3">
      <c r="A51" t="s">
        <v>42</v>
      </c>
      <c r="B51" t="s">
        <v>1</v>
      </c>
      <c r="C51" t="s">
        <v>6</v>
      </c>
      <c r="D51">
        <v>60.017448099106488</v>
      </c>
    </row>
    <row r="52" spans="1:4" x14ac:dyDescent="0.3">
      <c r="A52" t="s">
        <v>42</v>
      </c>
      <c r="B52" t="s">
        <v>43</v>
      </c>
      <c r="C52" t="s">
        <v>20</v>
      </c>
      <c r="D52">
        <v>68.933063126716277</v>
      </c>
    </row>
    <row r="53" spans="1:4" x14ac:dyDescent="0.3">
      <c r="A53" t="s">
        <v>42</v>
      </c>
      <c r="B53" t="s">
        <v>41</v>
      </c>
      <c r="C53" t="s">
        <v>20</v>
      </c>
      <c r="D53">
        <v>63.161136014769752</v>
      </c>
    </row>
    <row r="54" spans="1:4" x14ac:dyDescent="0.3">
      <c r="A54" t="s">
        <v>42</v>
      </c>
      <c r="B54" t="s">
        <v>18</v>
      </c>
      <c r="C54" t="s">
        <v>20</v>
      </c>
      <c r="D54">
        <v>61.768286907805752</v>
      </c>
    </row>
    <row r="55" spans="1:4" x14ac:dyDescent="0.3">
      <c r="A55" t="s">
        <v>94</v>
      </c>
      <c r="B55" t="s">
        <v>54</v>
      </c>
      <c r="C55" t="s">
        <v>55</v>
      </c>
      <c r="D55">
        <v>48.676132829682473</v>
      </c>
    </row>
    <row r="56" spans="1:4" x14ac:dyDescent="0.3">
      <c r="A56" t="s">
        <v>53</v>
      </c>
      <c r="B56" t="s">
        <v>54</v>
      </c>
      <c r="C56" t="s">
        <v>55</v>
      </c>
      <c r="D56">
        <v>78.862594295738106</v>
      </c>
    </row>
    <row r="57" spans="1:4" x14ac:dyDescent="0.3">
      <c r="A57" t="s">
        <v>53</v>
      </c>
      <c r="B57" t="s">
        <v>62</v>
      </c>
      <c r="C57" t="s">
        <v>56</v>
      </c>
      <c r="D57">
        <v>66.257326968649863</v>
      </c>
    </row>
    <row r="58" spans="1:4" x14ac:dyDescent="0.3">
      <c r="A58" t="s">
        <v>53</v>
      </c>
      <c r="B58" t="s">
        <v>64</v>
      </c>
      <c r="C58" t="s">
        <v>56</v>
      </c>
      <c r="D58">
        <v>64.482427774455644</v>
      </c>
    </row>
    <row r="59" spans="1:4" x14ac:dyDescent="0.3">
      <c r="A59" t="s">
        <v>53</v>
      </c>
      <c r="B59" t="s">
        <v>63</v>
      </c>
      <c r="C59" t="s">
        <v>56</v>
      </c>
      <c r="D59">
        <v>48.618884447397882</v>
      </c>
    </row>
    <row r="60" spans="1:4" x14ac:dyDescent="0.3">
      <c r="A60" t="s">
        <v>57</v>
      </c>
      <c r="B60" t="s">
        <v>54</v>
      </c>
      <c r="C60" t="s">
        <v>55</v>
      </c>
      <c r="D60">
        <v>67.604479236517363</v>
      </c>
    </row>
    <row r="61" spans="1:4" x14ac:dyDescent="0.3">
      <c r="A61" t="s">
        <v>57</v>
      </c>
      <c r="B61" t="s">
        <v>61</v>
      </c>
      <c r="C61" t="s">
        <v>55</v>
      </c>
      <c r="D61">
        <v>48.05182411810447</v>
      </c>
    </row>
    <row r="62" spans="1:4" x14ac:dyDescent="0.3">
      <c r="A62" t="s">
        <v>57</v>
      </c>
      <c r="B62" t="s">
        <v>60</v>
      </c>
      <c r="C62" t="s">
        <v>56</v>
      </c>
      <c r="D62">
        <v>72.879991151389575</v>
      </c>
    </row>
    <row r="63" spans="1:4" x14ac:dyDescent="0.3">
      <c r="A63" t="s">
        <v>57</v>
      </c>
      <c r="B63" t="s">
        <v>65</v>
      </c>
      <c r="C63" t="s">
        <v>56</v>
      </c>
      <c r="D63">
        <v>63.42792904491607</v>
      </c>
    </row>
    <row r="64" spans="1:4" x14ac:dyDescent="0.3">
      <c r="A64" t="s">
        <v>40</v>
      </c>
      <c r="B64" t="s">
        <v>12</v>
      </c>
      <c r="C64" t="s">
        <v>11</v>
      </c>
      <c r="D64">
        <v>69.674666766443138</v>
      </c>
    </row>
    <row r="65" spans="1:4" x14ac:dyDescent="0.3">
      <c r="A65" t="s">
        <v>40</v>
      </c>
      <c r="B65" t="s">
        <v>63</v>
      </c>
      <c r="C65" t="s">
        <v>13</v>
      </c>
      <c r="D65">
        <v>69.047306505211097</v>
      </c>
    </row>
    <row r="66" spans="1:4" x14ac:dyDescent="0.3">
      <c r="A66" t="s">
        <v>40</v>
      </c>
      <c r="B66" t="s">
        <v>78</v>
      </c>
      <c r="C66" t="s">
        <v>39</v>
      </c>
      <c r="D66">
        <v>77.969235287851035</v>
      </c>
    </row>
    <row r="67" spans="1:4" x14ac:dyDescent="0.3">
      <c r="A67" t="s">
        <v>40</v>
      </c>
      <c r="B67" t="s">
        <v>84</v>
      </c>
      <c r="C67" t="s">
        <v>39</v>
      </c>
      <c r="D67">
        <v>53.297326859280595</v>
      </c>
    </row>
    <row r="68" spans="1:4" x14ac:dyDescent="0.3">
      <c r="A68" t="s">
        <v>38</v>
      </c>
      <c r="B68" t="s">
        <v>10</v>
      </c>
      <c r="C68" t="s">
        <v>11</v>
      </c>
      <c r="D68">
        <v>70.312186271535879</v>
      </c>
    </row>
    <row r="69" spans="1:4" x14ac:dyDescent="0.3">
      <c r="A69" t="s">
        <v>38</v>
      </c>
      <c r="B69" t="s">
        <v>61</v>
      </c>
      <c r="C69" t="s">
        <v>13</v>
      </c>
      <c r="D69">
        <v>65.083511255885625</v>
      </c>
    </row>
    <row r="70" spans="1:4" x14ac:dyDescent="0.3">
      <c r="A70" t="s">
        <v>38</v>
      </c>
      <c r="B70" t="s">
        <v>77</v>
      </c>
      <c r="C70" t="s">
        <v>39</v>
      </c>
      <c r="D70">
        <v>79.989913963558664</v>
      </c>
    </row>
    <row r="71" spans="1:4" x14ac:dyDescent="0.3">
      <c r="A71" t="s">
        <v>38</v>
      </c>
      <c r="B71" t="s">
        <v>80</v>
      </c>
      <c r="C71" t="s">
        <v>39</v>
      </c>
      <c r="D71">
        <v>57.865563025776112</v>
      </c>
    </row>
    <row r="72" spans="1:4" x14ac:dyDescent="0.3">
      <c r="A72" t="s">
        <v>68</v>
      </c>
      <c r="B72" t="s">
        <v>62</v>
      </c>
      <c r="C72" t="s">
        <v>13</v>
      </c>
      <c r="D72">
        <v>63.654721120370148</v>
      </c>
    </row>
    <row r="73" spans="1:4" x14ac:dyDescent="0.3">
      <c r="A73" t="s">
        <v>68</v>
      </c>
      <c r="B73" t="s">
        <v>73</v>
      </c>
      <c r="C73" t="s">
        <v>67</v>
      </c>
      <c r="D73">
        <v>71.195296830779455</v>
      </c>
    </row>
    <row r="74" spans="1:4" x14ac:dyDescent="0.3">
      <c r="A74" t="s">
        <v>68</v>
      </c>
      <c r="B74" t="s">
        <v>78</v>
      </c>
      <c r="C74" t="s">
        <v>67</v>
      </c>
      <c r="D74">
        <v>68.553777667583958</v>
      </c>
    </row>
    <row r="75" spans="1:4" x14ac:dyDescent="0.3">
      <c r="A75" t="s">
        <v>68</v>
      </c>
      <c r="B75" t="s">
        <v>98</v>
      </c>
      <c r="C75" t="s">
        <v>67</v>
      </c>
      <c r="D75">
        <v>58.049003164545105</v>
      </c>
    </row>
    <row r="76" spans="1:4" x14ac:dyDescent="0.3">
      <c r="A76" t="s">
        <v>66</v>
      </c>
      <c r="B76" t="s">
        <v>60</v>
      </c>
      <c r="C76" t="s">
        <v>13</v>
      </c>
      <c r="D76">
        <v>67.240024991600521</v>
      </c>
    </row>
    <row r="77" spans="1:4" x14ac:dyDescent="0.3">
      <c r="A77" t="s">
        <v>66</v>
      </c>
      <c r="B77" t="s">
        <v>77</v>
      </c>
      <c r="C77" t="s">
        <v>67</v>
      </c>
      <c r="D77">
        <v>68.815002730503181</v>
      </c>
    </row>
    <row r="78" spans="1:4" x14ac:dyDescent="0.3">
      <c r="A78" t="s">
        <v>66</v>
      </c>
      <c r="B78" t="s">
        <v>70</v>
      </c>
      <c r="C78" t="s">
        <v>67</v>
      </c>
      <c r="D78">
        <v>68.107886974233239</v>
      </c>
    </row>
    <row r="79" spans="1:4" x14ac:dyDescent="0.3">
      <c r="A79" t="s">
        <v>66</v>
      </c>
      <c r="B79" t="s">
        <v>99</v>
      </c>
      <c r="C79" t="s">
        <v>67</v>
      </c>
      <c r="D79">
        <v>50.824850465802236</v>
      </c>
    </row>
    <row r="80" spans="1:4" x14ac:dyDescent="0.3">
      <c r="A80" t="s">
        <v>95</v>
      </c>
      <c r="B80" t="s">
        <v>60</v>
      </c>
      <c r="C80" t="s">
        <v>13</v>
      </c>
      <c r="D80">
        <v>48.213709789155509</v>
      </c>
    </row>
    <row r="81" spans="1:4" x14ac:dyDescent="0.3">
      <c r="A81" t="s">
        <v>96</v>
      </c>
      <c r="B81" t="s">
        <v>62</v>
      </c>
      <c r="C81" t="s">
        <v>13</v>
      </c>
      <c r="D81">
        <v>46.940633729316438</v>
      </c>
    </row>
    <row r="82" spans="1:4" x14ac:dyDescent="0.3">
      <c r="A82" t="s">
        <v>59</v>
      </c>
      <c r="B82" t="s">
        <v>54</v>
      </c>
      <c r="C82" t="s">
        <v>55</v>
      </c>
      <c r="D82">
        <v>60.56278462621691</v>
      </c>
    </row>
    <row r="83" spans="1:4" x14ac:dyDescent="0.3">
      <c r="A83" t="s">
        <v>59</v>
      </c>
      <c r="B83" t="s">
        <v>61</v>
      </c>
      <c r="C83" t="s">
        <v>56</v>
      </c>
      <c r="D83">
        <v>67.795095510400941</v>
      </c>
    </row>
    <row r="84" spans="1:4" x14ac:dyDescent="0.3">
      <c r="A84" t="s">
        <v>59</v>
      </c>
      <c r="B84" t="s">
        <v>63</v>
      </c>
      <c r="C84" t="s">
        <v>56</v>
      </c>
      <c r="D84">
        <v>64.833192353887171</v>
      </c>
    </row>
    <row r="85" spans="1:4" x14ac:dyDescent="0.3">
      <c r="A85" t="s">
        <v>59</v>
      </c>
      <c r="B85" t="s">
        <v>12</v>
      </c>
      <c r="C85" t="s">
        <v>13</v>
      </c>
      <c r="D85">
        <v>47.495812671561019</v>
      </c>
    </row>
    <row r="86" spans="1:4" x14ac:dyDescent="0.3">
      <c r="A86" t="s">
        <v>59</v>
      </c>
      <c r="B86" t="s">
        <v>10</v>
      </c>
      <c r="C86" t="s">
        <v>11</v>
      </c>
      <c r="D86">
        <v>44.266826147842941</v>
      </c>
    </row>
    <row r="87" spans="1:4" x14ac:dyDescent="0.3">
      <c r="A87" t="s">
        <v>9</v>
      </c>
      <c r="B87" t="s">
        <v>10</v>
      </c>
      <c r="C87" t="s">
        <v>11</v>
      </c>
      <c r="D87">
        <v>93.864452716796521</v>
      </c>
    </row>
    <row r="88" spans="1:4" x14ac:dyDescent="0.3">
      <c r="A88" t="s">
        <v>9</v>
      </c>
      <c r="B88" t="s">
        <v>12</v>
      </c>
      <c r="C88" t="s">
        <v>11</v>
      </c>
      <c r="D88">
        <v>91.58732162166207</v>
      </c>
    </row>
    <row r="89" spans="1:4" x14ac:dyDescent="0.3">
      <c r="A89" t="s">
        <v>9</v>
      </c>
      <c r="B89" t="s">
        <v>92</v>
      </c>
      <c r="C89" t="s">
        <v>11</v>
      </c>
      <c r="D89">
        <v>58.829865441010796</v>
      </c>
    </row>
    <row r="90" spans="1:4" x14ac:dyDescent="0.3">
      <c r="A90" t="s">
        <v>25</v>
      </c>
      <c r="B90" t="s">
        <v>73</v>
      </c>
      <c r="C90" t="s">
        <v>23</v>
      </c>
      <c r="D90">
        <v>49.284615359630074</v>
      </c>
    </row>
    <row r="91" spans="1:4" x14ac:dyDescent="0.3">
      <c r="A91" t="s">
        <v>25</v>
      </c>
      <c r="B91" t="s">
        <v>26</v>
      </c>
      <c r="C91" t="s">
        <v>23</v>
      </c>
      <c r="D91">
        <v>78.689127487801812</v>
      </c>
    </row>
    <row r="92" spans="1:4" x14ac:dyDescent="0.3">
      <c r="A92" t="s">
        <v>25</v>
      </c>
      <c r="B92" t="s">
        <v>104</v>
      </c>
      <c r="C92" t="s">
        <v>24</v>
      </c>
      <c r="D92">
        <v>42.204161099272135</v>
      </c>
    </row>
    <row r="93" spans="1:4" x14ac:dyDescent="0.3">
      <c r="A93" t="s">
        <v>21</v>
      </c>
      <c r="B93" t="s">
        <v>22</v>
      </c>
      <c r="C93" t="s">
        <v>23</v>
      </c>
      <c r="D93">
        <v>84.299940943332118</v>
      </c>
    </row>
    <row r="94" spans="1:4" x14ac:dyDescent="0.3">
      <c r="A94" t="s">
        <v>21</v>
      </c>
      <c r="B94" t="s">
        <v>70</v>
      </c>
      <c r="C94" t="s">
        <v>23</v>
      </c>
      <c r="D94">
        <v>54.955920788596238</v>
      </c>
    </row>
    <row r="95" spans="1:4" x14ac:dyDescent="0.3">
      <c r="A95" t="s">
        <v>21</v>
      </c>
      <c r="B95" t="s">
        <v>97</v>
      </c>
      <c r="C95" t="s">
        <v>24</v>
      </c>
      <c r="D95">
        <v>47.325127276389438</v>
      </c>
    </row>
    <row r="96" spans="1:4" x14ac:dyDescent="0.3">
      <c r="A96" t="s">
        <v>69</v>
      </c>
      <c r="B96" t="s">
        <v>70</v>
      </c>
      <c r="C96" t="s">
        <v>71</v>
      </c>
      <c r="D96">
        <v>76.835974889538889</v>
      </c>
    </row>
    <row r="97" spans="1:4" x14ac:dyDescent="0.3">
      <c r="A97" t="s">
        <v>72</v>
      </c>
      <c r="B97" t="s">
        <v>73</v>
      </c>
      <c r="C97" t="s">
        <v>71</v>
      </c>
      <c r="D97">
        <v>75.76871251929937</v>
      </c>
    </row>
    <row r="98" spans="1:4" x14ac:dyDescent="0.3">
      <c r="C98" t="s">
        <v>15</v>
      </c>
      <c r="D98">
        <v>29.137752583588814</v>
      </c>
    </row>
    <row r="99" spans="1:4" x14ac:dyDescent="0.3">
      <c r="C99" t="s">
        <v>2</v>
      </c>
      <c r="D99">
        <v>10.541471735569772</v>
      </c>
    </row>
    <row r="100" spans="1:4" x14ac:dyDescent="0.3">
      <c r="C100" t="s">
        <v>37</v>
      </c>
      <c r="D100">
        <v>5.3082988904409474</v>
      </c>
    </row>
    <row r="101" spans="1:4" x14ac:dyDescent="0.3">
      <c r="C101" t="s">
        <v>11</v>
      </c>
      <c r="D101">
        <v>24.930467929586044</v>
      </c>
    </row>
    <row r="102" spans="1:4" x14ac:dyDescent="0.3">
      <c r="C102" t="s">
        <v>93</v>
      </c>
      <c r="D102">
        <v>8.7926039516483296</v>
      </c>
    </row>
    <row r="103" spans="1:4" x14ac:dyDescent="0.3">
      <c r="C103" t="s">
        <v>11</v>
      </c>
      <c r="D103">
        <v>30.461893127147199</v>
      </c>
    </row>
    <row r="104" spans="1:4" x14ac:dyDescent="0.3">
      <c r="C104" t="s">
        <v>37</v>
      </c>
      <c r="D104">
        <v>7.001871049466585</v>
      </c>
    </row>
    <row r="105" spans="1:4" x14ac:dyDescent="0.3">
      <c r="C105" t="s">
        <v>93</v>
      </c>
      <c r="D105">
        <v>6.8033401266349207</v>
      </c>
    </row>
    <row r="106" spans="1:4" x14ac:dyDescent="0.3">
      <c r="C106" t="s">
        <v>3</v>
      </c>
      <c r="D106">
        <v>11.378650722916525</v>
      </c>
    </row>
    <row r="107" spans="1:4" x14ac:dyDescent="0.3">
      <c r="C107" t="s">
        <v>6</v>
      </c>
      <c r="D107">
        <v>11.236826205324737</v>
      </c>
    </row>
    <row r="108" spans="1:4" x14ac:dyDescent="0.3">
      <c r="C108" t="s">
        <v>6</v>
      </c>
      <c r="D108">
        <v>10.372296753976206</v>
      </c>
    </row>
    <row r="109" spans="1:4" x14ac:dyDescent="0.3">
      <c r="C109" t="s">
        <v>3</v>
      </c>
      <c r="D109">
        <v>5.9980061011600165</v>
      </c>
    </row>
    <row r="110" spans="1:4" x14ac:dyDescent="0.3">
      <c r="C110" t="s">
        <v>6</v>
      </c>
      <c r="D110">
        <v>25.87583938242755</v>
      </c>
    </row>
    <row r="111" spans="1:4" x14ac:dyDescent="0.3">
      <c r="C111" t="s">
        <v>6</v>
      </c>
      <c r="D111">
        <v>35.343185009677306</v>
      </c>
    </row>
    <row r="112" spans="1:4" x14ac:dyDescent="0.3">
      <c r="C112" t="s">
        <v>3</v>
      </c>
      <c r="D112">
        <v>17.582084041837323</v>
      </c>
    </row>
    <row r="113" spans="3:4" x14ac:dyDescent="0.3">
      <c r="C113" t="s">
        <v>37</v>
      </c>
      <c r="D113">
        <v>9.2428332084935878</v>
      </c>
    </row>
    <row r="114" spans="3:4" x14ac:dyDescent="0.3">
      <c r="C114" t="s">
        <v>20</v>
      </c>
      <c r="D114">
        <v>6.9512725761843992</v>
      </c>
    </row>
    <row r="115" spans="3:4" x14ac:dyDescent="0.3">
      <c r="C115" t="s">
        <v>3</v>
      </c>
      <c r="D115">
        <v>19.480664157274848</v>
      </c>
    </row>
    <row r="116" spans="3:4" x14ac:dyDescent="0.3">
      <c r="C116" t="s">
        <v>37</v>
      </c>
      <c r="D116">
        <v>11.414528893640233</v>
      </c>
    </row>
    <row r="117" spans="3:4" x14ac:dyDescent="0.3">
      <c r="C117" t="s">
        <v>20</v>
      </c>
      <c r="D117">
        <v>6.1199967186685269</v>
      </c>
    </row>
    <row r="118" spans="3:4" x14ac:dyDescent="0.3">
      <c r="C118" t="s">
        <v>3</v>
      </c>
      <c r="D118">
        <v>39.756036887769945</v>
      </c>
    </row>
    <row r="119" spans="3:4" x14ac:dyDescent="0.3">
      <c r="C119" t="s">
        <v>3</v>
      </c>
      <c r="D119">
        <v>39.916621451684655</v>
      </c>
    </row>
    <row r="120" spans="3:4" x14ac:dyDescent="0.3">
      <c r="C120" t="s">
        <v>13</v>
      </c>
      <c r="D120">
        <v>5.2571837413319376</v>
      </c>
    </row>
    <row r="121" spans="3:4" x14ac:dyDescent="0.3">
      <c r="C121" t="s">
        <v>15</v>
      </c>
      <c r="D121">
        <v>6.6155282301602796</v>
      </c>
    </row>
    <row r="122" spans="3:4" x14ac:dyDescent="0.3">
      <c r="C122" t="s">
        <v>15</v>
      </c>
      <c r="D122">
        <v>9.6024258547705212</v>
      </c>
    </row>
    <row r="123" spans="3:4" x14ac:dyDescent="0.3">
      <c r="C123" t="s">
        <v>13</v>
      </c>
      <c r="D123">
        <v>18.794237822787775</v>
      </c>
    </row>
    <row r="124" spans="3:4" x14ac:dyDescent="0.3">
      <c r="C124" t="s">
        <v>39</v>
      </c>
      <c r="D124">
        <v>10.372945397068404</v>
      </c>
    </row>
    <row r="125" spans="3:4" x14ac:dyDescent="0.3">
      <c r="C125" t="s">
        <v>13</v>
      </c>
      <c r="D125">
        <v>19.442840944808044</v>
      </c>
    </row>
    <row r="126" spans="3:4" x14ac:dyDescent="0.3">
      <c r="C126" t="s">
        <v>39</v>
      </c>
      <c r="D126">
        <v>9.9370587287251979</v>
      </c>
    </row>
    <row r="127" spans="3:4" x14ac:dyDescent="0.3">
      <c r="C127" t="s">
        <v>15</v>
      </c>
      <c r="D127">
        <v>37.596245627163469</v>
      </c>
    </row>
    <row r="128" spans="3:4" x14ac:dyDescent="0.3">
      <c r="C128" t="s">
        <v>20</v>
      </c>
      <c r="D128">
        <v>26.036574735698487</v>
      </c>
    </row>
    <row r="129" spans="3:4" x14ac:dyDescent="0.3">
      <c r="C129" t="s">
        <v>2</v>
      </c>
      <c r="D129">
        <v>8.3006038489220018</v>
      </c>
    </row>
    <row r="130" spans="3:4" x14ac:dyDescent="0.3">
      <c r="C130" t="s">
        <v>2</v>
      </c>
      <c r="D130">
        <v>24.175477470519372</v>
      </c>
    </row>
    <row r="131" spans="3:4" x14ac:dyDescent="0.3">
      <c r="C131" t="s">
        <v>20</v>
      </c>
      <c r="D131">
        <v>12.935800336882185</v>
      </c>
    </row>
    <row r="132" spans="3:4" x14ac:dyDescent="0.3">
      <c r="C132" t="s">
        <v>20</v>
      </c>
      <c r="D132">
        <v>33.140673767417198</v>
      </c>
    </row>
    <row r="133" spans="3:4" x14ac:dyDescent="0.3">
      <c r="C133" t="s">
        <v>2</v>
      </c>
      <c r="D133">
        <v>7.1216026097039613</v>
      </c>
    </row>
    <row r="134" spans="3:4" x14ac:dyDescent="0.3">
      <c r="C134" t="s">
        <v>6</v>
      </c>
      <c r="D134">
        <v>28.891299291574455</v>
      </c>
    </row>
    <row r="135" spans="3:4" x14ac:dyDescent="0.3">
      <c r="C135" t="s">
        <v>45</v>
      </c>
      <c r="D135">
        <v>22.395978864199972</v>
      </c>
    </row>
    <row r="136" spans="3:4" x14ac:dyDescent="0.3">
      <c r="C136" t="s">
        <v>6</v>
      </c>
      <c r="D136">
        <v>5.5687645726843584</v>
      </c>
    </row>
    <row r="137" spans="3:4" x14ac:dyDescent="0.3">
      <c r="C137" t="s">
        <v>45</v>
      </c>
      <c r="D137">
        <v>24.846154130593927</v>
      </c>
    </row>
    <row r="138" spans="3:4" x14ac:dyDescent="0.3">
      <c r="C138" t="s">
        <v>6</v>
      </c>
      <c r="D138">
        <v>34.731952848826097</v>
      </c>
    </row>
    <row r="139" spans="3:4" x14ac:dyDescent="0.3">
      <c r="C139" t="s">
        <v>19</v>
      </c>
      <c r="D139">
        <v>20.263019957334024</v>
      </c>
    </row>
    <row r="140" spans="3:4" x14ac:dyDescent="0.3">
      <c r="C140" t="s">
        <v>6</v>
      </c>
      <c r="D140">
        <v>12.149949386768387</v>
      </c>
    </row>
    <row r="141" spans="3:4" x14ac:dyDescent="0.3">
      <c r="C141" t="s">
        <v>47</v>
      </c>
      <c r="D141">
        <v>5.0836080136843593</v>
      </c>
    </row>
    <row r="142" spans="3:4" x14ac:dyDescent="0.3">
      <c r="C142" t="s">
        <v>45</v>
      </c>
      <c r="D142">
        <v>26.415414381660103</v>
      </c>
    </row>
    <row r="143" spans="3:4" x14ac:dyDescent="0.3">
      <c r="C143" t="s">
        <v>19</v>
      </c>
      <c r="D143">
        <v>18.405386027934739</v>
      </c>
    </row>
    <row r="144" spans="3:4" x14ac:dyDescent="0.3">
      <c r="C144" t="s">
        <v>45</v>
      </c>
      <c r="D144">
        <v>32.042480748782104</v>
      </c>
    </row>
    <row r="145" spans="3:4" x14ac:dyDescent="0.3">
      <c r="C145" t="s">
        <v>19</v>
      </c>
      <c r="D145">
        <v>16.887671411493884</v>
      </c>
    </row>
    <row r="146" spans="3:4" x14ac:dyDescent="0.3">
      <c r="C146" t="s">
        <v>20</v>
      </c>
      <c r="D146">
        <v>5.080149043185803</v>
      </c>
    </row>
    <row r="147" spans="3:4" x14ac:dyDescent="0.3">
      <c r="C147" t="s">
        <v>20</v>
      </c>
      <c r="D147">
        <v>14.548468702574114</v>
      </c>
    </row>
    <row r="148" spans="3:4" x14ac:dyDescent="0.3">
      <c r="C148" t="s">
        <v>45</v>
      </c>
      <c r="D148">
        <v>8.0537923220503966</v>
      </c>
    </row>
    <row r="149" spans="3:4" x14ac:dyDescent="0.3">
      <c r="C149" t="s">
        <v>20</v>
      </c>
      <c r="D149">
        <v>16.97337783534914</v>
      </c>
    </row>
    <row r="150" spans="3:4" x14ac:dyDescent="0.3">
      <c r="C150" t="s">
        <v>45</v>
      </c>
      <c r="D150">
        <v>7.9750328497118499</v>
      </c>
    </row>
    <row r="151" spans="3:4" x14ac:dyDescent="0.3">
      <c r="C151" t="s">
        <v>51</v>
      </c>
      <c r="D151">
        <v>20.115578876487881</v>
      </c>
    </row>
    <row r="152" spans="3:4" x14ac:dyDescent="0.3">
      <c r="C152" t="s">
        <v>45</v>
      </c>
      <c r="D152">
        <v>8.7930794037075835</v>
      </c>
    </row>
    <row r="153" spans="3:4" x14ac:dyDescent="0.3">
      <c r="C153" t="s">
        <v>51</v>
      </c>
      <c r="D153">
        <v>21.567087528610571</v>
      </c>
    </row>
    <row r="154" spans="3:4" x14ac:dyDescent="0.3">
      <c r="C154" t="s">
        <v>45</v>
      </c>
      <c r="D154">
        <v>6.6095482153295944</v>
      </c>
    </row>
    <row r="155" spans="3:4" x14ac:dyDescent="0.3">
      <c r="C155" t="s">
        <v>51</v>
      </c>
      <c r="D155">
        <v>44.897771684022651</v>
      </c>
    </row>
    <row r="156" spans="3:4" x14ac:dyDescent="0.3">
      <c r="C156" t="s">
        <v>51</v>
      </c>
      <c r="D156">
        <v>44.847026169725503</v>
      </c>
    </row>
    <row r="157" spans="3:4" x14ac:dyDescent="0.3">
      <c r="C157" t="s">
        <v>56</v>
      </c>
      <c r="D157">
        <v>16.250454480697908</v>
      </c>
    </row>
    <row r="158" spans="3:4" x14ac:dyDescent="0.3">
      <c r="C158" t="s">
        <v>56</v>
      </c>
      <c r="D158">
        <v>26.741815574922974</v>
      </c>
    </row>
    <row r="159" spans="3:4" x14ac:dyDescent="0.3">
      <c r="C159" t="s">
        <v>58</v>
      </c>
      <c r="D159">
        <v>5.6104924188206065</v>
      </c>
    </row>
    <row r="160" spans="3:4" x14ac:dyDescent="0.3">
      <c r="C160" t="s">
        <v>56</v>
      </c>
      <c r="D160">
        <v>30.102777429912642</v>
      </c>
    </row>
    <row r="161" spans="3:4" x14ac:dyDescent="0.3">
      <c r="C161" t="s">
        <v>58</v>
      </c>
      <c r="D161">
        <v>6.7567512001395835</v>
      </c>
    </row>
    <row r="162" spans="3:4" x14ac:dyDescent="0.3">
      <c r="C162" t="s">
        <v>56</v>
      </c>
      <c r="D162">
        <v>32.933669251131128</v>
      </c>
    </row>
    <row r="163" spans="3:4" x14ac:dyDescent="0.3">
      <c r="C163" t="s">
        <v>58</v>
      </c>
      <c r="D163">
        <v>18.38142493490804</v>
      </c>
    </row>
    <row r="164" spans="3:4" x14ac:dyDescent="0.3">
      <c r="C164" t="s">
        <v>56</v>
      </c>
      <c r="D164">
        <v>45.919702008277234</v>
      </c>
    </row>
    <row r="165" spans="3:4" x14ac:dyDescent="0.3">
      <c r="C165" t="s">
        <v>13</v>
      </c>
      <c r="D165">
        <v>14.593856605315366</v>
      </c>
    </row>
    <row r="166" spans="3:4" x14ac:dyDescent="0.3">
      <c r="C166" t="s">
        <v>55</v>
      </c>
      <c r="D166">
        <v>11.338016314382285</v>
      </c>
    </row>
    <row r="167" spans="3:4" x14ac:dyDescent="0.3">
      <c r="C167" t="s">
        <v>13</v>
      </c>
      <c r="D167">
        <v>15.69494569428991</v>
      </c>
    </row>
    <row r="168" spans="3:4" x14ac:dyDescent="0.3">
      <c r="C168" t="s">
        <v>55</v>
      </c>
      <c r="D168">
        <v>13.960589656706988</v>
      </c>
    </row>
    <row r="169" spans="3:4" x14ac:dyDescent="0.3">
      <c r="C169" t="s">
        <v>13</v>
      </c>
      <c r="D169">
        <v>18.304464879849352</v>
      </c>
    </row>
    <row r="170" spans="3:4" x14ac:dyDescent="0.3">
      <c r="C170" t="s">
        <v>55</v>
      </c>
      <c r="D170">
        <v>12.498164764097723</v>
      </c>
    </row>
    <row r="171" spans="3:4" x14ac:dyDescent="0.3">
      <c r="C171" t="s">
        <v>13</v>
      </c>
      <c r="D171">
        <v>17.647968110470043</v>
      </c>
    </row>
    <row r="172" spans="3:4" x14ac:dyDescent="0.3">
      <c r="C172" t="s">
        <v>55</v>
      </c>
      <c r="D172">
        <v>12.300506242372283</v>
      </c>
    </row>
    <row r="173" spans="3:4" x14ac:dyDescent="0.3">
      <c r="C173" t="s">
        <v>58</v>
      </c>
      <c r="D173">
        <v>15.987726887977717</v>
      </c>
    </row>
    <row r="174" spans="3:4" x14ac:dyDescent="0.3">
      <c r="C174" t="s">
        <v>55</v>
      </c>
      <c r="D174">
        <v>14.849094156561055</v>
      </c>
    </row>
    <row r="175" spans="3:4" x14ac:dyDescent="0.3">
      <c r="C175" t="s">
        <v>58</v>
      </c>
      <c r="D175">
        <v>17.509697692275648</v>
      </c>
    </row>
    <row r="176" spans="3:4" x14ac:dyDescent="0.3">
      <c r="C176" t="s">
        <v>55</v>
      </c>
      <c r="D176">
        <v>13.748971144775188</v>
      </c>
    </row>
    <row r="177" spans="3:4" x14ac:dyDescent="0.3">
      <c r="C177" t="s">
        <v>13</v>
      </c>
      <c r="D177">
        <v>5.3124639241282035</v>
      </c>
    </row>
    <row r="178" spans="3:4" x14ac:dyDescent="0.3">
      <c r="C178" t="s">
        <v>55</v>
      </c>
      <c r="D178">
        <v>40.655476727683173</v>
      </c>
    </row>
    <row r="179" spans="3:4" x14ac:dyDescent="0.3">
      <c r="C179" t="s">
        <v>58</v>
      </c>
      <c r="D179">
        <v>5.8511738617488893</v>
      </c>
    </row>
    <row r="180" spans="3:4" x14ac:dyDescent="0.3">
      <c r="C180" t="s">
        <v>39</v>
      </c>
      <c r="D180">
        <v>13.193037884864479</v>
      </c>
    </row>
    <row r="181" spans="3:4" x14ac:dyDescent="0.3">
      <c r="C181" t="s">
        <v>56</v>
      </c>
      <c r="D181">
        <v>11.959786947104872</v>
      </c>
    </row>
    <row r="182" spans="3:4" x14ac:dyDescent="0.3">
      <c r="C182" t="s">
        <v>67</v>
      </c>
      <c r="D182">
        <v>27.107154178447388</v>
      </c>
    </row>
    <row r="183" spans="3:4" x14ac:dyDescent="0.3">
      <c r="C183" t="s">
        <v>56</v>
      </c>
      <c r="D183">
        <v>15.156575141118926</v>
      </c>
    </row>
    <row r="184" spans="3:4" x14ac:dyDescent="0.3">
      <c r="C184" t="s">
        <v>39</v>
      </c>
      <c r="D184">
        <v>13.342944354828459</v>
      </c>
    </row>
    <row r="185" spans="3:4" x14ac:dyDescent="0.3">
      <c r="C185" t="s">
        <v>67</v>
      </c>
      <c r="D185">
        <v>31.51528513184893</v>
      </c>
    </row>
    <row r="186" spans="3:4" x14ac:dyDescent="0.3">
      <c r="C186" t="s">
        <v>58</v>
      </c>
      <c r="D186">
        <v>42.49541866000849</v>
      </c>
    </row>
    <row r="187" spans="3:4" x14ac:dyDescent="0.3">
      <c r="C187" t="s">
        <v>56</v>
      </c>
      <c r="D187">
        <v>7.445376172961792</v>
      </c>
    </row>
    <row r="188" spans="3:4" x14ac:dyDescent="0.3">
      <c r="C188" t="s">
        <v>11</v>
      </c>
      <c r="D188">
        <v>36.160280481923095</v>
      </c>
    </row>
    <row r="189" spans="3:4" x14ac:dyDescent="0.3">
      <c r="C189" t="s">
        <v>56</v>
      </c>
      <c r="D189">
        <v>12.873243038098723</v>
      </c>
    </row>
    <row r="190" spans="3:4" x14ac:dyDescent="0.3">
      <c r="C190" t="s">
        <v>58</v>
      </c>
      <c r="D190">
        <v>44.002522558656246</v>
      </c>
    </row>
    <row r="191" spans="3:4" x14ac:dyDescent="0.3">
      <c r="C191" t="s">
        <v>56</v>
      </c>
      <c r="D191">
        <v>6.2759798250690437</v>
      </c>
    </row>
    <row r="192" spans="3:4" x14ac:dyDescent="0.3">
      <c r="C192" t="s">
        <v>67</v>
      </c>
      <c r="D192">
        <v>12.864362157938814</v>
      </c>
    </row>
    <row r="193" spans="3:4" x14ac:dyDescent="0.3">
      <c r="C193" t="s">
        <v>23</v>
      </c>
      <c r="D193">
        <v>5.7081130875588055</v>
      </c>
    </row>
    <row r="194" spans="3:4" x14ac:dyDescent="0.3">
      <c r="C194" t="s">
        <v>67</v>
      </c>
      <c r="D194">
        <v>14.691786396172699</v>
      </c>
    </row>
    <row r="195" spans="3:4" x14ac:dyDescent="0.3">
      <c r="C195" t="s">
        <v>23</v>
      </c>
      <c r="D195">
        <v>5.2348143682725636</v>
      </c>
    </row>
    <row r="196" spans="3:4" x14ac:dyDescent="0.3">
      <c r="C196" t="s">
        <v>71</v>
      </c>
      <c r="D196">
        <v>47.322827396820436</v>
      </c>
    </row>
    <row r="197" spans="3:4" x14ac:dyDescent="0.3">
      <c r="C197" t="s">
        <v>24</v>
      </c>
      <c r="D197">
        <v>5.7121081953052704</v>
      </c>
    </row>
    <row r="198" spans="3:4" x14ac:dyDescent="0.3">
      <c r="C198" t="s">
        <v>24</v>
      </c>
      <c r="D198">
        <v>9.2159737846332064</v>
      </c>
    </row>
    <row r="199" spans="3:4" x14ac:dyDescent="0.3">
      <c r="C199" t="s">
        <v>75</v>
      </c>
      <c r="D199">
        <v>20.16835861009152</v>
      </c>
    </row>
    <row r="200" spans="3:4" x14ac:dyDescent="0.3">
      <c r="C200" t="s">
        <v>71</v>
      </c>
      <c r="D200">
        <v>6.7189314777765476</v>
      </c>
    </row>
    <row r="201" spans="3:4" x14ac:dyDescent="0.3">
      <c r="C201" t="s">
        <v>75</v>
      </c>
      <c r="D201">
        <v>19.154833493620011</v>
      </c>
    </row>
    <row r="202" spans="3:4" x14ac:dyDescent="0.3">
      <c r="C202" t="s">
        <v>71</v>
      </c>
      <c r="D202">
        <v>8.6894042966081333</v>
      </c>
    </row>
    <row r="203" spans="3:4" x14ac:dyDescent="0.3">
      <c r="C203" t="s">
        <v>71</v>
      </c>
      <c r="D203">
        <v>41.516653089217229</v>
      </c>
    </row>
    <row r="204" spans="3:4" x14ac:dyDescent="0.3">
      <c r="C204" t="s">
        <v>23</v>
      </c>
      <c r="D204">
        <v>38.015086522840086</v>
      </c>
    </row>
    <row r="205" spans="3:4" x14ac:dyDescent="0.3">
      <c r="C205" t="s">
        <v>82</v>
      </c>
      <c r="D205">
        <v>6.5159029785084366</v>
      </c>
    </row>
    <row r="206" spans="3:4" x14ac:dyDescent="0.3">
      <c r="C206" t="s">
        <v>71</v>
      </c>
      <c r="D206">
        <v>18.691113494418282</v>
      </c>
    </row>
    <row r="207" spans="3:4" x14ac:dyDescent="0.3">
      <c r="C207" t="s">
        <v>23</v>
      </c>
      <c r="D207">
        <v>8.5432020168638001</v>
      </c>
    </row>
    <row r="208" spans="3:4" x14ac:dyDescent="0.3">
      <c r="C208" t="s">
        <v>13</v>
      </c>
      <c r="D208">
        <v>15.118874349603978</v>
      </c>
    </row>
    <row r="209" spans="3:4" x14ac:dyDescent="0.3">
      <c r="C209" t="s">
        <v>39</v>
      </c>
      <c r="D209">
        <v>13.229812659719851</v>
      </c>
    </row>
    <row r="210" spans="3:4" x14ac:dyDescent="0.3">
      <c r="C210" t="s">
        <v>13</v>
      </c>
      <c r="D210">
        <v>18.692711422738412</v>
      </c>
    </row>
    <row r="211" spans="3:4" x14ac:dyDescent="0.3">
      <c r="C211" t="s">
        <v>39</v>
      </c>
      <c r="D211">
        <v>9.8948523684971157</v>
      </c>
    </row>
    <row r="212" spans="3:4" x14ac:dyDescent="0.3">
      <c r="C212" t="s">
        <v>71</v>
      </c>
      <c r="D212">
        <v>18.116676683452528</v>
      </c>
    </row>
    <row r="213" spans="3:4" x14ac:dyDescent="0.3">
      <c r="C213" t="s">
        <v>23</v>
      </c>
      <c r="D213">
        <v>12.146332315237578</v>
      </c>
    </row>
    <row r="214" spans="3:4" x14ac:dyDescent="0.3">
      <c r="C214" t="s">
        <v>58</v>
      </c>
      <c r="D214">
        <v>30.616742147933007</v>
      </c>
    </row>
    <row r="215" spans="3:4" x14ac:dyDescent="0.3">
      <c r="C215" t="s">
        <v>13</v>
      </c>
      <c r="D215">
        <v>6.509641049877386</v>
      </c>
    </row>
    <row r="216" spans="3:4" x14ac:dyDescent="0.3">
      <c r="C216" t="s">
        <v>58</v>
      </c>
      <c r="D216">
        <v>35.720808122838342</v>
      </c>
    </row>
    <row r="217" spans="3:4" x14ac:dyDescent="0.3">
      <c r="C217" t="s">
        <v>13</v>
      </c>
      <c r="D217">
        <v>7.4764638895429094</v>
      </c>
    </row>
    <row r="218" spans="3:4" x14ac:dyDescent="0.3">
      <c r="C218" t="s">
        <v>71</v>
      </c>
      <c r="D218">
        <v>5.7010246176734443</v>
      </c>
    </row>
    <row r="219" spans="3:4" x14ac:dyDescent="0.3">
      <c r="C219" t="s">
        <v>13</v>
      </c>
      <c r="D219">
        <v>15.111084190231596</v>
      </c>
    </row>
    <row r="220" spans="3:4" x14ac:dyDescent="0.3">
      <c r="C220" t="s">
        <v>13</v>
      </c>
      <c r="D220">
        <v>17.148270462182118</v>
      </c>
    </row>
    <row r="221" spans="3:4" x14ac:dyDescent="0.3">
      <c r="C221" t="s">
        <v>81</v>
      </c>
      <c r="D221">
        <v>25.0113813966306</v>
      </c>
    </row>
    <row r="222" spans="3:4" x14ac:dyDescent="0.3">
      <c r="C222" t="s">
        <v>11</v>
      </c>
      <c r="D222">
        <v>12.512187764685011</v>
      </c>
    </row>
    <row r="223" spans="3:4" x14ac:dyDescent="0.3">
      <c r="C223" t="s">
        <v>81</v>
      </c>
      <c r="D223">
        <v>29.765811461813161</v>
      </c>
    </row>
    <row r="224" spans="3:4" x14ac:dyDescent="0.3">
      <c r="C224" t="s">
        <v>11</v>
      </c>
      <c r="D224">
        <v>12.290404492417656</v>
      </c>
    </row>
    <row r="225" spans="3:4" x14ac:dyDescent="0.3">
      <c r="C225" t="s">
        <v>39</v>
      </c>
      <c r="D225">
        <v>12.803949185436723</v>
      </c>
    </row>
    <row r="226" spans="3:4" x14ac:dyDescent="0.3">
      <c r="C226" t="s">
        <v>82</v>
      </c>
      <c r="D226">
        <v>7.472311716184783</v>
      </c>
    </row>
    <row r="227" spans="3:4" x14ac:dyDescent="0.3">
      <c r="C227" t="s">
        <v>24</v>
      </c>
      <c r="D227">
        <v>6.9422695462941073</v>
      </c>
    </row>
    <row r="228" spans="3:4" x14ac:dyDescent="0.3">
      <c r="C228" t="s">
        <v>39</v>
      </c>
      <c r="D228">
        <v>14.353428284574443</v>
      </c>
    </row>
    <row r="229" spans="3:4" x14ac:dyDescent="0.3">
      <c r="C229" t="s">
        <v>82</v>
      </c>
      <c r="D229">
        <v>9.2795111469771108</v>
      </c>
    </row>
    <row r="230" spans="3:4" x14ac:dyDescent="0.3">
      <c r="C230" t="s">
        <v>24</v>
      </c>
      <c r="D230">
        <v>5.9053253852963206</v>
      </c>
    </row>
    <row r="231" spans="3:4" x14ac:dyDescent="0.3">
      <c r="C231" t="s">
        <v>100</v>
      </c>
      <c r="D231">
        <v>18.8610386625366</v>
      </c>
    </row>
    <row r="232" spans="3:4" x14ac:dyDescent="0.3">
      <c r="C232" t="s">
        <v>37</v>
      </c>
      <c r="D232">
        <v>17.660431439820702</v>
      </c>
    </row>
    <row r="233" spans="3:4" x14ac:dyDescent="0.3">
      <c r="C233" t="s">
        <v>93</v>
      </c>
      <c r="D233">
        <v>8.3620024716606594</v>
      </c>
    </row>
    <row r="234" spans="3:4" x14ac:dyDescent="0.3">
      <c r="C234" t="s">
        <v>11</v>
      </c>
      <c r="D234">
        <v>25.250919437483311</v>
      </c>
    </row>
    <row r="235" spans="3:4" x14ac:dyDescent="0.3">
      <c r="C235" t="s">
        <v>100</v>
      </c>
      <c r="D235">
        <v>13.533918515316948</v>
      </c>
    </row>
    <row r="236" spans="3:4" x14ac:dyDescent="0.3">
      <c r="C236" t="s">
        <v>37</v>
      </c>
      <c r="D236">
        <v>5.7587547624325497</v>
      </c>
    </row>
    <row r="237" spans="3:4" x14ac:dyDescent="0.3">
      <c r="C237" t="s">
        <v>2</v>
      </c>
      <c r="D237">
        <v>17.740087589169274</v>
      </c>
    </row>
    <row r="238" spans="3:4" x14ac:dyDescent="0.3">
      <c r="C238" t="s">
        <v>82</v>
      </c>
      <c r="D238">
        <v>12.322611063005784</v>
      </c>
    </row>
    <row r="239" spans="3:4" x14ac:dyDescent="0.3">
      <c r="C239" t="s">
        <v>24</v>
      </c>
      <c r="D239">
        <v>10.744924411045613</v>
      </c>
    </row>
    <row r="240" spans="3:4" x14ac:dyDescent="0.3">
      <c r="C240" t="s">
        <v>2</v>
      </c>
      <c r="D240">
        <v>18.971834784776078</v>
      </c>
    </row>
    <row r="241" spans="3:4" x14ac:dyDescent="0.3">
      <c r="C241" t="s">
        <v>82</v>
      </c>
      <c r="D241">
        <v>17.338193826367657</v>
      </c>
    </row>
    <row r="242" spans="3:4" x14ac:dyDescent="0.3">
      <c r="C242" t="s">
        <v>105</v>
      </c>
      <c r="D242">
        <v>5.7208921245843243</v>
      </c>
    </row>
    <row r="243" spans="3:4" x14ac:dyDescent="0.3">
      <c r="C243" t="s">
        <v>24</v>
      </c>
      <c r="D243">
        <v>5.2148713720192168</v>
      </c>
    </row>
    <row r="244" spans="3:4" x14ac:dyDescent="0.3">
      <c r="C244" t="s">
        <v>2</v>
      </c>
      <c r="D244">
        <v>35.958357480171983</v>
      </c>
    </row>
    <row r="245" spans="3:4" x14ac:dyDescent="0.3">
      <c r="C245" t="s">
        <v>20</v>
      </c>
      <c r="D245">
        <v>8.6270372647040467</v>
      </c>
    </row>
    <row r="246" spans="3:4" x14ac:dyDescent="0.3">
      <c r="C246" t="s">
        <v>58</v>
      </c>
      <c r="D246">
        <v>8.7296713091879106</v>
      </c>
    </row>
    <row r="247" spans="3:4" x14ac:dyDescent="0.3">
      <c r="C247" t="s">
        <v>45</v>
      </c>
      <c r="D247">
        <v>5.761298230702744</v>
      </c>
    </row>
    <row r="248" spans="3:4" x14ac:dyDescent="0.3">
      <c r="C248" t="s">
        <v>45</v>
      </c>
      <c r="D248">
        <v>21.838374508587172</v>
      </c>
    </row>
    <row r="249" spans="3:4" x14ac:dyDescent="0.3">
      <c r="C249" t="s">
        <v>45</v>
      </c>
      <c r="D249">
        <v>23.451628499137684</v>
      </c>
    </row>
    <row r="250" spans="3:4" x14ac:dyDescent="0.3">
      <c r="C250" t="s">
        <v>58</v>
      </c>
      <c r="D250">
        <v>24.80648776004227</v>
      </c>
    </row>
    <row r="251" spans="3:4" x14ac:dyDescent="0.3">
      <c r="C251" t="s">
        <v>45</v>
      </c>
      <c r="D251">
        <v>5.1527856863088317</v>
      </c>
    </row>
    <row r="252" spans="3:4" x14ac:dyDescent="0.3">
      <c r="C252" t="s">
        <v>105</v>
      </c>
      <c r="D252">
        <v>33.587110651363268</v>
      </c>
    </row>
    <row r="253" spans="3:4" x14ac:dyDescent="0.3">
      <c r="C253" t="s">
        <v>2</v>
      </c>
      <c r="D253">
        <v>6.2645072025694919</v>
      </c>
    </row>
    <row r="254" spans="3:4" x14ac:dyDescent="0.3">
      <c r="C254" t="s">
        <v>82</v>
      </c>
      <c r="D254">
        <v>5.1050609129749445</v>
      </c>
    </row>
    <row r="255" spans="3:4" x14ac:dyDescent="0.3">
      <c r="C255" t="s">
        <v>105</v>
      </c>
      <c r="D255">
        <v>28.567080355146089</v>
      </c>
    </row>
    <row r="256" spans="3:4" x14ac:dyDescent="0.3">
      <c r="C256" t="s">
        <v>2</v>
      </c>
      <c r="D256">
        <v>10.203879054610871</v>
      </c>
    </row>
    <row r="257" spans="3:4" x14ac:dyDescent="0.3">
      <c r="C257" t="s">
        <v>45</v>
      </c>
      <c r="D257">
        <v>43.203727608162616</v>
      </c>
    </row>
    <row r="258" spans="3:4" x14ac:dyDescent="0.3">
      <c r="C258" t="s">
        <v>87</v>
      </c>
      <c r="D258">
        <v>32.116898755960435</v>
      </c>
    </row>
    <row r="259" spans="3:4" x14ac:dyDescent="0.3">
      <c r="C259" t="s">
        <v>19</v>
      </c>
      <c r="D259">
        <v>16.036130472646708</v>
      </c>
    </row>
    <row r="260" spans="3:4" x14ac:dyDescent="0.3">
      <c r="C260" t="s">
        <v>87</v>
      </c>
      <c r="D260">
        <v>30.603934362943672</v>
      </c>
    </row>
    <row r="261" spans="3:4" x14ac:dyDescent="0.3">
      <c r="C261" t="s">
        <v>19</v>
      </c>
      <c r="D261">
        <v>18.974671309097836</v>
      </c>
    </row>
    <row r="262" spans="3:4" x14ac:dyDescent="0.3">
      <c r="C262" t="s">
        <v>13</v>
      </c>
      <c r="D262">
        <v>42.568474222958571</v>
      </c>
    </row>
    <row r="263" spans="3:4" x14ac:dyDescent="0.3">
      <c r="C263" t="s">
        <v>56</v>
      </c>
      <c r="D263">
        <v>11.662293040990763</v>
      </c>
    </row>
    <row r="264" spans="3:4" x14ac:dyDescent="0.3">
      <c r="C264" t="s">
        <v>23</v>
      </c>
      <c r="D264">
        <v>37.019945064344768</v>
      </c>
    </row>
    <row r="265" spans="3:4" x14ac:dyDescent="0.3">
      <c r="C265" t="s">
        <v>82</v>
      </c>
      <c r="D265">
        <v>11.728896253129342</v>
      </c>
    </row>
    <row r="266" spans="3:4" x14ac:dyDescent="0.3">
      <c r="C266" t="s">
        <v>100</v>
      </c>
      <c r="D266">
        <v>22.517756970778883</v>
      </c>
    </row>
    <row r="267" spans="3:4" x14ac:dyDescent="0.3">
      <c r="C267" t="s">
        <v>37</v>
      </c>
      <c r="D267">
        <v>21.180827928662701</v>
      </c>
    </row>
    <row r="268" spans="3:4" x14ac:dyDescent="0.3">
      <c r="C268" t="s">
        <v>93</v>
      </c>
      <c r="D268">
        <v>6.9570001589704269</v>
      </c>
    </row>
    <row r="269" spans="3:4" x14ac:dyDescent="0.3">
      <c r="C269" t="s">
        <v>11</v>
      </c>
      <c r="D269">
        <v>27.060214244497338</v>
      </c>
    </row>
    <row r="270" spans="3:4" x14ac:dyDescent="0.3">
      <c r="C270" t="s">
        <v>100</v>
      </c>
      <c r="D270">
        <v>16.430357842657898</v>
      </c>
    </row>
    <row r="271" spans="3:4" x14ac:dyDescent="0.3">
      <c r="C271" t="s">
        <v>37</v>
      </c>
      <c r="D271">
        <v>5.5680497232492767</v>
      </c>
    </row>
    <row r="272" spans="3:4" x14ac:dyDescent="0.3">
      <c r="C272" t="s">
        <v>2</v>
      </c>
      <c r="D272">
        <v>40.055455416848112</v>
      </c>
    </row>
    <row r="273" spans="3:4" x14ac:dyDescent="0.3">
      <c r="C273" t="s">
        <v>20</v>
      </c>
      <c r="D273">
        <v>8.7535423318100971</v>
      </c>
    </row>
    <row r="274" spans="3:4" x14ac:dyDescent="0.3">
      <c r="C274" t="s">
        <v>45</v>
      </c>
      <c r="D274">
        <v>43.176056449626508</v>
      </c>
    </row>
    <row r="275" spans="3:4" x14ac:dyDescent="0.3">
      <c r="C275" t="s">
        <v>108</v>
      </c>
      <c r="D275">
        <v>5.0736744399031632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A698-584E-446E-96C9-D0345CD1D2CB}">
  <dimension ref="A1:H370"/>
  <sheetViews>
    <sheetView topLeftCell="A110" workbookViewId="0">
      <selection activeCell="C130" sqref="C130"/>
    </sheetView>
  </sheetViews>
  <sheetFormatPr defaultRowHeight="14.4" x14ac:dyDescent="0.3"/>
  <cols>
    <col min="7" max="7" width="41" bestFit="1" customWidth="1"/>
  </cols>
  <sheetData>
    <row r="1" spans="1:8" x14ac:dyDescent="0.3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3">
      <c r="A2">
        <v>1</v>
      </c>
      <c r="B2" t="s">
        <v>0</v>
      </c>
      <c r="C2" t="s">
        <v>92</v>
      </c>
      <c r="D2">
        <v>1</v>
      </c>
      <c r="E2">
        <v>-35</v>
      </c>
      <c r="F2">
        <v>75</v>
      </c>
      <c r="G2" t="s">
        <v>3</v>
      </c>
      <c r="H2">
        <v>47.126173651740643</v>
      </c>
    </row>
    <row r="3" spans="1:8" x14ac:dyDescent="0.3">
      <c r="G3" t="s">
        <v>15</v>
      </c>
      <c r="H3">
        <v>29.137752583588814</v>
      </c>
    </row>
    <row r="4" spans="1:8" x14ac:dyDescent="0.3">
      <c r="G4" t="s">
        <v>2</v>
      </c>
      <c r="H4">
        <v>10.541471735569772</v>
      </c>
    </row>
    <row r="5" spans="1:8" x14ac:dyDescent="0.3">
      <c r="G5" t="s">
        <v>37</v>
      </c>
      <c r="H5">
        <v>5.3082988904409474</v>
      </c>
    </row>
    <row r="7" spans="1:8" x14ac:dyDescent="0.3">
      <c r="A7">
        <v>2</v>
      </c>
      <c r="B7" t="s">
        <v>16</v>
      </c>
      <c r="C7" t="s">
        <v>92</v>
      </c>
      <c r="D7">
        <v>-16</v>
      </c>
      <c r="E7">
        <v>-50</v>
      </c>
      <c r="F7">
        <v>72</v>
      </c>
      <c r="G7" t="s">
        <v>15</v>
      </c>
      <c r="H7">
        <v>52.419348185504674</v>
      </c>
    </row>
    <row r="8" spans="1:8" x14ac:dyDescent="0.3">
      <c r="G8" t="s">
        <v>11</v>
      </c>
      <c r="H8">
        <v>24.930467929586044</v>
      </c>
    </row>
    <row r="9" spans="1:8" x14ac:dyDescent="0.3">
      <c r="G9" t="s">
        <v>93</v>
      </c>
      <c r="H9">
        <v>8.7926039516483296</v>
      </c>
    </row>
    <row r="11" spans="1:8" x14ac:dyDescent="0.3">
      <c r="A11">
        <v>3</v>
      </c>
      <c r="B11" t="s">
        <v>14</v>
      </c>
      <c r="C11" t="s">
        <v>92</v>
      </c>
      <c r="D11">
        <v>17</v>
      </c>
      <c r="E11">
        <v>-50</v>
      </c>
      <c r="F11">
        <v>73</v>
      </c>
      <c r="G11" t="s">
        <v>15</v>
      </c>
      <c r="H11">
        <v>47.388179996147556</v>
      </c>
    </row>
    <row r="12" spans="1:8" x14ac:dyDescent="0.3">
      <c r="G12" t="s">
        <v>11</v>
      </c>
      <c r="H12">
        <v>30.461893127147199</v>
      </c>
    </row>
    <row r="13" spans="1:8" x14ac:dyDescent="0.3">
      <c r="G13" t="s">
        <v>37</v>
      </c>
      <c r="H13">
        <v>7.001871049466585</v>
      </c>
    </row>
    <row r="14" spans="1:8" x14ac:dyDescent="0.3">
      <c r="G14" t="s">
        <v>93</v>
      </c>
      <c r="H14">
        <v>6.8033401266349207</v>
      </c>
    </row>
    <row r="16" spans="1:8" x14ac:dyDescent="0.3">
      <c r="A16">
        <v>4</v>
      </c>
      <c r="B16" t="s">
        <v>0</v>
      </c>
      <c r="C16" t="s">
        <v>1</v>
      </c>
      <c r="D16">
        <v>-1</v>
      </c>
      <c r="E16">
        <v>-4</v>
      </c>
      <c r="F16">
        <v>72</v>
      </c>
      <c r="G16" t="s">
        <v>2</v>
      </c>
      <c r="H16">
        <v>83.774189656940351</v>
      </c>
    </row>
    <row r="17" spans="1:8" x14ac:dyDescent="0.3">
      <c r="G17" t="s">
        <v>3</v>
      </c>
      <c r="H17">
        <v>11.378650722916525</v>
      </c>
    </row>
    <row r="19" spans="1:8" x14ac:dyDescent="0.3">
      <c r="A19">
        <v>5</v>
      </c>
      <c r="B19" t="s">
        <v>4</v>
      </c>
      <c r="C19" t="s">
        <v>5</v>
      </c>
      <c r="D19">
        <v>27</v>
      </c>
      <c r="E19">
        <v>-4</v>
      </c>
      <c r="F19">
        <v>68</v>
      </c>
      <c r="G19" t="s">
        <v>2</v>
      </c>
      <c r="H19">
        <v>82.458591604279846</v>
      </c>
    </row>
    <row r="20" spans="1:8" x14ac:dyDescent="0.3">
      <c r="G20" t="s">
        <v>6</v>
      </c>
      <c r="H20">
        <v>11.236826205324737</v>
      </c>
    </row>
    <row r="22" spans="1:8" x14ac:dyDescent="0.3">
      <c r="A22">
        <v>6</v>
      </c>
      <c r="B22" t="s">
        <v>7</v>
      </c>
      <c r="C22" t="s">
        <v>8</v>
      </c>
      <c r="D22">
        <v>-26</v>
      </c>
      <c r="E22">
        <v>-5</v>
      </c>
      <c r="F22">
        <v>68</v>
      </c>
      <c r="G22" t="s">
        <v>2</v>
      </c>
      <c r="H22">
        <v>81.781295165175052</v>
      </c>
    </row>
    <row r="23" spans="1:8" x14ac:dyDescent="0.3">
      <c r="G23" t="s">
        <v>6</v>
      </c>
      <c r="H23">
        <v>10.372296753976206</v>
      </c>
    </row>
    <row r="24" spans="1:8" x14ac:dyDescent="0.3">
      <c r="G24" t="s">
        <v>3</v>
      </c>
      <c r="H24">
        <v>5.9980061011600165</v>
      </c>
    </row>
    <row r="26" spans="1:8" x14ac:dyDescent="0.3">
      <c r="A26">
        <v>7</v>
      </c>
      <c r="B26" t="s">
        <v>7</v>
      </c>
      <c r="C26" t="s">
        <v>1</v>
      </c>
      <c r="D26">
        <v>-13</v>
      </c>
      <c r="E26">
        <v>12</v>
      </c>
      <c r="F26">
        <v>67</v>
      </c>
      <c r="G26" t="s">
        <v>2</v>
      </c>
      <c r="H26">
        <v>73.211721186800915</v>
      </c>
    </row>
    <row r="27" spans="1:8" x14ac:dyDescent="0.3">
      <c r="G27" t="s">
        <v>6</v>
      </c>
      <c r="H27">
        <v>25.87583938242755</v>
      </c>
    </row>
    <row r="29" spans="1:8" x14ac:dyDescent="0.3">
      <c r="A29">
        <v>8</v>
      </c>
      <c r="B29" t="s">
        <v>4</v>
      </c>
      <c r="C29" t="s">
        <v>1</v>
      </c>
      <c r="D29">
        <v>14</v>
      </c>
      <c r="E29">
        <v>13</v>
      </c>
      <c r="F29">
        <v>66</v>
      </c>
      <c r="G29" t="s">
        <v>2</v>
      </c>
      <c r="H29">
        <v>62.95023400256057</v>
      </c>
    </row>
    <row r="30" spans="1:8" x14ac:dyDescent="0.3">
      <c r="G30" t="s">
        <v>6</v>
      </c>
      <c r="H30">
        <v>35.343185009677306</v>
      </c>
    </row>
    <row r="32" spans="1:8" x14ac:dyDescent="0.3">
      <c r="A32">
        <v>9</v>
      </c>
      <c r="B32" t="s">
        <v>35</v>
      </c>
      <c r="C32" t="s">
        <v>36</v>
      </c>
      <c r="D32">
        <v>-50</v>
      </c>
      <c r="E32">
        <v>-3</v>
      </c>
      <c r="F32">
        <v>50</v>
      </c>
      <c r="G32" t="s">
        <v>2</v>
      </c>
      <c r="H32">
        <v>61.71078961813383</v>
      </c>
    </row>
    <row r="33" spans="1:8" x14ac:dyDescent="0.3">
      <c r="G33" t="s">
        <v>3</v>
      </c>
      <c r="H33">
        <v>17.582084041837323</v>
      </c>
    </row>
    <row r="34" spans="1:8" x14ac:dyDescent="0.3">
      <c r="G34" t="s">
        <v>37</v>
      </c>
      <c r="H34">
        <v>9.2428332084935878</v>
      </c>
    </row>
    <row r="35" spans="1:8" x14ac:dyDescent="0.3">
      <c r="G35" t="s">
        <v>20</v>
      </c>
      <c r="H35">
        <v>6.9512725761843992</v>
      </c>
    </row>
    <row r="37" spans="1:8" x14ac:dyDescent="0.3">
      <c r="A37">
        <v>10</v>
      </c>
      <c r="B37" t="s">
        <v>90</v>
      </c>
      <c r="C37" t="s">
        <v>91</v>
      </c>
      <c r="D37">
        <v>52</v>
      </c>
      <c r="E37">
        <v>-4</v>
      </c>
      <c r="F37">
        <v>48</v>
      </c>
      <c r="G37" t="s">
        <v>2</v>
      </c>
      <c r="H37">
        <v>56.868339864991</v>
      </c>
    </row>
    <row r="38" spans="1:8" x14ac:dyDescent="0.3">
      <c r="G38" t="s">
        <v>3</v>
      </c>
      <c r="H38">
        <v>19.480664157274848</v>
      </c>
    </row>
    <row r="39" spans="1:8" x14ac:dyDescent="0.3">
      <c r="G39" t="s">
        <v>37</v>
      </c>
      <c r="H39">
        <v>11.414528893640233</v>
      </c>
    </row>
    <row r="40" spans="1:8" x14ac:dyDescent="0.3">
      <c r="G40" t="s">
        <v>20</v>
      </c>
      <c r="H40">
        <v>6.1199967186685269</v>
      </c>
    </row>
    <row r="42" spans="1:8" x14ac:dyDescent="0.3">
      <c r="A42">
        <v>11</v>
      </c>
      <c r="B42" t="s">
        <v>0</v>
      </c>
      <c r="C42" t="s">
        <v>8</v>
      </c>
      <c r="D42">
        <v>-17</v>
      </c>
      <c r="E42">
        <v>-20</v>
      </c>
      <c r="F42">
        <v>74</v>
      </c>
      <c r="G42" t="s">
        <v>2</v>
      </c>
      <c r="H42">
        <v>56.451900857531207</v>
      </c>
    </row>
    <row r="43" spans="1:8" x14ac:dyDescent="0.3">
      <c r="G43" t="s">
        <v>3</v>
      </c>
      <c r="H43">
        <v>39.756036887769945</v>
      </c>
    </row>
    <row r="45" spans="1:8" x14ac:dyDescent="0.3">
      <c r="A45">
        <v>12</v>
      </c>
      <c r="B45" t="s">
        <v>0</v>
      </c>
      <c r="C45" t="s">
        <v>5</v>
      </c>
      <c r="D45">
        <v>17</v>
      </c>
      <c r="E45">
        <v>-21</v>
      </c>
      <c r="F45">
        <v>75</v>
      </c>
      <c r="G45" t="s">
        <v>2</v>
      </c>
      <c r="H45">
        <v>55.39125834977083</v>
      </c>
    </row>
    <row r="46" spans="1:8" x14ac:dyDescent="0.3">
      <c r="G46" t="s">
        <v>3</v>
      </c>
      <c r="H46">
        <v>39.916621451684655</v>
      </c>
    </row>
    <row r="48" spans="1:8" x14ac:dyDescent="0.3">
      <c r="A48">
        <v>13</v>
      </c>
      <c r="B48" t="s">
        <v>9</v>
      </c>
      <c r="C48" t="s">
        <v>10</v>
      </c>
      <c r="D48">
        <v>15</v>
      </c>
      <c r="E48">
        <v>-73</v>
      </c>
      <c r="F48">
        <v>57</v>
      </c>
      <c r="G48" t="s">
        <v>11</v>
      </c>
      <c r="H48">
        <v>93.864452716796521</v>
      </c>
    </row>
    <row r="50" spans="1:8" x14ac:dyDescent="0.3">
      <c r="A50">
        <v>14</v>
      </c>
      <c r="B50" t="s">
        <v>9</v>
      </c>
      <c r="C50" t="s">
        <v>12</v>
      </c>
      <c r="D50">
        <v>-13</v>
      </c>
      <c r="E50">
        <v>-73</v>
      </c>
      <c r="F50">
        <v>56</v>
      </c>
      <c r="G50" t="s">
        <v>11</v>
      </c>
      <c r="H50">
        <v>91.58732162166207</v>
      </c>
    </row>
    <row r="51" spans="1:8" x14ac:dyDescent="0.3">
      <c r="G51" t="s">
        <v>13</v>
      </c>
      <c r="H51">
        <v>5.2571837413319376</v>
      </c>
    </row>
    <row r="53" spans="1:8" x14ac:dyDescent="0.3">
      <c r="A53">
        <v>15</v>
      </c>
      <c r="B53" t="s">
        <v>14</v>
      </c>
      <c r="C53" t="s">
        <v>10</v>
      </c>
      <c r="D53">
        <v>25</v>
      </c>
      <c r="E53">
        <v>-62</v>
      </c>
      <c r="F53">
        <v>63</v>
      </c>
      <c r="G53" t="s">
        <v>11</v>
      </c>
      <c r="H53">
        <v>86.018529545952191</v>
      </c>
    </row>
    <row r="54" spans="1:8" x14ac:dyDescent="0.3">
      <c r="G54" t="s">
        <v>15</v>
      </c>
      <c r="H54">
        <v>6.6155282301602796</v>
      </c>
    </row>
    <row r="56" spans="1:8" x14ac:dyDescent="0.3">
      <c r="A56">
        <v>16</v>
      </c>
      <c r="B56" t="s">
        <v>16</v>
      </c>
      <c r="C56" t="s">
        <v>12</v>
      </c>
      <c r="D56">
        <v>-24</v>
      </c>
      <c r="E56">
        <v>-62</v>
      </c>
      <c r="F56">
        <v>62</v>
      </c>
      <c r="G56" t="s">
        <v>11</v>
      </c>
      <c r="H56">
        <v>82.720277616690083</v>
      </c>
    </row>
    <row r="57" spans="1:8" x14ac:dyDescent="0.3">
      <c r="G57" t="s">
        <v>15</v>
      </c>
      <c r="H57">
        <v>9.6024258547705212</v>
      </c>
    </row>
    <row r="59" spans="1:8" x14ac:dyDescent="0.3">
      <c r="A59">
        <v>17</v>
      </c>
      <c r="B59" t="s">
        <v>38</v>
      </c>
      <c r="C59" t="s">
        <v>10</v>
      </c>
      <c r="D59">
        <v>33</v>
      </c>
      <c r="E59">
        <v>-74</v>
      </c>
      <c r="F59">
        <v>48</v>
      </c>
      <c r="G59" t="s">
        <v>11</v>
      </c>
      <c r="H59">
        <v>70.312186271535879</v>
      </c>
    </row>
    <row r="60" spans="1:8" x14ac:dyDescent="0.3">
      <c r="G60" t="s">
        <v>13</v>
      </c>
      <c r="H60">
        <v>18.794237822787775</v>
      </c>
    </row>
    <row r="61" spans="1:8" x14ac:dyDescent="0.3">
      <c r="G61" t="s">
        <v>39</v>
      </c>
      <c r="H61">
        <v>10.372945397068404</v>
      </c>
    </row>
    <row r="63" spans="1:8" x14ac:dyDescent="0.3">
      <c r="A63">
        <v>18</v>
      </c>
      <c r="B63" t="s">
        <v>40</v>
      </c>
      <c r="C63" t="s">
        <v>12</v>
      </c>
      <c r="D63">
        <v>-32</v>
      </c>
      <c r="E63">
        <v>-73</v>
      </c>
      <c r="F63">
        <v>47</v>
      </c>
      <c r="G63" t="s">
        <v>11</v>
      </c>
      <c r="H63">
        <v>69.674666766443138</v>
      </c>
    </row>
    <row r="64" spans="1:8" x14ac:dyDescent="0.3">
      <c r="G64" t="s">
        <v>13</v>
      </c>
      <c r="H64">
        <v>19.442840944808044</v>
      </c>
    </row>
    <row r="65" spans="1:8" x14ac:dyDescent="0.3">
      <c r="G65" t="s">
        <v>39</v>
      </c>
      <c r="H65">
        <v>9.9370587287251979</v>
      </c>
    </row>
    <row r="67" spans="1:8" x14ac:dyDescent="0.3">
      <c r="A67">
        <v>19</v>
      </c>
      <c r="B67" t="s">
        <v>9</v>
      </c>
      <c r="C67" t="s">
        <v>92</v>
      </c>
      <c r="D67">
        <v>2</v>
      </c>
      <c r="E67">
        <v>-61</v>
      </c>
      <c r="F67">
        <v>66</v>
      </c>
      <c r="G67" t="s">
        <v>11</v>
      </c>
      <c r="H67">
        <v>58.829865441010796</v>
      </c>
    </row>
    <row r="68" spans="1:8" x14ac:dyDescent="0.3">
      <c r="G68" t="s">
        <v>15</v>
      </c>
      <c r="H68">
        <v>37.596245627163469</v>
      </c>
    </row>
    <row r="70" spans="1:8" x14ac:dyDescent="0.3">
      <c r="A70">
        <v>20</v>
      </c>
      <c r="B70" t="s">
        <v>7</v>
      </c>
      <c r="C70" t="s">
        <v>41</v>
      </c>
      <c r="D70">
        <v>-23</v>
      </c>
      <c r="E70">
        <v>26</v>
      </c>
      <c r="F70">
        <v>56</v>
      </c>
      <c r="G70" t="s">
        <v>6</v>
      </c>
      <c r="H70">
        <v>63.722489455770315</v>
      </c>
    </row>
    <row r="71" spans="1:8" x14ac:dyDescent="0.3">
      <c r="G71" t="s">
        <v>20</v>
      </c>
      <c r="H71">
        <v>26.036574735698487</v>
      </c>
    </row>
    <row r="72" spans="1:8" x14ac:dyDescent="0.3">
      <c r="G72" t="s">
        <v>2</v>
      </c>
      <c r="H72">
        <v>8.3006038489220018</v>
      </c>
    </row>
    <row r="74" spans="1:8" x14ac:dyDescent="0.3">
      <c r="A74">
        <v>21</v>
      </c>
      <c r="B74" t="s">
        <v>42</v>
      </c>
      <c r="C74" t="s">
        <v>1</v>
      </c>
      <c r="D74">
        <v>1</v>
      </c>
      <c r="E74">
        <v>27</v>
      </c>
      <c r="F74">
        <v>58</v>
      </c>
      <c r="G74" t="s">
        <v>6</v>
      </c>
      <c r="H74">
        <v>60.017448099106488</v>
      </c>
    </row>
    <row r="75" spans="1:8" x14ac:dyDescent="0.3">
      <c r="G75" t="s">
        <v>2</v>
      </c>
      <c r="H75">
        <v>24.175477470519372</v>
      </c>
    </row>
    <row r="76" spans="1:8" x14ac:dyDescent="0.3">
      <c r="G76" t="s">
        <v>20</v>
      </c>
      <c r="H76">
        <v>12.935800336882185</v>
      </c>
    </row>
    <row r="78" spans="1:8" x14ac:dyDescent="0.3">
      <c r="A78">
        <v>22</v>
      </c>
      <c r="B78" t="s">
        <v>4</v>
      </c>
      <c r="C78" t="s">
        <v>43</v>
      </c>
      <c r="D78">
        <v>24</v>
      </c>
      <c r="E78">
        <v>26</v>
      </c>
      <c r="F78">
        <v>55</v>
      </c>
      <c r="G78" t="s">
        <v>6</v>
      </c>
      <c r="H78">
        <v>58.069970973492104</v>
      </c>
    </row>
    <row r="79" spans="1:8" x14ac:dyDescent="0.3">
      <c r="G79" t="s">
        <v>20</v>
      </c>
      <c r="H79">
        <v>33.140673767417198</v>
      </c>
    </row>
    <row r="80" spans="1:8" x14ac:dyDescent="0.3">
      <c r="G80" t="s">
        <v>2</v>
      </c>
      <c r="H80">
        <v>7.1216026097039613</v>
      </c>
    </row>
    <row r="82" spans="1:8" x14ac:dyDescent="0.3">
      <c r="A82">
        <v>23</v>
      </c>
      <c r="B82" t="s">
        <v>42</v>
      </c>
      <c r="C82" t="s">
        <v>43</v>
      </c>
      <c r="D82">
        <v>10</v>
      </c>
      <c r="E82">
        <v>41</v>
      </c>
      <c r="F82">
        <v>50</v>
      </c>
      <c r="G82" t="s">
        <v>20</v>
      </c>
      <c r="H82">
        <v>68.933063126716277</v>
      </c>
    </row>
    <row r="83" spans="1:8" x14ac:dyDescent="0.3">
      <c r="G83" t="s">
        <v>6</v>
      </c>
      <c r="H83">
        <v>28.891299291574455</v>
      </c>
    </row>
    <row r="85" spans="1:8" x14ac:dyDescent="0.3">
      <c r="A85">
        <v>24</v>
      </c>
      <c r="B85" t="s">
        <v>44</v>
      </c>
      <c r="C85" t="s">
        <v>43</v>
      </c>
      <c r="D85">
        <v>30</v>
      </c>
      <c r="E85">
        <v>40</v>
      </c>
      <c r="F85">
        <v>41</v>
      </c>
      <c r="G85" t="s">
        <v>20</v>
      </c>
      <c r="H85">
        <v>68.366643146919017</v>
      </c>
    </row>
    <row r="86" spans="1:8" x14ac:dyDescent="0.3">
      <c r="G86" t="s">
        <v>45</v>
      </c>
      <c r="H86">
        <v>22.395978864199972</v>
      </c>
    </row>
    <row r="87" spans="1:8" x14ac:dyDescent="0.3">
      <c r="G87" t="s">
        <v>6</v>
      </c>
      <c r="H87">
        <v>5.5687645726843584</v>
      </c>
    </row>
    <row r="89" spans="1:8" x14ac:dyDescent="0.3">
      <c r="A89">
        <v>25</v>
      </c>
      <c r="B89" t="s">
        <v>46</v>
      </c>
      <c r="C89" t="s">
        <v>41</v>
      </c>
      <c r="D89">
        <v>-31</v>
      </c>
      <c r="E89">
        <v>39</v>
      </c>
      <c r="F89">
        <v>41</v>
      </c>
      <c r="G89" t="s">
        <v>20</v>
      </c>
      <c r="H89">
        <v>66.606282630862012</v>
      </c>
    </row>
    <row r="90" spans="1:8" x14ac:dyDescent="0.3">
      <c r="G90" t="s">
        <v>45</v>
      </c>
      <c r="H90">
        <v>24.846154130593927</v>
      </c>
    </row>
    <row r="92" spans="1:8" x14ac:dyDescent="0.3">
      <c r="A92">
        <v>26</v>
      </c>
      <c r="B92" t="s">
        <v>42</v>
      </c>
      <c r="C92" t="s">
        <v>41</v>
      </c>
      <c r="D92">
        <v>-9</v>
      </c>
      <c r="E92">
        <v>41</v>
      </c>
      <c r="F92">
        <v>50</v>
      </c>
      <c r="G92" t="s">
        <v>20</v>
      </c>
      <c r="H92">
        <v>63.161136014769752</v>
      </c>
    </row>
    <row r="93" spans="1:8" x14ac:dyDescent="0.3">
      <c r="G93" t="s">
        <v>6</v>
      </c>
      <c r="H93">
        <v>34.731952848826097</v>
      </c>
    </row>
    <row r="95" spans="1:8" x14ac:dyDescent="0.3">
      <c r="A95">
        <v>27</v>
      </c>
      <c r="B95" t="s">
        <v>42</v>
      </c>
      <c r="C95" t="s">
        <v>18</v>
      </c>
      <c r="D95">
        <v>2</v>
      </c>
      <c r="E95">
        <v>50</v>
      </c>
      <c r="F95">
        <v>39</v>
      </c>
      <c r="G95" t="s">
        <v>20</v>
      </c>
      <c r="H95">
        <v>61.768286907805752</v>
      </c>
    </row>
    <row r="96" spans="1:8" x14ac:dyDescent="0.3">
      <c r="G96" t="s">
        <v>19</v>
      </c>
      <c r="H96">
        <v>20.263019957334024</v>
      </c>
    </row>
    <row r="97" spans="1:8" x14ac:dyDescent="0.3">
      <c r="G97" t="s">
        <v>6</v>
      </c>
      <c r="H97">
        <v>12.149949386768387</v>
      </c>
    </row>
    <row r="98" spans="1:8" x14ac:dyDescent="0.3">
      <c r="G98" t="s">
        <v>47</v>
      </c>
      <c r="H98">
        <v>5.0836080136843593</v>
      </c>
    </row>
    <row r="100" spans="1:8" x14ac:dyDescent="0.3">
      <c r="A100">
        <v>28</v>
      </c>
      <c r="B100" t="s">
        <v>49</v>
      </c>
      <c r="C100" t="s">
        <v>43</v>
      </c>
      <c r="D100">
        <v>22</v>
      </c>
      <c r="E100">
        <v>52</v>
      </c>
      <c r="F100">
        <v>33</v>
      </c>
      <c r="G100" t="s">
        <v>20</v>
      </c>
      <c r="H100">
        <v>51.524807797234601</v>
      </c>
    </row>
    <row r="101" spans="1:8" x14ac:dyDescent="0.3">
      <c r="G101" t="s">
        <v>45</v>
      </c>
      <c r="H101">
        <v>26.415414381660103</v>
      </c>
    </row>
    <row r="102" spans="1:8" x14ac:dyDescent="0.3">
      <c r="G102" t="s">
        <v>19</v>
      </c>
      <c r="H102">
        <v>18.405386027934739</v>
      </c>
    </row>
    <row r="104" spans="1:8" x14ac:dyDescent="0.3">
      <c r="A104">
        <v>29</v>
      </c>
      <c r="B104" t="s">
        <v>48</v>
      </c>
      <c r="C104" t="s">
        <v>41</v>
      </c>
      <c r="D104">
        <v>-23</v>
      </c>
      <c r="E104">
        <v>52</v>
      </c>
      <c r="F104">
        <v>32</v>
      </c>
      <c r="G104" t="s">
        <v>20</v>
      </c>
      <c r="H104">
        <v>48.439646223397212</v>
      </c>
    </row>
    <row r="105" spans="1:8" x14ac:dyDescent="0.3">
      <c r="G105" t="s">
        <v>45</v>
      </c>
      <c r="H105">
        <v>32.042480748782104</v>
      </c>
    </row>
    <row r="106" spans="1:8" x14ac:dyDescent="0.3">
      <c r="G106" t="s">
        <v>19</v>
      </c>
      <c r="H106">
        <v>16.887671411493884</v>
      </c>
    </row>
    <row r="108" spans="1:8" x14ac:dyDescent="0.3">
      <c r="A108">
        <v>30</v>
      </c>
      <c r="B108" t="s">
        <v>17</v>
      </c>
      <c r="C108" t="s">
        <v>18</v>
      </c>
      <c r="D108">
        <v>1</v>
      </c>
      <c r="E108">
        <v>64</v>
      </c>
      <c r="F108">
        <v>14</v>
      </c>
      <c r="G108" t="s">
        <v>19</v>
      </c>
      <c r="H108">
        <v>87.477127533696191</v>
      </c>
    </row>
    <row r="109" spans="1:8" x14ac:dyDescent="0.3">
      <c r="G109" t="s">
        <v>20</v>
      </c>
      <c r="H109">
        <v>5.080149043185803</v>
      </c>
    </row>
    <row r="111" spans="1:8" x14ac:dyDescent="0.3">
      <c r="A111">
        <v>31</v>
      </c>
      <c r="B111" t="s">
        <v>48</v>
      </c>
      <c r="C111" t="s">
        <v>18</v>
      </c>
      <c r="D111">
        <v>-12</v>
      </c>
      <c r="E111">
        <v>62</v>
      </c>
      <c r="F111">
        <v>23</v>
      </c>
      <c r="G111" t="s">
        <v>19</v>
      </c>
      <c r="H111">
        <v>75.762252221546234</v>
      </c>
    </row>
    <row r="112" spans="1:8" x14ac:dyDescent="0.3">
      <c r="G112" t="s">
        <v>20</v>
      </c>
      <c r="H112">
        <v>14.548468702574114</v>
      </c>
    </row>
    <row r="113" spans="1:8" x14ac:dyDescent="0.3">
      <c r="G113" t="s">
        <v>45</v>
      </c>
      <c r="H113">
        <v>8.0537923220503966</v>
      </c>
    </row>
    <row r="115" spans="1:8" x14ac:dyDescent="0.3">
      <c r="A115">
        <v>32</v>
      </c>
      <c r="B115" t="s">
        <v>49</v>
      </c>
      <c r="C115" t="s">
        <v>18</v>
      </c>
      <c r="D115">
        <v>13</v>
      </c>
      <c r="E115">
        <v>61</v>
      </c>
      <c r="F115">
        <v>24</v>
      </c>
      <c r="G115" t="s">
        <v>19</v>
      </c>
      <c r="H115">
        <v>72.465827339594071</v>
      </c>
    </row>
    <row r="116" spans="1:8" x14ac:dyDescent="0.3">
      <c r="G116" t="s">
        <v>20</v>
      </c>
      <c r="H116">
        <v>16.97337783534914</v>
      </c>
    </row>
    <row r="117" spans="1:8" x14ac:dyDescent="0.3">
      <c r="G117" t="s">
        <v>45</v>
      </c>
      <c r="H117">
        <v>7.9750328497118499</v>
      </c>
    </row>
    <row r="119" spans="1:8" x14ac:dyDescent="0.3">
      <c r="A119">
        <v>33</v>
      </c>
      <c r="B119" t="s">
        <v>48</v>
      </c>
      <c r="C119" t="s">
        <v>50</v>
      </c>
      <c r="D119">
        <v>-24</v>
      </c>
      <c r="E119">
        <v>63</v>
      </c>
      <c r="F119">
        <v>9</v>
      </c>
      <c r="G119" t="s">
        <v>19</v>
      </c>
      <c r="H119">
        <v>69.6339937339784</v>
      </c>
    </row>
    <row r="120" spans="1:8" x14ac:dyDescent="0.3">
      <c r="G120" t="s">
        <v>51</v>
      </c>
      <c r="H120">
        <v>20.115578876487881</v>
      </c>
    </row>
    <row r="121" spans="1:8" x14ac:dyDescent="0.3">
      <c r="G121" t="s">
        <v>45</v>
      </c>
      <c r="H121">
        <v>8.7930794037075835</v>
      </c>
    </row>
    <row r="123" spans="1:8" x14ac:dyDescent="0.3">
      <c r="A123">
        <v>34</v>
      </c>
      <c r="B123" t="s">
        <v>49</v>
      </c>
      <c r="C123" t="s">
        <v>52</v>
      </c>
      <c r="D123">
        <v>25</v>
      </c>
      <c r="E123">
        <v>63</v>
      </c>
      <c r="F123">
        <v>9</v>
      </c>
      <c r="G123" t="s">
        <v>19</v>
      </c>
      <c r="H123">
        <v>68.781246084602387</v>
      </c>
    </row>
    <row r="124" spans="1:8" x14ac:dyDescent="0.3">
      <c r="G124" t="s">
        <v>51</v>
      </c>
      <c r="H124">
        <v>21.567087528610571</v>
      </c>
    </row>
    <row r="125" spans="1:8" x14ac:dyDescent="0.3">
      <c r="G125" t="s">
        <v>45</v>
      </c>
      <c r="H125">
        <v>6.6095482153295944</v>
      </c>
    </row>
    <row r="127" spans="1:8" x14ac:dyDescent="0.3">
      <c r="A127">
        <v>35</v>
      </c>
      <c r="B127" t="s">
        <v>17</v>
      </c>
      <c r="C127" t="s">
        <v>50</v>
      </c>
      <c r="D127">
        <v>-12</v>
      </c>
      <c r="E127">
        <v>67</v>
      </c>
      <c r="F127">
        <v>0</v>
      </c>
      <c r="G127" t="s">
        <v>19</v>
      </c>
      <c r="H127">
        <v>54.496837357687696</v>
      </c>
    </row>
    <row r="128" spans="1:8" x14ac:dyDescent="0.3">
      <c r="G128" t="s">
        <v>51</v>
      </c>
      <c r="H128">
        <v>44.897771684022651</v>
      </c>
    </row>
    <row r="130" spans="1:8" x14ac:dyDescent="0.3">
      <c r="A130">
        <v>36</v>
      </c>
      <c r="B130" t="s">
        <v>17</v>
      </c>
      <c r="C130" t="s">
        <v>52</v>
      </c>
      <c r="D130">
        <v>13</v>
      </c>
      <c r="E130">
        <v>67</v>
      </c>
      <c r="F130">
        <v>0</v>
      </c>
      <c r="G130" t="s">
        <v>19</v>
      </c>
      <c r="H130">
        <v>54.458179751413276</v>
      </c>
    </row>
    <row r="131" spans="1:8" x14ac:dyDescent="0.3">
      <c r="G131" t="s">
        <v>51</v>
      </c>
      <c r="H131">
        <v>44.847026169725503</v>
      </c>
    </row>
    <row r="133" spans="1:8" x14ac:dyDescent="0.3">
      <c r="A133">
        <v>37</v>
      </c>
      <c r="B133" t="s">
        <v>53</v>
      </c>
      <c r="C133" t="s">
        <v>54</v>
      </c>
      <c r="D133">
        <v>-14</v>
      </c>
      <c r="E133">
        <v>-101</v>
      </c>
      <c r="F133">
        <v>-2</v>
      </c>
      <c r="G133" t="s">
        <v>55</v>
      </c>
      <c r="H133">
        <v>78.862594295738106</v>
      </c>
    </row>
    <row r="134" spans="1:8" x14ac:dyDescent="0.3">
      <c r="G134" t="s">
        <v>56</v>
      </c>
      <c r="H134">
        <v>16.250454480697908</v>
      </c>
    </row>
    <row r="136" spans="1:8" x14ac:dyDescent="0.3">
      <c r="A136">
        <v>38</v>
      </c>
      <c r="B136" t="s">
        <v>57</v>
      </c>
      <c r="C136" t="s">
        <v>54</v>
      </c>
      <c r="D136">
        <v>15</v>
      </c>
      <c r="E136">
        <v>-99</v>
      </c>
      <c r="F136">
        <v>-1</v>
      </c>
      <c r="G136" t="s">
        <v>55</v>
      </c>
      <c r="H136">
        <v>67.604479236517363</v>
      </c>
    </row>
    <row r="137" spans="1:8" x14ac:dyDescent="0.3">
      <c r="G137" t="s">
        <v>56</v>
      </c>
      <c r="H137">
        <v>26.741815574922974</v>
      </c>
    </row>
    <row r="138" spans="1:8" x14ac:dyDescent="0.3">
      <c r="G138" t="s">
        <v>58</v>
      </c>
      <c r="H138">
        <v>5.6104924188206065</v>
      </c>
    </row>
    <row r="140" spans="1:8" x14ac:dyDescent="0.3">
      <c r="A140">
        <v>39</v>
      </c>
      <c r="B140" t="s">
        <v>59</v>
      </c>
      <c r="C140" t="s">
        <v>54</v>
      </c>
      <c r="D140">
        <v>-2</v>
      </c>
      <c r="E140">
        <v>-97</v>
      </c>
      <c r="F140">
        <v>12</v>
      </c>
      <c r="G140" t="s">
        <v>55</v>
      </c>
      <c r="H140">
        <v>60.56278462621691</v>
      </c>
    </row>
    <row r="141" spans="1:8" x14ac:dyDescent="0.3">
      <c r="G141" t="s">
        <v>56</v>
      </c>
      <c r="H141">
        <v>30.102777429912642</v>
      </c>
    </row>
    <row r="142" spans="1:8" x14ac:dyDescent="0.3">
      <c r="G142" t="s">
        <v>58</v>
      </c>
      <c r="H142">
        <v>6.7567512001395835</v>
      </c>
    </row>
    <row r="144" spans="1:8" x14ac:dyDescent="0.3">
      <c r="A144">
        <v>40</v>
      </c>
      <c r="B144" t="s">
        <v>94</v>
      </c>
      <c r="C144" t="s">
        <v>54</v>
      </c>
      <c r="D144">
        <v>-2</v>
      </c>
      <c r="E144">
        <v>-96</v>
      </c>
      <c r="F144">
        <v>-11</v>
      </c>
      <c r="G144" t="s">
        <v>55</v>
      </c>
      <c r="H144">
        <v>48.676132829682473</v>
      </c>
    </row>
    <row r="145" spans="1:8" x14ac:dyDescent="0.3">
      <c r="G145" t="s">
        <v>56</v>
      </c>
      <c r="H145">
        <v>32.933669251131128</v>
      </c>
    </row>
    <row r="146" spans="1:8" x14ac:dyDescent="0.3">
      <c r="G146" t="s">
        <v>58</v>
      </c>
      <c r="H146">
        <v>18.38142493490804</v>
      </c>
    </row>
    <row r="148" spans="1:8" x14ac:dyDescent="0.3">
      <c r="A148">
        <v>41</v>
      </c>
      <c r="B148" t="s">
        <v>57</v>
      </c>
      <c r="C148" t="s">
        <v>61</v>
      </c>
      <c r="D148">
        <v>26</v>
      </c>
      <c r="E148">
        <v>-97</v>
      </c>
      <c r="F148">
        <v>8</v>
      </c>
      <c r="G148" t="s">
        <v>55</v>
      </c>
      <c r="H148">
        <v>48.05182411810447</v>
      </c>
    </row>
    <row r="149" spans="1:8" x14ac:dyDescent="0.3">
      <c r="G149" t="s">
        <v>56</v>
      </c>
      <c r="H149">
        <v>45.919702008277234</v>
      </c>
    </row>
    <row r="151" spans="1:8" x14ac:dyDescent="0.3">
      <c r="A151">
        <v>42</v>
      </c>
      <c r="B151" t="s">
        <v>57</v>
      </c>
      <c r="C151" t="s">
        <v>60</v>
      </c>
      <c r="D151">
        <v>33</v>
      </c>
      <c r="E151">
        <v>-94</v>
      </c>
      <c r="F151">
        <v>-3</v>
      </c>
      <c r="G151" t="s">
        <v>56</v>
      </c>
      <c r="H151">
        <v>72.879991151389575</v>
      </c>
    </row>
    <row r="152" spans="1:8" x14ac:dyDescent="0.3">
      <c r="G152" t="s">
        <v>13</v>
      </c>
      <c r="H152">
        <v>14.593856605315366</v>
      </c>
    </row>
    <row r="153" spans="1:8" x14ac:dyDescent="0.3">
      <c r="G153" t="s">
        <v>55</v>
      </c>
      <c r="H153">
        <v>11.338016314382285</v>
      </c>
    </row>
    <row r="155" spans="1:8" x14ac:dyDescent="0.3">
      <c r="A155">
        <v>43</v>
      </c>
      <c r="B155" t="s">
        <v>59</v>
      </c>
      <c r="C155" t="s">
        <v>61</v>
      </c>
      <c r="D155">
        <v>16</v>
      </c>
      <c r="E155">
        <v>-92</v>
      </c>
      <c r="F155">
        <v>24</v>
      </c>
      <c r="G155" t="s">
        <v>56</v>
      </c>
      <c r="H155">
        <v>67.795095510400941</v>
      </c>
    </row>
    <row r="156" spans="1:8" x14ac:dyDescent="0.3">
      <c r="G156" t="s">
        <v>13</v>
      </c>
      <c r="H156">
        <v>15.69494569428991</v>
      </c>
    </row>
    <row r="157" spans="1:8" x14ac:dyDescent="0.3">
      <c r="G157" t="s">
        <v>55</v>
      </c>
      <c r="H157">
        <v>13.960589656706988</v>
      </c>
    </row>
    <row r="159" spans="1:8" x14ac:dyDescent="0.3">
      <c r="A159">
        <v>44</v>
      </c>
      <c r="B159" t="s">
        <v>53</v>
      </c>
      <c r="C159" t="s">
        <v>62</v>
      </c>
      <c r="D159">
        <v>-32</v>
      </c>
      <c r="E159">
        <v>-93</v>
      </c>
      <c r="F159">
        <v>-2</v>
      </c>
      <c r="G159" t="s">
        <v>56</v>
      </c>
      <c r="H159">
        <v>66.257326968649863</v>
      </c>
    </row>
    <row r="160" spans="1:8" x14ac:dyDescent="0.3">
      <c r="G160" t="s">
        <v>13</v>
      </c>
      <c r="H160">
        <v>18.304464879849352</v>
      </c>
    </row>
    <row r="161" spans="1:8" x14ac:dyDescent="0.3">
      <c r="G161" t="s">
        <v>55</v>
      </c>
      <c r="H161">
        <v>12.498164764097723</v>
      </c>
    </row>
    <row r="163" spans="1:8" x14ac:dyDescent="0.3">
      <c r="A163">
        <v>45</v>
      </c>
      <c r="B163" t="s">
        <v>59</v>
      </c>
      <c r="C163" t="s">
        <v>63</v>
      </c>
      <c r="D163">
        <v>-16</v>
      </c>
      <c r="E163">
        <v>-93</v>
      </c>
      <c r="F163">
        <v>25</v>
      </c>
      <c r="G163" t="s">
        <v>56</v>
      </c>
      <c r="H163">
        <v>64.833192353887171</v>
      </c>
    </row>
    <row r="164" spans="1:8" x14ac:dyDescent="0.3">
      <c r="G164" t="s">
        <v>13</v>
      </c>
      <c r="H164">
        <v>17.647968110470043</v>
      </c>
    </row>
    <row r="165" spans="1:8" x14ac:dyDescent="0.3">
      <c r="G165" t="s">
        <v>55</v>
      </c>
      <c r="H165">
        <v>12.300506242372283</v>
      </c>
    </row>
    <row r="167" spans="1:8" x14ac:dyDescent="0.3">
      <c r="A167">
        <v>46</v>
      </c>
      <c r="B167" t="s">
        <v>53</v>
      </c>
      <c r="C167" t="s">
        <v>64</v>
      </c>
      <c r="D167">
        <v>-24</v>
      </c>
      <c r="E167">
        <v>-95</v>
      </c>
      <c r="F167">
        <v>-13</v>
      </c>
      <c r="G167" t="s">
        <v>56</v>
      </c>
      <c r="H167">
        <v>64.482427774455644</v>
      </c>
    </row>
    <row r="168" spans="1:8" x14ac:dyDescent="0.3">
      <c r="G168" t="s">
        <v>58</v>
      </c>
      <c r="H168">
        <v>15.987726887977717</v>
      </c>
    </row>
    <row r="169" spans="1:8" x14ac:dyDescent="0.3">
      <c r="G169" t="s">
        <v>55</v>
      </c>
      <c r="H169">
        <v>14.849094156561055</v>
      </c>
    </row>
    <row r="171" spans="1:8" x14ac:dyDescent="0.3">
      <c r="A171">
        <v>47</v>
      </c>
      <c r="B171" t="s">
        <v>57</v>
      </c>
      <c r="C171" t="s">
        <v>65</v>
      </c>
      <c r="D171">
        <v>25</v>
      </c>
      <c r="E171">
        <v>-94</v>
      </c>
      <c r="F171">
        <v>-14</v>
      </c>
      <c r="G171" t="s">
        <v>56</v>
      </c>
      <c r="H171">
        <v>63.42792904491607</v>
      </c>
    </row>
    <row r="172" spans="1:8" x14ac:dyDescent="0.3">
      <c r="G172" t="s">
        <v>58</v>
      </c>
      <c r="H172">
        <v>17.509697692275648</v>
      </c>
    </row>
    <row r="173" spans="1:8" x14ac:dyDescent="0.3">
      <c r="G173" t="s">
        <v>55</v>
      </c>
      <c r="H173">
        <v>13.748971144775188</v>
      </c>
    </row>
    <row r="174" spans="1:8" x14ac:dyDescent="0.3">
      <c r="G174" t="s">
        <v>13</v>
      </c>
      <c r="H174">
        <v>5.3124639241282035</v>
      </c>
    </row>
    <row r="176" spans="1:8" x14ac:dyDescent="0.3">
      <c r="A176">
        <v>48</v>
      </c>
      <c r="B176" t="s">
        <v>53</v>
      </c>
      <c r="C176" t="s">
        <v>63</v>
      </c>
      <c r="D176">
        <v>-26</v>
      </c>
      <c r="E176">
        <v>-96</v>
      </c>
      <c r="F176">
        <v>8</v>
      </c>
      <c r="G176" t="s">
        <v>56</v>
      </c>
      <c r="H176">
        <v>48.618884447397882</v>
      </c>
    </row>
    <row r="177" spans="1:8" x14ac:dyDescent="0.3">
      <c r="G177" t="s">
        <v>55</v>
      </c>
      <c r="H177">
        <v>40.655476727683173</v>
      </c>
    </row>
    <row r="178" spans="1:8" x14ac:dyDescent="0.3">
      <c r="G178" t="s">
        <v>58</v>
      </c>
      <c r="H178">
        <v>5.8511738617488893</v>
      </c>
    </row>
    <row r="180" spans="1:8" x14ac:dyDescent="0.3">
      <c r="A180">
        <v>49</v>
      </c>
      <c r="B180" t="s">
        <v>40</v>
      </c>
      <c r="C180" t="s">
        <v>63</v>
      </c>
      <c r="D180">
        <v>-34</v>
      </c>
      <c r="E180">
        <v>-83</v>
      </c>
      <c r="F180">
        <v>30</v>
      </c>
      <c r="G180" t="s">
        <v>13</v>
      </c>
      <c r="H180">
        <v>69.047306505211097</v>
      </c>
    </row>
    <row r="181" spans="1:8" x14ac:dyDescent="0.3">
      <c r="G181" t="s">
        <v>39</v>
      </c>
      <c r="H181">
        <v>13.193037884864479</v>
      </c>
    </row>
    <row r="182" spans="1:8" x14ac:dyDescent="0.3">
      <c r="G182" t="s">
        <v>56</v>
      </c>
      <c r="H182">
        <v>11.959786947104872</v>
      </c>
    </row>
    <row r="184" spans="1:8" x14ac:dyDescent="0.3">
      <c r="A184">
        <v>50</v>
      </c>
      <c r="B184" t="s">
        <v>66</v>
      </c>
      <c r="C184" t="s">
        <v>60</v>
      </c>
      <c r="D184">
        <v>48</v>
      </c>
      <c r="E184">
        <v>-76</v>
      </c>
      <c r="F184">
        <v>-6</v>
      </c>
      <c r="G184" t="s">
        <v>13</v>
      </c>
      <c r="H184">
        <v>67.240024991600521</v>
      </c>
    </row>
    <row r="185" spans="1:8" x14ac:dyDescent="0.3">
      <c r="G185" t="s">
        <v>67</v>
      </c>
      <c r="H185">
        <v>27.107154178447388</v>
      </c>
    </row>
    <row r="187" spans="1:8" x14ac:dyDescent="0.3">
      <c r="A187">
        <v>51</v>
      </c>
      <c r="B187" t="s">
        <v>38</v>
      </c>
      <c r="C187" t="s">
        <v>61</v>
      </c>
      <c r="D187">
        <v>34</v>
      </c>
      <c r="E187">
        <v>-83</v>
      </c>
      <c r="F187">
        <v>30</v>
      </c>
      <c r="G187" t="s">
        <v>13</v>
      </c>
      <c r="H187">
        <v>65.083511255885625</v>
      </c>
    </row>
    <row r="188" spans="1:8" x14ac:dyDescent="0.3">
      <c r="G188" t="s">
        <v>56</v>
      </c>
      <c r="H188">
        <v>15.156575141118926</v>
      </c>
    </row>
    <row r="189" spans="1:8" x14ac:dyDescent="0.3">
      <c r="G189" t="s">
        <v>39</v>
      </c>
      <c r="H189">
        <v>13.342944354828459</v>
      </c>
    </row>
    <row r="191" spans="1:8" x14ac:dyDescent="0.3">
      <c r="A191">
        <v>52</v>
      </c>
      <c r="B191" t="s">
        <v>68</v>
      </c>
      <c r="C191" t="s">
        <v>62</v>
      </c>
      <c r="D191">
        <v>-49</v>
      </c>
      <c r="E191">
        <v>-74</v>
      </c>
      <c r="F191">
        <v>-5</v>
      </c>
      <c r="G191" t="s">
        <v>13</v>
      </c>
      <c r="H191">
        <v>63.654721120370148</v>
      </c>
    </row>
    <row r="192" spans="1:8" x14ac:dyDescent="0.3">
      <c r="G192" t="s">
        <v>67</v>
      </c>
      <c r="H192">
        <v>31.51528513184893</v>
      </c>
    </row>
    <row r="194" spans="1:8" x14ac:dyDescent="0.3">
      <c r="A194">
        <v>53</v>
      </c>
      <c r="B194" t="s">
        <v>95</v>
      </c>
      <c r="C194" t="s">
        <v>60</v>
      </c>
      <c r="D194">
        <v>42</v>
      </c>
      <c r="E194">
        <v>-80</v>
      </c>
      <c r="F194">
        <v>-21</v>
      </c>
      <c r="G194" t="s">
        <v>13</v>
      </c>
      <c r="H194">
        <v>48.213709789155509</v>
      </c>
    </row>
    <row r="195" spans="1:8" x14ac:dyDescent="0.3">
      <c r="G195" t="s">
        <v>58</v>
      </c>
      <c r="H195">
        <v>42.49541866000849</v>
      </c>
    </row>
    <row r="196" spans="1:8" x14ac:dyDescent="0.3">
      <c r="G196" t="s">
        <v>56</v>
      </c>
      <c r="H196">
        <v>7.445376172961792</v>
      </c>
    </row>
    <row r="198" spans="1:8" x14ac:dyDescent="0.3">
      <c r="A198">
        <v>54</v>
      </c>
      <c r="B198" t="s">
        <v>59</v>
      </c>
      <c r="C198" t="s">
        <v>12</v>
      </c>
      <c r="D198">
        <v>-12</v>
      </c>
      <c r="E198">
        <v>-83</v>
      </c>
      <c r="F198">
        <v>42</v>
      </c>
      <c r="G198" t="s">
        <v>13</v>
      </c>
      <c r="H198">
        <v>47.495812671561019</v>
      </c>
    </row>
    <row r="199" spans="1:8" x14ac:dyDescent="0.3">
      <c r="G199" t="s">
        <v>11</v>
      </c>
      <c r="H199">
        <v>36.160280481923095</v>
      </c>
    </row>
    <row r="200" spans="1:8" x14ac:dyDescent="0.3">
      <c r="G200" t="s">
        <v>56</v>
      </c>
      <c r="H200">
        <v>12.873243038098723</v>
      </c>
    </row>
    <row r="202" spans="1:8" x14ac:dyDescent="0.3">
      <c r="A202">
        <v>55</v>
      </c>
      <c r="B202" t="s">
        <v>96</v>
      </c>
      <c r="C202" t="s">
        <v>62</v>
      </c>
      <c r="D202">
        <v>-42</v>
      </c>
      <c r="E202">
        <v>-79</v>
      </c>
      <c r="F202">
        <v>-21</v>
      </c>
      <c r="G202" t="s">
        <v>13</v>
      </c>
      <c r="H202">
        <v>46.940633729316438</v>
      </c>
    </row>
    <row r="203" spans="1:8" x14ac:dyDescent="0.3">
      <c r="G203" t="s">
        <v>58</v>
      </c>
      <c r="H203">
        <v>44.002522558656246</v>
      </c>
    </row>
    <row r="204" spans="1:8" x14ac:dyDescent="0.3">
      <c r="G204" t="s">
        <v>56</v>
      </c>
      <c r="H204">
        <v>6.2759798250690437</v>
      </c>
    </row>
    <row r="206" spans="1:8" x14ac:dyDescent="0.3">
      <c r="A206">
        <v>56</v>
      </c>
      <c r="B206" t="s">
        <v>69</v>
      </c>
      <c r="C206" t="s">
        <v>70</v>
      </c>
      <c r="D206">
        <v>64</v>
      </c>
      <c r="E206">
        <v>-42</v>
      </c>
      <c r="F206">
        <v>-19</v>
      </c>
      <c r="G206" t="s">
        <v>71</v>
      </c>
      <c r="H206">
        <v>76.835974889538889</v>
      </c>
    </row>
    <row r="207" spans="1:8" x14ac:dyDescent="0.3">
      <c r="G207" t="s">
        <v>67</v>
      </c>
      <c r="H207">
        <v>12.864362157938814</v>
      </c>
    </row>
    <row r="208" spans="1:8" x14ac:dyDescent="0.3">
      <c r="G208" t="s">
        <v>23</v>
      </c>
      <c r="H208">
        <v>5.7081130875588055</v>
      </c>
    </row>
    <row r="210" spans="1:8" x14ac:dyDescent="0.3">
      <c r="A210">
        <v>57</v>
      </c>
      <c r="B210" t="s">
        <v>72</v>
      </c>
      <c r="C210" t="s">
        <v>73</v>
      </c>
      <c r="D210">
        <v>-65</v>
      </c>
      <c r="E210">
        <v>-42</v>
      </c>
      <c r="F210">
        <v>-17</v>
      </c>
      <c r="G210" t="s">
        <v>71</v>
      </c>
      <c r="H210">
        <v>75.76871251929937</v>
      </c>
    </row>
    <row r="211" spans="1:8" x14ac:dyDescent="0.3">
      <c r="G211" t="s">
        <v>67</v>
      </c>
      <c r="H211">
        <v>14.691786396172699</v>
      </c>
    </row>
    <row r="212" spans="1:8" x14ac:dyDescent="0.3">
      <c r="G212" t="s">
        <v>23</v>
      </c>
      <c r="H212">
        <v>5.2348143682725636</v>
      </c>
    </row>
    <row r="214" spans="1:8" x14ac:dyDescent="0.3">
      <c r="A214">
        <v>58</v>
      </c>
      <c r="B214" t="s">
        <v>25</v>
      </c>
      <c r="C214" t="s">
        <v>73</v>
      </c>
      <c r="D214">
        <v>-68</v>
      </c>
      <c r="E214">
        <v>-32</v>
      </c>
      <c r="F214">
        <v>-12</v>
      </c>
      <c r="G214" t="s">
        <v>23</v>
      </c>
      <c r="H214">
        <v>49.284615359630074</v>
      </c>
    </row>
    <row r="215" spans="1:8" x14ac:dyDescent="0.3">
      <c r="G215" t="s">
        <v>71</v>
      </c>
      <c r="H215">
        <v>47.322827396820436</v>
      </c>
    </row>
    <row r="217" spans="1:8" x14ac:dyDescent="0.3">
      <c r="A217">
        <v>59</v>
      </c>
      <c r="B217" t="s">
        <v>21</v>
      </c>
      <c r="C217" t="s">
        <v>22</v>
      </c>
      <c r="D217">
        <v>66</v>
      </c>
      <c r="E217">
        <v>-8</v>
      </c>
      <c r="F217">
        <v>-12</v>
      </c>
      <c r="G217" t="s">
        <v>23</v>
      </c>
      <c r="H217">
        <v>84.299940943332118</v>
      </c>
    </row>
    <row r="218" spans="1:8" x14ac:dyDescent="0.3">
      <c r="G218" t="s">
        <v>24</v>
      </c>
      <c r="H218">
        <v>5.7121081953052704</v>
      </c>
    </row>
    <row r="220" spans="1:8" x14ac:dyDescent="0.3">
      <c r="A220">
        <v>60</v>
      </c>
      <c r="B220" t="s">
        <v>25</v>
      </c>
      <c r="C220" t="s">
        <v>26</v>
      </c>
      <c r="D220">
        <v>-63</v>
      </c>
      <c r="E220">
        <v>-9</v>
      </c>
      <c r="F220">
        <v>-12</v>
      </c>
      <c r="G220" t="s">
        <v>23</v>
      </c>
      <c r="H220">
        <v>78.689127487801812</v>
      </c>
    </row>
    <row r="221" spans="1:8" x14ac:dyDescent="0.3">
      <c r="G221" t="s">
        <v>24</v>
      </c>
      <c r="H221">
        <v>9.2159737846332064</v>
      </c>
    </row>
    <row r="223" spans="1:8" x14ac:dyDescent="0.3">
      <c r="A223">
        <v>61</v>
      </c>
      <c r="B223" t="s">
        <v>74</v>
      </c>
      <c r="C223" t="s">
        <v>22</v>
      </c>
      <c r="D223">
        <v>59</v>
      </c>
      <c r="E223">
        <v>6</v>
      </c>
      <c r="F223">
        <v>-21</v>
      </c>
      <c r="G223" t="s">
        <v>23</v>
      </c>
      <c r="H223">
        <v>69.097376757114176</v>
      </c>
    </row>
    <row r="224" spans="1:8" x14ac:dyDescent="0.3">
      <c r="G224" t="s">
        <v>75</v>
      </c>
      <c r="H224">
        <v>20.16835861009152</v>
      </c>
    </row>
    <row r="225" spans="1:8" x14ac:dyDescent="0.3">
      <c r="G225" t="s">
        <v>71</v>
      </c>
      <c r="H225">
        <v>6.7189314777765476</v>
      </c>
    </row>
    <row r="227" spans="1:8" x14ac:dyDescent="0.3">
      <c r="A227">
        <v>62</v>
      </c>
      <c r="B227" t="s">
        <v>76</v>
      </c>
      <c r="C227" t="s">
        <v>26</v>
      </c>
      <c r="D227">
        <v>-57</v>
      </c>
      <c r="E227">
        <v>3</v>
      </c>
      <c r="F227">
        <v>-22</v>
      </c>
      <c r="G227" t="s">
        <v>23</v>
      </c>
      <c r="H227">
        <v>67.394228910262655</v>
      </c>
    </row>
    <row r="228" spans="1:8" x14ac:dyDescent="0.3">
      <c r="G228" t="s">
        <v>75</v>
      </c>
      <c r="H228">
        <v>19.154833493620011</v>
      </c>
    </row>
    <row r="229" spans="1:8" x14ac:dyDescent="0.3">
      <c r="G229" t="s">
        <v>71</v>
      </c>
      <c r="H229">
        <v>8.6894042966081333</v>
      </c>
    </row>
    <row r="231" spans="1:8" x14ac:dyDescent="0.3">
      <c r="A231">
        <v>63</v>
      </c>
      <c r="B231" t="s">
        <v>21</v>
      </c>
      <c r="C231" t="s">
        <v>70</v>
      </c>
      <c r="D231">
        <v>68</v>
      </c>
      <c r="E231">
        <v>-31</v>
      </c>
      <c r="F231">
        <v>-12</v>
      </c>
      <c r="G231" t="s">
        <v>23</v>
      </c>
      <c r="H231">
        <v>54.955920788596238</v>
      </c>
    </row>
    <row r="232" spans="1:8" x14ac:dyDescent="0.3">
      <c r="G232" t="s">
        <v>71</v>
      </c>
      <c r="H232">
        <v>41.516653089217229</v>
      </c>
    </row>
    <row r="234" spans="1:8" x14ac:dyDescent="0.3">
      <c r="A234">
        <v>64</v>
      </c>
      <c r="B234" t="s">
        <v>21</v>
      </c>
      <c r="C234" t="s">
        <v>97</v>
      </c>
      <c r="D234">
        <v>67</v>
      </c>
      <c r="E234">
        <v>-19</v>
      </c>
      <c r="F234">
        <v>4</v>
      </c>
      <c r="G234" t="s">
        <v>24</v>
      </c>
      <c r="H234">
        <v>47.325127276389438</v>
      </c>
    </row>
    <row r="235" spans="1:8" x14ac:dyDescent="0.3">
      <c r="G235" t="s">
        <v>23</v>
      </c>
      <c r="H235">
        <v>38.015086522840086</v>
      </c>
    </row>
    <row r="236" spans="1:8" x14ac:dyDescent="0.3">
      <c r="G236" t="s">
        <v>82</v>
      </c>
      <c r="H236">
        <v>6.5159029785084366</v>
      </c>
    </row>
    <row r="238" spans="1:8" x14ac:dyDescent="0.3">
      <c r="A238">
        <v>65</v>
      </c>
      <c r="B238" t="s">
        <v>68</v>
      </c>
      <c r="C238" t="s">
        <v>73</v>
      </c>
      <c r="D238">
        <v>-64</v>
      </c>
      <c r="E238">
        <v>-52</v>
      </c>
      <c r="F238">
        <v>-9</v>
      </c>
      <c r="G238" t="s">
        <v>67</v>
      </c>
      <c r="H238">
        <v>71.195296830779455</v>
      </c>
    </row>
    <row r="239" spans="1:8" x14ac:dyDescent="0.3">
      <c r="G239" t="s">
        <v>71</v>
      </c>
      <c r="H239">
        <v>18.691113494418282</v>
      </c>
    </row>
    <row r="240" spans="1:8" x14ac:dyDescent="0.3">
      <c r="G240" t="s">
        <v>23</v>
      </c>
      <c r="H240">
        <v>8.5432020168638001</v>
      </c>
    </row>
    <row r="242" spans="1:8" x14ac:dyDescent="0.3">
      <c r="A242">
        <v>66</v>
      </c>
      <c r="B242" t="s">
        <v>66</v>
      </c>
      <c r="C242" t="s">
        <v>77</v>
      </c>
      <c r="D242">
        <v>54</v>
      </c>
      <c r="E242">
        <v>-67</v>
      </c>
      <c r="F242">
        <v>6</v>
      </c>
      <c r="G242" t="s">
        <v>67</v>
      </c>
      <c r="H242">
        <v>68.815002730503181</v>
      </c>
    </row>
    <row r="243" spans="1:8" x14ac:dyDescent="0.3">
      <c r="G243" t="s">
        <v>13</v>
      </c>
      <c r="H243">
        <v>15.118874349603978</v>
      </c>
    </row>
    <row r="244" spans="1:8" x14ac:dyDescent="0.3">
      <c r="G244" t="s">
        <v>39</v>
      </c>
      <c r="H244">
        <v>13.229812659719851</v>
      </c>
    </row>
    <row r="246" spans="1:8" x14ac:dyDescent="0.3">
      <c r="A246">
        <v>67</v>
      </c>
      <c r="B246" t="s">
        <v>68</v>
      </c>
      <c r="C246" t="s">
        <v>78</v>
      </c>
      <c r="D246">
        <v>-54</v>
      </c>
      <c r="E246">
        <v>-67</v>
      </c>
      <c r="F246">
        <v>6</v>
      </c>
      <c r="G246" t="s">
        <v>67</v>
      </c>
      <c r="H246">
        <v>68.553777667583958</v>
      </c>
    </row>
    <row r="247" spans="1:8" x14ac:dyDescent="0.3">
      <c r="G247" t="s">
        <v>13</v>
      </c>
      <c r="H247">
        <v>18.692711422738412</v>
      </c>
    </row>
    <row r="248" spans="1:8" x14ac:dyDescent="0.3">
      <c r="G248" t="s">
        <v>39</v>
      </c>
      <c r="H248">
        <v>9.8948523684971157</v>
      </c>
    </row>
    <row r="250" spans="1:8" x14ac:dyDescent="0.3">
      <c r="A250">
        <v>68</v>
      </c>
      <c r="B250" t="s">
        <v>66</v>
      </c>
      <c r="C250" t="s">
        <v>70</v>
      </c>
      <c r="D250">
        <v>62</v>
      </c>
      <c r="E250">
        <v>-52</v>
      </c>
      <c r="F250">
        <v>-8</v>
      </c>
      <c r="G250" t="s">
        <v>67</v>
      </c>
      <c r="H250">
        <v>68.107886974233239</v>
      </c>
    </row>
    <row r="251" spans="1:8" x14ac:dyDescent="0.3">
      <c r="G251" t="s">
        <v>71</v>
      </c>
      <c r="H251">
        <v>18.116676683452528</v>
      </c>
    </row>
    <row r="252" spans="1:8" x14ac:dyDescent="0.3">
      <c r="G252" t="s">
        <v>23</v>
      </c>
      <c r="H252">
        <v>12.146332315237578</v>
      </c>
    </row>
    <row r="254" spans="1:8" x14ac:dyDescent="0.3">
      <c r="A254">
        <v>69</v>
      </c>
      <c r="B254" t="s">
        <v>68</v>
      </c>
      <c r="C254" t="s">
        <v>98</v>
      </c>
      <c r="D254">
        <v>-55</v>
      </c>
      <c r="E254">
        <v>-60</v>
      </c>
      <c r="F254">
        <v>-22</v>
      </c>
      <c r="G254" t="s">
        <v>67</v>
      </c>
      <c r="H254">
        <v>58.049003164545105</v>
      </c>
    </row>
    <row r="255" spans="1:8" x14ac:dyDescent="0.3">
      <c r="G255" t="s">
        <v>58</v>
      </c>
      <c r="H255">
        <v>30.616742147933007</v>
      </c>
    </row>
    <row r="256" spans="1:8" x14ac:dyDescent="0.3">
      <c r="G256" t="s">
        <v>13</v>
      </c>
      <c r="H256">
        <v>6.509641049877386</v>
      </c>
    </row>
    <row r="258" spans="1:8" x14ac:dyDescent="0.3">
      <c r="A258">
        <v>70</v>
      </c>
      <c r="B258" t="s">
        <v>66</v>
      </c>
      <c r="C258" t="s">
        <v>99</v>
      </c>
      <c r="D258">
        <v>54</v>
      </c>
      <c r="E258">
        <v>-60</v>
      </c>
      <c r="F258">
        <v>-23</v>
      </c>
      <c r="G258" t="s">
        <v>67</v>
      </c>
      <c r="H258">
        <v>50.824850465802236</v>
      </c>
    </row>
    <row r="259" spans="1:8" x14ac:dyDescent="0.3">
      <c r="G259" t="s">
        <v>58</v>
      </c>
      <c r="H259">
        <v>35.720808122838342</v>
      </c>
    </row>
    <row r="260" spans="1:8" x14ac:dyDescent="0.3">
      <c r="G260" t="s">
        <v>13</v>
      </c>
      <c r="H260">
        <v>7.4764638895429094</v>
      </c>
    </row>
    <row r="261" spans="1:8" x14ac:dyDescent="0.3">
      <c r="G261" t="s">
        <v>71</v>
      </c>
      <c r="H261">
        <v>5.7010246176734443</v>
      </c>
    </row>
    <row r="263" spans="1:8" x14ac:dyDescent="0.3">
      <c r="A263">
        <v>71</v>
      </c>
      <c r="B263" t="s">
        <v>38</v>
      </c>
      <c r="C263" t="s">
        <v>77</v>
      </c>
      <c r="D263">
        <v>47</v>
      </c>
      <c r="E263">
        <v>-72</v>
      </c>
      <c r="F263">
        <v>30</v>
      </c>
      <c r="G263" t="s">
        <v>39</v>
      </c>
      <c r="H263">
        <v>79.989913963558664</v>
      </c>
    </row>
    <row r="264" spans="1:8" x14ac:dyDescent="0.3">
      <c r="G264" t="s">
        <v>13</v>
      </c>
      <c r="H264">
        <v>15.111084190231596</v>
      </c>
    </row>
    <row r="266" spans="1:8" x14ac:dyDescent="0.3">
      <c r="A266">
        <v>72</v>
      </c>
      <c r="B266" t="s">
        <v>40</v>
      </c>
      <c r="C266" t="s">
        <v>78</v>
      </c>
      <c r="D266">
        <v>-46</v>
      </c>
      <c r="E266">
        <v>-72</v>
      </c>
      <c r="F266">
        <v>30</v>
      </c>
      <c r="G266" t="s">
        <v>39</v>
      </c>
      <c r="H266">
        <v>77.969235287851035</v>
      </c>
    </row>
    <row r="267" spans="1:8" x14ac:dyDescent="0.3">
      <c r="G267" t="s">
        <v>13</v>
      </c>
      <c r="H267">
        <v>17.148270462182118</v>
      </c>
    </row>
    <row r="269" spans="1:8" x14ac:dyDescent="0.3">
      <c r="A269">
        <v>73</v>
      </c>
      <c r="B269" t="s">
        <v>38</v>
      </c>
      <c r="C269" t="s">
        <v>80</v>
      </c>
      <c r="D269">
        <v>46</v>
      </c>
      <c r="E269">
        <v>-62</v>
      </c>
      <c r="F269">
        <v>47</v>
      </c>
      <c r="G269" t="s">
        <v>39</v>
      </c>
      <c r="H269">
        <v>57.865563025776112</v>
      </c>
    </row>
    <row r="270" spans="1:8" x14ac:dyDescent="0.3">
      <c r="G270" t="s">
        <v>81</v>
      </c>
      <c r="H270">
        <v>25.0113813966306</v>
      </c>
    </row>
    <row r="271" spans="1:8" x14ac:dyDescent="0.3">
      <c r="G271" t="s">
        <v>11</v>
      </c>
      <c r="H271">
        <v>12.512187764685011</v>
      </c>
    </row>
    <row r="273" spans="1:8" x14ac:dyDescent="0.3">
      <c r="A273">
        <v>74</v>
      </c>
      <c r="B273" t="s">
        <v>40</v>
      </c>
      <c r="C273" t="s">
        <v>84</v>
      </c>
      <c r="D273">
        <v>-46</v>
      </c>
      <c r="E273">
        <v>-61</v>
      </c>
      <c r="F273">
        <v>46</v>
      </c>
      <c r="G273" t="s">
        <v>39</v>
      </c>
      <c r="H273">
        <v>53.297326859280595</v>
      </c>
    </row>
    <row r="274" spans="1:8" x14ac:dyDescent="0.3">
      <c r="G274" t="s">
        <v>81</v>
      </c>
      <c r="H274">
        <v>29.765811461813161</v>
      </c>
    </row>
    <row r="275" spans="1:8" x14ac:dyDescent="0.3">
      <c r="G275" t="s">
        <v>11</v>
      </c>
      <c r="H275">
        <v>12.290404492417656</v>
      </c>
    </row>
    <row r="277" spans="1:8" x14ac:dyDescent="0.3">
      <c r="A277">
        <v>75</v>
      </c>
      <c r="B277" t="s">
        <v>79</v>
      </c>
      <c r="C277" t="s">
        <v>80</v>
      </c>
      <c r="D277">
        <v>58</v>
      </c>
      <c r="E277">
        <v>-48</v>
      </c>
      <c r="F277">
        <v>38</v>
      </c>
      <c r="G277" t="s">
        <v>81</v>
      </c>
      <c r="H277">
        <v>68.976355998934196</v>
      </c>
    </row>
    <row r="278" spans="1:8" x14ac:dyDescent="0.3">
      <c r="G278" t="s">
        <v>39</v>
      </c>
      <c r="H278">
        <v>12.803949185436723</v>
      </c>
    </row>
    <row r="279" spans="1:8" x14ac:dyDescent="0.3">
      <c r="G279" t="s">
        <v>82</v>
      </c>
      <c r="H279">
        <v>7.472311716184783</v>
      </c>
    </row>
    <row r="280" spans="1:8" x14ac:dyDescent="0.3">
      <c r="G280" t="s">
        <v>24</v>
      </c>
      <c r="H280">
        <v>6.9422695462941073</v>
      </c>
    </row>
    <row r="282" spans="1:8" x14ac:dyDescent="0.3">
      <c r="A282">
        <v>76</v>
      </c>
      <c r="B282" t="s">
        <v>83</v>
      </c>
      <c r="C282" t="s">
        <v>84</v>
      </c>
      <c r="D282">
        <v>-57</v>
      </c>
      <c r="E282">
        <v>-48</v>
      </c>
      <c r="F282">
        <v>38</v>
      </c>
      <c r="G282" t="s">
        <v>81</v>
      </c>
      <c r="H282">
        <v>65.459488258493153</v>
      </c>
    </row>
    <row r="283" spans="1:8" x14ac:dyDescent="0.3">
      <c r="G283" t="s">
        <v>39</v>
      </c>
      <c r="H283">
        <v>14.353428284574443</v>
      </c>
    </row>
    <row r="284" spans="1:8" x14ac:dyDescent="0.3">
      <c r="G284" t="s">
        <v>82</v>
      </c>
      <c r="H284">
        <v>9.2795111469771108</v>
      </c>
    </row>
    <row r="285" spans="1:8" x14ac:dyDescent="0.3">
      <c r="G285" t="s">
        <v>24</v>
      </c>
      <c r="H285">
        <v>5.9053253852963206</v>
      </c>
    </row>
    <row r="287" spans="1:8" x14ac:dyDescent="0.3">
      <c r="A287">
        <v>77</v>
      </c>
      <c r="B287" t="s">
        <v>90</v>
      </c>
      <c r="C287" t="s">
        <v>80</v>
      </c>
      <c r="D287">
        <v>53</v>
      </c>
      <c r="E287">
        <v>-35</v>
      </c>
      <c r="F287">
        <v>52</v>
      </c>
      <c r="G287" t="s">
        <v>81</v>
      </c>
      <c r="H287">
        <v>50.035075764105464</v>
      </c>
    </row>
    <row r="288" spans="1:8" x14ac:dyDescent="0.3">
      <c r="G288" t="s">
        <v>100</v>
      </c>
      <c r="H288">
        <v>18.8610386625366</v>
      </c>
    </row>
    <row r="289" spans="1:8" x14ac:dyDescent="0.3">
      <c r="G289" t="s">
        <v>37</v>
      </c>
      <c r="H289">
        <v>17.660431439820702</v>
      </c>
    </row>
    <row r="290" spans="1:8" x14ac:dyDescent="0.3">
      <c r="G290" t="s">
        <v>93</v>
      </c>
      <c r="H290">
        <v>8.3620024716606594</v>
      </c>
    </row>
    <row r="292" spans="1:8" x14ac:dyDescent="0.3">
      <c r="A292">
        <v>78</v>
      </c>
      <c r="B292" t="s">
        <v>14</v>
      </c>
      <c r="C292" t="s">
        <v>80</v>
      </c>
      <c r="D292">
        <v>39</v>
      </c>
      <c r="E292">
        <v>-49</v>
      </c>
      <c r="F292">
        <v>60</v>
      </c>
      <c r="G292" t="s">
        <v>81</v>
      </c>
      <c r="H292">
        <v>45.114688877848351</v>
      </c>
    </row>
    <row r="293" spans="1:8" x14ac:dyDescent="0.3">
      <c r="G293" t="s">
        <v>11</v>
      </c>
      <c r="H293">
        <v>25.250919437483311</v>
      </c>
    </row>
    <row r="294" spans="1:8" x14ac:dyDescent="0.3">
      <c r="G294" t="s">
        <v>100</v>
      </c>
      <c r="H294">
        <v>13.533918515316948</v>
      </c>
    </row>
    <row r="295" spans="1:8" x14ac:dyDescent="0.3">
      <c r="G295" t="s">
        <v>37</v>
      </c>
      <c r="H295">
        <v>5.7587547624325497</v>
      </c>
    </row>
    <row r="297" spans="1:8" x14ac:dyDescent="0.3">
      <c r="A297">
        <v>79</v>
      </c>
      <c r="B297" t="s">
        <v>101</v>
      </c>
      <c r="C297" t="s">
        <v>97</v>
      </c>
      <c r="D297">
        <v>64</v>
      </c>
      <c r="E297">
        <v>-5</v>
      </c>
      <c r="F297">
        <v>22</v>
      </c>
      <c r="G297" t="s">
        <v>102</v>
      </c>
      <c r="H297">
        <v>49.065913606367992</v>
      </c>
    </row>
    <row r="298" spans="1:8" x14ac:dyDescent="0.3">
      <c r="G298" t="s">
        <v>2</v>
      </c>
      <c r="H298">
        <v>17.740087589169274</v>
      </c>
    </row>
    <row r="299" spans="1:8" x14ac:dyDescent="0.3">
      <c r="G299" t="s">
        <v>82</v>
      </c>
      <c r="H299">
        <v>12.322611063005784</v>
      </c>
    </row>
    <row r="300" spans="1:8" x14ac:dyDescent="0.3">
      <c r="G300" t="s">
        <v>24</v>
      </c>
      <c r="H300">
        <v>10.744924411045613</v>
      </c>
    </row>
    <row r="302" spans="1:8" x14ac:dyDescent="0.3">
      <c r="A302">
        <v>80</v>
      </c>
      <c r="B302" t="s">
        <v>103</v>
      </c>
      <c r="C302" t="s">
        <v>104</v>
      </c>
      <c r="D302">
        <v>-62</v>
      </c>
      <c r="E302">
        <v>-3</v>
      </c>
      <c r="F302">
        <v>23</v>
      </c>
      <c r="G302" t="s">
        <v>102</v>
      </c>
      <c r="H302">
        <v>47.128695407066949</v>
      </c>
    </row>
    <row r="303" spans="1:8" x14ac:dyDescent="0.3">
      <c r="G303" t="s">
        <v>2</v>
      </c>
      <c r="H303">
        <v>18.971834784776078</v>
      </c>
    </row>
    <row r="304" spans="1:8" x14ac:dyDescent="0.3">
      <c r="G304" t="s">
        <v>82</v>
      </c>
      <c r="H304">
        <v>17.338193826367657</v>
      </c>
    </row>
    <row r="305" spans="1:8" x14ac:dyDescent="0.3">
      <c r="G305" t="s">
        <v>105</v>
      </c>
      <c r="H305">
        <v>5.7208921245843243</v>
      </c>
    </row>
    <row r="306" spans="1:8" x14ac:dyDescent="0.3">
      <c r="G306" t="s">
        <v>24</v>
      </c>
      <c r="H306">
        <v>5.2148713720192168</v>
      </c>
    </row>
    <row r="308" spans="1:8" x14ac:dyDescent="0.3">
      <c r="A308">
        <v>81</v>
      </c>
      <c r="B308" t="s">
        <v>103</v>
      </c>
      <c r="C308" t="s">
        <v>36</v>
      </c>
      <c r="D308">
        <v>-55</v>
      </c>
      <c r="E308">
        <v>12</v>
      </c>
      <c r="F308">
        <v>34</v>
      </c>
      <c r="G308" t="s">
        <v>105</v>
      </c>
      <c r="H308">
        <v>47.813452157245777</v>
      </c>
    </row>
    <row r="309" spans="1:8" x14ac:dyDescent="0.3">
      <c r="G309" t="s">
        <v>2</v>
      </c>
      <c r="H309">
        <v>35.958357480171983</v>
      </c>
    </row>
    <row r="310" spans="1:8" x14ac:dyDescent="0.3">
      <c r="G310" t="s">
        <v>20</v>
      </c>
      <c r="H310">
        <v>8.6270372647040467</v>
      </c>
    </row>
    <row r="312" spans="1:8" x14ac:dyDescent="0.3">
      <c r="A312">
        <v>82</v>
      </c>
      <c r="B312" t="s">
        <v>85</v>
      </c>
      <c r="C312" t="s">
        <v>86</v>
      </c>
      <c r="D312">
        <v>-53</v>
      </c>
      <c r="E312">
        <v>37</v>
      </c>
      <c r="F312">
        <v>6</v>
      </c>
      <c r="G312" t="s">
        <v>87</v>
      </c>
      <c r="H312">
        <v>79.836059842782447</v>
      </c>
    </row>
    <row r="313" spans="1:8" x14ac:dyDescent="0.3">
      <c r="G313" t="s">
        <v>58</v>
      </c>
      <c r="H313">
        <v>8.7296713091879106</v>
      </c>
    </row>
    <row r="314" spans="1:8" x14ac:dyDescent="0.3">
      <c r="G314" t="s">
        <v>45</v>
      </c>
      <c r="H314">
        <v>5.761298230702744</v>
      </c>
    </row>
    <row r="316" spans="1:8" x14ac:dyDescent="0.3">
      <c r="A316">
        <v>83</v>
      </c>
      <c r="B316" t="s">
        <v>46</v>
      </c>
      <c r="C316" t="s">
        <v>86</v>
      </c>
      <c r="D316">
        <v>-46</v>
      </c>
      <c r="E316">
        <v>39</v>
      </c>
      <c r="F316">
        <v>26</v>
      </c>
      <c r="G316" t="s">
        <v>87</v>
      </c>
      <c r="H316">
        <v>72.564080047792174</v>
      </c>
    </row>
    <row r="317" spans="1:8" x14ac:dyDescent="0.3">
      <c r="G317" t="s">
        <v>45</v>
      </c>
      <c r="H317">
        <v>21.838374508587172</v>
      </c>
    </row>
    <row r="319" spans="1:8" x14ac:dyDescent="0.3">
      <c r="A319">
        <v>84</v>
      </c>
      <c r="B319" t="s">
        <v>44</v>
      </c>
      <c r="C319" t="s">
        <v>88</v>
      </c>
      <c r="D319">
        <v>46</v>
      </c>
      <c r="E319">
        <v>38</v>
      </c>
      <c r="F319">
        <v>24</v>
      </c>
      <c r="G319" t="s">
        <v>87</v>
      </c>
      <c r="H319">
        <v>70.672535044624283</v>
      </c>
    </row>
    <row r="320" spans="1:8" x14ac:dyDescent="0.3">
      <c r="G320" t="s">
        <v>45</v>
      </c>
      <c r="H320">
        <v>23.451628499137684</v>
      </c>
    </row>
    <row r="322" spans="1:8" x14ac:dyDescent="0.3">
      <c r="A322">
        <v>85</v>
      </c>
      <c r="B322" t="s">
        <v>89</v>
      </c>
      <c r="C322" t="s">
        <v>88</v>
      </c>
      <c r="D322">
        <v>55</v>
      </c>
      <c r="E322">
        <v>36</v>
      </c>
      <c r="F322">
        <v>5</v>
      </c>
      <c r="G322" t="s">
        <v>87</v>
      </c>
      <c r="H322">
        <v>65.824170242205241</v>
      </c>
    </row>
    <row r="323" spans="1:8" x14ac:dyDescent="0.3">
      <c r="G323" t="s">
        <v>58</v>
      </c>
      <c r="H323">
        <v>24.80648776004227</v>
      </c>
    </row>
    <row r="324" spans="1:8" x14ac:dyDescent="0.3">
      <c r="G324" t="s">
        <v>45</v>
      </c>
      <c r="H324">
        <v>5.1527856863088317</v>
      </c>
    </row>
    <row r="326" spans="1:8" x14ac:dyDescent="0.3">
      <c r="A326">
        <v>86</v>
      </c>
      <c r="B326" t="s">
        <v>103</v>
      </c>
      <c r="C326" t="s">
        <v>86</v>
      </c>
      <c r="D326">
        <v>-56</v>
      </c>
      <c r="E326">
        <v>24</v>
      </c>
      <c r="F326">
        <v>20</v>
      </c>
      <c r="G326" t="s">
        <v>87</v>
      </c>
      <c r="H326">
        <v>53.079435428376769</v>
      </c>
    </row>
    <row r="327" spans="1:8" x14ac:dyDescent="0.3">
      <c r="G327" t="s">
        <v>105</v>
      </c>
      <c r="H327">
        <v>33.587110651363268</v>
      </c>
    </row>
    <row r="328" spans="1:8" x14ac:dyDescent="0.3">
      <c r="G328" t="s">
        <v>2</v>
      </c>
      <c r="H328">
        <v>6.2645072025694919</v>
      </c>
    </row>
    <row r="329" spans="1:8" x14ac:dyDescent="0.3">
      <c r="G329" t="s">
        <v>82</v>
      </c>
      <c r="H329">
        <v>5.1050609129749445</v>
      </c>
    </row>
    <row r="331" spans="1:8" x14ac:dyDescent="0.3">
      <c r="A331">
        <v>87</v>
      </c>
      <c r="B331" t="s">
        <v>101</v>
      </c>
      <c r="C331" t="s">
        <v>88</v>
      </c>
      <c r="D331">
        <v>58</v>
      </c>
      <c r="E331">
        <v>24</v>
      </c>
      <c r="F331">
        <v>18</v>
      </c>
      <c r="G331" t="s">
        <v>87</v>
      </c>
      <c r="H331">
        <v>52.590976222668836</v>
      </c>
    </row>
    <row r="332" spans="1:8" x14ac:dyDescent="0.3">
      <c r="G332" t="s">
        <v>105</v>
      </c>
      <c r="H332">
        <v>28.567080355146089</v>
      </c>
    </row>
    <row r="333" spans="1:8" x14ac:dyDescent="0.3">
      <c r="G333" t="s">
        <v>2</v>
      </c>
      <c r="H333">
        <v>10.203879054610871</v>
      </c>
    </row>
    <row r="335" spans="1:8" x14ac:dyDescent="0.3">
      <c r="A335">
        <v>88</v>
      </c>
      <c r="B335" t="s">
        <v>106</v>
      </c>
      <c r="C335" t="s">
        <v>86</v>
      </c>
      <c r="D335">
        <v>-47</v>
      </c>
      <c r="E335">
        <v>46</v>
      </c>
      <c r="F335">
        <v>6</v>
      </c>
      <c r="G335" t="s">
        <v>87</v>
      </c>
      <c r="H335">
        <v>48.786237904769898</v>
      </c>
    </row>
    <row r="336" spans="1:8" x14ac:dyDescent="0.3">
      <c r="G336" t="s">
        <v>45</v>
      </c>
      <c r="H336">
        <v>43.203727608162616</v>
      </c>
    </row>
    <row r="338" spans="1:8" x14ac:dyDescent="0.3">
      <c r="A338">
        <v>89</v>
      </c>
      <c r="B338" t="s">
        <v>48</v>
      </c>
      <c r="C338" t="s">
        <v>86</v>
      </c>
      <c r="D338">
        <v>-39</v>
      </c>
      <c r="E338">
        <v>50</v>
      </c>
      <c r="F338">
        <v>17</v>
      </c>
      <c r="G338" t="s">
        <v>45</v>
      </c>
      <c r="H338">
        <v>49.339924090917542</v>
      </c>
    </row>
    <row r="339" spans="1:8" x14ac:dyDescent="0.3">
      <c r="G339" t="s">
        <v>87</v>
      </c>
      <c r="H339">
        <v>32.116898755960435</v>
      </c>
    </row>
    <row r="340" spans="1:8" x14ac:dyDescent="0.3">
      <c r="G340" t="s">
        <v>19</v>
      </c>
      <c r="H340">
        <v>16.036130472646708</v>
      </c>
    </row>
    <row r="342" spans="1:8" x14ac:dyDescent="0.3">
      <c r="A342">
        <v>90</v>
      </c>
      <c r="B342" t="s">
        <v>49</v>
      </c>
      <c r="C342" t="s">
        <v>88</v>
      </c>
      <c r="D342">
        <v>40</v>
      </c>
      <c r="E342">
        <v>50</v>
      </c>
      <c r="F342">
        <v>16</v>
      </c>
      <c r="G342" t="s">
        <v>45</v>
      </c>
      <c r="H342">
        <v>47.360914342532709</v>
      </c>
    </row>
    <row r="343" spans="1:8" x14ac:dyDescent="0.3">
      <c r="G343" t="s">
        <v>87</v>
      </c>
      <c r="H343">
        <v>30.603934362943672</v>
      </c>
    </row>
    <row r="344" spans="1:8" x14ac:dyDescent="0.3">
      <c r="G344" t="s">
        <v>19</v>
      </c>
      <c r="H344">
        <v>18.974671309097836</v>
      </c>
    </row>
    <row r="346" spans="1:8" x14ac:dyDescent="0.3">
      <c r="A346">
        <v>91</v>
      </c>
      <c r="B346" t="s">
        <v>59</v>
      </c>
      <c r="C346" t="s">
        <v>10</v>
      </c>
      <c r="D346">
        <v>12</v>
      </c>
      <c r="E346">
        <v>-81</v>
      </c>
      <c r="F346">
        <v>43</v>
      </c>
      <c r="G346" t="s">
        <v>11</v>
      </c>
      <c r="H346">
        <v>44.266826147842941</v>
      </c>
    </row>
    <row r="347" spans="1:8" x14ac:dyDescent="0.3">
      <c r="G347" t="s">
        <v>13</v>
      </c>
      <c r="H347">
        <v>42.568474222958571</v>
      </c>
    </row>
    <row r="348" spans="1:8" x14ac:dyDescent="0.3">
      <c r="G348" t="s">
        <v>56</v>
      </c>
      <c r="H348">
        <v>11.662293040990763</v>
      </c>
    </row>
    <row r="350" spans="1:8" x14ac:dyDescent="0.3">
      <c r="A350">
        <v>92</v>
      </c>
      <c r="B350" t="s">
        <v>25</v>
      </c>
      <c r="C350" t="s">
        <v>104</v>
      </c>
      <c r="D350">
        <v>-65</v>
      </c>
      <c r="E350">
        <v>-18</v>
      </c>
      <c r="F350">
        <v>4</v>
      </c>
      <c r="G350" t="s">
        <v>24</v>
      </c>
      <c r="H350">
        <v>42.204161099272135</v>
      </c>
    </row>
    <row r="351" spans="1:8" x14ac:dyDescent="0.3">
      <c r="G351" t="s">
        <v>23</v>
      </c>
      <c r="H351">
        <v>37.019945064344768</v>
      </c>
    </row>
    <row r="352" spans="1:8" x14ac:dyDescent="0.3">
      <c r="G352" t="s">
        <v>82</v>
      </c>
      <c r="H352">
        <v>11.728896253129342</v>
      </c>
    </row>
    <row r="354" spans="1:8" x14ac:dyDescent="0.3">
      <c r="A354">
        <v>93</v>
      </c>
      <c r="B354" t="s">
        <v>35</v>
      </c>
      <c r="C354" t="s">
        <v>84</v>
      </c>
      <c r="D354">
        <v>-52</v>
      </c>
      <c r="E354">
        <v>-34</v>
      </c>
      <c r="F354">
        <v>52</v>
      </c>
      <c r="G354" t="s">
        <v>81</v>
      </c>
      <c r="H354">
        <v>43.319737632115164</v>
      </c>
    </row>
    <row r="355" spans="1:8" x14ac:dyDescent="0.3">
      <c r="G355" t="s">
        <v>100</v>
      </c>
      <c r="H355">
        <v>22.517756970778883</v>
      </c>
    </row>
    <row r="356" spans="1:8" x14ac:dyDescent="0.3">
      <c r="G356" t="s">
        <v>37</v>
      </c>
      <c r="H356">
        <v>21.180827928662701</v>
      </c>
    </row>
    <row r="357" spans="1:8" x14ac:dyDescent="0.3">
      <c r="G357" t="s">
        <v>93</v>
      </c>
      <c r="H357">
        <v>6.9570001589704269</v>
      </c>
    </row>
    <row r="359" spans="1:8" x14ac:dyDescent="0.3">
      <c r="A359">
        <v>94</v>
      </c>
      <c r="B359" t="s">
        <v>16</v>
      </c>
      <c r="C359" t="s">
        <v>84</v>
      </c>
      <c r="D359">
        <v>-39</v>
      </c>
      <c r="E359">
        <v>-48</v>
      </c>
      <c r="F359">
        <v>60</v>
      </c>
      <c r="G359" t="s">
        <v>81</v>
      </c>
      <c r="H359">
        <v>41.82257466407458</v>
      </c>
    </row>
    <row r="360" spans="1:8" x14ac:dyDescent="0.3">
      <c r="G360" t="s">
        <v>11</v>
      </c>
      <c r="H360">
        <v>27.060214244497338</v>
      </c>
    </row>
    <row r="361" spans="1:8" x14ac:dyDescent="0.3">
      <c r="G361" t="s">
        <v>100</v>
      </c>
      <c r="H361">
        <v>16.430357842657898</v>
      </c>
    </row>
    <row r="362" spans="1:8" x14ac:dyDescent="0.3">
      <c r="G362" t="s">
        <v>37</v>
      </c>
      <c r="H362">
        <v>5.5680497232492767</v>
      </c>
    </row>
    <row r="364" spans="1:8" x14ac:dyDescent="0.3">
      <c r="A364">
        <v>95</v>
      </c>
      <c r="B364" t="s">
        <v>101</v>
      </c>
      <c r="C364" t="s">
        <v>91</v>
      </c>
      <c r="D364">
        <v>56</v>
      </c>
      <c r="E364">
        <v>12</v>
      </c>
      <c r="F364">
        <v>33</v>
      </c>
      <c r="G364" t="s">
        <v>105</v>
      </c>
      <c r="H364">
        <v>41.454596817691773</v>
      </c>
    </row>
    <row r="365" spans="1:8" x14ac:dyDescent="0.3">
      <c r="G365" t="s">
        <v>2</v>
      </c>
      <c r="H365">
        <v>40.055455416848112</v>
      </c>
    </row>
    <row r="366" spans="1:8" x14ac:dyDescent="0.3">
      <c r="G366" t="s">
        <v>20</v>
      </c>
      <c r="H366">
        <v>8.7535423318100971</v>
      </c>
    </row>
    <row r="368" spans="1:8" x14ac:dyDescent="0.3">
      <c r="A368">
        <v>96</v>
      </c>
      <c r="B368" t="s">
        <v>107</v>
      </c>
      <c r="C368" t="s">
        <v>88</v>
      </c>
      <c r="D368">
        <v>48</v>
      </c>
      <c r="E368">
        <v>46</v>
      </c>
      <c r="F368">
        <v>5</v>
      </c>
      <c r="G368" t="s">
        <v>87</v>
      </c>
      <c r="H368">
        <v>43.876992558083714</v>
      </c>
    </row>
    <row r="369" spans="7:8" x14ac:dyDescent="0.3">
      <c r="G369" t="s">
        <v>45</v>
      </c>
      <c r="H369">
        <v>43.176056449626508</v>
      </c>
    </row>
    <row r="370" spans="7:8" x14ac:dyDescent="0.3">
      <c r="G370" t="s">
        <v>108</v>
      </c>
      <c r="H370">
        <v>5.0736744399031632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6965CA-8054-44CE-90CE-53C7ADA586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CLEAN</vt:lpstr>
      <vt:lpstr>adding missing S-D</vt:lpstr>
      <vt:lpstr>Broader Categories</vt:lpstr>
      <vt:lpstr>Sheet2</vt:lpstr>
      <vt:lpstr>Sort by specificity and clean</vt:lpstr>
      <vt:lpstr>Clean Raw</vt:lpstr>
      <vt:lpstr>Raw 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Foivos K</dc:creator>
  <cp:lastModifiedBy>Kotsogiannis Teftsoglou, Foivos (Stud. FPN)</cp:lastModifiedBy>
  <dcterms:created xsi:type="dcterms:W3CDTF">2015-06-05T18:17:20Z</dcterms:created>
  <dcterms:modified xsi:type="dcterms:W3CDTF">2025-06-13T12:05:18Z</dcterms:modified>
</cp:coreProperties>
</file>