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0f9b95c138e097/Data Analytics Boot Camp/Class Folder/Crowdfunding Analysis/"/>
    </mc:Choice>
  </mc:AlternateContent>
  <xr:revisionPtr revIDLastSave="59" documentId="8_{C49A44A6-FB22-40EF-A438-A2C14D9921F2}" xr6:coauthVersionLast="45" xr6:coauthVersionMax="45" xr10:uidLastSave="{9E83665C-F174-4B77-85FD-E217B52988A1}"/>
  <bookViews>
    <workbookView xWindow="-120" yWindow="-120" windowWidth="29040" windowHeight="15840" firstSheet="1" activeTab="1" xr2:uid="{00000000-000D-0000-FFFF-FFFF00000000}"/>
  </bookViews>
  <sheets>
    <sheet name="Outcomes Based on Launch Date" sheetId="8" r:id="rId1"/>
    <sheet name="GB Musical Statistics" sheetId="17" r:id="rId2"/>
    <sheet name="Kickstarter" sheetId="1" r:id="rId3"/>
    <sheet name="Failed US Musical" sheetId="16" r:id="rId4"/>
    <sheet name="Successful US Musical" sheetId="15" r:id="rId5"/>
    <sheet name="Failed US Kickstarters" sheetId="13" r:id="rId6"/>
    <sheet name="Successful US Kickstarters" sheetId="12" r:id="rId7"/>
    <sheet name="Descriptive Statistics" sheetId="14" r:id="rId8"/>
    <sheet name="Edinburgh Research" sheetId="11" r:id="rId9"/>
    <sheet name="Category Statistics" sheetId="2" r:id="rId10"/>
    <sheet name="Subcategory Statistics" sheetId="4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B13" i="14"/>
  <c r="C12" i="14"/>
  <c r="B12" i="14"/>
  <c r="C11" i="14"/>
  <c r="B11" i="14"/>
  <c r="C7" i="14"/>
  <c r="B7" i="14"/>
  <c r="C6" i="14"/>
  <c r="C5" i="14"/>
  <c r="B6" i="14"/>
  <c r="B5" i="14"/>
  <c r="C4" i="14"/>
  <c r="B4" i="14"/>
  <c r="C22" i="14"/>
  <c r="B22" i="14"/>
  <c r="C21" i="14"/>
  <c r="B21" i="14"/>
  <c r="C19" i="14"/>
  <c r="B19" i="14"/>
  <c r="C18" i="14"/>
  <c r="B18" i="14"/>
  <c r="C10" i="14"/>
  <c r="B10" i="14"/>
  <c r="C9" i="14"/>
  <c r="B9" i="14"/>
  <c r="C3" i="14"/>
  <c r="B3" i="14"/>
  <c r="C2" i="14"/>
  <c r="B2" i="14"/>
  <c r="F3" i="11" l="1"/>
  <c r="F4" i="11"/>
  <c r="F5" i="11"/>
  <c r="F6" i="11"/>
  <c r="F2" i="11"/>
  <c r="E5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<sst xmlns="http://schemas.openxmlformats.org/spreadsheetml/2006/main" count="39077" uniqueCount="8402">
  <si>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</si>
  <si>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</si>
  <si>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</si>
  <si>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</si>
  <si>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</si>
  <si>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</si>
  <si>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</si>
  <si>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</si>
  <si>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</si>
  <si>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</si>
  <si>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</si>
  <si>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</si>
  <si>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</si>
  <si>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</si>
  <si>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</si>
  <si>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</si>
  <si>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</si>
  <si>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</si>
  <si>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</si>
  <si>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</si>
  <si>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</si>
  <si>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</si>
  <si>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</si>
  <si>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</si>
  <si>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</si>
  <si>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</si>
  <si>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</si>
  <si>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</si>
  <si>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</si>
  <si>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</si>
  <si>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</si>
  <si>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</si>
  <si>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</si>
  <si>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</si>
  <si>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</si>
  <si>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</si>
  <si>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</si>
  <si>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</si>
  <si>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</si>
  <si>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</si>
  <si>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</si>
  <si>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</si>
  <si>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</si>
  <si>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</si>
  <si>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</si>
  <si>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</si>
  <si>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</si>
  <si>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</si>
  <si>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</si>
  <si>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</si>
  <si>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</si>
  <si>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</si>
  <si>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</si>
  <si>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</si>
  <si>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</si>
  <si>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</si>
  <si>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</si>
  <si>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</si>
  <si>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</si>
  <si>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</si>
  <si>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</si>
  <si>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</si>
  <si>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</si>
  <si>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</si>
  <si>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</si>
  <si>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</si>
  <si>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</si>
  <si>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</si>
  <si>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</si>
  <si>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</si>
  <si>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</si>
  <si>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</si>
  <si>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</si>
  <si>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</si>
  <si>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</si>
  <si>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</si>
  <si>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</si>
  <si>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</si>
  <si>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</si>
  <si>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</si>
  <si>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</si>
  <si>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</si>
  <si>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</si>
  <si>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</si>
  <si>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</si>
  <si>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</si>
  <si>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</si>
  <si>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</si>
  <si>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</si>
  <si>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</si>
  <si>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</si>
  <si>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</si>
  <si>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</si>
  <si>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</si>
  <si>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</si>
  <si>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</si>
  <si>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</si>
  <si>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</si>
  <si>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</si>
  <si>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</si>
  <si>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</si>
  <si>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</si>
  <si>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</si>
  <si>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</si>
  <si>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</si>
  <si>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</si>
  <si>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</si>
  <si>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</si>
  <si>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</si>
  <si>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</si>
  <si>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</si>
  <si>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</si>
  <si>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</si>
  <si>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</si>
  <si>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</si>
  <si>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</si>
  <si>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</si>
  <si>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</si>
  <si>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</si>
  <si>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</si>
  <si>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</si>
  <si>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</si>
  <si>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</si>
  <si>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</si>
  <si>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</si>
  <si>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</si>
  <si>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</si>
  <si>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</si>
  <si>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</si>
  <si>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</si>
  <si>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</si>
  <si>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</si>
  <si>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</si>
  <si>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</si>
  <si>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</si>
  <si>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</si>
  <si>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</si>
  <si>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</si>
  <si>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</si>
  <si>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</si>
  <si>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</si>
  <si>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</si>
  <si>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</si>
  <si>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</si>
  <si>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</si>
  <si>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</si>
  <si>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</si>
  <si>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</si>
  <si>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</si>
  <si>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</si>
  <si>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</si>
  <si>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</si>
  <si>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</si>
  <si>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</si>
  <si>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</si>
  <si>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</si>
  <si>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</si>
  <si>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</si>
  <si>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</si>
  <si>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</si>
  <si>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</si>
  <si>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</si>
  <si>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</si>
  <si>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</si>
  <si>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</si>
  <si>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</si>
  <si>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</si>
  <si>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</si>
  <si>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</si>
  <si>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</si>
  <si>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</si>
  <si>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</si>
  <si>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</si>
  <si>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</si>
  <si>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</si>
  <si>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</si>
  <si>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</si>
  <si>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</si>
  <si>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</si>
  <si>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</si>
  <si>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</si>
  <si>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</si>
  <si>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</si>
  <si>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</si>
  <si>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</si>
  <si>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</si>
  <si>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</si>
  <si>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</si>
  <si>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</si>
  <si>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</si>
  <si>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</si>
  <si>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</si>
  <si>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</si>
  <si>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</si>
  <si>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</si>
  <si>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</si>
  <si>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</si>
  <si>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</si>
  <si>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</si>
  <si>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</si>
  <si>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</si>
  <si>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</si>
  <si>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</si>
  <si>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</si>
  <si>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</si>
  <si>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</si>
  <si>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</si>
  <si>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</si>
  <si>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</si>
  <si>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</si>
  <si>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</si>
  <si>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</si>
  <si>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</si>
  <si>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</si>
  <si>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</si>
  <si>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</si>
  <si>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</si>
  <si>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</si>
  <si>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</si>
  <si>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</si>
  <si>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</si>
  <si>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</si>
  <si>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</si>
  <si>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</si>
  <si>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</si>
  <si>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</si>
  <si>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</si>
  <si>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</si>
  <si>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</si>
  <si>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</si>
  <si>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</si>
  <si>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</si>
  <si>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</si>
  <si>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</si>
  <si>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</si>
  <si>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</si>
  <si>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</si>
  <si>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</si>
  <si>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</si>
  <si>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</si>
  <si>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</si>
  <si>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</si>
  <si>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</si>
  <si>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</si>
  <si>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</si>
  <si>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</si>
  <si>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</si>
  <si>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</si>
  <si>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</si>
  <si>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</si>
  <si>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</si>
  <si>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</si>
  <si>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</si>
  <si>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</si>
  <si>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</si>
  <si>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</si>
  <si>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</si>
  <si>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</si>
  <si>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</si>
  <si>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</si>
  <si>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</si>
  <si>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</si>
  <si>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</si>
  <si>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</si>
  <si>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</si>
  <si>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</si>
  <si>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</si>
  <si>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</si>
  <si>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</si>
  <si>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</si>
  <si>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</si>
  <si>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</si>
  <si>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</si>
  <si>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</si>
  <si>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</si>
  <si>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</si>
  <si>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</si>
  <si>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</si>
  <si>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</si>
  <si>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</si>
  <si>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</si>
  <si>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</si>
  <si>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</si>
  <si>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</si>
  <si>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</si>
  <si>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</si>
  <si>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</si>
  <si>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</si>
  <si>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</si>
  <si>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</si>
  <si>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</si>
  <si>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</si>
  <si>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</si>
  <si>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</si>
  <si>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</si>
  <si>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</si>
  <si>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</si>
  <si>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</si>
  <si>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</si>
  <si>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</si>
  <si>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</si>
  <si>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</si>
  <si>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</si>
  <si>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</si>
  <si>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</si>
  <si>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</si>
  <si>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</si>
  <si>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</si>
  <si>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</si>
  <si>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</si>
  <si>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</si>
  <si>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</si>
  <si>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</si>
  <si>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</si>
  <si>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</si>
  <si>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</si>
  <si>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</si>
  <si>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</si>
  <si>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</si>
  <si>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</si>
  <si>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</si>
  <si>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</si>
  <si>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</si>
  <si>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</si>
  <si>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</si>
  <si>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</si>
  <si>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</si>
  <si>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</si>
  <si>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</si>
  <si>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</si>
  <si>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</si>
  <si>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</si>
  <si>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</si>
  <si>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</si>
  <si>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</si>
  <si>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</si>
  <si>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</si>
  <si>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</si>
  <si>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</si>
  <si>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</si>
  <si>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</si>
  <si>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</si>
  <si>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</si>
  <si>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</si>
  <si>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</si>
  <si>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</si>
  <si>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</si>
  <si>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</si>
  <si>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</si>
  <si>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</si>
  <si>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</si>
  <si>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</si>
  <si>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</si>
  <si>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</si>
  <si>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</si>
  <si>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</si>
  <si>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</si>
  <si>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</si>
  <si>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</si>
  <si>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</si>
  <si>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</si>
  <si>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</si>
  <si>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</si>
  <si>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</si>
  <si>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</si>
  <si>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</si>
  <si>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</si>
  <si>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</si>
  <si>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</si>
  <si>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</si>
  <si>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</si>
  <si>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</si>
  <si>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</si>
  <si>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</si>
  <si>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</si>
  <si>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</si>
  <si>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</si>
  <si>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</si>
  <si>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</si>
  <si>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</si>
  <si>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</si>
  <si>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</si>
  <si>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</si>
  <si>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</si>
  <si>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</si>
  <si>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</si>
  <si>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</si>
  <si>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</si>
  <si>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</si>
  <si>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</si>
  <si>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</si>
  <si>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</si>
  <si>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</si>
  <si>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</si>
  <si>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</si>
  <si>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</si>
  <si>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</si>
  <si>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</si>
  <si>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</si>
  <si>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</si>
  <si>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</si>
  <si>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</si>
  <si>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</si>
  <si>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</si>
  <si>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</si>
  <si>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</si>
  <si>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</si>
  <si>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</si>
  <si>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</si>
  <si>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</si>
  <si>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</si>
  <si>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</si>
  <si>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</si>
  <si>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</si>
  <si>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</si>
  <si>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</si>
  <si>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</si>
  <si>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</si>
  <si>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</si>
  <si>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</si>
  <si>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</si>
  <si>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</si>
  <si>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</si>
  <si>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</si>
  <si>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</si>
  <si>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</si>
  <si>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</si>
  <si>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</si>
  <si>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</si>
  <si>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</si>
  <si>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</si>
  <si>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</si>
  <si>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</si>
  <si>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</si>
  <si>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</si>
  <si>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</si>
  <si>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</si>
  <si>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</si>
  <si>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</si>
  <si>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</si>
  <si>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</si>
  <si>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</si>
  <si>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</si>
  <si>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</si>
  <si>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</si>
  <si>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</si>
  <si>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</si>
  <si>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</si>
  <si>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</si>
  <si>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</si>
  <si>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</si>
  <si>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</si>
  <si>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</si>
  <si>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</si>
  <si>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</si>
  <si>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</si>
  <si>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</si>
  <si>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</si>
  <si>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</si>
  <si>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</si>
  <si>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</si>
  <si>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</si>
  <si>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</si>
  <si>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</si>
  <si>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</si>
  <si>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</si>
  <si>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</si>
  <si>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</si>
  <si>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</si>
  <si>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</si>
  <si>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</si>
  <si>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</si>
  <si>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</si>
  <si>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</si>
  <si>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</si>
  <si>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</si>
  <si>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</si>
  <si>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</si>
  <si>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</si>
  <si>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</si>
  <si>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</si>
  <si>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</si>
  <si>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</si>
  <si>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</si>
  <si>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</si>
  <si>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</si>
  <si>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</si>
  <si>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</si>
  <si>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</si>
  <si>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</si>
  <si>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</si>
  <si>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</si>
  <si>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</si>
  <si>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</si>
  <si>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</si>
  <si>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</si>
  <si>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</si>
  <si>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</si>
  <si>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</si>
  <si>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</si>
  <si>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</si>
  <si>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</si>
  <si>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</si>
  <si>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</si>
  <si>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</si>
  <si>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</si>
  <si>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</si>
  <si>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</si>
  <si>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</si>
  <si>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</si>
  <si>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</si>
  <si>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</si>
  <si>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</si>
  <si>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</si>
  <si>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</si>
  <si>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</si>
  <si>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</si>
  <si>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</si>
  <si>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</si>
  <si>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</si>
  <si>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</si>
  <si>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</si>
  <si>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</si>
  <si>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</si>
  <si>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</si>
  <si>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</si>
  <si>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</si>
  <si>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</si>
  <si>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</si>
  <si>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</si>
  <si>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</si>
  <si>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</si>
  <si>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</si>
  <si>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</si>
  <si>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</si>
  <si>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</si>
  <si>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</si>
  <si>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</si>
  <si>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</si>
  <si>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</si>
  <si>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</si>
  <si>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</si>
  <si>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</si>
  <si>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</si>
  <si>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</si>
  <si>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</si>
  <si>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</si>
  <si>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</si>
  <si>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</si>
  <si>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</si>
  <si>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</si>
  <si>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</si>
  <si>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</si>
  <si>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</si>
  <si>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</si>
  <si>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</si>
  <si>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</si>
  <si>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</si>
  <si>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</si>
  <si>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</si>
  <si>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</si>
  <si>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</si>
  <si>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</si>
  <si>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</si>
  <si>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</si>
  <si>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</si>
  <si>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</si>
  <si>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</si>
  <si>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</si>
  <si>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</si>
  <si>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</si>
  <si>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</si>
  <si>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</si>
  <si>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</si>
  <si>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</si>
  <si>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</si>
  <si>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</si>
  <si>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</si>
  <si>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</si>
  <si>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</si>
  <si>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</si>
  <si>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</si>
  <si>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</si>
  <si>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</si>
  <si>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</si>
  <si>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</si>
  <si>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</si>
  <si>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</si>
  <si>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</si>
  <si>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</si>
  <si>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</si>
  <si>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</si>
  <si>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</si>
  <si>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</si>
  <si>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</si>
  <si>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</si>
  <si>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</si>
  <si>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</si>
  <si>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</si>
  <si>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</si>
  <si>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</si>
  <si>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</si>
  <si>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</si>
  <si>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</si>
  <si>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</si>
  <si>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</si>
  <si>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</si>
  <si>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</si>
  <si>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</si>
  <si>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</si>
  <si>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</si>
  <si>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</si>
  <si>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</si>
  <si>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</si>
  <si>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</si>
  <si>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</si>
  <si>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</si>
  <si>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</si>
  <si>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</si>
  <si>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</si>
  <si>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</si>
  <si>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</si>
  <si>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</si>
  <si>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</si>
  <si>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</si>
  <si>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</si>
  <si>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</si>
  <si>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</si>
  <si>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</si>
  <si>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</si>
  <si>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</si>
  <si>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</si>
  <si>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</si>
  <si>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</si>
  <si>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</si>
  <si>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</si>
  <si>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</si>
  <si>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</si>
  <si>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</si>
  <si>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</si>
  <si>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</si>
  <si>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</si>
  <si>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</si>
  <si>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</si>
  <si>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</si>
  <si>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</si>
  <si>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</si>
  <si>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</si>
  <si>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</si>
  <si>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</si>
  <si>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</si>
  <si>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</si>
  <si>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</si>
  <si>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</si>
  <si>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</si>
  <si>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</si>
  <si>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</si>
  <si>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</si>
  <si>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</si>
  <si>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</si>
  <si>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</si>
  <si>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</si>
  <si>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</si>
  <si>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</si>
  <si>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</si>
  <si>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</si>
  <si>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</si>
  <si>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</si>
  <si>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</si>
  <si>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</si>
  <si>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</si>
  <si>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</si>
  <si>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</si>
  <si>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</si>
  <si>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</si>
  <si>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</si>
  <si>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</si>
  <si>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</si>
  <si>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</si>
  <si>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</si>
  <si>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</si>
  <si>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</si>
  <si>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</si>
  <si>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</si>
  <si>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</si>
  <si>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</si>
  <si>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</si>
  <si>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</si>
  <si>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</si>
  <si>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</si>
  <si>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</si>
  <si>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</si>
  <si>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</si>
  <si>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</si>
  <si>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</si>
  <si>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</si>
  <si>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</si>
  <si>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</si>
  <si>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</si>
  <si>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</si>
  <si>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</si>
  <si>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</si>
  <si>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</si>
  <si>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</si>
  <si>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</si>
  <si>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</si>
  <si>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</si>
  <si>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</si>
  <si>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</si>
  <si>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</si>
  <si>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</si>
  <si>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</si>
  <si>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</si>
  <si>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</si>
  <si>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</si>
  <si>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</si>
  <si>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</si>
  <si>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</si>
  <si>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</si>
  <si>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</si>
  <si>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</si>
  <si>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</si>
  <si>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</si>
  <si>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</si>
  <si>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</si>
  <si>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</si>
  <si>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</si>
  <si>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</si>
  <si>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</si>
  <si>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</si>
  <si>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</si>
  <si>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</si>
  <si>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</si>
  <si>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</si>
  <si>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</si>
  <si>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</si>
  <si>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</si>
  <si>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</si>
  <si>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</si>
  <si>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</si>
  <si>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</si>
  <si>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</si>
  <si>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</si>
  <si>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</si>
  <si>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</si>
  <si>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</si>
  <si>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</si>
  <si>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</si>
  <si>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</si>
  <si>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</si>
  <si>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</si>
  <si>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</si>
  <si>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</si>
  <si>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</si>
  <si>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</si>
  <si>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</si>
  <si>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</si>
  <si>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</si>
  <si>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</si>
  <si>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</si>
  <si>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</si>
  <si>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</si>
  <si>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</si>
  <si>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</si>
  <si>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</si>
  <si>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</si>
  <si>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</si>
  <si>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</si>
  <si>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</si>
  <si>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</si>
  <si>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</si>
  <si>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</si>
  <si>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</si>
  <si>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</si>
  <si>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</si>
  <si>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</si>
  <si>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</si>
  <si>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</si>
  <si>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</si>
  <si>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</si>
  <si>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</si>
  <si>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</si>
  <si>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</si>
  <si>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</si>
  <si>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</si>
  <si>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</si>
  <si>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</si>
  <si>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</si>
  <si>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</si>
  <si>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</si>
  <si>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</si>
  <si>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</si>
  <si>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</si>
  <si>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</si>
  <si>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</si>
  <si>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</si>
  <si>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</si>
  <si>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</si>
  <si>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</si>
  <si>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</si>
  <si>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</si>
  <si>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</si>
  <si>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</si>
  <si>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</si>
  <si>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</si>
  <si>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</si>
  <si>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</si>
  <si>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</si>
  <si>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</si>
  <si>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</si>
  <si>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</si>
  <si>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</si>
  <si>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</si>
  <si>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</si>
  <si>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</si>
  <si>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</si>
  <si>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</si>
  <si>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</si>
  <si>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</si>
  <si>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</si>
  <si>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</si>
  <si>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</si>
  <si>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</si>
  <si>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</si>
  <si>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</si>
  <si>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</si>
  <si>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</si>
  <si>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</si>
  <si>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</si>
  <si>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</si>
  <si>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</si>
  <si>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</si>
  <si>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</si>
  <si>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</si>
  <si>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</si>
  <si>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</si>
  <si>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</si>
  <si>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</si>
  <si>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</si>
  <si>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</si>
  <si>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</si>
  <si>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</si>
  <si>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</si>
  <si>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</si>
  <si>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</si>
  <si>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</si>
  <si>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</si>
  <si>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</si>
  <si>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</si>
  <si>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</si>
  <si>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</si>
  <si>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</si>
  <si>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</si>
  <si>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</si>
  <si>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</si>
  <si>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</si>
  <si>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</si>
  <si>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</si>
  <si>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</si>
  <si>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</si>
  <si>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</si>
  <si>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</si>
  <si>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</si>
  <si>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</si>
  <si>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</si>
  <si>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</si>
  <si>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</si>
  <si>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</si>
  <si>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</si>
  <si>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</si>
  <si>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</si>
  <si>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</si>
  <si>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</si>
  <si>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</si>
  <si>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</si>
  <si>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</si>
  <si>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</si>
  <si>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</si>
  <si>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</si>
  <si>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</si>
  <si>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</si>
  <si>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</si>
  <si>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</si>
  <si>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</si>
  <si>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</si>
  <si>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</si>
  <si>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</si>
  <si>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</si>
  <si>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</si>
  <si>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</si>
  <si>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</si>
  <si>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</si>
  <si>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</si>
  <si>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</si>
  <si>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</si>
  <si>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</si>
  <si>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</si>
  <si>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</si>
  <si>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</si>
  <si>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</si>
  <si>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</si>
  <si>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</si>
  <si>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</si>
  <si>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</si>
  <si>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</si>
  <si>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</si>
  <si>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</si>
  <si>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</si>
  <si>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</si>
  <si>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</si>
  <si>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</si>
  <si>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</si>
  <si>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</si>
  <si>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</si>
  <si>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</si>
  <si>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</si>
  <si>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</si>
  <si>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</si>
  <si>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</si>
  <si>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</si>
  <si>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</si>
  <si>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</si>
  <si>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</si>
  <si>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</si>
  <si>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</si>
  <si>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</si>
  <si>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</si>
  <si>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</si>
  <si>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</si>
  <si>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</si>
  <si>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</si>
  <si>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</si>
  <si>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</si>
  <si>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</si>
  <si>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</si>
  <si>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</si>
  <si>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</si>
  <si>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</si>
  <si>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</si>
  <si>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</si>
  <si>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</si>
  <si>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</si>
  <si>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</si>
  <si>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</si>
  <si>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</si>
  <si>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</si>
  <si>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</si>
  <si>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</si>
  <si>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</si>
  <si>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</si>
  <si>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</si>
  <si>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</si>
  <si>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</si>
  <si>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</si>
  <si>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</si>
  <si>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</si>
  <si>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</si>
  <si>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</si>
  <si>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</si>
  <si>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</si>
  <si>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</si>
  <si>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</si>
  <si>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</si>
  <si>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</si>
  <si>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</si>
  <si>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</si>
  <si>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</si>
  <si>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</si>
  <si>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</si>
  <si>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</si>
  <si>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</si>
  <si>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</si>
  <si>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</si>
  <si>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</si>
  <si>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</si>
  <si>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</si>
  <si>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</si>
  <si>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</si>
  <si>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</si>
  <si>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</si>
  <si>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</si>
  <si>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</si>
  <si>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</si>
  <si>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</si>
  <si>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</si>
  <si>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</si>
  <si>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</si>
  <si>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</si>
  <si>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</si>
  <si>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</si>
  <si>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</si>
  <si>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</si>
  <si>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</si>
  <si>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</si>
  <si>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</si>
  <si>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</si>
  <si>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</si>
  <si>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</si>
  <si>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</si>
  <si>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</si>
  <si>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</si>
  <si>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</si>
  <si>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</si>
  <si>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</si>
  <si>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</si>
  <si>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</si>
  <si>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</si>
  <si>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</si>
  <si>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</si>
  <si>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</si>
  <si>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</si>
  <si>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</si>
  <si>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</si>
  <si>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</si>
  <si>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</si>
  <si>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</si>
  <si>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</si>
  <si>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</si>
  <si>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</si>
  <si>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</si>
  <si>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</si>
  <si>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</si>
  <si>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</si>
  <si>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</si>
  <si>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</si>
  <si>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</si>
  <si>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</si>
  <si>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</si>
  <si>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</si>
  <si>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</si>
  <si>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</si>
  <si>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</si>
  <si>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</si>
  <si>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</si>
  <si>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</si>
  <si>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</si>
  <si>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</si>
  <si>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</si>
  <si>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</si>
  <si>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</si>
  <si>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</si>
  <si>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</si>
  <si>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</si>
  <si>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</si>
  <si>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</si>
  <si>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</si>
  <si>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</si>
  <si>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</si>
  <si>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</si>
  <si>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</si>
  <si>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</si>
  <si>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</si>
  <si>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</si>
  <si>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</si>
  <si>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</si>
  <si>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</si>
  <si>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</si>
  <si>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</si>
  <si>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</si>
  <si>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</si>
  <si>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</si>
  <si>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</si>
  <si>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</si>
  <si>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</si>
  <si>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</si>
  <si>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</si>
  <si>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</si>
  <si>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</si>
  <si>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</si>
  <si>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</si>
  <si>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</si>
  <si>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</si>
  <si>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</si>
  <si>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</si>
  <si>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</si>
  <si>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</si>
  <si>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</si>
  <si>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</si>
  <si>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</si>
  <si>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</si>
  <si>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</si>
  <si>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</si>
  <si>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</si>
  <si>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</si>
  <si>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</si>
  <si>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</si>
  <si>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</si>
  <si>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</si>
  <si>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</si>
  <si>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</si>
  <si>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</si>
  <si>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</si>
  <si>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</si>
  <si>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</si>
  <si>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</si>
  <si>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</si>
  <si>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</si>
  <si>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</si>
  <si>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</si>
  <si>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</si>
  <si>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</si>
  <si>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</si>
  <si>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</si>
  <si>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</si>
  <si>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</si>
  <si>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</si>
  <si>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</si>
  <si>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</si>
  <si>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</si>
  <si>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</si>
  <si>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</si>
  <si>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</si>
  <si>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</si>
  <si>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</si>
  <si>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</si>
  <si>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</si>
  <si>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</si>
  <si>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</si>
  <si>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</si>
  <si>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</si>
  <si>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</si>
  <si>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</si>
  <si>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</si>
  <si>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</si>
  <si>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</si>
  <si>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</si>
  <si>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</si>
  <si>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</si>
  <si>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</si>
  <si>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</si>
  <si>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</si>
  <si>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</si>
  <si>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</si>
  <si>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</si>
  <si>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</si>
  <si>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</si>
  <si>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</si>
  <si>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</si>
  <si>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</si>
  <si>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</si>
  <si>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</si>
  <si>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</si>
  <si>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</si>
  <si>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</si>
  <si>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</si>
  <si>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</si>
  <si>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</si>
  <si>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</si>
  <si>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</si>
  <si>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</si>
  <si>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</si>
  <si>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</si>
  <si>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</si>
  <si>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</si>
  <si>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</si>
  <si>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</si>
  <si>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</si>
  <si>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</si>
  <si>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</si>
  <si>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</si>
  <si>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</si>
  <si>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</si>
  <si>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</si>
  <si>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</si>
  <si>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</si>
  <si>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</si>
  <si>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</si>
  <si>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</si>
  <si>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</si>
  <si>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</si>
  <si>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</si>
  <si>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</si>
  <si>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</si>
  <si>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</si>
  <si>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</si>
  <si>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</si>
  <si>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</si>
  <si>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</si>
  <si>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</si>
  <si>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</si>
  <si>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</si>
  <si>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</si>
  <si>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</si>
  <si>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</si>
  <si>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</si>
  <si>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</si>
  <si>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</si>
  <si>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</si>
  <si>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</si>
  <si>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</si>
  <si>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</si>
  <si>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</si>
  <si>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</si>
  <si>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</si>
  <si>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</si>
  <si>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</si>
  <si>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</si>
  <si>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</si>
  <si>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</si>
  <si>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</si>
  <si>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</si>
  <si>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</si>
  <si>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</si>
  <si>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</si>
  <si>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</si>
  <si>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</si>
  <si>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</si>
  <si>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</si>
  <si>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</si>
  <si>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</si>
  <si>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</si>
  <si>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</si>
  <si>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</si>
  <si>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</si>
  <si>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</si>
  <si>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</si>
  <si>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</si>
  <si>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</si>
  <si>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</si>
  <si>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</si>
  <si>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</si>
  <si>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</si>
  <si>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</si>
  <si>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</si>
  <si>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</si>
  <si>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</si>
  <si>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</si>
  <si>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</si>
  <si>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</si>
  <si>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</si>
  <si>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</si>
  <si>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</si>
  <si>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</si>
  <si>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</si>
  <si>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</si>
  <si>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</si>
  <si>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</si>
  <si>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</si>
  <si>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</si>
  <si>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</si>
  <si>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</si>
  <si>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</si>
  <si>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</si>
  <si>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</si>
  <si>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</si>
  <si>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</si>
  <si>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</si>
  <si>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</si>
  <si>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</si>
  <si>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</si>
  <si>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</si>
  <si>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</si>
  <si>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</si>
  <si>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</si>
  <si>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</si>
  <si>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</si>
  <si>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</si>
  <si>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</si>
  <si>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</si>
  <si>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</si>
  <si>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</si>
  <si>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</si>
  <si>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</si>
  <si>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</si>
  <si>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</si>
  <si>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</si>
  <si>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</si>
  <si>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</si>
  <si>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</si>
  <si>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</si>
  <si>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</si>
  <si>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</si>
  <si>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</si>
  <si>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</si>
  <si>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</si>
  <si>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</si>
  <si>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</si>
  <si>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</si>
  <si>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</si>
  <si>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</si>
  <si>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</si>
  <si>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</si>
  <si>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</si>
  <si>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</si>
  <si>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</si>
  <si>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</si>
  <si>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</si>
  <si>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</si>
  <si>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</si>
  <si>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</si>
  <si>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</si>
  <si>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</si>
  <si>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</si>
  <si>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</si>
  <si>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</si>
  <si>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</si>
  <si>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</si>
  <si>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</si>
  <si>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</si>
  <si>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</si>
  <si>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</si>
  <si>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</si>
  <si>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</si>
  <si>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</si>
  <si>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</si>
  <si>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</si>
  <si>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</si>
  <si>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</si>
  <si>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</si>
  <si>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</si>
  <si>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</si>
  <si>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</si>
  <si>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</si>
  <si>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</si>
  <si>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</si>
  <si>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</si>
  <si>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</si>
  <si>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</si>
  <si>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</si>
  <si>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</si>
  <si>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</si>
  <si>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</si>
  <si>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</si>
  <si>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</si>
  <si>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</si>
  <si>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</si>
  <si>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</si>
  <si>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</si>
  <si>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</si>
  <si>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</si>
  <si>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</si>
  <si>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</si>
  <si>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</si>
  <si>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</si>
  <si>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</si>
  <si>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</si>
  <si>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</si>
  <si>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</si>
  <si>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</si>
  <si>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</si>
  <si>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</si>
  <si>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</si>
  <si>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</si>
  <si>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</si>
  <si>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</si>
  <si>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</si>
  <si>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</si>
  <si>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</si>
  <si>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</si>
  <si>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</si>
  <si>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</si>
  <si>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</si>
  <si>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</si>
  <si>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</si>
  <si>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</si>
  <si>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</si>
  <si>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</si>
  <si>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</si>
  <si>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</si>
  <si>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</si>
  <si>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</si>
  <si>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</si>
  <si>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</si>
  <si>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</si>
  <si>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</si>
  <si>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</si>
  <si>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</si>
  <si>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</si>
  <si>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</si>
  <si>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</si>
  <si>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</si>
  <si>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</si>
  <si>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</si>
  <si>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</si>
  <si>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</si>
  <si>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</si>
  <si>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</si>
  <si>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</si>
  <si>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</si>
  <si>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</si>
  <si>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</si>
  <si>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</si>
  <si>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</si>
  <si>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</si>
  <si>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</si>
  <si>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</si>
  <si>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</si>
  <si>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</si>
  <si>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</si>
  <si>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</si>
  <si>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</si>
  <si>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</si>
  <si>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</si>
  <si>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</si>
  <si>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</si>
  <si>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</si>
  <si>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</si>
  <si>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</si>
  <si>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</si>
  <si>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</si>
  <si>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</si>
  <si>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</si>
  <si>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</si>
  <si>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</si>
  <si>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</si>
  <si>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</si>
  <si>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</si>
  <si>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</si>
  <si>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</si>
  <si>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</si>
  <si>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</si>
  <si>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</si>
  <si>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</si>
  <si>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</si>
  <si>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</si>
  <si>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</si>
  <si>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</si>
  <si>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</si>
  <si>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</si>
  <si>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</si>
  <si>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</si>
  <si>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</si>
  <si>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</si>
  <si>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</si>
  <si>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</si>
  <si>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</si>
  <si>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</si>
  <si>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</si>
  <si>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</si>
  <si>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</si>
  <si>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</si>
  <si>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</si>
  <si>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</si>
  <si>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</si>
  <si>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</si>
  <si>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</si>
  <si>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</si>
  <si>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</si>
  <si>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</si>
  <si>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</si>
  <si>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</si>
  <si>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</si>
  <si>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</si>
  <si>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</si>
  <si>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</si>
  <si>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</si>
  <si>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</si>
  <si>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</si>
  <si>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</si>
  <si>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</si>
  <si>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</si>
  <si>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</si>
  <si>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</si>
  <si>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</si>
  <si>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</si>
  <si>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</si>
  <si>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</si>
  <si>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</si>
  <si>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</si>
  <si>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</si>
  <si>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</si>
  <si>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</si>
  <si>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</si>
  <si>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</si>
  <si>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</si>
  <si>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</si>
  <si>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</si>
  <si>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</si>
  <si>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</si>
  <si>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</si>
  <si>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</si>
  <si>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</si>
  <si>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</si>
  <si>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</si>
  <si>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</si>
  <si>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</si>
  <si>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</si>
  <si>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</si>
  <si>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</si>
  <si>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</si>
  <si>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</si>
  <si>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</si>
  <si>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</si>
  <si>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</si>
  <si>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</si>
  <si>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</si>
  <si>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</si>
  <si>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</si>
  <si>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</si>
  <si>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</si>
  <si>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</si>
  <si>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</si>
  <si>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</si>
  <si>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</si>
  <si>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</si>
  <si>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</si>
  <si>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</si>
  <si>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</si>
  <si>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</si>
  <si>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</si>
  <si>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</si>
  <si>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</si>
  <si>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</si>
  <si>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</si>
  <si>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</si>
  <si>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</si>
  <si>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</si>
  <si>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</si>
  <si>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</si>
  <si>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</si>
  <si>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</si>
  <si>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</si>
  <si>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</si>
  <si>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</si>
  <si>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</si>
  <si>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</si>
  <si>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</si>
  <si>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</si>
  <si>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</si>
  <si>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</si>
  <si>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</si>
  <si>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</si>
  <si>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</si>
  <si>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</si>
  <si>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</si>
  <si>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</si>
  <si>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</si>
  <si>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</si>
  <si>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</si>
  <si>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</si>
  <si>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</si>
  <si>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</si>
  <si>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</si>
  <si>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</si>
  <si>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</si>
  <si>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</si>
  <si>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</si>
  <si>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</si>
  <si>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</si>
  <si>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</si>
  <si>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</si>
  <si>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</si>
  <si>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</si>
  <si>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</si>
  <si>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</si>
  <si>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</si>
  <si>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</si>
  <si>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</si>
  <si>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</si>
  <si>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</si>
  <si>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</si>
  <si>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</si>
  <si>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</si>
  <si>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</si>
  <si>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</si>
  <si>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</si>
  <si>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</si>
  <si>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</si>
  <si>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</si>
  <si>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</si>
  <si>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</si>
  <si>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</si>
  <si>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</si>
  <si>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</si>
  <si>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</si>
  <si>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</si>
  <si>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</si>
  <si>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</si>
  <si>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</si>
  <si>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</si>
  <si>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</si>
  <si>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</si>
  <si>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</si>
  <si>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</si>
  <si>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</si>
  <si>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</si>
  <si>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</si>
  <si>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</si>
  <si>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</si>
  <si>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</si>
  <si>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</si>
  <si>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</si>
  <si>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</si>
  <si>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</si>
  <si>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</si>
  <si>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</si>
  <si>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</si>
  <si>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</si>
  <si>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</si>
  <si>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</si>
  <si>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</si>
  <si>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</si>
  <si>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</si>
  <si>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</si>
  <si>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</si>
  <si>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</si>
  <si>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</si>
  <si>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</si>
  <si>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</si>
  <si>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</si>
  <si>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</si>
  <si>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</si>
  <si>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</si>
  <si>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</si>
  <si>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</si>
  <si>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</si>
  <si>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</si>
  <si>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</si>
  <si>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</si>
  <si>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</si>
  <si>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</si>
  <si>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</si>
  <si>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</si>
  <si>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</si>
  <si>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</si>
  <si>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</si>
  <si>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</si>
  <si>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</si>
  <si>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</si>
  <si>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</si>
  <si>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</si>
  <si>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</si>
  <si>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</si>
  <si>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</si>
  <si>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</si>
  <si>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</si>
  <si>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</si>
  <si>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</si>
  <si>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</si>
  <si>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</si>
  <si>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</si>
  <si>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</si>
  <si>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</si>
  <si>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</si>
  <si>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</si>
  <si>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</si>
  <si>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</si>
  <si>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</si>
  <si>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</si>
  <si>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</si>
  <si>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</si>
  <si>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</si>
  <si>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</si>
  <si>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</si>
  <si>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</si>
  <si>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</si>
  <si>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</si>
  <si>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</si>
  <si>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</si>
  <si>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</si>
  <si>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</si>
  <si>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</si>
  <si>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</si>
  <si>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</si>
  <si>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</si>
  <si>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</si>
  <si>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</si>
  <si>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</si>
  <si>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</si>
  <si>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</si>
  <si>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</si>
  <si>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</si>
  <si>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</si>
  <si>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</si>
  <si>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</si>
  <si>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</si>
  <si>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</si>
  <si>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</si>
  <si>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</si>
  <si>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</si>
  <si>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</si>
  <si>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</si>
  <si>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</si>
  <si>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</si>
  <si>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</si>
  <si>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</si>
  <si>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</si>
  <si>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</si>
  <si>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</si>
  <si>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</si>
  <si>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</si>
  <si>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</si>
  <si>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</si>
  <si>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</si>
  <si>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</si>
  <si>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</si>
  <si>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</si>
  <si>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</si>
  <si>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</si>
  <si>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</si>
  <si>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</si>
  <si>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</si>
  <si>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</si>
  <si>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</si>
  <si>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</si>
  <si>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</si>
  <si>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</si>
  <si>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</si>
  <si>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</si>
  <si>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</si>
  <si>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</si>
  <si>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</si>
  <si>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</si>
  <si>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</si>
  <si>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</si>
  <si>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</si>
  <si>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</si>
  <si>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</si>
  <si>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</si>
  <si>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</si>
  <si>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</si>
  <si>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</si>
  <si>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</si>
  <si>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</si>
  <si>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</si>
  <si>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</si>
  <si>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</si>
  <si>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</si>
  <si>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</si>
  <si>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</si>
  <si>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</si>
  <si>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</si>
  <si>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</si>
  <si>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</si>
  <si>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</si>
  <si>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</si>
  <si>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</si>
  <si>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</si>
  <si>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</si>
  <si>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</si>
  <si>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</si>
  <si>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</si>
  <si>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</si>
  <si>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</si>
  <si>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</si>
  <si>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</si>
  <si>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</si>
  <si>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</si>
  <si>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</si>
  <si>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</si>
  <si>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</si>
  <si>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</si>
  <si>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</si>
  <si>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</si>
  <si>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</si>
  <si>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</si>
  <si>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</si>
  <si>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</si>
  <si>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</si>
  <si>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</si>
  <si>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</si>
  <si>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</si>
  <si>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</si>
  <si>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</si>
  <si>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</si>
  <si>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</si>
  <si>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</si>
  <si>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</si>
  <si>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</si>
  <si>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</si>
  <si>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</si>
  <si>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</si>
  <si>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</si>
  <si>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</si>
  <si>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</si>
  <si>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</si>
  <si>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</si>
  <si>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</si>
  <si>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</si>
  <si>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</si>
  <si>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</si>
  <si>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</si>
  <si>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</si>
  <si>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</si>
  <si>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</si>
  <si>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</si>
  <si>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</si>
  <si>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</si>
  <si>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</si>
  <si>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</si>
  <si>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</si>
  <si>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</si>
  <si>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</si>
  <si>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</si>
  <si>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</si>
  <si>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</si>
  <si>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</si>
  <si>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</si>
  <si>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</si>
  <si>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</si>
  <si>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</si>
  <si>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</si>
  <si>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</si>
  <si>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</si>
  <si>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</si>
  <si>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</si>
  <si>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</si>
  <si>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</si>
  <si>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</si>
  <si>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</si>
  <si>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</si>
  <si>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</si>
  <si>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</si>
  <si>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</si>
  <si>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</si>
  <si>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</si>
  <si>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</si>
  <si>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</si>
  <si>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</si>
  <si>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</si>
  <si>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</si>
  <si>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</si>
  <si>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</si>
  <si>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</si>
  <si>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</si>
  <si>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</si>
  <si>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</si>
  <si>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</si>
  <si>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</si>
  <si>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</si>
  <si>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</si>
  <si>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</si>
  <si>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</si>
  <si>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</si>
  <si>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</si>
  <si>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</si>
  <si>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</si>
  <si>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</si>
  <si>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</si>
  <si>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</si>
  <si>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</si>
  <si>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</si>
  <si>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</si>
  <si>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</si>
  <si>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</si>
  <si>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</si>
  <si>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</si>
  <si>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</si>
  <si>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</si>
  <si>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</si>
  <si>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</si>
  <si>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</si>
  <si>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</si>
  <si>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</si>
  <si>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</si>
  <si>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</si>
  <si>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</si>
  <si>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</si>
  <si>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</si>
  <si>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</si>
  <si>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</si>
  <si>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</si>
  <si>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</si>
  <si>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</si>
  <si>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</si>
  <si>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</si>
  <si>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</si>
  <si>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</si>
  <si>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</si>
  <si>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</si>
  <si>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</si>
  <si>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</si>
  <si>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</si>
  <si>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</si>
  <si>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</si>
  <si>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</si>
  <si>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</si>
  <si>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</si>
  <si>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</si>
  <si>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</si>
  <si>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</si>
  <si>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</si>
  <si>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</si>
  <si>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</si>
  <si>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</si>
  <si>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</si>
  <si>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</si>
  <si>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</si>
  <si>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</si>
  <si>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</si>
  <si>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</si>
  <si>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</si>
  <si>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</si>
  <si>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</si>
  <si>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</si>
  <si>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</si>
  <si>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</si>
  <si>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</si>
  <si>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</si>
  <si>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</si>
  <si>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</si>
  <si>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</si>
  <si>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</si>
  <si>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</si>
  <si>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</si>
  <si>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</si>
  <si>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</si>
  <si>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</si>
  <si>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</si>
  <si>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</si>
  <si>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</si>
  <si>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</si>
  <si>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</si>
  <si>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</si>
  <si>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</si>
  <si>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</si>
  <si>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</si>
  <si>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</si>
  <si>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</si>
  <si>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</si>
  <si>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</si>
  <si>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</si>
  <si>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</si>
  <si>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</si>
  <si>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</si>
  <si>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</si>
  <si>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</si>
  <si>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</si>
  <si>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</si>
  <si>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</si>
  <si>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</si>
  <si>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</si>
  <si>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</si>
  <si>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</si>
  <si>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</si>
  <si>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</si>
  <si>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</si>
  <si>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</si>
  <si>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</si>
  <si>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</si>
  <si>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</si>
  <si>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</si>
  <si>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</si>
  <si>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</si>
  <si>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</si>
  <si>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</si>
  <si>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</si>
  <si>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</si>
  <si>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</si>
  <si>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</si>
  <si>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</si>
  <si>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</si>
  <si>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</si>
  <si>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</si>
  <si>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</si>
  <si>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</si>
  <si>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</si>
  <si>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</si>
  <si>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</si>
  <si>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</si>
  <si>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</si>
  <si>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</si>
  <si>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</si>
  <si>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</si>
  <si>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</si>
  <si>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</si>
  <si>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</si>
  <si>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</si>
  <si>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</si>
  <si>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</si>
  <si>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</si>
  <si>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</si>
  <si>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</si>
  <si>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</si>
  <si>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</si>
  <si>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</si>
  <si>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</si>
  <si>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</si>
  <si>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</si>
  <si>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</si>
  <si>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</si>
  <si>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</si>
  <si>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</si>
  <si>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</si>
  <si>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</si>
  <si>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</si>
  <si>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</si>
  <si>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</si>
  <si>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</si>
  <si>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</si>
  <si>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</si>
  <si>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</si>
  <si>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</si>
  <si>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</si>
  <si>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</si>
  <si>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</si>
  <si>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</si>
  <si>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</si>
  <si>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</si>
  <si>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</si>
  <si>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</si>
  <si>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</si>
  <si>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</si>
  <si>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</si>
  <si>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</si>
  <si>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</si>
  <si>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</si>
  <si>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</si>
  <si>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</si>
  <si>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</si>
  <si>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</si>
  <si>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</si>
  <si>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</si>
  <si>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</si>
  <si>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</si>
  <si>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</si>
  <si>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</si>
  <si>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</si>
  <si>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</si>
  <si>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</si>
  <si>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</si>
  <si>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</si>
  <si>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</si>
  <si>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</si>
  <si>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</si>
  <si>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</si>
  <si>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</si>
  <si>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</si>
  <si>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</si>
  <si>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</si>
  <si>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</si>
  <si>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</si>
  <si>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</si>
  <si>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</si>
  <si>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</si>
  <si>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</si>
  <si>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</si>
  <si>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</si>
  <si>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</si>
  <si>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</si>
  <si>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</si>
  <si>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</si>
  <si>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</si>
  <si>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</si>
  <si>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</si>
  <si>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</si>
  <si>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</si>
  <si>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</si>
  <si>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</si>
  <si>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</si>
  <si>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</si>
  <si>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</si>
  <si>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</si>
  <si>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</si>
  <si>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</si>
  <si>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</si>
  <si>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</si>
  <si>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</si>
  <si>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</si>
  <si>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</si>
  <si>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</si>
  <si>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</si>
  <si>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</si>
  <si>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</si>
  <si>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</si>
  <si>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</si>
  <si>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</si>
  <si>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</si>
  <si>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</si>
  <si>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</si>
  <si>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</si>
  <si>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</si>
  <si>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</si>
  <si>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</si>
  <si>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</si>
  <si>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</si>
  <si>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</si>
  <si>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</si>
  <si>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</si>
  <si>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</si>
  <si>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</si>
  <si>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</si>
  <si>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</si>
  <si>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</si>
  <si>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</si>
  <si>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</si>
  <si>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</si>
  <si>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</si>
  <si>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</si>
  <si>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</si>
  <si>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</si>
  <si>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</si>
  <si>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</si>
  <si>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</si>
  <si>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</si>
  <si>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</si>
  <si>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</si>
  <si>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</si>
  <si>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</si>
  <si>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</si>
  <si>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</si>
  <si>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</si>
  <si>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</si>
  <si>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</si>
  <si>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</si>
  <si>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</si>
  <si>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</si>
  <si>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</si>
  <si>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</si>
  <si>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</si>
  <si>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</si>
  <si>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</si>
  <si>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</si>
  <si>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</si>
  <si>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</si>
  <si>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</si>
  <si>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</si>
  <si>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</si>
  <si>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</si>
  <si>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</si>
  <si>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</si>
  <si>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</si>
  <si>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</si>
  <si>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</si>
  <si>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</si>
  <si>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</si>
  <si>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</si>
  <si>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</si>
  <si>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</si>
  <si>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</si>
  <si>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</si>
  <si>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</si>
  <si>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</si>
  <si>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</si>
  <si>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</si>
  <si>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</si>
  <si>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</si>
  <si>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</si>
  <si>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</si>
  <si>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</si>
  <si>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</si>
  <si>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</si>
  <si>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</si>
  <si>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</si>
  <si>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</si>
  <si>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</si>
  <si>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</si>
  <si>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</si>
  <si>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</si>
  <si>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</si>
  <si>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</si>
  <si>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</si>
  <si>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</si>
  <si>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</si>
  <si>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</si>
  <si>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</si>
  <si>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</si>
  <si>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</si>
  <si>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</si>
  <si>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</si>
  <si>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</si>
  <si>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</si>
  <si>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</si>
  <si>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</si>
  <si>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</si>
  <si>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</si>
  <si>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</si>
  <si>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</si>
  <si>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</si>
  <si>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</si>
  <si>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</si>
  <si>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</si>
  <si>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</si>
  <si>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</si>
  <si>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</si>
  <si>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</si>
  <si>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</si>
  <si>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</si>
  <si>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</si>
  <si>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</si>
  <si>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</si>
  <si>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</si>
  <si>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</si>
  <si>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</si>
  <si>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</si>
  <si>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</si>
  <si>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</si>
  <si>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</si>
  <si>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</si>
  <si>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</si>
  <si>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</si>
  <si>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</si>
  <si>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</si>
  <si>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</si>
  <si>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</si>
  <si>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</si>
  <si>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</si>
  <si>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</si>
  <si>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</si>
  <si>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</si>
  <si>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</si>
  <si>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</si>
  <si>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</si>
  <si>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</si>
  <si>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</si>
  <si>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</si>
  <si>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</si>
  <si>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</si>
  <si>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</si>
  <si>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</si>
  <si>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</si>
  <si>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</si>
  <si>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</si>
  <si>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</si>
  <si>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</si>
  <si>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</si>
  <si>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</si>
  <si>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</si>
  <si>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</si>
  <si>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</si>
  <si>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</si>
  <si>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</si>
  <si>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</si>
  <si>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</si>
  <si>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</si>
  <si>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</si>
  <si>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</si>
  <si>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</si>
  <si>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</si>
  <si>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</si>
  <si>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</si>
  <si>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</si>
  <si>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</si>
  <si>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</si>
  <si>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</si>
  <si>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</si>
  <si>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</si>
  <si>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</si>
  <si>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</si>
  <si>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</si>
  <si>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</si>
  <si>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</si>
  <si>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</si>
  <si>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</si>
  <si>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</si>
  <si>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</si>
  <si>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</si>
  <si>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</si>
  <si>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</si>
  <si>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</si>
  <si>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</si>
  <si>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</si>
  <si>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</si>
  <si>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</si>
  <si>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</si>
  <si>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</si>
  <si>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</si>
  <si>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</si>
  <si>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</si>
  <si>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</si>
  <si>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</si>
  <si>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</si>
  <si>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</si>
  <si>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</si>
  <si>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</si>
  <si>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</si>
  <si>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</si>
  <si>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</si>
  <si>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</si>
  <si>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</si>
  <si>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</si>
  <si>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</si>
  <si>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</si>
  <si>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</si>
  <si>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</si>
  <si>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</si>
  <si>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</si>
  <si>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</si>
  <si>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</si>
  <si>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</si>
  <si>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</si>
  <si>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</si>
  <si>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</si>
  <si>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</si>
  <si>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</si>
  <si>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</si>
  <si>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</si>
  <si>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</si>
  <si>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</si>
  <si>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</si>
  <si>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</si>
  <si>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</si>
  <si>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</si>
  <si>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</si>
  <si>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</si>
  <si>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</si>
  <si>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</si>
  <si>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</si>
  <si>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</si>
  <si>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</si>
  <si>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</si>
  <si>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</si>
  <si>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</si>
  <si>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</si>
  <si>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</si>
  <si>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</si>
  <si>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</si>
  <si>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</si>
  <si>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</si>
  <si>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</si>
  <si>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</si>
  <si>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</si>
  <si>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</si>
  <si>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</si>
  <si>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</si>
  <si>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</si>
  <si>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</si>
  <si>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</si>
  <si>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</si>
  <si>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</si>
  <si>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</si>
  <si>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</si>
  <si>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</si>
  <si>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</si>
  <si>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</si>
  <si>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</si>
  <si>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</si>
  <si>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</si>
  <si>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</si>
  <si>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</si>
  <si>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</si>
  <si>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</si>
  <si>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</si>
  <si>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</si>
  <si>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</si>
  <si>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</si>
  <si>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</si>
  <si>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</si>
  <si>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</si>
  <si>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</si>
  <si>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</si>
  <si>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</si>
  <si>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</si>
  <si>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</si>
  <si>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</si>
  <si>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</si>
  <si>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</si>
  <si>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</si>
  <si>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</si>
  <si>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</si>
  <si>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</si>
  <si>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</si>
  <si>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</si>
  <si>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</si>
  <si>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</si>
  <si>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</si>
  <si>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</si>
  <si>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</si>
  <si>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</si>
  <si>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</si>
  <si>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</si>
  <si>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</si>
  <si>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</si>
  <si>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</si>
  <si>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</si>
  <si>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</si>
  <si>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</si>
  <si>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</si>
  <si>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</si>
  <si>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</si>
  <si>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</si>
  <si>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</si>
  <si>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</si>
  <si>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</si>
  <si>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</si>
  <si>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</si>
  <si>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</si>
  <si>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</si>
  <si>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</si>
  <si>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</si>
  <si>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</si>
  <si>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</si>
  <si>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</si>
  <si>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</si>
  <si>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</si>
  <si>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</si>
  <si>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</si>
  <si>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</si>
  <si>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</si>
  <si>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</si>
  <si>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</si>
  <si>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</si>
  <si>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</si>
  <si>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</si>
  <si>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</si>
  <si>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</si>
  <si>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</si>
  <si>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</si>
  <si>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</si>
  <si>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</si>
  <si>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</si>
  <si>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</si>
  <si>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</si>
  <si>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</si>
  <si>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</si>
  <si>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</si>
  <si>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</si>
  <si>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</si>
  <si>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</si>
  <si>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</si>
  <si>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</si>
  <si>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</si>
  <si>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</si>
  <si>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</si>
  <si>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</si>
  <si>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</si>
  <si>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</si>
  <si>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</si>
  <si>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</si>
  <si>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</si>
  <si>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</si>
  <si>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</si>
  <si>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</si>
  <si>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</si>
  <si>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</si>
  <si>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</si>
  <si>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</si>
  <si>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</si>
  <si>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</si>
  <si>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</si>
  <si>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</si>
  <si>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</si>
  <si>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</si>
  <si>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</si>
  <si>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</si>
  <si>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</si>
  <si>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</si>
  <si>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</si>
  <si>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</si>
  <si>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</si>
  <si>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</si>
  <si>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</si>
  <si>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</si>
  <si>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</si>
  <si>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</si>
  <si>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</si>
  <si>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</si>
  <si>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</si>
  <si>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</si>
  <si>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</si>
  <si>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</si>
  <si>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</si>
  <si>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</si>
  <si>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</si>
  <si>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</si>
  <si>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</si>
  <si>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</si>
  <si>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</si>
  <si>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</si>
  <si>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</si>
  <si>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</si>
  <si>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</si>
  <si>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</si>
  <si>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</si>
  <si>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</si>
  <si>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</si>
  <si>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</si>
  <si>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</si>
  <si>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</si>
  <si>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</si>
  <si>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</si>
  <si>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</si>
  <si>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</si>
  <si>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</si>
  <si>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</si>
  <si>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</si>
  <si>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</si>
  <si>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</si>
  <si>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</si>
  <si>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</si>
  <si>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</si>
  <si>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</si>
  <si>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</si>
  <si>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</si>
  <si>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</si>
  <si>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</si>
  <si>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</si>
  <si>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</si>
  <si>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</si>
  <si>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</si>
  <si>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</si>
  <si>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</si>
  <si>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</si>
  <si>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</si>
  <si>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</si>
  <si>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</si>
  <si>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</si>
  <si>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</si>
  <si>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</si>
  <si>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</si>
  <si>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</si>
  <si>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</si>
  <si>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</si>
  <si>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</si>
  <si>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</si>
  <si>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</si>
  <si>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</si>
  <si>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</si>
  <si>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</si>
  <si>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</si>
  <si>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</si>
  <si>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</si>
  <si>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</si>
  <si>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</si>
  <si>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</si>
  <si>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</si>
  <si>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</si>
  <si>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</si>
  <si>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</si>
  <si>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</si>
  <si>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</si>
  <si>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</si>
  <si>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</si>
  <si>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</si>
  <si>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</si>
  <si>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</si>
  <si>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</si>
  <si>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</si>
  <si>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</si>
  <si>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</si>
  <si>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</si>
  <si>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</si>
  <si>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</si>
  <si>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</si>
  <si>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</si>
  <si>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</si>
  <si>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</si>
  <si>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</si>
  <si>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</si>
  <si>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</si>
  <si>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</si>
  <si>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</si>
  <si>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</si>
  <si>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</si>
  <si>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</si>
  <si>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</si>
  <si>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</si>
  <si>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</si>
  <si>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</si>
  <si>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</si>
  <si>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</si>
  <si>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</si>
  <si>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</si>
  <si>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</si>
  <si>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</si>
  <si>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</si>
  <si>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</si>
  <si>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</si>
  <si>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</si>
  <si>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</si>
  <si>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</si>
  <si>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</si>
  <si>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</si>
  <si>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</si>
  <si>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</si>
  <si>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</si>
  <si>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</si>
  <si>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</si>
  <si>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</si>
  <si>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</si>
  <si>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</si>
  <si>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</si>
  <si>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</si>
  <si>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</si>
  <si>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</si>
  <si>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</si>
  <si>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</si>
  <si>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</si>
  <si>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</si>
  <si>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</si>
  <si>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</si>
  <si>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</si>
  <si>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</si>
  <si>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</si>
  <si>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</si>
  <si>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</si>
  <si>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</si>
  <si>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</si>
  <si>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</si>
  <si>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</si>
  <si>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</si>
  <si>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</si>
  <si>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</si>
  <si>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</si>
  <si>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</si>
  <si>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</si>
  <si>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</si>
  <si>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</si>
  <si>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</si>
  <si>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</si>
  <si>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</si>
  <si>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</si>
  <si>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</si>
  <si>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</si>
  <si>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</si>
  <si>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</si>
  <si>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</si>
  <si>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</si>
  <si>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</si>
  <si>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</si>
  <si>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</si>
  <si>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</si>
  <si>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</si>
  <si>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</si>
  <si>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</si>
  <si>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</si>
  <si>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</si>
  <si>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</si>
  <si>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</si>
  <si>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</si>
  <si>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</si>
  <si>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</si>
  <si>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</si>
  <si>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</si>
  <si>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</si>
  <si>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</si>
  <si>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</si>
  <si>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</si>
  <si>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</si>
  <si>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</si>
  <si>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</si>
  <si>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</si>
  <si>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</si>
  <si>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</si>
  <si>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</si>
  <si>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</si>
  <si>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</si>
  <si>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</si>
  <si>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</si>
  <si>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</si>
  <si>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</si>
  <si>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</si>
  <si>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</si>
  <si>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</si>
  <si>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</si>
  <si>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</si>
  <si>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</si>
  <si>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</si>
  <si>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</si>
  <si>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</si>
  <si>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</si>
  <si>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</si>
  <si>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</si>
  <si>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</si>
  <si>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</si>
  <si>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</si>
  <si>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</si>
  <si>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</si>
  <si>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</si>
  <si>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</si>
  <si>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</si>
  <si>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</si>
  <si>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</si>
  <si>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</si>
  <si>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</si>
  <si>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</si>
  <si>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</si>
  <si>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</si>
  <si>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</si>
  <si>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</si>
  <si>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</si>
  <si>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</si>
  <si>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</si>
  <si>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</si>
  <si>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</si>
  <si>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</si>
  <si>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</si>
  <si>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</si>
  <si>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</si>
  <si>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</si>
  <si>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</si>
  <si>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</si>
  <si>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</si>
  <si>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</si>
  <si>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</si>
  <si>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</si>
  <si>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</si>
  <si>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</si>
  <si>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</si>
  <si>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</si>
  <si>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</si>
  <si>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</si>
  <si>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</si>
  <si>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</si>
  <si>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</si>
  <si>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</si>
  <si>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</si>
  <si>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</si>
  <si>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</si>
  <si>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</si>
  <si>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</si>
  <si>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</si>
  <si>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</si>
  <si>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</si>
  <si>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</si>
  <si>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</si>
  <si>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</si>
  <si>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</si>
  <si>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</si>
  <si>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</si>
  <si>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</si>
  <si>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</si>
  <si>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</si>
  <si>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</si>
  <si>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</si>
  <si>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</si>
  <si>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</si>
  <si>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</si>
  <si>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</si>
  <si>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</si>
  <si>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</si>
  <si>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</si>
  <si>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</si>
  <si>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</si>
  <si>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</si>
  <si>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</si>
  <si>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</si>
  <si>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</si>
  <si>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</si>
  <si>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</si>
  <si>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</si>
  <si>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</si>
  <si>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</si>
  <si>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</si>
  <si>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</si>
  <si>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</si>
  <si>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</si>
  <si>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</si>
  <si>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</si>
  <si>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</si>
  <si>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</si>
  <si>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</si>
  <si>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</si>
  <si>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</si>
  <si>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</si>
  <si>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</si>
  <si>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</si>
  <si>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</si>
  <si>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</si>
  <si>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</si>
  <si>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</si>
  <si>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</si>
  <si>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</si>
  <si>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</si>
  <si>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</si>
  <si>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</si>
  <si>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</si>
  <si>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</si>
  <si>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</si>
  <si>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</si>
  <si>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</si>
  <si>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</si>
  <si>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</si>
  <si>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</si>
  <si>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</si>
  <si>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</si>
  <si>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</si>
  <si>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</si>
  <si>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</si>
  <si>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</si>
  <si>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</si>
  <si>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</si>
  <si>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</si>
  <si>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</si>
  <si>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</si>
  <si>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</si>
  <si>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</si>
  <si>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</si>
  <si>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</si>
  <si>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</si>
  <si>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</si>
  <si>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</si>
  <si>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</si>
  <si>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</si>
  <si>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</si>
  <si>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</si>
  <si>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</si>
  <si>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</si>
  <si>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</si>
  <si>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</si>
  <si>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</si>
  <si>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</si>
  <si>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</si>
  <si>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</si>
  <si>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</si>
  <si>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</si>
  <si>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</si>
  <si>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</si>
  <si>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</si>
  <si>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</si>
  <si>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</si>
  <si>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</si>
  <si>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</si>
  <si>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</si>
  <si>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</si>
  <si>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</si>
  <si>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</si>
  <si>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</si>
  <si>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</si>
  <si>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</si>
  <si>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</si>
  <si>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</si>
  <si>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</si>
  <si>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</si>
  <si>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</si>
  <si>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</si>
  <si>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</si>
  <si>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</si>
  <si>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</si>
  <si>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</si>
  <si>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</si>
  <si>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</si>
  <si>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</si>
  <si>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</si>
  <si>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</si>
  <si>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</si>
  <si>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</si>
  <si>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</si>
  <si>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</si>
  <si>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</si>
  <si>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</si>
  <si>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</si>
  <si>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</si>
  <si>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</si>
  <si>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</si>
  <si>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</si>
  <si>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</si>
  <si>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</si>
  <si>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</si>
  <si>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</si>
  <si>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</si>
  <si>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</si>
  <si>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</si>
  <si>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</si>
  <si>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</si>
  <si>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</si>
  <si>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</si>
  <si>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</si>
  <si>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</si>
  <si>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</si>
  <si>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</si>
  <si>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</si>
  <si>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</si>
  <si>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</si>
  <si>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</si>
  <si>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</si>
  <si>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</si>
  <si>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</si>
  <si>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</si>
  <si>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</si>
  <si>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</si>
  <si>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</si>
  <si>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</si>
  <si>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</si>
  <si>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</si>
  <si>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</si>
  <si>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</si>
  <si>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</si>
  <si>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</si>
  <si>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</si>
  <si>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</si>
  <si>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</si>
  <si>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</si>
  <si>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</si>
  <si>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</si>
  <si>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</si>
  <si>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</si>
  <si>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</si>
  <si>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</si>
  <si>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</si>
  <si>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</si>
  <si>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</si>
  <si>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</si>
  <si>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</si>
  <si>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</si>
  <si>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</si>
  <si>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</si>
  <si>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</si>
  <si>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</si>
  <si>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</si>
  <si>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</si>
  <si>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</si>
  <si>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</si>
  <si>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</si>
  <si>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</si>
  <si>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</si>
  <si>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</si>
  <si>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</si>
  <si>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</si>
  <si>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</si>
  <si>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</si>
  <si>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</si>
  <si>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</si>
  <si>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</si>
  <si>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</si>
  <si>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</si>
  <si>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</si>
  <si>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</si>
  <si>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</si>
  <si>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</si>
  <si>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</si>
  <si>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</si>
  <si>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</si>
  <si>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</si>
  <si>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</si>
  <si>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</si>
  <si>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</si>
  <si>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</si>
  <si>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</si>
  <si>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</si>
  <si>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</si>
  <si>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</si>
  <si>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</si>
  <si>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</si>
  <si>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</si>
  <si>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</si>
  <si>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</si>
  <si>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</si>
  <si>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</si>
  <si>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</si>
  <si>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</si>
  <si>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</si>
  <si>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</si>
  <si>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</si>
  <si>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</si>
  <si>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</si>
  <si>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</si>
  <si>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</si>
  <si>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</si>
  <si>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</si>
  <si>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</si>
  <si>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</si>
  <si>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</si>
  <si>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</si>
  <si>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</si>
  <si>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</si>
  <si>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</si>
  <si>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</si>
  <si>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</si>
  <si>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</si>
  <si>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</si>
  <si>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</si>
  <si>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</si>
  <si>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</si>
  <si>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</si>
  <si>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</si>
  <si>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</si>
  <si>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</si>
  <si>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</si>
  <si>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</si>
  <si>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</si>
  <si>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</si>
  <si>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</si>
  <si>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</si>
  <si>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</si>
  <si>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</si>
  <si>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</si>
  <si>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</si>
  <si>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</si>
  <si>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</si>
  <si>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</si>
  <si>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</si>
  <si>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</si>
  <si>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</si>
  <si>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</si>
  <si>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</si>
  <si>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</si>
  <si>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</si>
  <si>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</si>
  <si>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</si>
  <si>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</si>
  <si>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</si>
  <si>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</si>
  <si>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</si>
  <si>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</si>
  <si>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</si>
  <si>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</si>
  <si>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</si>
  <si>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</si>
  <si>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</si>
  <si>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</si>
  <si>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</si>
  <si>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</si>
  <si>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</si>
  <si>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</si>
  <si>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</si>
  <si>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</si>
  <si>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</si>
  <si>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</si>
  <si>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</si>
  <si>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</si>
  <si>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</si>
  <si>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</si>
  <si>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</si>
  <si>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</si>
  <si>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</si>
  <si>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</si>
  <si>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</si>
  <si>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</si>
  <si>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</si>
  <si>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</si>
  <si>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</si>
  <si>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</si>
  <si>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</si>
  <si>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</si>
  <si>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</si>
  <si>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</si>
  <si>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</si>
  <si>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</si>
  <si>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</si>
  <si>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</si>
  <si>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</si>
  <si>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</si>
  <si>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</si>
  <si>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</si>
  <si>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</si>
  <si>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</si>
  <si>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</si>
  <si>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</si>
  <si>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</si>
  <si>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</si>
  <si>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</si>
  <si>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</si>
  <si>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</si>
  <si>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</si>
  <si>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</si>
  <si>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</si>
  <si>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</si>
  <si>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</si>
  <si>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</si>
  <si>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</si>
  <si>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</si>
  <si>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</si>
  <si>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</si>
  <si>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</si>
  <si>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</si>
  <si>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</si>
  <si>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</si>
  <si>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</si>
  <si>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</si>
  <si>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</si>
  <si>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</si>
  <si>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</si>
  <si>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</si>
  <si>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</si>
  <si>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</si>
  <si>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</si>
  <si>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</si>
  <si>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</si>
  <si>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</si>
  <si>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</si>
  <si>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</si>
  <si>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</si>
  <si>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</si>
  <si>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</si>
  <si>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</si>
  <si>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</si>
  <si>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</si>
  <si>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</si>
  <si>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</si>
  <si>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</si>
  <si>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</si>
  <si>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</si>
  <si>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</si>
  <si>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</si>
  <si>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</si>
  <si>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</si>
  <si>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</si>
  <si>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</si>
  <si>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</si>
  <si>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</si>
  <si>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</si>
  <si>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</si>
  <si>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</si>
  <si>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</si>
  <si>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</si>
  <si>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</si>
  <si>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</si>
  <si>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</si>
  <si>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</si>
  <si>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</si>
  <si>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</si>
  <si>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</si>
  <si>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</si>
  <si>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</si>
  <si>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</si>
  <si>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</si>
  <si>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</si>
  <si>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</si>
  <si>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</si>
  <si>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</si>
  <si>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</si>
  <si>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</si>
  <si>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</si>
  <si>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</si>
  <si>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</si>
  <si>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</si>
  <si>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</si>
  <si>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</si>
  <si>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</si>
  <si>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</si>
  <si>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</si>
  <si>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</si>
  <si>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</si>
  <si>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</si>
  <si>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</si>
  <si>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</si>
  <si>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</si>
  <si>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</si>
  <si>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</si>
  <si>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</si>
  <si>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</si>
  <si>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</si>
  <si>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</si>
  <si>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</si>
  <si>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</si>
  <si>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</si>
  <si>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</si>
  <si>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</si>
  <si>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</si>
  <si>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</si>
  <si>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</si>
  <si>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</si>
  <si>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</si>
  <si>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</si>
  <si>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</si>
  <si>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</si>
  <si>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</si>
  <si>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</si>
  <si>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</si>
  <si>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</si>
  <si>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</si>
  <si>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</si>
  <si>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</si>
  <si>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</si>
  <si>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</si>
  <si>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</si>
  <si>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</si>
  <si>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</si>
  <si>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</si>
  <si>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</si>
  <si>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</si>
  <si>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</si>
  <si>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</si>
  <si>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</si>
  <si>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</si>
  <si>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</si>
  <si>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</si>
  <si>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</si>
  <si>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</si>
  <si>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</si>
  <si>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</si>
  <si>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</si>
  <si>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</si>
  <si>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</si>
  <si>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</si>
  <si>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</si>
  <si>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</si>
  <si>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</si>
  <si>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</si>
  <si>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</si>
  <si>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</si>
  <si>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</si>
  <si>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</si>
  <si>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</si>
  <si>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</si>
  <si>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</si>
  <si>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</si>
  <si>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</si>
  <si>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</si>
  <si>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</si>
  <si>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</si>
  <si>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</si>
  <si>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</si>
  <si>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</si>
  <si>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</si>
  <si>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</si>
  <si>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</si>
  <si>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</si>
  <si>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</si>
  <si>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</si>
  <si>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</si>
  <si>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</si>
  <si>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</si>
  <si>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</si>
  <si>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</si>
  <si>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</si>
  <si>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</si>
  <si>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</si>
  <si>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</si>
  <si>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</si>
  <si>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</si>
  <si>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</si>
  <si>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</si>
  <si>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</si>
  <si>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</si>
  <si>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</si>
  <si>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</si>
  <si>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</si>
  <si>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</si>
  <si>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</si>
  <si>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</si>
  <si>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</si>
  <si>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</si>
  <si>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</si>
  <si>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</si>
  <si>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</si>
  <si>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</si>
  <si>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</si>
  <si>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</si>
  <si>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</si>
  <si>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</si>
  <si>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</si>
  <si>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</si>
  <si>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</si>
  <si>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</si>
  <si>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</si>
  <si>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</si>
  <si>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</si>
  <si>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</si>
  <si>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</si>
  <si>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</si>
  <si>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</si>
  <si>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</si>
  <si>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</si>
  <si>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</si>
  <si>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</si>
  <si>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</si>
  <si>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</si>
  <si>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</si>
  <si>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</si>
  <si>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</si>
  <si>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</si>
  <si>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</si>
  <si>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</si>
  <si>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</si>
  <si>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</si>
  <si>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</si>
  <si>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</si>
  <si>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</si>
  <si>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</si>
  <si>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</si>
  <si>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</si>
  <si>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</si>
  <si>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</si>
  <si>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</si>
  <si>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</si>
  <si>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</si>
  <si>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</si>
  <si>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</si>
  <si>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</si>
  <si>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</si>
  <si>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</si>
  <si>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</si>
  <si>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</si>
  <si>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</si>
  <si>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</si>
  <si>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</si>
  <si>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</si>
  <si>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</si>
  <si>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</si>
  <si>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</si>
  <si>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</si>
  <si>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</si>
  <si>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</si>
  <si>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</si>
  <si>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</si>
  <si>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</si>
  <si>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</si>
  <si>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</si>
  <si>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</si>
  <si>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</si>
  <si>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</si>
  <si>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</si>
  <si>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</si>
  <si>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</si>
  <si>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</si>
  <si>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</si>
  <si>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</si>
  <si>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</si>
  <si>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</si>
  <si>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</si>
  <si>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</si>
  <si>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</si>
  <si>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</si>
  <si>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</si>
  <si>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</si>
  <si>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</si>
  <si>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</si>
  <si>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</si>
  <si>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</si>
  <si>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</si>
  <si>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</si>
  <si>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</si>
  <si>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</si>
  <si>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</si>
  <si>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</si>
  <si>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</si>
  <si>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</si>
  <si>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</si>
  <si>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</si>
  <si>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</si>
  <si>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</si>
  <si>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</si>
  <si>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</si>
  <si>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</si>
  <si>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</si>
  <si>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</si>
  <si>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</si>
  <si>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</si>
  <si>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</si>
  <si>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</si>
  <si>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</si>
  <si>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</si>
  <si>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</si>
  <si>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</si>
  <si>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</si>
  <si>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</si>
  <si>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</si>
  <si>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</si>
  <si>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</si>
  <si>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</si>
  <si>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</si>
  <si>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</si>
  <si>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</si>
  <si>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</si>
  <si>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</si>
  <si>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</si>
  <si>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</si>
  <si>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</si>
  <si>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</si>
  <si>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</si>
  <si>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</si>
  <si>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</si>
  <si>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</si>
  <si>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</si>
  <si>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</si>
  <si>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</si>
  <si>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</si>
  <si>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</si>
  <si>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</si>
  <si>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</si>
  <si>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</si>
  <si>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</si>
  <si>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</si>
  <si>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</si>
  <si>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</si>
  <si>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</si>
  <si>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</si>
  <si>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</si>
  <si>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</si>
  <si>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</si>
  <si>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</si>
  <si>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</si>
  <si>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</si>
  <si>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</si>
  <si>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</si>
  <si>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</si>
  <si>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</si>
  <si>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</si>
  <si>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</si>
  <si>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</si>
  <si>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</si>
  <si>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</si>
  <si>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</si>
  <si>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</si>
  <si>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</si>
  <si>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</si>
  <si>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</si>
  <si>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</si>
  <si>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</si>
  <si>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</si>
  <si>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</si>
  <si>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</si>
  <si>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</si>
  <si>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</si>
  <si>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</si>
  <si>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</si>
  <si>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</si>
  <si>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</si>
  <si>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</si>
  <si>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</si>
  <si>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</si>
  <si>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</si>
  <si>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</si>
  <si>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</si>
  <si>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</si>
  <si>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</si>
  <si>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</si>
  <si>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</si>
  <si>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</si>
  <si>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</si>
  <si>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</si>
  <si>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</si>
  <si>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</si>
  <si>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</si>
  <si>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</si>
  <si>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</si>
  <si>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</si>
  <si>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</si>
  <si>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</si>
  <si>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</si>
  <si>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</si>
  <si>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</si>
  <si>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</si>
  <si>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</si>
  <si>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</si>
  <si>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</si>
  <si>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</si>
  <si>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</si>
  <si>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</si>
  <si>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</si>
  <si>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</si>
  <si>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</si>
  <si>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</si>
  <si>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</si>
  <si>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</si>
  <si>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</si>
  <si>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</si>
  <si>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</si>
  <si>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</si>
  <si>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</si>
  <si>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</si>
  <si>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</si>
  <si>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</si>
  <si>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</si>
  <si>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</si>
  <si>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</si>
  <si>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</si>
  <si>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</si>
  <si>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</si>
  <si>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</si>
  <si>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</si>
  <si>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</si>
  <si>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</si>
  <si>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</si>
  <si>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</si>
  <si>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</si>
  <si>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</si>
  <si>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</si>
  <si>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</si>
  <si>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</si>
  <si>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</si>
  <si>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</si>
  <si>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</si>
  <si>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</si>
  <si>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</si>
  <si>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</si>
  <si>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</si>
  <si>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</si>
  <si>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</si>
  <si>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</si>
  <si>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</si>
  <si>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</si>
  <si>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</si>
  <si>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</si>
  <si>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</si>
  <si>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</si>
  <si>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</si>
  <si>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</si>
  <si>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</si>
  <si>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</si>
  <si>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</si>
  <si>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</si>
  <si>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</si>
  <si>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</si>
  <si>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</si>
  <si>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</si>
  <si>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</si>
  <si>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</si>
  <si>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</si>
  <si>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</si>
  <si>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</si>
  <si>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</si>
  <si>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</si>
  <si>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</si>
  <si>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</si>
  <si>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</si>
  <si>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</si>
  <si>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</si>
  <si>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</si>
  <si>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</si>
  <si>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</si>
  <si>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</si>
  <si>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</si>
  <si>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</si>
  <si>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</si>
  <si>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</si>
  <si>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</si>
  <si>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</si>
  <si>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</si>
  <si>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</si>
  <si>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</si>
  <si>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</si>
  <si>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</si>
  <si>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</si>
  <si>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</si>
  <si>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</si>
  <si>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</si>
  <si>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</si>
  <si>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</si>
  <si>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</si>
  <si>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</si>
  <si>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</si>
  <si>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</si>
  <si>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</si>
  <si>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</si>
  <si>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</si>
  <si>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</si>
  <si>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</si>
  <si>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</si>
  <si>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</si>
  <si>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</si>
  <si>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</si>
  <si>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</si>
  <si>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</si>
  <si>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</si>
  <si>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</si>
  <si>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</si>
  <si>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</si>
  <si>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</si>
  <si>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</si>
  <si>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</si>
  <si>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</si>
  <si>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</si>
  <si>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</si>
  <si>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</si>
  <si>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</si>
  <si>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</si>
  <si>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</si>
  <si>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</si>
  <si>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</si>
  <si>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</si>
  <si>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</si>
  <si>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</si>
  <si>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</si>
  <si>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</si>
  <si>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</si>
  <si>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</si>
  <si>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</si>
  <si>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</si>
  <si>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</si>
  <si>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</si>
  <si>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</si>
  <si>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</si>
  <si>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</si>
  <si>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</si>
  <si>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</si>
  <si>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</si>
  <si>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</si>
  <si>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</si>
  <si>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</si>
  <si>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</si>
  <si>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</si>
  <si>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</si>
  <si>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</si>
  <si>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</si>
  <si>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</si>
  <si>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</si>
  <si>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</si>
  <si>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</si>
  <si>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</si>
  <si>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</si>
  <si>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</si>
  <si>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</si>
  <si>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</si>
  <si>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</si>
  <si>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</si>
  <si>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</si>
  <si>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</si>
  <si>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</si>
  <si>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</si>
  <si>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</si>
  <si>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</si>
  <si>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</si>
  <si>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</si>
  <si>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</si>
  <si>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</si>
  <si>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</si>
  <si>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</si>
  <si>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</si>
  <si>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</si>
  <si>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</si>
  <si>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</si>
  <si>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</si>
  <si>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</si>
  <si>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</si>
  <si>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</si>
  <si>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</si>
  <si>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</si>
  <si>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</si>
  <si>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</si>
  <si>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</si>
  <si>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</si>
  <si>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</si>
  <si>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</si>
  <si>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</si>
  <si>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</si>
  <si>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</si>
  <si>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</si>
  <si>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</si>
  <si>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</si>
  <si>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</si>
  <si>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</si>
  <si>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</si>
  <si>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</si>
  <si>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</si>
  <si>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</si>
  <si>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</si>
  <si>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</si>
  <si>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</si>
  <si>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</si>
  <si>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</si>
  <si>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</si>
  <si>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</si>
  <si>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</si>
  <si>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</si>
  <si>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</si>
  <si>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</si>
  <si>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</si>
  <si>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</si>
  <si>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</si>
  <si>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</si>
  <si>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</si>
  <si>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</si>
  <si>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</si>
  <si>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</si>
  <si>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</si>
  <si>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</si>
  <si>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</si>
  <si>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</si>
  <si>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</si>
  <si>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</si>
  <si>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</si>
  <si>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</si>
  <si>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</si>
  <si>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</si>
  <si>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</si>
  <si>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</si>
  <si>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</si>
  <si>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</si>
  <si>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</si>
  <si>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</si>
  <si>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</si>
  <si>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</si>
  <si>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</si>
  <si>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</si>
  <si>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</si>
  <si>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</si>
  <si>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</si>
  <si>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</si>
  <si>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</si>
  <si>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</si>
  <si>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</si>
  <si>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</si>
  <si>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</si>
  <si>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</si>
  <si>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</si>
  <si>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</si>
  <si>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</si>
  <si>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</si>
  <si>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</si>
  <si>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</si>
  <si>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</si>
  <si>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</si>
  <si>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</si>
  <si>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</si>
  <si>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</si>
  <si>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</si>
  <si>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</si>
  <si>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</si>
  <si>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</si>
  <si>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</si>
  <si>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</si>
  <si>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</si>
  <si>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</si>
  <si>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</si>
  <si>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</si>
  <si>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</si>
  <si>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</si>
  <si>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</si>
  <si>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</si>
  <si>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</si>
  <si>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</si>
  <si>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</si>
  <si>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</si>
  <si>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</si>
  <si>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</si>
  <si>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</si>
  <si>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</si>
  <si>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</si>
  <si>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</si>
  <si>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</si>
  <si>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</si>
  <si>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</si>
  <si>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</si>
  <si>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</si>
  <si>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</si>
  <si>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</si>
  <si>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</si>
  <si>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</si>
  <si>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</si>
  <si>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</si>
  <si>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</si>
  <si>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</si>
  <si>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</si>
  <si>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</si>
  <si>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</si>
  <si>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</si>
  <si>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</si>
  <si>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</si>
  <si>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</si>
  <si>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</si>
  <si>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</si>
  <si>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</si>
  <si>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</si>
  <si>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</si>
  <si>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</si>
  <si>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</si>
  <si>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</si>
  <si>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</si>
  <si>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</si>
  <si>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</si>
  <si>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</si>
  <si>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</si>
  <si>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</si>
  <si>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</si>
  <si>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</si>
  <si>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</si>
  <si>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</si>
  <si>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</si>
  <si>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</si>
  <si>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</si>
  <si>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</si>
  <si>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</si>
  <si>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</si>
  <si>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</si>
  <si>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</si>
  <si>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</si>
  <si>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</si>
  <si>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</si>
  <si>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</si>
  <si>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</si>
  <si>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</si>
  <si>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</si>
  <si>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</si>
  <si>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</si>
  <si>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</si>
  <si>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</si>
  <si>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</si>
  <si>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</si>
  <si>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</si>
  <si>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</si>
  <si>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</si>
  <si>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</si>
  <si>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</si>
  <si>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</si>
  <si>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</si>
  <si>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</si>
  <si>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</si>
  <si>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</si>
  <si>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</si>
  <si>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</si>
  <si>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</si>
  <si>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</si>
  <si>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</si>
  <si>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</si>
  <si>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</si>
  <si>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</si>
  <si>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</si>
  <si>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</si>
  <si>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</si>
  <si>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</si>
  <si>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</si>
  <si>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</si>
  <si>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</si>
  <si>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</si>
  <si>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</si>
  <si>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</si>
  <si>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</si>
  <si>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</si>
  <si>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</si>
  <si>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</si>
  <si>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</si>
  <si>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</si>
  <si>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</si>
  <si>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</si>
  <si>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</si>
  <si>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</si>
  <si>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</si>
  <si>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</si>
  <si>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</si>
  <si>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</si>
  <si>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</si>
  <si>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</si>
  <si>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</si>
  <si>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</si>
  <si>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</si>
  <si>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</si>
  <si>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</si>
  <si>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</si>
  <si>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</si>
  <si>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</si>
  <si>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</si>
  <si>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</si>
  <si>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</si>
  <si>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</si>
  <si>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</si>
  <si>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</si>
  <si>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</si>
  <si>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</si>
  <si>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</si>
  <si>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</si>
  <si>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</si>
  <si>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</si>
  <si>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</si>
  <si>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</si>
  <si>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</si>
  <si>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</si>
  <si>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</si>
  <si>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</si>
  <si>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</si>
  <si>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</si>
  <si>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</si>
  <si>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</si>
  <si>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</si>
  <si>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</si>
  <si>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</si>
  <si>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</si>
  <si>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</si>
  <si>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</si>
  <si>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</si>
  <si>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</si>
  <si>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</si>
  <si>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</si>
  <si>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</si>
  <si>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</si>
  <si>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</si>
  <si>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</si>
  <si>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</si>
  <si>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</si>
  <si>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</si>
  <si>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</si>
  <si>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</si>
  <si>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</si>
  <si>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</si>
  <si>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</si>
  <si>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</si>
  <si>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</si>
  <si>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</si>
  <si>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</si>
  <si>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</si>
  <si>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</si>
  <si>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</si>
  <si>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</si>
  <si>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</si>
  <si>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</si>
  <si>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</si>
  <si>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</si>
  <si>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</si>
  <si>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</si>
  <si>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</si>
  <si>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</si>
  <si>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</si>
  <si>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</si>
  <si>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</si>
  <si>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</si>
  <si>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</si>
  <si>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</si>
  <si>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</si>
  <si>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</si>
  <si>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</si>
  <si>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</si>
  <si>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</si>
  <si>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</si>
  <si>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</si>
  <si>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</si>
  <si>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</si>
  <si>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</si>
  <si>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</si>
  <si>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</si>
  <si>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</si>
  <si>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</si>
  <si>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</si>
  <si>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</si>
  <si>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</si>
  <si>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</si>
  <si>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</si>
  <si>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</si>
  <si>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</si>
  <si>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</si>
  <si>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</si>
  <si>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</si>
  <si>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</si>
  <si>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</si>
  <si>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</si>
  <si>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</si>
  <si>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</si>
  <si>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</si>
  <si>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</si>
  <si>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</si>
  <si>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</si>
  <si>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</si>
  <si>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</si>
  <si>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</si>
  <si>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</si>
  <si>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</si>
  <si>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</si>
  <si>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</si>
  <si>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</si>
  <si>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</si>
  <si>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</si>
  <si>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</si>
  <si>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</si>
  <si>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</si>
  <si>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</si>
  <si>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</si>
  <si>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</si>
  <si>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</si>
  <si>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</si>
  <si>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</si>
  <si>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</si>
  <si>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</si>
  <si>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</si>
  <si>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</si>
  <si>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</si>
  <si>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</si>
  <si>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</si>
  <si>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</si>
  <si>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</si>
  <si>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</si>
  <si>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</si>
  <si>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</si>
  <si>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</si>
  <si>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</si>
  <si>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</si>
  <si>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</si>
  <si>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</si>
  <si>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</si>
  <si>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</si>
  <si>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</si>
  <si>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</si>
  <si>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</si>
  <si>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</si>
  <si>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</si>
  <si>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</si>
  <si>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</si>
  <si>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</si>
  <si>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</si>
  <si>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</si>
  <si>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</si>
  <si>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</si>
  <si>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</si>
  <si>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</si>
  <si>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</si>
  <si>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</si>
  <si>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</si>
  <si>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</si>
  <si>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</si>
  <si>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</si>
  <si>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</si>
  <si>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</si>
  <si>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</si>
  <si>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</si>
  <si>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</si>
  <si>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</si>
  <si>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</si>
  <si>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</si>
  <si>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</si>
  <si>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</si>
  <si>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</si>
  <si>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</si>
  <si>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</si>
  <si>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</si>
  <si>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</si>
  <si>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</si>
  <si>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</si>
  <si>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</si>
  <si>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</si>
  <si>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</si>
  <si>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</si>
  <si>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</si>
  <si>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</si>
  <si>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</si>
  <si>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</si>
  <si>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</si>
  <si>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</si>
  <si>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</si>
  <si>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</si>
  <si>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</si>
  <si>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</si>
  <si>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</si>
  <si>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</si>
  <si>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</si>
  <si>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</si>
  <si>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</si>
  <si>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</si>
  <si>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</si>
  <si>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</si>
  <si>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</si>
  <si>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</si>
  <si>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</si>
  <si>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</si>
  <si>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</si>
  <si>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</si>
  <si>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</si>
  <si>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</si>
  <si>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</si>
  <si>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</si>
  <si>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</si>
  <si>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</si>
  <si>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</si>
  <si>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</si>
  <si>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</si>
  <si>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</si>
  <si>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</si>
  <si>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</si>
  <si>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</si>
  <si>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</si>
  <si>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</si>
  <si>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</si>
  <si>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</si>
  <si>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</si>
  <si>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</si>
  <si>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</si>
  <si>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</si>
  <si>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</si>
  <si>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</si>
  <si>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</si>
  <si>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</si>
  <si>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</si>
  <si>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</si>
  <si>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</si>
  <si>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</si>
  <si>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</si>
  <si>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</si>
  <si>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</si>
  <si>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</si>
  <si>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</si>
  <si>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</si>
  <si>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</si>
  <si>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</si>
  <si>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</si>
  <si>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</si>
  <si>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</si>
  <si>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</si>
  <si>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</si>
  <si>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</si>
  <si>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</si>
  <si>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</si>
  <si>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</si>
  <si>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</si>
  <si>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</si>
  <si>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</si>
  <si>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</si>
  <si>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</si>
  <si>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</si>
  <si>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</si>
  <si>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</si>
  <si>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</si>
  <si>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</si>
  <si>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</si>
  <si>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</si>
  <si>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</si>
  <si>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</si>
  <si>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</si>
  <si>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</si>
  <si>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</si>
  <si>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</si>
  <si>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</si>
  <si>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</si>
  <si>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</si>
  <si>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</si>
  <si>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</si>
  <si>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</si>
  <si>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</si>
  <si>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</si>
  <si>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</si>
  <si>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</si>
  <si>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</si>
  <si>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</si>
  <si>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</si>
  <si>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</si>
  <si>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</si>
  <si>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</si>
  <si>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</si>
  <si>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</si>
  <si>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</si>
  <si>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</si>
  <si>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</si>
  <si>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</si>
  <si>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</si>
  <si>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</si>
  <si>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</si>
  <si>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</si>
  <si>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</si>
  <si>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</si>
  <si>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</si>
  <si>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</si>
  <si>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</si>
  <si>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</si>
  <si>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</si>
  <si>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</si>
  <si>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</si>
  <si>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</si>
  <si>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</si>
  <si>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</si>
  <si>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</si>
  <si>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</si>
  <si>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</si>
  <si>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</si>
  <si>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</si>
  <si>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</si>
  <si>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</si>
  <si>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</si>
  <si>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</si>
  <si>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</si>
  <si>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</si>
  <si>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</si>
  <si>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</si>
  <si>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</si>
  <si>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</si>
  <si>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</si>
  <si>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</si>
  <si>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</si>
  <si>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</si>
  <si>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</si>
  <si>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</si>
  <si>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</si>
  <si>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</si>
  <si>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</si>
  <si>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</si>
  <si>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</si>
  <si>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</si>
  <si>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</si>
  <si>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</si>
  <si>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</si>
  <si>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</si>
  <si>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</si>
  <si>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</si>
  <si>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</si>
  <si>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</si>
  <si>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</si>
  <si>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</si>
  <si>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</si>
  <si>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</si>
  <si>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</si>
  <si>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</si>
  <si>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</si>
  <si>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</si>
  <si>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</si>
  <si>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</si>
  <si>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</si>
  <si>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</si>
  <si>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</si>
  <si>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</si>
  <si>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</si>
  <si>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</si>
  <si>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</si>
  <si>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</si>
  <si>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</si>
  <si>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</si>
  <si>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</si>
  <si>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</si>
  <si>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</si>
  <si>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</si>
  <si>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</si>
  <si>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</si>
  <si>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</si>
  <si>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</si>
  <si>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</si>
  <si>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</si>
  <si>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</si>
  <si>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</si>
  <si>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</si>
  <si>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</si>
  <si>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</si>
  <si>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</si>
  <si>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</si>
  <si>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</si>
  <si>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</si>
  <si>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</si>
  <si>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</si>
  <si>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</si>
  <si>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</si>
  <si>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</si>
  <si>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</si>
  <si>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</si>
  <si>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</si>
  <si>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</si>
  <si>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</si>
  <si>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</si>
  <si>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</si>
  <si>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</si>
  <si>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</si>
  <si>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</si>
  <si>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</si>
  <si>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</si>
  <si>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</si>
  <si>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</si>
  <si>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</si>
  <si>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</si>
  <si>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</si>
  <si>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</si>
  <si>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</si>
  <si>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</si>
  <si>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</si>
  <si>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</si>
  <si>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</si>
  <si>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</si>
  <si>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</si>
  <si>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</si>
  <si>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</si>
  <si>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</si>
  <si>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</si>
  <si>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</si>
  <si>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</si>
  <si>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</si>
  <si>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</si>
  <si>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</si>
  <si>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</si>
  <si>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</si>
  <si>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</si>
  <si>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</si>
  <si>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</si>
  <si>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</si>
  <si>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</si>
  <si>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</si>
  <si>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</si>
  <si>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</si>
  <si>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</si>
  <si>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</si>
  <si>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</si>
  <si>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</si>
  <si>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</si>
  <si>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</si>
  <si>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</si>
  <si>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</si>
  <si>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</si>
  <si>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</si>
  <si>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</si>
  <si>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</si>
  <si>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</si>
  <si>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</si>
  <si>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</si>
  <si>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</si>
  <si>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</si>
  <si>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</si>
  <si>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</si>
  <si>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</si>
  <si>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</si>
  <si>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</si>
  <si>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</si>
  <si>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</si>
  <si>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</si>
  <si>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</si>
  <si>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</si>
  <si>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</si>
  <si>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</si>
  <si>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</si>
  <si>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</si>
  <si>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</si>
  <si>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</si>
  <si>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</si>
  <si>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</si>
  <si>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</si>
  <si>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</si>
  <si>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</si>
  <si>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</si>
  <si>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</si>
  <si>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</si>
  <si>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</si>
  <si>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</si>
  <si>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</si>
  <si>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</si>
  <si>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</si>
  <si>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</si>
  <si>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</si>
  <si>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</si>
  <si>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</si>
  <si>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</si>
  <si>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</si>
  <si>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</si>
  <si>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</si>
  <si>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</si>
  <si>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</si>
  <si>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</si>
  <si>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</si>
  <si>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</si>
  <si>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</si>
  <si>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</si>
  <si>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</si>
  <si>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</si>
  <si>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</si>
  <si>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</si>
  <si>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</si>
  <si>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</si>
  <si>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</si>
  <si>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</si>
  <si>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</si>
  <si>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</si>
  <si>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</si>
  <si>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</si>
  <si>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</si>
  <si>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</si>
  <si>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</si>
  <si>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</si>
  <si>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</si>
  <si>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</si>
  <si>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</si>
  <si>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</si>
  <si>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</si>
  <si>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</si>
  <si>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</si>
  <si>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</si>
  <si>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</si>
  <si>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</si>
  <si>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</si>
  <si>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</si>
  <si>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</si>
  <si>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</si>
  <si>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</si>
  <si>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</si>
  <si>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</si>
  <si>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</si>
  <si>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</si>
  <si>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</si>
  <si>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</si>
  <si>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</si>
  <si>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</si>
  <si>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</si>
  <si>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</si>
  <si>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</si>
  <si>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</si>
  <si>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</si>
  <si>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</si>
  <si>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</si>
  <si>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</si>
  <si>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</si>
  <si>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</si>
  <si>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</si>
  <si>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</si>
  <si>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</si>
  <si>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</si>
  <si>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</si>
  <si>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</si>
  <si>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</si>
  <si>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</si>
  <si>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</si>
  <si>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</si>
  <si>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</si>
  <si>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</si>
  <si>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</si>
  <si>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</si>
  <si>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</si>
  <si>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</si>
  <si>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</si>
  <si>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</si>
  <si>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</si>
  <si>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</si>
  <si>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</si>
  <si>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</si>
  <si>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</si>
  <si>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</si>
  <si>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</si>
  <si>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</si>
  <si>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</si>
  <si>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</si>
  <si>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</si>
  <si>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</si>
  <si>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</si>
  <si>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</si>
  <si>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</si>
  <si>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</si>
  <si>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</si>
  <si>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</si>
  <si>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</si>
  <si>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</si>
  <si>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</si>
  <si>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</si>
  <si>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</si>
  <si>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</si>
  <si>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</si>
  <si>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</si>
  <si>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</si>
  <si>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</si>
  <si>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</si>
  <si>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</si>
  <si>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</si>
  <si>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</si>
  <si>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</si>
  <si>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</si>
  <si>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</si>
  <si>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</si>
  <si>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</si>
  <si>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</si>
  <si>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</si>
  <si>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</si>
  <si>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</si>
  <si>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</si>
  <si>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</si>
  <si>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</si>
  <si>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</si>
  <si>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</si>
  <si>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</si>
  <si>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</si>
  <si>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</si>
  <si>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</si>
  <si>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</si>
  <si>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</si>
  <si>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</si>
  <si>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</si>
  <si>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</si>
  <si>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</si>
  <si>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</si>
  <si>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</si>
  <si>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</si>
  <si>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</si>
  <si>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</si>
  <si>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</si>
  <si>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</si>
  <si>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</si>
  <si>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</si>
  <si>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</si>
  <si>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</si>
  <si>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</si>
  <si>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</si>
  <si>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</si>
  <si>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</si>
  <si>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</si>
  <si>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</si>
  <si>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</si>
  <si>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</si>
  <si>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</si>
  <si>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</si>
  <si>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</si>
  <si>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</si>
  <si>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</si>
  <si>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</si>
  <si>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</si>
  <si>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</si>
  <si>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</si>
  <si>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</si>
  <si>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</si>
  <si>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</si>
  <si>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</si>
  <si>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</si>
  <si>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</si>
  <si>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</si>
  <si>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</si>
  <si>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</si>
  <si>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</si>
  <si>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</si>
  <si>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</si>
  <si>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</si>
  <si>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</si>
  <si>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</si>
  <si>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</si>
  <si>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</si>
  <si>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</si>
  <si>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</si>
  <si>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</si>
  <si>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</si>
  <si>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</si>
  <si>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</si>
  <si>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</si>
  <si>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</si>
  <si>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</si>
  <si>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</si>
  <si>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</si>
  <si>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</si>
  <si>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</si>
  <si>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</si>
  <si>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</si>
  <si>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</si>
  <si>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</si>
  <si>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</si>
  <si>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</si>
  <si>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</si>
  <si>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</si>
  <si>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</si>
  <si>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</si>
  <si>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</si>
  <si>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</si>
  <si>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</si>
  <si>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</si>
  <si>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</si>
  <si>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</si>
  <si>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</si>
  <si>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</si>
  <si>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</si>
  <si>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</si>
  <si>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</si>
  <si>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</si>
  <si>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</si>
  <si>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</si>
  <si>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</si>
  <si>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</si>
  <si>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</si>
  <si>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</si>
  <si>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</si>
  <si>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</si>
  <si>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</si>
  <si>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</si>
  <si>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</si>
  <si>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</si>
  <si>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</si>
  <si>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</si>
  <si>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</si>
  <si>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</si>
  <si>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</si>
  <si>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</si>
  <si>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</si>
  <si>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</si>
  <si>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</si>
  <si>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</si>
  <si>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</si>
  <si>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</si>
  <si>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</si>
  <si>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</si>
  <si>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</si>
  <si>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</si>
  <si>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</si>
  <si>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</si>
  <si>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</si>
  <si>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</si>
  <si>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</si>
  <si>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</si>
  <si>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</si>
  <si>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</si>
  <si>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</si>
  <si>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</si>
  <si>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</si>
  <si>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</si>
  <si>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</si>
  <si>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</si>
  <si>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</si>
  <si>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</si>
  <si>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</si>
  <si>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</si>
  <si>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</si>
  <si>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</si>
  <si>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</si>
  <si>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</si>
  <si>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</si>
  <si>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</si>
  <si>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</si>
  <si>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</si>
  <si>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</si>
  <si>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</si>
  <si>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</si>
  <si>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</si>
  <si>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</si>
  <si>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</si>
  <si>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</si>
  <si>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</si>
  <si>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</si>
  <si>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</si>
  <si>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</si>
  <si>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</si>
  <si>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</si>
  <si>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</si>
  <si>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</si>
  <si>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</si>
  <si>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</si>
  <si>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</si>
  <si>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</si>
  <si>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</si>
  <si>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</si>
  <si>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</si>
  <si>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</si>
  <si>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</si>
  <si>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</si>
  <si>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</si>
  <si>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</si>
  <si>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</si>
  <si>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</si>
  <si>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</si>
  <si>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</si>
  <si>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</si>
  <si>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</si>
  <si>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</si>
  <si>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</si>
  <si>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</si>
  <si>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</si>
  <si>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</si>
  <si>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</si>
  <si>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</si>
  <si>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</si>
  <si>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</si>
  <si>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</si>
  <si>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</si>
  <si>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</si>
  <si>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</si>
  <si>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</si>
  <si>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</si>
  <si>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</si>
  <si>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</si>
  <si>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</si>
  <si>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</si>
  <si>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</si>
  <si>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</si>
  <si>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</si>
  <si>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</si>
  <si>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</si>
  <si>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</si>
  <si>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</si>
  <si>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</si>
  <si>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</si>
  <si>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</si>
  <si>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</si>
  <si>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</si>
  <si>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</si>
  <si>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</si>
  <si>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</si>
  <si>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</si>
  <si>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</si>
  <si>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</si>
  <si>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</si>
  <si>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</si>
  <si>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</si>
  <si>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</si>
  <si>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</si>
  <si>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</si>
  <si>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</si>
  <si>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</si>
  <si>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</si>
  <si>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</si>
  <si>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</si>
  <si>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</si>
  <si>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</si>
  <si>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</si>
  <si>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</si>
  <si>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</si>
  <si>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</si>
  <si>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</si>
  <si>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</si>
  <si>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</si>
  <si>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</si>
  <si>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</si>
  <si>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</si>
  <si>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</si>
  <si>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</si>
  <si>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</si>
  <si>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</si>
  <si>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</si>
  <si>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</si>
  <si>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</si>
  <si>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</si>
  <si>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</si>
  <si>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</si>
  <si>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</si>
  <si>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</si>
  <si>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</si>
  <si>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</si>
  <si>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</si>
  <si>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</si>
  <si>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</si>
  <si>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</si>
  <si>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</si>
  <si>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</si>
  <si>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</si>
  <si>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</si>
  <si>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</si>
  <si>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</si>
  <si>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</si>
  <si>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</si>
  <si>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</si>
  <si>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</si>
  <si>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</si>
  <si>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</si>
  <si>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</si>
  <si>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</si>
  <si>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</si>
  <si>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</si>
  <si>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</si>
  <si>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</si>
  <si>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</si>
  <si>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</si>
  <si>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</si>
  <si>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</si>
  <si>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</si>
  <si>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</si>
  <si>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</si>
  <si>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</si>
  <si>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</si>
  <si>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</si>
  <si>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</si>
  <si>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</si>
  <si>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</si>
  <si>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</si>
  <si>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</si>
  <si>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</si>
  <si>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</si>
  <si>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</si>
  <si>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</si>
  <si>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</si>
  <si>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</si>
  <si>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</si>
  <si>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</si>
  <si>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</si>
  <si>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</si>
  <si>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</si>
  <si>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</si>
  <si>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</si>
  <si>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</si>
  <si>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</si>
  <si>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</si>
  <si>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</si>
  <si>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</si>
  <si>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</si>
  <si>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</si>
  <si>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</si>
  <si>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</si>
  <si>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</si>
  <si>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</si>
  <si>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</si>
  <si>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</si>
  <si>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</si>
  <si>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</si>
  <si>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</si>
  <si>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</si>
  <si>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</si>
  <si>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</si>
  <si>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</si>
  <si>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</si>
  <si>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</si>
  <si>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</si>
  <si>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</si>
  <si>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</si>
  <si>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</si>
  <si>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</si>
  <si>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</si>
  <si>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</si>
  <si>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</si>
  <si>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</si>
  <si>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</si>
  <si>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</si>
  <si>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</si>
  <si>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</si>
  <si>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</si>
  <si>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</si>
  <si>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</si>
  <si>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</si>
  <si>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</si>
  <si>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</si>
  <si>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</si>
  <si>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</si>
  <si>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</si>
  <si>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</si>
  <si>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</si>
  <si>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</si>
  <si>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</si>
  <si>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</si>
  <si>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</si>
  <si>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</si>
  <si>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</si>
  <si>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</si>
  <si>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</si>
  <si>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</si>
  <si>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</si>
  <si>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</si>
  <si>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</si>
  <si>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</si>
  <si>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</si>
  <si>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</si>
  <si>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</si>
  <si>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</si>
  <si>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</si>
  <si>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</si>
  <si>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</si>
  <si>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</si>
  <si>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</si>
  <si>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</si>
  <si>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</si>
  <si>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</si>
  <si>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</si>
  <si>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</si>
  <si>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</si>
  <si>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</si>
  <si>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</si>
  <si>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</si>
  <si>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</si>
  <si>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</si>
  <si>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</si>
  <si>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</si>
  <si>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</si>
  <si>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</si>
  <si>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</si>
  <si>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</si>
  <si>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</si>
  <si>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</si>
  <si>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</si>
  <si>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</si>
  <si>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</si>
  <si>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</si>
  <si>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</si>
  <si>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</si>
  <si>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</si>
  <si>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</si>
  <si>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</si>
  <si>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</si>
  <si>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</si>
  <si>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</si>
  <si>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</si>
  <si>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</si>
  <si>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</si>
  <si>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</si>
  <si>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</si>
  <si>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</si>
  <si>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</si>
  <si>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</si>
  <si>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</si>
  <si>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</si>
  <si>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</si>
  <si>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</si>
  <si>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</si>
  <si>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</si>
  <si>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</si>
  <si>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</si>
  <si>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</si>
  <si>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</si>
  <si>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</si>
  <si>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</si>
  <si>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</si>
  <si>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</si>
  <si>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</si>
  <si>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</si>
  <si>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</si>
  <si>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</si>
  <si>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</si>
  <si>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</si>
  <si>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</si>
  <si>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</si>
  <si>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</si>
  <si>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</si>
  <si>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</si>
  <si>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</si>
  <si>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</si>
  <si>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</si>
  <si>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</si>
  <si>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</si>
  <si>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</si>
  <si>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</si>
  <si>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</si>
  <si>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</si>
  <si>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</si>
  <si>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</si>
  <si>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</si>
  <si>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</si>
  <si>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</si>
  <si>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</si>
  <si>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</si>
  <si>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</si>
  <si>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</si>
  <si>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</si>
  <si>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</si>
  <si>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</si>
  <si>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</si>
  <si>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</si>
  <si>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</si>
  <si>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</si>
  <si>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</si>
  <si>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</si>
  <si>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</si>
  <si>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</si>
  <si>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</si>
  <si>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</si>
  <si>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</si>
  <si>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</si>
  <si>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</si>
  <si>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</si>
  <si>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</si>
  <si>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</si>
  <si>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</si>
  <si>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</si>
  <si>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</si>
  <si>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</si>
  <si>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</si>
  <si>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</si>
  <si>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</si>
  <si>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</si>
  <si>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</si>
  <si>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</si>
  <si>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</si>
  <si>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</si>
  <si>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</si>
  <si>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</si>
  <si>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</si>
  <si>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</si>
  <si>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</si>
  <si>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</si>
  <si>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</si>
  <si>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</si>
  <si>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</si>
  <si>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</si>
  <si>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</si>
  <si>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</si>
  <si>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</si>
  <si>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</si>
  <si>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</si>
  <si>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</si>
  <si>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</si>
  <si>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</si>
  <si>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</si>
  <si>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</si>
  <si>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</si>
  <si>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</si>
  <si>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</si>
  <si>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</si>
  <si>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</si>
  <si>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</si>
  <si>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</si>
  <si>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</si>
  <si>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</si>
  <si>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</si>
  <si>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</si>
  <si>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</si>
  <si>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</si>
  <si>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</si>
  <si>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</si>
  <si>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</si>
  <si>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</si>
  <si>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</si>
  <si>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</si>
  <si>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</si>
  <si>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</si>
  <si>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</si>
  <si>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</si>
  <si>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</si>
  <si>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</si>
  <si>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</si>
  <si>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</si>
  <si>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</si>
  <si>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</si>
  <si>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</si>
  <si>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</si>
  <si>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</si>
  <si>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</si>
  <si>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</si>
  <si>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</si>
  <si>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</si>
  <si>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</si>
  <si>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</si>
  <si>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</si>
  <si>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</si>
  <si>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</si>
  <si>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</si>
  <si>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</si>
  <si>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</si>
  <si>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</si>
  <si>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</si>
  <si>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</si>
  <si>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</si>
  <si>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</si>
  <si>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</si>
  <si>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</si>
  <si>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</si>
  <si>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</si>
  <si>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</si>
  <si>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</si>
  <si>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</si>
  <si>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</si>
  <si>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</si>
  <si>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</si>
  <si>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</si>
  <si>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</si>
  <si>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</si>
  <si>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</si>
  <si>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</si>
  <si>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</si>
  <si>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</si>
  <si>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</si>
  <si>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</si>
  <si>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</si>
  <si>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</si>
  <si>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</si>
  <si>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</si>
  <si>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</si>
  <si>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</si>
  <si>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</si>
  <si>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</si>
  <si>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</si>
  <si>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</si>
  <si>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</si>
  <si>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</si>
  <si>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</si>
  <si>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</si>
  <si>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</si>
  <si>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</si>
  <si>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</si>
  <si>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</si>
  <si>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</si>
  <si>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</si>
  <si>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</si>
  <si>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</si>
  <si>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</si>
  <si>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</si>
  <si>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</si>
  <si>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</si>
  <si>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</si>
  <si>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</si>
  <si>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</si>
  <si>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</si>
  <si>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</si>
  <si>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</si>
  <si>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</si>
  <si>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</si>
  <si>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</si>
  <si>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</si>
  <si>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</si>
  <si>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</si>
  <si>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</si>
  <si>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</si>
  <si>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</si>
  <si>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</si>
  <si>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</si>
  <si>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</si>
  <si>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</si>
  <si>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</si>
  <si>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</si>
  <si>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</si>
  <si>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</si>
  <si>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</si>
  <si>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</si>
  <si>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</si>
  <si>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</si>
  <si>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</si>
  <si>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</si>
  <si>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</si>
  <si>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</si>
  <si>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</si>
  <si>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</si>
  <si>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</si>
  <si>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</si>
  <si>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</si>
  <si>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</si>
  <si>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</si>
  <si>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</si>
  <si>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</si>
  <si>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</si>
  <si>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</si>
  <si>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</si>
  <si>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</si>
  <si>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</si>
  <si>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</si>
  <si>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</si>
  <si>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</si>
  <si>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</si>
  <si>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</si>
  <si>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</si>
  <si>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</si>
  <si>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</si>
  <si>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</si>
  <si>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</si>
  <si>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</si>
  <si>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</si>
  <si>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</si>
  <si>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</si>
  <si>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</si>
  <si>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</si>
  <si>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</si>
  <si>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</si>
  <si>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</si>
  <si>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</si>
  <si>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</si>
  <si>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</si>
  <si>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</si>
  <si>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</si>
  <si>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</si>
  <si>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</si>
  <si>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</si>
  <si>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</si>
  <si>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</si>
  <si>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</si>
  <si>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</si>
  <si>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</si>
  <si>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</si>
  <si>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</si>
  <si>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</si>
  <si>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</si>
  <si>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</si>
  <si>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</si>
  <si>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</si>
  <si>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</si>
  <si>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</si>
  <si>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</si>
  <si>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</si>
  <si>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</si>
  <si>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</si>
  <si>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</si>
  <si>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</si>
  <si>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</si>
  <si>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</si>
  <si>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</si>
  <si>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</si>
  <si>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</si>
  <si>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</si>
  <si>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</si>
  <si>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</si>
  <si>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</si>
  <si>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</si>
  <si>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</si>
  <si>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</si>
  <si>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</si>
  <si>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</si>
  <si>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</si>
  <si>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</si>
  <si>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</si>
  <si>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</si>
  <si>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</si>
  <si>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</si>
  <si>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</si>
  <si>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</si>
  <si>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</si>
  <si>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</si>
  <si>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</si>
  <si>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</si>
  <si>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</si>
  <si>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</si>
  <si>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</si>
  <si>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</si>
  <si>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</si>
  <si>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</si>
  <si>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</si>
  <si>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</si>
  <si>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</si>
  <si>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</si>
  <si>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</si>
  <si>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</si>
  <si>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</si>
  <si>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</si>
  <si>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</si>
  <si>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</si>
  <si>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</si>
  <si>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</si>
  <si>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</si>
  <si>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</si>
  <si>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</si>
  <si>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</si>
  <si>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</si>
  <si>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</si>
  <si>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</si>
  <si>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</si>
  <si>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</si>
  <si>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</si>
  <si>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</si>
  <si>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</si>
  <si>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</si>
  <si>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</si>
  <si>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</si>
  <si>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</si>
  <si>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</si>
  <si>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</si>
  <si>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</si>
  <si>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</si>
  <si>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</si>
  <si>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</si>
  <si>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</si>
  <si>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</si>
  <si>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</si>
  <si>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</si>
  <si>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</si>
  <si>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</si>
  <si>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</si>
  <si>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</si>
  <si>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</si>
  <si>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</si>
  <si>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</si>
  <si>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</si>
  <si>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</si>
  <si>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</si>
  <si>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</si>
  <si>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</si>
  <si>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</si>
  <si>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</si>
  <si>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</si>
  <si>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</si>
  <si>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</si>
  <si>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</si>
  <si>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</si>
  <si>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</si>
  <si>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</si>
  <si>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</si>
  <si>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</si>
  <si>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</si>
  <si>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</si>
  <si>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</si>
  <si>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</si>
  <si>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</si>
  <si>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</si>
  <si>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</si>
  <si>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</si>
  <si>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</si>
  <si>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</si>
  <si>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</si>
  <si>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</si>
  <si>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</si>
  <si>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</si>
  <si>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</si>
  <si>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</si>
  <si>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</si>
  <si>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</si>
  <si>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</si>
  <si>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</si>
  <si>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</si>
  <si>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</si>
  <si>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</si>
  <si>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</si>
  <si>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</si>
  <si>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</si>
  <si>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</si>
  <si>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</si>
  <si>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</si>
  <si>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</si>
  <si>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</si>
  <si>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</si>
  <si>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</si>
  <si>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</si>
  <si>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</si>
  <si>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</si>
  <si>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</si>
  <si>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</si>
  <si>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</si>
  <si>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</si>
  <si>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</si>
  <si>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</si>
  <si>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</si>
  <si>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</si>
  <si>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</si>
  <si>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</si>
  <si>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</si>
  <si>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</si>
  <si>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</si>
  <si>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</si>
  <si>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</si>
  <si>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</si>
  <si>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</si>
  <si>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</si>
  <si>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</si>
  <si>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</si>
  <si>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</si>
  <si>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</si>
  <si>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</si>
  <si>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</si>
  <si>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</si>
  <si>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</si>
  <si>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</si>
  <si>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</si>
  <si>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</si>
  <si>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</si>
  <si>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</si>
  <si>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</si>
  <si>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</si>
  <si>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</si>
  <si>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</si>
  <si>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</si>
  <si>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</si>
  <si>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</si>
  <si>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</si>
  <si>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</si>
  <si>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</si>
  <si>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</si>
  <si>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</si>
  <si>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</si>
  <si>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</si>
  <si>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</si>
  <si>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</si>
  <si>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</si>
  <si>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</si>
  <si>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</si>
  <si>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</si>
  <si>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</si>
  <si>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</si>
  <si>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</si>
  <si>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</si>
  <si>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</si>
  <si>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</si>
  <si>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</si>
  <si>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</si>
  <si>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</si>
  <si>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</si>
  <si>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</si>
  <si>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</si>
  <si>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</si>
  <si>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</si>
  <si>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</si>
  <si>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</si>
  <si>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</si>
  <si>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</si>
  <si>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</si>
  <si>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</si>
  <si>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</si>
  <si>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</si>
  <si>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</si>
  <si>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</si>
  <si>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</si>
  <si>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</si>
  <si>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</si>
  <si>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</si>
  <si>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</si>
  <si>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</si>
  <si>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</si>
  <si>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</si>
  <si>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</si>
  <si>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</si>
  <si>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</si>
  <si>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</si>
  <si>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</si>
  <si>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</si>
  <si>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</si>
  <si>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</si>
  <si>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</si>
  <si>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</si>
  <si>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</si>
  <si>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</si>
  <si>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</si>
  <si>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</si>
  <si>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</si>
  <si>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</si>
  <si>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</si>
  <si>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</si>
  <si>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</si>
  <si>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</si>
  <si>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</si>
  <si>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</si>
  <si>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</si>
  <si>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</si>
  <si>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</si>
  <si>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</si>
  <si>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</si>
  <si>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</si>
  <si>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</si>
  <si>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</si>
  <si>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</si>
  <si>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</si>
  <si>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</si>
  <si>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</si>
  <si>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</si>
  <si>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</si>
  <si>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</si>
  <si>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</si>
  <si>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</si>
  <si>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</si>
  <si>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</si>
  <si>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</si>
  <si>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</si>
  <si>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</si>
  <si>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</si>
  <si>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</si>
  <si>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</si>
  <si>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</si>
  <si>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</si>
  <si>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</si>
  <si>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</si>
  <si>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</si>
  <si>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</si>
  <si>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</si>
  <si>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</si>
  <si>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</si>
  <si>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</si>
  <si>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</si>
  <si>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</si>
  <si>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</si>
  <si>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</si>
  <si>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</si>
  <si>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</si>
  <si>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</si>
  <si>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</si>
  <si>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</si>
  <si>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</si>
  <si>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</si>
  <si>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</si>
  <si>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</si>
  <si>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</si>
  <si>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</si>
  <si>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</si>
  <si>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</si>
  <si>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</si>
  <si>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</si>
  <si>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</si>
  <si>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</si>
  <si>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</si>
  <si>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</si>
  <si>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</si>
  <si>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</si>
  <si>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</si>
  <si>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</si>
  <si>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</si>
  <si>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</si>
  <si>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</si>
  <si>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</si>
  <si>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</si>
  <si>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</si>
  <si>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</si>
  <si>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</si>
  <si>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</si>
  <si>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</si>
  <si>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</si>
  <si>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</si>
  <si>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</si>
  <si>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</si>
  <si>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</si>
  <si>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</si>
  <si>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</si>
  <si>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</si>
  <si>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</si>
  <si>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</si>
  <si>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</si>
  <si>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</si>
  <si>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</si>
  <si>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</si>
  <si>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</si>
  <si>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</si>
  <si>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</si>
  <si>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</si>
  <si>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</si>
  <si>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</si>
  <si>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</si>
  <si>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</si>
  <si>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</si>
  <si>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</si>
  <si>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</si>
  <si>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</si>
  <si>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</si>
  <si>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</si>
  <si>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</si>
  <si>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</si>
  <si>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</si>
  <si>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</si>
  <si>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</si>
  <si>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</si>
  <si>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</si>
  <si>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</si>
  <si>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</si>
  <si>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</si>
  <si>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</si>
  <si>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</si>
  <si>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</si>
  <si>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</si>
  <si>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</si>
  <si>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</si>
  <si>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</si>
  <si>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</si>
  <si>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</si>
  <si>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</si>
  <si>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</si>
  <si>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</si>
  <si>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</si>
  <si>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</si>
  <si>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</si>
  <si>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</si>
  <si>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</si>
  <si>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</si>
  <si>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</si>
  <si>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</si>
  <si>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</si>
  <si>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</si>
  <si>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</si>
  <si>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</si>
  <si>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</si>
  <si>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</si>
  <si>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</si>
  <si>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</si>
  <si>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</si>
  <si>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</si>
  <si>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</si>
  <si>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</si>
  <si>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</si>
  <si>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</si>
  <si>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</si>
  <si>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</si>
  <si>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</si>
  <si>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</si>
  <si>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</si>
  <si>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</si>
  <si>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</si>
  <si>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</si>
  <si>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</si>
  <si>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</si>
  <si>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</si>
  <si>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</si>
  <si>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</si>
  <si>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</si>
  <si>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</si>
  <si>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</si>
  <si>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</si>
  <si>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</si>
  <si>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</si>
  <si>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</si>
  <si>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</si>
  <si>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</si>
  <si>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</si>
  <si>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</si>
  <si>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</si>
  <si>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</si>
  <si>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</si>
  <si>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</si>
  <si>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</si>
  <si>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</si>
  <si>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</si>
  <si>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</si>
  <si>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</si>
  <si>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</si>
  <si>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</si>
  <si>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</si>
  <si>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</si>
  <si>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</si>
  <si>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</si>
  <si>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</si>
  <si>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</si>
  <si>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</si>
  <si>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</si>
  <si>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</si>
  <si>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</si>
  <si>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</si>
  <si>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</si>
  <si>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</si>
  <si>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</si>
  <si>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</si>
  <si>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</si>
  <si>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</si>
  <si>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</si>
  <si>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</si>
  <si>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</si>
  <si>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</si>
  <si>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</si>
  <si>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</si>
  <si>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</si>
  <si>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</si>
  <si>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</si>
  <si>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</si>
  <si>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</si>
  <si>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</si>
  <si>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</si>
  <si>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</si>
  <si>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</si>
  <si>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</si>
  <si>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</si>
  <si>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</si>
  <si>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</si>
  <si>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</si>
  <si>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</si>
  <si>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</si>
  <si>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</si>
  <si>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</si>
  <si>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</si>
  <si>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</si>
  <si>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</si>
  <si>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</si>
  <si>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</si>
  <si>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</si>
  <si>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</si>
  <si>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</si>
  <si>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</si>
  <si>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</si>
  <si>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</si>
  <si>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</si>
  <si>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</si>
  <si>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</si>
  <si>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</si>
  <si>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</si>
  <si>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</si>
  <si>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</si>
  <si>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</si>
  <si>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</si>
  <si>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</si>
  <si>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</si>
  <si>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</si>
  <si>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</si>
  <si>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</si>
  <si>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</si>
  <si>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</si>
  <si>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</si>
  <si>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</si>
  <si>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</si>
  <si>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</si>
  <si>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</si>
  <si>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</si>
  <si>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</si>
  <si>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</si>
  <si>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</si>
  <si>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</si>
  <si>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</si>
  <si>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</si>
  <si>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</si>
  <si>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</si>
  <si>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</si>
  <si>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</si>
  <si>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</si>
  <si>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</si>
  <si>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</si>
  <si>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</si>
  <si>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</si>
  <si>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</si>
  <si>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</si>
  <si>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</si>
  <si>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</si>
  <si>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</si>
  <si>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</si>
  <si>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</si>
  <si>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</si>
  <si>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</si>
  <si>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</si>
  <si>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</si>
  <si>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</si>
  <si>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</si>
  <si>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</si>
  <si>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</si>
  <si>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</si>
  <si>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</si>
  <si>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</si>
  <si>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</si>
  <si>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</si>
  <si>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</si>
  <si>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</si>
  <si>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</si>
  <si>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</si>
  <si>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</si>
  <si>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</si>
  <si>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</si>
  <si>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</si>
  <si>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</si>
  <si>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</si>
  <si>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</si>
  <si>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</si>
  <si>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</si>
  <si>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</si>
  <si>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</si>
  <si>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</si>
  <si>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</si>
  <si>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</si>
  <si>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</si>
  <si>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</si>
  <si>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</si>
  <si>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</si>
  <si>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</si>
  <si>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</si>
  <si>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</si>
  <si>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</si>
  <si>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</si>
  <si>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</si>
  <si>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</si>
  <si>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</si>
  <si>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</si>
  <si>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</si>
  <si>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</si>
  <si>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</si>
  <si>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</si>
  <si>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</si>
  <si>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</si>
  <si>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</si>
  <si>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</si>
  <si>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</si>
  <si>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</si>
  <si>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</si>
  <si>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</si>
  <si>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</si>
  <si>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</si>
  <si>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</si>
  <si>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</si>
  <si>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</si>
  <si>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</si>
  <si>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</si>
  <si>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</si>
  <si>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</si>
  <si>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</si>
  <si>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</si>
  <si>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</si>
  <si>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</si>
  <si>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</si>
  <si>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</si>
  <si>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</si>
  <si>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</si>
  <si>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</si>
  <si>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</si>
  <si>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</si>
  <si>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</si>
  <si>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</si>
  <si>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</si>
  <si>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</si>
  <si>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</si>
  <si>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</si>
  <si>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</si>
  <si>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</si>
  <si>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</si>
  <si>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</si>
  <si>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</si>
  <si>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</si>
  <si>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</si>
  <si>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</si>
  <si>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</si>
  <si>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</si>
  <si>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</si>
  <si>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</si>
  <si>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</si>
  <si>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</si>
  <si>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</si>
  <si>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</si>
  <si>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</si>
  <si>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</si>
  <si>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</si>
  <si>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</si>
  <si>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</si>
  <si>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</si>
  <si>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</si>
  <si>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</si>
  <si>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</si>
  <si>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</si>
  <si>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</si>
  <si>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</si>
  <si>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</si>
  <si>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</si>
  <si>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</si>
  <si>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</si>
  <si>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</si>
  <si>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</si>
  <si>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</si>
  <si>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</si>
  <si>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</si>
  <si>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</si>
  <si>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</si>
  <si>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</si>
  <si>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</si>
  <si>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</si>
  <si>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</si>
  <si>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</si>
  <si>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</si>
  <si>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</si>
  <si>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</si>
  <si>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</si>
  <si>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</si>
  <si>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</si>
  <si>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</si>
  <si>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</si>
  <si>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</si>
  <si>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</si>
  <si>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</si>
  <si>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</si>
  <si>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</si>
  <si>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</si>
  <si>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</si>
  <si>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</si>
  <si>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</si>
  <si>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</si>
  <si>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</si>
  <si>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</si>
  <si>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</si>
  <si>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</si>
  <si>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</si>
  <si>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</si>
  <si>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</si>
  <si>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</si>
  <si>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</si>
  <si>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</si>
  <si>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</si>
  <si>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</si>
  <si>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</si>
  <si>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</si>
  <si>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</si>
  <si>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</si>
  <si>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</si>
  <si>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</si>
  <si>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</si>
  <si>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</si>
  <si>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</si>
  <si>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</si>
  <si>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</si>
  <si>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</si>
  <si>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</si>
  <si>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</si>
  <si>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</si>
  <si>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</si>
  <si>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</si>
  <si>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</si>
  <si>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</si>
  <si>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</si>
  <si>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</si>
  <si>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</si>
  <si>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</si>
  <si>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</si>
  <si>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</si>
  <si>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</si>
  <si>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</si>
  <si>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</si>
  <si>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</si>
  <si>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</si>
  <si>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</si>
  <si>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</si>
  <si>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</si>
  <si>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</si>
  <si>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</si>
  <si>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</si>
  <si>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</si>
  <si>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</si>
  <si>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</si>
  <si>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</si>
  <si>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</si>
  <si>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</si>
  <si>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</si>
  <si>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</si>
  <si>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</si>
  <si>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</si>
  <si>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</si>
  <si>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</si>
  <si>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</si>
  <si>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</si>
  <si>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</si>
  <si>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</si>
  <si>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</si>
  <si>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</si>
  <si>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</si>
  <si>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</si>
  <si>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</si>
  <si>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</si>
  <si>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</si>
  <si>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</si>
  <si>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</si>
  <si>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</si>
  <si>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</si>
  <si>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</si>
  <si>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</si>
  <si>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</si>
  <si>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</si>
  <si>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</si>
  <si>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</si>
  <si>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</si>
  <si>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</si>
  <si>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</si>
  <si>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</si>
  <si>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</si>
  <si>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</si>
  <si>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</si>
  <si>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</si>
  <si>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</si>
  <si>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</si>
  <si>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</si>
  <si>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</si>
  <si>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</si>
  <si>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</si>
  <si>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</si>
  <si>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</si>
  <si>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</si>
  <si>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</si>
  <si>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</si>
  <si>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</si>
  <si>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</si>
  <si>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</si>
  <si>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</si>
  <si>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</si>
  <si>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</si>
  <si>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</si>
  <si>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</si>
  <si>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</si>
  <si>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</si>
  <si>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</si>
  <si>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</si>
  <si>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</si>
  <si>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</si>
  <si>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</si>
  <si>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</si>
  <si>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</si>
  <si>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</si>
  <si>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</si>
  <si>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</si>
  <si>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</si>
  <si>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</si>
  <si>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</si>
  <si>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</si>
  <si>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</si>
  <si>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</si>
  <si>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</si>
  <si>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</si>
  <si>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</si>
  <si>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</si>
  <si>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</si>
  <si>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</si>
  <si>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</si>
  <si>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</si>
  <si>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</si>
  <si>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</si>
  <si>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</si>
  <si>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</si>
  <si>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</si>
  <si>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</si>
  <si>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</si>
  <si>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</si>
  <si>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</si>
  <si>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</si>
  <si>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</si>
  <si>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</si>
  <si>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</si>
  <si>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</si>
  <si>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</si>
  <si>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</si>
  <si>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</si>
  <si>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</si>
  <si>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</si>
  <si>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</si>
  <si>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</si>
  <si>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</si>
  <si>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</si>
  <si>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</si>
  <si>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</si>
  <si>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</si>
  <si>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</si>
  <si>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</si>
  <si>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</si>
  <si>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</si>
  <si>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</si>
  <si>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</si>
  <si>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</si>
  <si>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</si>
  <si>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</si>
  <si>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</si>
  <si>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</si>
  <si>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</si>
  <si>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</si>
  <si>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</si>
  <si>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</si>
  <si>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</si>
  <si>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</si>
  <si>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</si>
  <si>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</si>
  <si>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</si>
  <si>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</si>
  <si>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</si>
  <si>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</si>
  <si>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</si>
  <si>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</si>
  <si>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</si>
  <si>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</si>
  <si>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</si>
  <si>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</si>
  <si>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</si>
  <si>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</si>
  <si>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</si>
  <si>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</si>
  <si>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</si>
  <si>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</si>
  <si>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</si>
  <si>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</si>
  <si>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</si>
  <si>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</si>
  <si>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</si>
  <si>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</si>
  <si>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</si>
  <si>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</si>
  <si>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</si>
  <si>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</si>
  <si>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</si>
  <si>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</si>
  <si>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</si>
  <si>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</si>
  <si>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</si>
  <si>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</si>
  <si>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</si>
  <si>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</si>
  <si>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</si>
  <si>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</si>
  <si>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</si>
  <si>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</si>
  <si>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</si>
  <si>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</si>
  <si>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</si>
  <si>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</si>
  <si>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</si>
  <si>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</si>
  <si>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</si>
  <si>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</si>
  <si>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</si>
  <si>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</si>
  <si>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</si>
  <si>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</si>
  <si>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</si>
  <si>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</si>
  <si>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</si>
  <si>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</si>
  <si>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</si>
  <si>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</si>
  <si>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</si>
  <si>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</si>
  <si>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</si>
  <si>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</si>
  <si>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</si>
  <si>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</si>
  <si>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</si>
  <si>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</si>
  <si>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</si>
  <si>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</si>
  <si>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</si>
  <si>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</si>
  <si>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</si>
  <si>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</si>
  <si>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</si>
  <si>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</si>
  <si>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</si>
  <si>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</si>
  <si>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</si>
  <si>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</si>
  <si>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</si>
  <si>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</si>
  <si>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</si>
  <si>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</si>
  <si>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</si>
  <si>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</si>
  <si>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</si>
  <si>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</si>
  <si>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</si>
  <si>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</si>
  <si>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</si>
  <si>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</si>
  <si>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</si>
  <si>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</si>
  <si>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</si>
  <si>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</si>
  <si>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</si>
  <si>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</si>
  <si>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</si>
  <si>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</si>
  <si>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</si>
  <si>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</si>
  <si>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</si>
  <si>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</si>
  <si>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</si>
  <si>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</si>
  <si>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</si>
  <si>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</si>
  <si>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</si>
  <si>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</si>
  <si>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</si>
  <si>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</si>
  <si>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</si>
  <si>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</si>
  <si>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</si>
  <si>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</si>
  <si>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</si>
  <si>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</si>
  <si>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</si>
  <si>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</si>
  <si>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</si>
  <si>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</si>
  <si>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</si>
  <si>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</si>
  <si>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</si>
  <si>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</si>
  <si>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</si>
  <si>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</si>
  <si>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</si>
  <si>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</si>
  <si>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</si>
  <si>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</si>
  <si>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</si>
  <si>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</si>
  <si>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</si>
  <si>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</si>
  <si>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</si>
  <si>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</si>
  <si>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</si>
  <si>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</si>
  <si>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</si>
  <si>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</si>
  <si>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</si>
  <si>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</si>
  <si>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</si>
  <si>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</si>
  <si>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</si>
  <si>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</si>
  <si>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</si>
  <si>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</si>
  <si>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</si>
  <si>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</si>
  <si>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</si>
  <si>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</si>
  <si>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</si>
  <si>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</si>
  <si>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</si>
  <si>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</si>
  <si>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</si>
  <si>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</si>
  <si>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</si>
  <si>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</si>
  <si>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</si>
  <si>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</si>
  <si>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</si>
  <si>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</si>
  <si>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</si>
  <si>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</si>
  <si>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</si>
  <si>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</si>
  <si>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</si>
  <si>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</si>
  <si>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</si>
  <si>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</si>
  <si>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</si>
  <si>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</si>
  <si>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</si>
  <si>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</si>
  <si>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</si>
  <si>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</si>
  <si>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</si>
  <si>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</si>
  <si>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</si>
  <si>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</si>
  <si>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</si>
  <si>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</si>
  <si>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</si>
  <si>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</si>
  <si>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</si>
  <si>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</si>
  <si>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</si>
  <si>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</si>
  <si>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</si>
  <si>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</si>
  <si>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</si>
  <si>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</si>
  <si>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</si>
  <si>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</si>
  <si>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</si>
  <si>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</si>
  <si>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</si>
  <si>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</si>
  <si>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</si>
  <si>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</si>
  <si>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</si>
  <si>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</si>
  <si>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</si>
  <si>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</si>
  <si>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</si>
  <si>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</si>
  <si>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</si>
  <si>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</si>
  <si>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</si>
  <si>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</si>
  <si>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</si>
  <si>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</si>
  <si>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</si>
  <si>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</si>
  <si>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</si>
  <si>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</si>
  <si>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</si>
  <si>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</si>
  <si>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</si>
  <si>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</si>
  <si>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</si>
  <si>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</si>
  <si>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</si>
  <si>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</si>
  <si>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</si>
  <si>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</si>
  <si>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</si>
  <si>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</si>
  <si>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</si>
  <si>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</si>
  <si>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</si>
  <si>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</si>
  <si>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</si>
  <si>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</si>
  <si>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</si>
  <si>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</si>
  <si>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</si>
  <si>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</si>
  <si>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</si>
  <si>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</si>
  <si>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</si>
  <si>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</si>
  <si>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</si>
  <si>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</si>
  <si>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</si>
  <si>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</si>
  <si>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</si>
  <si>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</si>
  <si>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</si>
  <si>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</si>
  <si>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</si>
  <si>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</si>
  <si>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</si>
  <si>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</si>
  <si>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</si>
  <si>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</si>
  <si>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</si>
  <si>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</si>
  <si>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</si>
  <si>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</si>
  <si>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</si>
  <si>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</si>
  <si>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</si>
  <si>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</si>
  <si>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</si>
  <si>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</si>
  <si>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</si>
  <si>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</si>
  <si>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</si>
  <si>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</si>
  <si>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</si>
  <si>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</si>
  <si>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</si>
  <si>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</si>
  <si>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</si>
  <si>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</si>
  <si>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</si>
  <si>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</si>
  <si>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</si>
  <si>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</si>
  <si>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</si>
  <si>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</si>
  <si>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</si>
  <si>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</si>
  <si>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</si>
  <si>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</si>
  <si>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</si>
  <si>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</si>
  <si>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</si>
  <si>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</si>
  <si>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</si>
  <si>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</si>
  <si>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</si>
  <si>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</si>
  <si>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</si>
  <si>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</si>
  <si>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</si>
  <si>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</si>
  <si>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</si>
  <si>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</si>
  <si>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</si>
  <si>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</si>
  <si>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</si>
  <si>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</si>
  <si>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</si>
  <si>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</si>
  <si>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</si>
  <si>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</si>
  <si>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</si>
  <si>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</si>
  <si>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</si>
  <si>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</si>
  <si>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</si>
  <si>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</si>
  <si>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</si>
  <si>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</si>
  <si>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</si>
  <si>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</si>
  <si>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</si>
  <si>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</si>
  <si>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</si>
  <si>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</si>
  <si>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</si>
  <si>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</si>
  <si>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</si>
  <si>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</si>
  <si>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</si>
  <si>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</si>
  <si>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</si>
  <si>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</si>
  <si>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</si>
  <si>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</si>
  <si>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</si>
  <si>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</si>
  <si>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</si>
  <si>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</si>
  <si>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</si>
  <si>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</si>
  <si>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</si>
  <si>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</si>
  <si>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</si>
  <si>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</si>
  <si>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</si>
  <si>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</si>
  <si>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</si>
  <si>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</si>
  <si>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</si>
  <si>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</si>
  <si>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</si>
  <si>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</si>
  <si>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</si>
  <si>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</si>
  <si>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</si>
  <si>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</si>
  <si>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</si>
  <si>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</si>
  <si>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</si>
  <si>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</si>
  <si>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</si>
  <si>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</si>
  <si>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</si>
  <si>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</si>
  <si>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</si>
  <si>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</si>
  <si>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</si>
  <si>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</si>
  <si>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</si>
  <si>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</si>
  <si>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</si>
  <si>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</si>
  <si>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</si>
  <si>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</si>
  <si>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</si>
  <si>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</si>
  <si>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</si>
  <si>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</si>
  <si>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</si>
  <si>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</si>
  <si>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</si>
  <si>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</si>
  <si>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</si>
  <si>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</si>
  <si>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</si>
  <si>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</si>
  <si>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</si>
  <si>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</si>
  <si>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</si>
  <si>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</si>
  <si>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</si>
  <si>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</si>
  <si>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</si>
  <si>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</si>
  <si>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</si>
  <si>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</si>
  <si>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</si>
  <si>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</si>
  <si>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</si>
  <si>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</si>
  <si>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</si>
  <si>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</si>
  <si>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</si>
  <si>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</si>
  <si>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</si>
  <si>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</si>
  <si>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</si>
  <si>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</si>
  <si>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</si>
  <si>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</si>
  <si>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</si>
  <si>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</si>
  <si>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</si>
  <si>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</si>
  <si>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</si>
  <si>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</si>
  <si>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</si>
  <si>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</si>
  <si>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</si>
  <si>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</si>
  <si>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</si>
  <si>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</si>
  <si>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</si>
  <si>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</si>
  <si>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</si>
  <si>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</si>
  <si>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</si>
  <si>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</si>
  <si>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</si>
  <si>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</si>
  <si>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</si>
  <si>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</si>
  <si>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</si>
  <si>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</si>
  <si>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</si>
  <si>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</si>
  <si>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</si>
  <si>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</si>
  <si>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</si>
  <si>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</si>
  <si>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</si>
  <si>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</si>
  <si>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</si>
  <si>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</si>
  <si>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</si>
  <si>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</si>
  <si>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</si>
  <si>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</si>
  <si>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</si>
  <si>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</si>
  <si>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</si>
  <si>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</si>
  <si>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</si>
  <si>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</si>
  <si>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</si>
  <si>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</si>
  <si>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</si>
  <si>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</si>
  <si>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</si>
  <si>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</si>
  <si>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</si>
  <si>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</si>
  <si>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</si>
  <si>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</si>
  <si>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</si>
  <si>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</si>
  <si>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</si>
  <si>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</si>
  <si>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</si>
  <si>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</si>
  <si>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</si>
  <si>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</si>
  <si>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</si>
  <si>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</si>
  <si>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</si>
  <si>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</si>
  <si>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</si>
  <si>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</si>
  <si>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</si>
  <si>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</si>
  <si>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</si>
  <si>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</si>
  <si>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</si>
  <si>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</si>
  <si>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</si>
  <si>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</si>
  <si>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</si>
  <si>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</si>
  <si>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</si>
  <si>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</si>
  <si>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</si>
  <si>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</si>
  <si>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</si>
  <si>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</si>
  <si>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</si>
  <si>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</si>
  <si>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</si>
  <si>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</si>
  <si>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</si>
  <si>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</si>
  <si>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</si>
  <si>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</si>
  <si>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</si>
  <si>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</si>
  <si>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</si>
  <si>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</si>
  <si>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</si>
  <si>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</si>
  <si>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</si>
  <si>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</si>
  <si>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</si>
  <si>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</si>
  <si>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</si>
  <si>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</si>
  <si>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</si>
  <si>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</si>
  <si>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</si>
  <si>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</si>
  <si>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</si>
  <si>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</si>
  <si>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</si>
  <si>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</si>
  <si>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</si>
  <si>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</si>
  <si>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</si>
  <si>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</si>
  <si>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</si>
  <si>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</si>
  <si>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</si>
  <si>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</si>
  <si>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</si>
  <si>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</si>
  <si>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</si>
  <si>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</si>
  <si>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</si>
  <si>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</si>
  <si>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</si>
  <si>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</si>
  <si>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</si>
  <si>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</si>
  <si>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</si>
  <si>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</si>
  <si>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</si>
  <si>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</si>
  <si>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</si>
  <si>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</si>
  <si>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</si>
  <si>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</si>
  <si>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</si>
  <si>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</si>
  <si>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</si>
  <si>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</si>
  <si>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</si>
  <si>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</si>
  <si>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</si>
  <si>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</si>
  <si>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</si>
  <si>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</si>
  <si>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</si>
  <si>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</si>
  <si>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</si>
  <si>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</si>
  <si>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</si>
  <si>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</si>
  <si>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</si>
  <si>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</si>
  <si>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</si>
  <si>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</si>
  <si>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</si>
  <si>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</si>
  <si>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</si>
  <si>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</si>
  <si>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</si>
  <si>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</si>
  <si>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</si>
  <si>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</si>
  <si>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</si>
  <si>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</si>
  <si>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</si>
  <si>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</si>
  <si>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</si>
  <si>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</si>
  <si>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</si>
  <si>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</si>
  <si>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</si>
  <si>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</si>
  <si>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</si>
  <si>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</si>
  <si>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</si>
  <si>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</si>
  <si>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</si>
  <si>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</si>
  <si>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</si>
  <si>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</si>
  <si>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</si>
  <si>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</si>
  <si>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</si>
  <si>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</si>
  <si>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</si>
  <si>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</si>
  <si>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</si>
  <si>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</si>
  <si>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</si>
  <si>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</si>
  <si>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</si>
  <si>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</si>
  <si>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</si>
  <si>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</si>
  <si>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</si>
  <si>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</si>
  <si>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</si>
  <si>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</si>
  <si>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</si>
  <si>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</si>
  <si>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</si>
  <si>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</si>
  <si>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</si>
  <si>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</si>
  <si>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</si>
  <si>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</si>
  <si>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</si>
  <si>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</si>
  <si>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</si>
  <si>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</si>
  <si>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</si>
  <si>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</si>
  <si>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</si>
  <si>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</si>
  <si>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</si>
  <si>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</si>
  <si>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</si>
  <si>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</si>
  <si>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</si>
  <si>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</si>
  <si>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</si>
  <si>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</si>
  <si>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</si>
  <si>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</si>
  <si>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</si>
  <si>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</si>
  <si>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</si>
  <si>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</si>
  <si>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</si>
  <si>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</si>
  <si>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</si>
  <si>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</si>
  <si>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</si>
  <si>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</si>
  <si>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</si>
  <si>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</si>
  <si>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</si>
  <si>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</si>
  <si>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</si>
  <si>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</si>
  <si>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</si>
  <si>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</si>
  <si>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</si>
  <si>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</si>
  <si>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</si>
  <si>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</si>
  <si>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</si>
  <si>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</si>
  <si>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</si>
  <si>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</si>
  <si>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</si>
  <si>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</si>
  <si>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</si>
  <si>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</si>
  <si>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</si>
  <si>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</si>
  <si>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</si>
  <si>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</si>
  <si>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</si>
  <si>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</si>
  <si>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</si>
  <si>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</si>
  <si>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</si>
  <si>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</si>
  <si>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</si>
  <si>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</si>
  <si>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</si>
  <si>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</si>
  <si>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</si>
  <si>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</si>
  <si>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</si>
  <si>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</si>
  <si>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</si>
  <si>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</si>
  <si>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</si>
  <si>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</si>
  <si>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</si>
  <si>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</si>
  <si>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</si>
  <si>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</si>
  <si>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</si>
  <si>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</si>
  <si>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</si>
  <si>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</si>
  <si>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</si>
  <si>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</si>
  <si>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</si>
  <si>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</si>
  <si>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</si>
  <si>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</si>
  <si>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</si>
  <si>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</si>
  <si>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</si>
  <si>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</si>
  <si>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</si>
  <si>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</si>
  <si>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</si>
  <si>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</si>
  <si>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</si>
  <si>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</si>
  <si>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</si>
  <si>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</si>
  <si>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</si>
  <si>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</si>
  <si>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</si>
  <si>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</si>
  <si>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</si>
  <si>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</si>
  <si>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</si>
  <si>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</si>
  <si>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</si>
  <si>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</si>
  <si>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</si>
  <si>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</si>
  <si>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</si>
  <si>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</si>
  <si>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</si>
  <si>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</si>
  <si>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</si>
  <si>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</si>
  <si>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</si>
  <si>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</si>
  <si>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</si>
  <si>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</si>
  <si>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</si>
  <si>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</si>
  <si>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</si>
  <si>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</si>
  <si>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</si>
  <si>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</si>
  <si>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</si>
  <si>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</si>
  <si>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</si>
  <si>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</si>
  <si>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</si>
  <si>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</si>
  <si>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</si>
  <si>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</si>
  <si>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</si>
  <si>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</si>
  <si>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</si>
  <si>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</si>
  <si>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</si>
  <si>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</si>
  <si>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</si>
  <si>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</si>
  <si>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</si>
  <si>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</si>
  <si>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</si>
  <si>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</si>
  <si>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</si>
  <si>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</si>
  <si>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</si>
  <si>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</si>
  <si>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</si>
  <si>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</si>
  <si>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</si>
  <si>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</si>
  <si>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</si>
  <si>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</si>
  <si>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</si>
  <si>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</si>
  <si>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</si>
  <si>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</si>
  <si>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</si>
  <si>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</si>
  <si>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</si>
  <si>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</si>
  <si>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</si>
  <si>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</si>
  <si>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</si>
  <si>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</si>
  <si>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</si>
  <si>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</si>
  <si>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</si>
  <si>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</si>
  <si>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</si>
  <si>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</si>
  <si>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</si>
  <si>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</si>
  <si>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</si>
  <si>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</si>
  <si>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</si>
  <si>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</si>
  <si>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</si>
  <si>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</si>
  <si>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</si>
  <si>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</si>
  <si>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</si>
  <si>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</si>
  <si>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</si>
  <si>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</si>
  <si>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</si>
  <si>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</si>
  <si>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</si>
  <si>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</si>
  <si>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</si>
  <si>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</si>
  <si>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</si>
  <si>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</si>
  <si>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</si>
  <si>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</si>
  <si>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</si>
  <si>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</si>
  <si>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</si>
  <si>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</si>
  <si>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</si>
  <si>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</si>
  <si>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</si>
  <si>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</si>
  <si>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</si>
  <si>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</si>
  <si>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</si>
  <si>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</si>
  <si>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</si>
  <si>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</si>
  <si>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</si>
  <si>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</si>
  <si>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</si>
  <si>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</si>
  <si>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</si>
  <si>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</si>
  <si>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</si>
  <si>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</si>
  <si>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</si>
  <si>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</si>
  <si>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</si>
  <si>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</si>
  <si>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</si>
  <si>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</si>
  <si>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</si>
  <si>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</si>
  <si>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</si>
  <si>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</si>
  <si>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</si>
  <si>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</si>
  <si>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</si>
  <si>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</si>
  <si>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</si>
  <si>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</si>
  <si>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</si>
  <si>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</si>
  <si>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</si>
  <si>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</si>
  <si>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</si>
  <si>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</si>
  <si>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</si>
  <si>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</si>
  <si>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</si>
  <si>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</si>
  <si>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</si>
  <si>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</si>
  <si>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</si>
  <si>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</si>
  <si>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</si>
  <si>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</si>
  <si>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</si>
  <si>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</si>
  <si>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</si>
  <si>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</si>
  <si>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</si>
  <si>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</si>
  <si>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</si>
  <si>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</si>
  <si>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</si>
  <si>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</si>
  <si>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</si>
  <si>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</si>
  <si>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</si>
  <si>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</si>
  <si>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</si>
  <si>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</si>
  <si>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</si>
  <si>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</si>
  <si>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</si>
  <si>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</si>
  <si>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</si>
  <si>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</si>
  <si>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</si>
  <si>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</si>
  <si>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</si>
  <si>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</si>
  <si>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</si>
  <si>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</si>
  <si>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</si>
  <si>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</si>
  <si>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</si>
  <si>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</si>
  <si>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</si>
  <si>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</si>
  <si>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</si>
  <si>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</si>
  <si>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</si>
  <si>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</si>
  <si>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</si>
  <si>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</si>
  <si>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</si>
  <si>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</si>
  <si>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</si>
  <si>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</si>
  <si>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</si>
  <si>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</si>
  <si>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</si>
  <si>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</si>
  <si>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</si>
  <si>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</si>
  <si>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</si>
  <si>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</si>
  <si>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</si>
  <si>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</si>
  <si>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</si>
  <si>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</si>
  <si>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</si>
  <si>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</si>
  <si>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</si>
  <si>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</si>
  <si>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</si>
  <si>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</si>
  <si>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</si>
  <si>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</si>
  <si>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</si>
  <si>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</si>
  <si>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</si>
  <si>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</si>
  <si>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</si>
  <si>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</si>
  <si>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</si>
  <si>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</si>
  <si>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</si>
  <si>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</si>
  <si>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</si>
  <si>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</si>
  <si>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</si>
  <si>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</si>
  <si>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</si>
  <si>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</si>
  <si>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</si>
  <si>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</si>
  <si>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</si>
  <si>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</si>
  <si>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</si>
  <si>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</si>
  <si>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</si>
  <si>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</si>
  <si>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</si>
  <si>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</si>
  <si>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</si>
  <si>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</si>
  <si>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</si>
  <si>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</si>
  <si>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</si>
  <si>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</si>
  <si>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</si>
  <si>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</si>
  <si>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</si>
  <si>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</si>
  <si>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</si>
  <si>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</si>
  <si>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</si>
  <si>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</si>
  <si>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</si>
  <si>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</si>
  <si>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</si>
  <si>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</si>
  <si>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</si>
  <si>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</si>
  <si>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</si>
  <si>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</si>
  <si>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</si>
  <si>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</si>
  <si>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</si>
  <si>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</si>
  <si>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</si>
  <si>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</si>
  <si>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</si>
  <si>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</si>
  <si>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</si>
  <si>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</si>
  <si>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</si>
  <si>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</si>
  <si>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</si>
  <si>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</si>
  <si>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</si>
  <si>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</si>
  <si>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</si>
  <si>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</si>
  <si>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</si>
  <si>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</si>
  <si>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</si>
  <si>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</si>
  <si>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</si>
  <si>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</si>
  <si>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</si>
  <si>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</si>
  <si>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</si>
  <si>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</si>
  <si>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</si>
  <si>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</si>
  <si>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</si>
  <si>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</si>
  <si>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</si>
  <si>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</si>
  <si>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</si>
  <si>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</si>
  <si>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</si>
  <si>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</si>
  <si>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</si>
  <si>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</si>
  <si>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</si>
  <si>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</si>
  <si>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</si>
  <si>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</si>
  <si>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</si>
  <si>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</si>
  <si>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</si>
  <si>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</si>
  <si>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</si>
  <si>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</si>
  <si>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</si>
  <si>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</si>
  <si>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</si>
  <si>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</si>
  <si>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</si>
  <si>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</si>
  <si>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</si>
  <si>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</si>
  <si>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</si>
  <si>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</si>
  <si>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</si>
  <si>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</si>
  <si>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</si>
  <si>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</si>
  <si>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</si>
  <si>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</si>
  <si>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</si>
  <si>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</si>
  <si>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</si>
  <si>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</si>
  <si>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</si>
  <si>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</si>
  <si>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</si>
  <si>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</si>
  <si>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</si>
  <si>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</si>
  <si>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</si>
  <si>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</si>
  <si>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</si>
  <si>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</si>
  <si>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</si>
  <si>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</si>
  <si>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</si>
  <si>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</si>
  <si>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</si>
  <si>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</si>
  <si>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</si>
  <si>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</si>
  <si>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</si>
  <si>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</si>
  <si>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</si>
  <si>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</si>
  <si>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</si>
  <si>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</si>
  <si>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</si>
  <si>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</si>
  <si>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</si>
  <si>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</si>
  <si>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</si>
  <si>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</si>
  <si>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</si>
  <si>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</si>
  <si>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</si>
  <si>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</si>
  <si>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</si>
  <si>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</si>
  <si>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</si>
  <si>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</si>
  <si>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</si>
  <si>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</si>
  <si>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</si>
  <si>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</si>
  <si>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</si>
  <si>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</si>
  <si>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</si>
  <si>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</si>
  <si>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</si>
  <si>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</si>
  <si>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</si>
  <si>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</si>
  <si>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</si>
  <si>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</si>
  <si>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</si>
  <si>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</si>
  <si>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</si>
  <si>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</si>
  <si>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</si>
  <si>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</si>
  <si>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</si>
  <si>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</si>
  <si>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</si>
  <si>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</si>
  <si>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</si>
  <si>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</si>
  <si>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</si>
  <si>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</si>
  <si>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</si>
  <si>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</si>
  <si>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</si>
  <si>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</si>
  <si>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</si>
  <si>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</si>
  <si>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</si>
  <si>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</si>
  <si>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</si>
  <si>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</si>
  <si>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</si>
  <si>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</si>
  <si>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</si>
  <si>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</si>
  <si>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</si>
  <si>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</si>
  <si>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</si>
  <si>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</si>
  <si>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</si>
  <si>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</si>
  <si>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</si>
  <si>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</si>
  <si>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</si>
  <si>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</si>
  <si>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</si>
  <si>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</si>
  <si>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</si>
  <si>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</si>
  <si>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</si>
  <si>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</si>
  <si>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</si>
  <si>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</si>
  <si>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</si>
  <si>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</si>
  <si>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</si>
  <si>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</si>
  <si>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</si>
  <si>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</si>
  <si>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</si>
  <si>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</si>
  <si>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</si>
  <si>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</si>
  <si>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</si>
  <si>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</si>
  <si>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</si>
  <si>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</si>
  <si>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</si>
  <si>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</si>
  <si>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</si>
  <si>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</si>
  <si>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</si>
  <si>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</si>
  <si>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</si>
  <si>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</si>
  <si>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</si>
  <si>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</si>
  <si>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</si>
  <si>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</si>
  <si>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</si>
  <si>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</si>
  <si>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</si>
  <si>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</si>
  <si>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</si>
  <si>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</si>
  <si>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</si>
  <si>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</si>
  <si>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</si>
  <si>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</si>
  <si>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</si>
  <si>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</si>
  <si>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</si>
  <si>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</si>
  <si>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</si>
  <si>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</si>
  <si>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</si>
  <si>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</si>
  <si>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</si>
  <si>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</si>
  <si>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</si>
  <si>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</si>
  <si>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</si>
  <si>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</si>
  <si>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</si>
  <si>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</si>
  <si>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</si>
  <si>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</si>
  <si>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</si>
  <si>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</si>
  <si>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</si>
  <si>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</si>
  <si>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</si>
  <si>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</si>
  <si>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</si>
  <si>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</si>
  <si>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</si>
  <si>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</si>
  <si>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</si>
  <si>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</si>
  <si>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</si>
  <si>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</si>
  <si>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</si>
  <si>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</si>
  <si>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</si>
  <si>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</si>
  <si>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</si>
  <si>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</si>
  <si>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</si>
  <si>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</si>
  <si>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</si>
  <si>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</si>
  <si>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</si>
  <si>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</si>
  <si>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</si>
  <si>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</si>
  <si>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</si>
  <si>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</si>
  <si>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</si>
  <si>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</si>
  <si>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</si>
  <si>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</si>
  <si>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</si>
  <si>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</si>
  <si>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</si>
  <si>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</si>
  <si>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</si>
  <si>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</si>
  <si>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</si>
  <si>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</si>
  <si>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</si>
  <si>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</si>
  <si>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</si>
  <si>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</si>
  <si>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</si>
  <si>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</si>
  <si>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</si>
  <si>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</si>
  <si>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</si>
  <si>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</si>
  <si>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</si>
  <si>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</si>
  <si>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</si>
  <si>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</si>
  <si>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</si>
  <si>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</si>
  <si>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</si>
  <si>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</si>
  <si>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</si>
  <si>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</si>
  <si>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</si>
  <si>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</si>
  <si>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</si>
  <si>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</si>
  <si>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</si>
  <si>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</si>
  <si>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</si>
  <si>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</si>
  <si>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</si>
  <si>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</si>
  <si>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</si>
  <si>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</si>
  <si>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</si>
  <si>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</si>
  <si>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</si>
  <si>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</si>
  <si>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</si>
  <si>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</si>
  <si>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</si>
  <si>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</si>
  <si>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</si>
  <si>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</si>
  <si>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</si>
  <si>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</si>
  <si>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</si>
  <si>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</si>
  <si>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</si>
  <si>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</si>
  <si>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</si>
  <si>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</si>
  <si>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</si>
  <si>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</si>
  <si>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</si>
  <si>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</si>
  <si>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</si>
  <si>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</si>
  <si>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</si>
  <si>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</si>
  <si>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</si>
  <si>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</si>
  <si>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</si>
  <si>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</si>
  <si>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</si>
  <si>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</si>
  <si>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</si>
  <si>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</si>
  <si>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</si>
  <si>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</si>
  <si>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</si>
  <si>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</si>
  <si>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</si>
  <si>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</si>
  <si>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</si>
  <si>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</si>
  <si>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</si>
  <si>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</si>
  <si>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</si>
  <si>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</si>
  <si>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</si>
  <si>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</si>
  <si>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</si>
  <si>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</si>
  <si>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</si>
  <si>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</si>
  <si>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</si>
  <si>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</si>
  <si>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</si>
  <si>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</si>
  <si>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</si>
  <si>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</si>
  <si>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</si>
  <si>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</si>
  <si>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</si>
  <si>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</si>
  <si>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</si>
  <si>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</si>
  <si>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</si>
  <si>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</si>
  <si>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</si>
  <si>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</si>
  <si>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</si>
  <si>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</si>
  <si>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</si>
  <si>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</si>
  <si>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</si>
  <si>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</si>
  <si>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</si>
  <si>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</si>
  <si>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</si>
  <si>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</si>
  <si>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</si>
  <si>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</si>
  <si>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</si>
  <si>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</si>
  <si>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</si>
  <si>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</si>
  <si>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</si>
  <si>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</si>
  <si>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</si>
  <si>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</si>
  <si>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</si>
  <si>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</si>
  <si>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</si>
  <si>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</si>
  <si>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</si>
  <si>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</si>
  <si>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</si>
  <si>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</si>
  <si>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</si>
  <si>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</si>
  <si>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</si>
  <si>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</si>
  <si>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</si>
  <si>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</si>
  <si>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</si>
  <si>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</si>
  <si>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</si>
  <si>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</si>
  <si>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</si>
  <si>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</si>
  <si>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</si>
  <si>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</si>
  <si>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</si>
  <si>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</si>
  <si>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</si>
  <si>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</si>
  <si>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</si>
  <si>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</si>
  <si>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</si>
  <si>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</si>
  <si>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</si>
  <si>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</si>
  <si>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</si>
  <si>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</si>
  <si>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</si>
  <si>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</si>
  <si>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</si>
  <si>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</si>
  <si>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</si>
  <si>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</si>
  <si>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</si>
  <si>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</si>
  <si>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</si>
  <si>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</si>
  <si>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</si>
  <si>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</si>
  <si>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</si>
  <si>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</si>
  <si>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</si>
  <si>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</si>
  <si>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</si>
  <si>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</si>
  <si>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</si>
  <si>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</si>
  <si>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</si>
  <si>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</si>
  <si>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</si>
  <si>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</si>
  <si>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</si>
  <si>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</si>
  <si>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</si>
  <si>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</si>
  <si>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</si>
  <si>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</si>
  <si>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</si>
  <si>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</si>
  <si>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</si>
  <si>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</si>
  <si>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</si>
  <si>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</si>
  <si>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</si>
  <si>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</si>
  <si>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</si>
  <si>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</si>
  <si>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</si>
  <si>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</si>
  <si>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</si>
  <si>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</si>
  <si>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</si>
  <si>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</si>
  <si>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</si>
  <si>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</si>
  <si>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</si>
  <si>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</si>
  <si>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</si>
  <si>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</si>
  <si>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</si>
  <si>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</si>
  <si>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</si>
  <si>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</si>
  <si>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</si>
  <si>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</si>
  <si>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</si>
  <si>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</si>
  <si>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</si>
  <si>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</si>
  <si>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</si>
  <si>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</si>
  <si>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</si>
  <si>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</si>
  <si>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</si>
  <si>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</si>
  <si>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</si>
  <si>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</si>
  <si>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</si>
  <si>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</si>
  <si>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</si>
  <si>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</si>
  <si>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</si>
  <si>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</si>
  <si>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</si>
  <si>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</si>
  <si>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</si>
  <si>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</si>
  <si>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</si>
  <si>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</si>
  <si>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</si>
  <si>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</si>
  <si>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</si>
  <si>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</si>
  <si>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</si>
  <si>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</si>
  <si>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</si>
  <si>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</si>
  <si>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</si>
  <si>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</si>
  <si>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</si>
  <si>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</si>
  <si>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</si>
  <si>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</si>
  <si>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</si>
  <si>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</si>
  <si>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</si>
  <si>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</si>
  <si>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</si>
  <si>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</si>
  <si>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</si>
  <si>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</si>
  <si>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</si>
  <si>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</si>
  <si>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</si>
  <si>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</si>
  <si>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</si>
  <si>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</si>
  <si>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</si>
  <si>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</si>
  <si>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</si>
  <si>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</si>
  <si>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</si>
  <si>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</si>
  <si>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</si>
  <si>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</si>
  <si>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</si>
  <si>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</si>
  <si>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</si>
  <si>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</si>
  <si>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</si>
  <si>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</si>
  <si>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</si>
  <si>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</si>
  <si>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</si>
  <si>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</si>
  <si>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</si>
  <si>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</si>
  <si>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</si>
  <si>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</si>
  <si>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</si>
  <si>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</si>
  <si>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</si>
  <si>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</si>
  <si>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</si>
  <si>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</si>
  <si>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</si>
  <si>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</si>
  <si>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</si>
  <si>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</si>
  <si>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</si>
  <si>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</si>
  <si>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</si>
  <si>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</si>
  <si>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</si>
  <si>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</si>
  <si>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</si>
  <si>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</si>
  <si>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</si>
  <si>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</si>
  <si>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</si>
  <si>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</si>
  <si>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</si>
  <si>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</si>
  <si>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</si>
  <si>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</si>
  <si>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</si>
  <si>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</si>
  <si>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</si>
  <si>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</si>
  <si>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</si>
  <si>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</si>
  <si>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</si>
  <si>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</si>
  <si>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</si>
  <si>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</si>
  <si>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</si>
  <si>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</si>
  <si>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</si>
  <si>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</si>
  <si>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</si>
  <si>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</si>
  <si>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</si>
  <si>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</si>
  <si>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</si>
  <si>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</si>
  <si>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</si>
  <si>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</si>
  <si>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</si>
  <si>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</si>
  <si>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</si>
  <si>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</si>
  <si>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</si>
  <si>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</si>
  <si>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</si>
  <si>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</si>
  <si>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</si>
  <si>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</si>
  <si>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</si>
  <si>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</si>
  <si>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</si>
  <si>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</si>
  <si>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</si>
  <si>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</si>
  <si>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</si>
  <si>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</si>
  <si>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</si>
  <si>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</si>
  <si>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</si>
  <si>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</si>
  <si>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</si>
  <si>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</si>
  <si>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</si>
  <si>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</si>
  <si>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</si>
  <si>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</si>
  <si>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</si>
  <si>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</si>
  <si>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</si>
  <si>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</si>
  <si>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</si>
  <si>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</si>
  <si>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</si>
  <si>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</si>
  <si>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</si>
  <si>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</si>
  <si>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</si>
  <si>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</si>
  <si>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</si>
  <si>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</si>
  <si>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</si>
  <si>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</si>
  <si>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</si>
  <si>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</si>
  <si>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</si>
  <si>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</si>
  <si>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</si>
  <si>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</si>
  <si>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</si>
  <si>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</si>
  <si>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</si>
  <si>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</si>
  <si>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</si>
  <si>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</si>
  <si>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</si>
  <si>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</si>
  <si>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</si>
  <si>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</si>
  <si>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</si>
  <si>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</si>
  <si>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</si>
  <si>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</si>
  <si>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</si>
  <si>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</si>
  <si>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</si>
  <si>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</si>
  <si>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</si>
  <si>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</si>
  <si>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</si>
  <si>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</si>
  <si>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</si>
  <si>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</si>
  <si>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</si>
  <si>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</si>
  <si>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</si>
  <si>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</si>
  <si>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</si>
  <si>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</si>
  <si>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</si>
  <si>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</si>
  <si>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</si>
  <si>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</si>
  <si>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</si>
  <si>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</si>
  <si>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</si>
  <si>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</si>
  <si>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</si>
  <si>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</si>
  <si>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</si>
  <si>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</si>
  <si>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</si>
  <si>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</si>
  <si>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</si>
  <si>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</si>
  <si>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</si>
  <si>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</si>
  <si>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</si>
  <si>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</si>
  <si>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</si>
  <si>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</si>
  <si>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</si>
  <si>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</si>
  <si>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</si>
  <si>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</si>
  <si>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</si>
  <si>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</si>
  <si>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</si>
  <si>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</si>
  <si>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</si>
  <si>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</si>
  <si>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</si>
  <si>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</si>
  <si>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</si>
  <si>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</si>
  <si>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</si>
  <si>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</si>
  <si>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</si>
  <si>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</si>
  <si>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</si>
  <si>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</si>
  <si>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</si>
  <si>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</si>
  <si>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</si>
  <si>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</si>
  <si>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</si>
  <si>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</si>
  <si>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</si>
  <si>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</si>
  <si>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</si>
  <si>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</si>
  <si>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</si>
  <si>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</si>
  <si>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</si>
  <si>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</si>
  <si>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</si>
  <si>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</si>
  <si>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</si>
  <si>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</si>
  <si>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</si>
  <si>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</si>
  <si>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</si>
  <si>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</si>
  <si>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</si>
  <si>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</si>
  <si>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</si>
  <si>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</si>
  <si>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</si>
  <si>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</si>
  <si>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</si>
  <si>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</si>
  <si>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</si>
  <si>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</si>
  <si>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</si>
  <si>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</si>
  <si>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</si>
  <si>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</si>
  <si>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</si>
  <si>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</si>
  <si>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</si>
  <si>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</si>
  <si>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</si>
  <si>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</si>
  <si>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</si>
  <si>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</si>
  <si>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</si>
  <si>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</si>
  <si>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</si>
  <si>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</si>
  <si>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</si>
  <si>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</si>
  <si>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</si>
  <si>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</si>
  <si>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</si>
  <si>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</si>
  <si>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</si>
  <si>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</si>
  <si>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</si>
  <si>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</si>
  <si>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</si>
  <si>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</si>
  <si>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</si>
  <si>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</si>
  <si>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</si>
  <si>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</si>
  <si>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</si>
  <si>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</si>
  <si>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</si>
  <si>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</si>
  <si>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</si>
  <si>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</si>
  <si>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</si>
  <si>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</si>
  <si>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</si>
  <si>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</si>
  <si>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</si>
  <si>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</si>
  <si>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</si>
  <si>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</si>
  <si>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</si>
  <si>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</si>
  <si>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</si>
  <si>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</si>
  <si>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</si>
  <si>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</si>
  <si>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</si>
  <si>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</si>
  <si>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</si>
  <si>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</si>
  <si>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</si>
  <si>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</si>
  <si>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</si>
  <si>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</si>
  <si>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</si>
  <si>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</si>
  <si>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</si>
  <si>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</si>
  <si>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</si>
  <si>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</si>
  <si>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</si>
  <si>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</si>
  <si>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</si>
  <si>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</si>
  <si>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</si>
  <si>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</si>
  <si>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</si>
  <si>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</si>
  <si>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</si>
  <si>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</si>
  <si>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</si>
  <si>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</si>
  <si>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</si>
  <si>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</si>
  <si>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</si>
  <si>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</si>
  <si>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</si>
  <si>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</si>
  <si>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</si>
  <si>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</si>
  <si>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</si>
  <si>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</si>
  <si>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</si>
  <si>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</si>
  <si>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</si>
  <si>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</si>
  <si>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</si>
  <si>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</si>
  <si>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</si>
  <si>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</si>
  <si>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</si>
  <si>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</si>
  <si>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</si>
  <si>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</si>
  <si>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</si>
  <si>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</si>
  <si>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</si>
  <si>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</si>
  <si>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</si>
  <si>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</si>
  <si>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</si>
  <si>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</si>
  <si>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</si>
  <si>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</si>
  <si>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</si>
  <si>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</si>
  <si>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</si>
  <si>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</si>
  <si>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</si>
  <si>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</si>
  <si>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</si>
  <si>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</si>
  <si>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</si>
  <si>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</si>
  <si>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</si>
  <si>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</si>
  <si>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</si>
  <si>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</si>
  <si>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</si>
  <si>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</si>
  <si>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</si>
  <si>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</si>
  <si>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</si>
  <si>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</si>
  <si>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</si>
  <si>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</si>
  <si>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</si>
  <si>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</si>
  <si>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</si>
  <si>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</si>
  <si>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</si>
  <si>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</si>
  <si>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</si>
  <si>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</si>
  <si>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</si>
  <si>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</si>
  <si>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</si>
  <si>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</si>
  <si>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</si>
  <si>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</si>
  <si>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</si>
  <si>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</si>
  <si>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</si>
  <si>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</si>
  <si>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</si>
  <si>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</si>
  <si>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</si>
  <si>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</si>
  <si>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</si>
  <si>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</si>
  <si>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</si>
  <si>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</si>
  <si>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</si>
  <si>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</si>
  <si>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</si>
  <si>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</si>
  <si>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</si>
  <si>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</si>
  <si>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</si>
  <si>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</si>
  <si>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</si>
  <si>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</si>
  <si>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</si>
  <si>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</si>
  <si>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</si>
  <si>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</si>
  <si>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</si>
  <si>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</si>
  <si>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</si>
  <si>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</si>
  <si>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</si>
  <si>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</si>
  <si>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</si>
  <si>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</si>
  <si>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</si>
  <si>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</si>
  <si>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</si>
  <si>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</si>
  <si>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</si>
  <si>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</si>
  <si>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</si>
  <si>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</si>
  <si>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</si>
  <si>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</si>
  <si>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</si>
  <si>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</si>
  <si>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</si>
  <si>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</si>
  <si>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</si>
  <si>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</si>
  <si>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</si>
  <si>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</si>
  <si>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</si>
  <si>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</si>
  <si>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</si>
  <si>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</si>
  <si>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</si>
  <si>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</si>
  <si>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</si>
  <si>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</si>
  <si>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</si>
  <si>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</si>
  <si>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</si>
  <si>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</si>
  <si>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</si>
  <si>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</si>
  <si>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</si>
  <si>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</si>
  <si>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</si>
  <si>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</si>
  <si>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</si>
  <si>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</si>
  <si>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</si>
  <si>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</si>
  <si>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</si>
  <si>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</si>
  <si>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</si>
  <si>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</si>
  <si>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</si>
  <si>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</si>
  <si>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</si>
  <si>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</si>
  <si>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</si>
  <si>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</si>
  <si>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</si>
  <si>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</si>
  <si>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</si>
  <si>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</si>
  <si>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</si>
  <si>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</si>
  <si>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</si>
  <si>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</si>
  <si>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</si>
  <si>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</si>
  <si>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</si>
  <si>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</si>
  <si>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</si>
  <si>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</si>
  <si>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</si>
  <si>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</si>
  <si>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</si>
  <si>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</si>
  <si>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</si>
  <si>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</si>
  <si>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</si>
  <si>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</si>
  <si>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</si>
  <si>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</si>
  <si>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</si>
  <si>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</si>
  <si>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</si>
  <si>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</si>
  <si>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</si>
  <si>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</si>
  <si>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</si>
  <si>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</si>
  <si>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</si>
  <si>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</si>
  <si>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</si>
  <si>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</si>
  <si>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</si>
  <si>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</si>
  <si>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</si>
  <si>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</si>
  <si>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</si>
  <si>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</si>
  <si>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</si>
  <si>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</si>
  <si>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</si>
  <si>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</si>
  <si>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</si>
  <si>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</si>
  <si>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</si>
  <si>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</si>
  <si>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</si>
  <si>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</si>
  <si>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</si>
  <si>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</si>
  <si>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</si>
  <si>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</si>
  <si>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</si>
  <si>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</si>
  <si>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</si>
  <si>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</si>
  <si>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</si>
  <si>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</si>
  <si>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</si>
  <si>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</si>
  <si>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</si>
  <si>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</si>
  <si>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</si>
  <si>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</si>
  <si>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</si>
  <si>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</si>
  <si>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</si>
  <si>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</si>
  <si>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</si>
  <si>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</si>
  <si>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</si>
  <si>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</si>
  <si>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</si>
  <si>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</si>
  <si>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</si>
  <si>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</si>
  <si>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</si>
  <si>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</si>
  <si>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</si>
  <si>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</si>
  <si>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</si>
  <si>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</si>
  <si>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</si>
  <si>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</si>
  <si>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</si>
  <si>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</si>
  <si>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</si>
  <si>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</si>
  <si>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</si>
  <si>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</si>
  <si>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</si>
  <si>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</si>
  <si>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</si>
  <si>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</si>
  <si>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</si>
  <si>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</si>
  <si>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</si>
  <si>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</si>
  <si>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</si>
  <si>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</si>
  <si>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</si>
  <si>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</si>
  <si>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</si>
  <si>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</si>
  <si>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</si>
  <si>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</si>
  <si>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</si>
  <si>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</si>
  <si>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</si>
  <si>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</si>
  <si>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</si>
  <si>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</si>
  <si>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</si>
  <si>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</si>
  <si>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</si>
  <si>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</si>
  <si>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</si>
  <si>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</si>
  <si>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</si>
  <si>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</si>
  <si>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</si>
  <si>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</si>
  <si>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</si>
  <si>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</si>
  <si>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</si>
  <si>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</si>
  <si>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</si>
  <si>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</si>
  <si>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</si>
  <si>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</si>
  <si>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</si>
  <si>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</si>
  <si>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</si>
  <si>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</si>
  <si>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</si>
  <si>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</si>
  <si>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</si>
  <si>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</si>
  <si>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</si>
  <si>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</si>
  <si>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</si>
  <si>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</si>
  <si>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</si>
  <si>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</si>
  <si>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</si>
  <si>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</si>
  <si>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</si>
  <si>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</si>
  <si>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</si>
  <si>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</si>
  <si>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</si>
  <si>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</si>
  <si>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</si>
  <si>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</si>
  <si>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</si>
  <si>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</si>
  <si>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</si>
  <si>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</si>
  <si>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</si>
  <si>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</si>
  <si>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</si>
  <si>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</si>
  <si>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</si>
  <si>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</si>
  <si>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</si>
  <si>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</si>
  <si>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</si>
  <si>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</si>
  <si>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</si>
  <si>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</si>
  <si>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</si>
  <si>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</si>
  <si>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</si>
  <si>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</si>
  <si>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</si>
  <si>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</si>
  <si>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</si>
  <si>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</si>
  <si>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</si>
  <si>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</si>
  <si>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</si>
  <si>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</si>
  <si>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</si>
  <si>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</si>
  <si>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</si>
  <si>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</si>
  <si>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</si>
  <si>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</si>
  <si>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</si>
  <si>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</si>
  <si>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</si>
  <si>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</si>
  <si>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</si>
  <si>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</si>
  <si>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</si>
  <si>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</si>
  <si>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</si>
  <si>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</si>
  <si>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</si>
  <si>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</si>
  <si>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</si>
  <si>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</si>
  <si>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</si>
  <si>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</si>
  <si>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</si>
  <si>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</si>
  <si>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</si>
  <si>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</si>
  <si>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</si>
  <si>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</si>
  <si>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</si>
  <si>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</si>
  <si>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</si>
  <si>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</si>
  <si>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</si>
  <si>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</si>
  <si>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</si>
  <si>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</si>
  <si>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</si>
  <si>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</si>
  <si>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</si>
  <si>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</si>
  <si>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</si>
  <si>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</si>
  <si>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</si>
  <si>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</si>
  <si>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</si>
  <si>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</si>
  <si>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</si>
  <si>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</si>
  <si>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</si>
  <si>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</si>
  <si>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</si>
  <si>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</si>
  <si>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</si>
  <si>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</si>
  <si>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</si>
  <si>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</si>
  <si>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</si>
  <si>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</si>
  <si>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</si>
  <si>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</si>
  <si>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</si>
  <si>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</si>
  <si>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</si>
  <si>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</si>
  <si>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</si>
  <si>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</si>
  <si>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</si>
  <si>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</si>
  <si>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</si>
  <si>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</si>
  <si>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</si>
  <si>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</si>
  <si>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</si>
  <si>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</si>
  <si>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</si>
  <si>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</si>
  <si>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</si>
  <si>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</si>
  <si>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</si>
  <si>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</si>
  <si>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</si>
  <si>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</si>
  <si>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</si>
  <si>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</si>
  <si>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</si>
  <si>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</si>
  <si>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</si>
  <si>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</si>
  <si>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</si>
  <si>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</si>
  <si>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</si>
  <si>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</si>
  <si>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</si>
  <si>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</si>
  <si>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</si>
  <si>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</si>
  <si>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</si>
  <si>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</si>
  <si>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</si>
  <si>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</si>
  <si>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</si>
  <si>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</si>
  <si>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</si>
  <si>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</si>
  <si>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</si>
  <si>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</si>
  <si>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</si>
  <si>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</si>
  <si>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</si>
  <si>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</si>
  <si>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</si>
  <si>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</si>
  <si>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</si>
  <si>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</si>
  <si>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</si>
  <si>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</si>
  <si>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</si>
  <si>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</si>
  <si>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</si>
  <si>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</si>
  <si>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</si>
  <si>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</si>
  <si>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</si>
  <si>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</si>
  <si>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</si>
  <si>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</si>
  <si>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</si>
  <si>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</si>
  <si>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</si>
  <si>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</si>
  <si>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</si>
  <si>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</si>
  <si>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</si>
  <si>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</si>
  <si>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</si>
  <si>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</si>
  <si>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</si>
  <si>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</si>
  <si>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</si>
  <si>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</si>
  <si>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</si>
  <si>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</si>
  <si>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</si>
  <si>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</si>
  <si>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</si>
  <si>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</si>
  <si>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</si>
  <si>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</si>
  <si>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</si>
  <si>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</si>
  <si>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</si>
  <si>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</si>
  <si>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</si>
  <si>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</si>
  <si>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</si>
  <si>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</si>
  <si>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</si>
  <si>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</si>
  <si>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</si>
  <si>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</si>
  <si>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</si>
  <si>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</si>
  <si>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</si>
  <si>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</si>
  <si>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</si>
  <si>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</si>
  <si>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</si>
  <si>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</si>
  <si>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</si>
  <si>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</si>
  <si>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</si>
  <si>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</si>
  <si>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</si>
  <si>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</si>
  <si>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</si>
  <si>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</si>
  <si>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</si>
  <si>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</si>
  <si>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</si>
  <si>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</si>
  <si>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</si>
  <si>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</si>
  <si>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</si>
  <si>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</si>
  <si>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</si>
  <si>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</si>
  <si>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</si>
  <si>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</si>
  <si>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</si>
  <si>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</si>
  <si>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</si>
  <si>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</si>
  <si>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</si>
  <si>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</si>
  <si>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</si>
  <si>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</si>
  <si>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</si>
  <si>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</si>
  <si>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</si>
  <si>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</si>
  <si>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</si>
  <si>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</si>
  <si>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</si>
  <si>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</si>
  <si>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</si>
  <si>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</si>
  <si>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</si>
  <si>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</si>
  <si>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</si>
  <si>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</si>
  <si>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</si>
  <si>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</si>
  <si>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</si>
  <si>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</si>
  <si>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</si>
  <si>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</si>
  <si>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</si>
  <si>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</si>
  <si>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</si>
  <si>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</si>
  <si>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</si>
  <si>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</si>
  <si>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</si>
  <si>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</si>
  <si>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</si>
  <si>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</si>
  <si>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</si>
  <si>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</si>
  <si>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</si>
  <si>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</si>
  <si>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</si>
  <si>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</si>
  <si>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</si>
  <si>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</si>
  <si>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</si>
  <si>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</si>
  <si>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</si>
  <si>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</si>
  <si>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</si>
  <si>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</si>
  <si>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</si>
  <si>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</si>
  <si>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</si>
  <si>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</si>
  <si>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</si>
  <si>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</si>
  <si>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</si>
  <si>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</si>
  <si>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</si>
  <si>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</si>
  <si>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</si>
  <si>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</si>
  <si>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</si>
  <si>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</si>
  <si>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</si>
  <si>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</si>
  <si>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</si>
  <si>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</si>
  <si>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</si>
  <si>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</si>
  <si>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</si>
  <si>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</si>
  <si>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</si>
  <si>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</si>
  <si>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</si>
  <si>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</si>
  <si>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</si>
  <si>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</si>
  <si>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</si>
  <si>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</si>
  <si>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</si>
  <si>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</si>
  <si>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</si>
  <si>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</si>
  <si>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</si>
  <si>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</si>
  <si>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</si>
  <si>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</si>
  <si>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</si>
  <si>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</si>
  <si>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</si>
  <si>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</si>
  <si>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</si>
  <si>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</si>
  <si>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</si>
  <si>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</si>
  <si>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</si>
  <si>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</si>
  <si>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</si>
  <si>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</si>
  <si>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</si>
  <si>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</si>
  <si>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</si>
  <si>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</si>
  <si>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</si>
  <si>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</si>
  <si>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</si>
  <si>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</si>
  <si>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</si>
  <si>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</si>
  <si>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</si>
  <si>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</si>
  <si>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</si>
  <si>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</si>
  <si>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</si>
  <si>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</si>
  <si>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</si>
  <si>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</si>
  <si>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</si>
  <si>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</si>
  <si>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Jestia and Radeon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</si>
  <si>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</si>
  <si>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</si>
  <si>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</si>
  <si>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</si>
  <si>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</si>
  <si>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</si>
  <si>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</si>
  <si>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</si>
  <si>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</si>
  <si>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</si>
  <si>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Musicals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</si>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</sst>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1" fillId="0" borderId="0" xfId="0" applyFont="1"/>
  </cellXfs>
  <cellStyles count="2">
    <cellStyle name="Currency" xfId="1" builtinId="4"/>
    <cellStyle name="Normal" xfId="0" builtinId="0"/>
  </cellStyles>
  <dxfs count="26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8-426F-940E-4B3E9ABD2F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8-426F-940E-4B3E9ABD2F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58-426F-940E-4B3E9ABD2F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58-426F-940E-4B3E9ABD2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375919"/>
        <c:axId val="1394369679"/>
      </c:lineChart>
      <c:catAx>
        <c:axId val="139437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69679"/>
        <c:crosses val="autoZero"/>
        <c:auto val="1"/>
        <c:lblAlgn val="ctr"/>
        <c:lblOffset val="100"/>
        <c:noMultiLvlLbl val="0"/>
      </c:catAx>
      <c:valAx>
        <c:axId val="139436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7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000" b="1"/>
              <a:t>Parent Category Outcomes</a:t>
            </a:r>
          </a:p>
        </c:rich>
      </c:tx>
      <c:layout>
        <c:manualLayout>
          <c:xMode val="edge"/>
          <c:yMode val="edge"/>
          <c:x val="0.3702665026650267"/>
          <c:y val="5.5310153242969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C-4E47-AA1A-5865BF2B78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C-4E47-AA1A-5865BF2B78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9C-4E47-AA1A-5865BF2B78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9C-4E47-AA1A-5865BF2B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145151"/>
        <c:axId val="1206145983"/>
      </c:barChart>
      <c:catAx>
        <c:axId val="120614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45983"/>
        <c:crosses val="autoZero"/>
        <c:auto val="1"/>
        <c:lblAlgn val="ctr"/>
        <c:lblOffset val="100"/>
        <c:noMultiLvlLbl val="0"/>
      </c:catAx>
      <c:valAx>
        <c:axId val="12061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4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A6-4A85-9705-1571759C1F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A6-4A85-9705-1571759C1F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A6-4A85-9705-1571759C1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741007"/>
        <c:axId val="1032739759"/>
      </c:barChart>
      <c:catAx>
        <c:axId val="10327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739759"/>
        <c:crosses val="autoZero"/>
        <c:auto val="1"/>
        <c:lblAlgn val="ctr"/>
        <c:lblOffset val="100"/>
        <c:noMultiLvlLbl val="0"/>
      </c:catAx>
      <c:valAx>
        <c:axId val="103273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7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Statistics</a:t>
          </a:r>
        </a:p>
      </cx:txPr>
    </cx:title>
    <cx:plotArea>
      <cx:plotAreaRegion>
        <cx:series layoutId="boxWhisker" uniqueId="{78BE6D49-8397-4479-BC09-192A29D770F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7CE6F1-F988-42FD-A0C9-CAFC3DFD719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BD9B63-986A-41AA-89ED-78A9147B926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28574</xdr:rowOff>
    </xdr:from>
    <xdr:to>
      <xdr:col>17</xdr:col>
      <xdr:colOff>133350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F1454-08A4-450E-93C9-2F3A3ADC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A482EC-6CBB-44A4-A9FD-759FCF76AE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2E5C24-356D-487D-BDD2-5E78703024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2</xdr:row>
      <xdr:rowOff>14287</xdr:rowOff>
    </xdr:from>
    <xdr:to>
      <xdr:col>18</xdr:col>
      <xdr:colOff>495299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40231-2D4E-460A-A5E2-8AEDACD22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</xdr:row>
      <xdr:rowOff>19049</xdr:rowOff>
    </xdr:from>
    <xdr:to>
      <xdr:col>19</xdr:col>
      <xdr:colOff>333375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B10F3-324C-45B0-8CFF-DE8386C10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d Kerimov" refreshedDate="44183.500033796299" createdVersion="6" refreshedVersion="6" minRefreshableVersion="3" recordCount="4114" xr:uid="{6FAA9E39-4223-4149-BBEA-8597C4F6DD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d Kerimov" refreshedDate="44183.546750925925" createdVersion="6" refreshedVersion="6" minRefreshableVersion="3" recordCount="4114" xr:uid="{6BF121AE-B333-47E2-AD93-9FC38EB435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9CD7D-38F7-4B46-A01D-D60DB2DDD5D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E3473-9B0B-41C2-85D5-DDAE5D8751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9E7D6-9C87-437C-9AC3-41D21FA5100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D32ED-D6FF-42D8-B85C-44D6DC8FB80B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521" topLeftCell="A3763" activePane="bottomLeft" state="frozen"/>
      <selection activeCell="H1" sqref="H1"/>
      <selection pane="bottomLeft" activeCell="D522" sqref="D1:E1048576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56197F4-FCF9-47F1-822F-28B06002562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"cancelled"</formula>
    </cfRule>
    <cfRule type="cellIs" dxfId="22" priority="7" operator="equal">
      <formula>"successful"</formula>
    </cfRule>
    <cfRule type="cellIs" dxfId="21" priority="8" operator="equal">
      <formula>"live"</formula>
    </cfRule>
  </conditionalFormatting>
  <conditionalFormatting sqref="F175">
    <cfRule type="cellIs" dxfId="20" priority="3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5174-BB97-4818-8063-7A66C33F209A}">
  <dimension ref="A1:T41"/>
  <sheetViews>
    <sheetView workbookViewId="0"/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7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5">
        <v>42538.755428240736</v>
      </c>
      <c r="T2" s="15">
        <v>42598.755428240736</v>
      </c>
    </row>
    <row r="3" spans="1:20" ht="27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5">
        <v>42182.062476851846</v>
      </c>
      <c r="T3" s="15">
        <v>42212.062476851846</v>
      </c>
    </row>
    <row r="4" spans="1:20" ht="285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5">
        <v>42017.594236111108</v>
      </c>
      <c r="T4" s="15">
        <v>42047.594236111108</v>
      </c>
    </row>
    <row r="5" spans="1:20" ht="24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5">
        <v>42157.598090277781</v>
      </c>
      <c r="T5" s="15">
        <v>42217.583333333328</v>
      </c>
    </row>
    <row r="6" spans="1:20" ht="24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5">
        <v>41858.761782407404</v>
      </c>
      <c r="T6" s="15">
        <v>41888.875</v>
      </c>
    </row>
    <row r="7" spans="1:20" ht="27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5">
        <v>42460.320613425924</v>
      </c>
      <c r="T7" s="15">
        <v>42490.231944444444</v>
      </c>
    </row>
    <row r="8" spans="1:20" ht="255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5">
        <v>42293.853541666671</v>
      </c>
      <c r="T8" s="15">
        <v>42352.249305555553</v>
      </c>
    </row>
    <row r="9" spans="1:20" ht="21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5">
        <v>42242.988680555558</v>
      </c>
      <c r="T9" s="15">
        <v>42272.988680555558</v>
      </c>
    </row>
    <row r="10" spans="1:20" ht="255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5">
        <v>42172.686099537037</v>
      </c>
      <c r="T10" s="15">
        <v>42202.676388888889</v>
      </c>
    </row>
    <row r="11" spans="1:20" ht="24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5">
        <v>42236.276053240741</v>
      </c>
      <c r="T11" s="15">
        <v>42266.276053240741</v>
      </c>
    </row>
    <row r="12" spans="1:20" ht="285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5">
        <v>42057.277858796297</v>
      </c>
      <c r="T12" s="15">
        <v>42117.236192129625</v>
      </c>
    </row>
    <row r="13" spans="1:20" ht="30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5">
        <v>42291.833287037036</v>
      </c>
      <c r="T13" s="15">
        <v>42351.874953703707</v>
      </c>
    </row>
    <row r="14" spans="1:20" ht="27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5">
        <v>42437.094490740739</v>
      </c>
      <c r="T14" s="15">
        <v>42495.708333333328</v>
      </c>
    </row>
    <row r="15" spans="1:20" ht="300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5">
        <v>41880.753437499996</v>
      </c>
      <c r="T15" s="15">
        <v>41905.165972222225</v>
      </c>
    </row>
    <row r="16" spans="1:20" ht="21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5">
        <v>42649.623460648145</v>
      </c>
      <c r="T16" s="15">
        <v>42693.041666666672</v>
      </c>
    </row>
    <row r="17" spans="1:20" ht="16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5">
        <v>42450.88282407407</v>
      </c>
      <c r="T17" s="15">
        <v>42480.88282407407</v>
      </c>
    </row>
    <row r="18" spans="1:20" ht="210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5">
        <v>42226.694780092599</v>
      </c>
      <c r="T18" s="15">
        <v>42261.694780092599</v>
      </c>
    </row>
    <row r="19" spans="1:20" ht="315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5">
        <v>41975.700636574074</v>
      </c>
      <c r="T19" s="15">
        <v>42005.700636574074</v>
      </c>
    </row>
    <row r="20" spans="1:20" ht="285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5">
        <v>42590.677152777775</v>
      </c>
      <c r="T20" s="15">
        <v>42650.632638888885</v>
      </c>
    </row>
    <row r="21" spans="1:20" ht="28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5">
        <v>42104.781597222223</v>
      </c>
      <c r="T21" s="15">
        <v>42134.781597222223</v>
      </c>
    </row>
    <row r="22" spans="1:20" ht="255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5">
        <v>41899.627071759263</v>
      </c>
      <c r="T22" s="15">
        <v>41917.208333333336</v>
      </c>
    </row>
    <row r="23" spans="1:20" ht="27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5">
        <v>42285.143969907411</v>
      </c>
      <c r="T23" s="15">
        <v>42325.185636574075</v>
      </c>
    </row>
    <row r="24" spans="1:20" ht="225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5">
        <v>42409.241747685184</v>
      </c>
      <c r="T24" s="15">
        <v>42437.207638888889</v>
      </c>
    </row>
    <row r="25" spans="1:20" ht="25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5">
        <v>42140.421319444446</v>
      </c>
      <c r="T25" s="15">
        <v>42171.979166666672</v>
      </c>
    </row>
    <row r="26" spans="1:20" ht="28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5">
        <v>42333.695821759262</v>
      </c>
      <c r="T26" s="15">
        <v>42361.679166666669</v>
      </c>
    </row>
    <row r="27" spans="1:20" ht="25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5">
        <v>42666.666932870372</v>
      </c>
      <c r="T27" s="15">
        <v>42696.708599537036</v>
      </c>
    </row>
    <row r="28" spans="1:20" ht="16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5">
        <v>41766.692037037035</v>
      </c>
      <c r="T28" s="15">
        <v>41826.692037037035</v>
      </c>
    </row>
    <row r="29" spans="1:20" ht="16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5">
        <v>42170.447013888886</v>
      </c>
      <c r="T29" s="15">
        <v>42200.447013888886</v>
      </c>
    </row>
    <row r="30" spans="1:20" ht="255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5">
        <v>41968.938993055555</v>
      </c>
      <c r="T30" s="15">
        <v>41989.938993055555</v>
      </c>
    </row>
    <row r="31" spans="1:20" ht="255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5">
        <v>42689.029583333337</v>
      </c>
      <c r="T31" s="15">
        <v>42749.029583333337</v>
      </c>
    </row>
    <row r="32" spans="1:20" ht="30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5">
        <v>42084.881539351853</v>
      </c>
      <c r="T32" s="15">
        <v>42114.881539351853</v>
      </c>
    </row>
    <row r="33" spans="1:20" ht="270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5">
        <v>41831.722777777781</v>
      </c>
      <c r="T33" s="15">
        <v>41861.722777777781</v>
      </c>
    </row>
    <row r="34" spans="1:20" ht="210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5">
        <v>42410.93105324074</v>
      </c>
      <c r="T34" s="15">
        <v>42440.93105324074</v>
      </c>
    </row>
    <row r="35" spans="1:20" ht="24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5">
        <v>41982.737071759257</v>
      </c>
      <c r="T35" s="15">
        <v>42015.207638888889</v>
      </c>
    </row>
    <row r="36" spans="1:20" ht="24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5">
        <v>41975.676111111112</v>
      </c>
      <c r="T36" s="15">
        <v>42006.676111111112</v>
      </c>
    </row>
    <row r="37" spans="1:20" ht="27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5">
        <v>42269.126226851848</v>
      </c>
      <c r="T37" s="15">
        <v>42299.126226851848</v>
      </c>
    </row>
    <row r="38" spans="1:20" ht="13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5">
        <v>42403.971851851849</v>
      </c>
      <c r="T38" s="15">
        <v>42433.971851851849</v>
      </c>
    </row>
    <row r="39" spans="1:20" ht="285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5">
        <v>42527.00953703704</v>
      </c>
      <c r="T39" s="15">
        <v>42582.291666666672</v>
      </c>
    </row>
    <row r="40" spans="1:20" ht="19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5">
        <v>41849.887037037035</v>
      </c>
      <c r="T40" s="15">
        <v>41909.887037037035</v>
      </c>
    </row>
    <row r="41" spans="1:20" ht="285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5">
        <v>42090.909016203703</v>
      </c>
      <c r="T41" s="15">
        <v>42097.909016203703</v>
      </c>
    </row>
  </sheetData>
  <conditionalFormatting sqref="F1:F4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"cancelled"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P1 O2:O4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4C7C9-BD38-4F87-9A56-479711B7CC41}">
  <dimension ref="A1:T46"/>
  <sheetViews>
    <sheetView workbookViewId="0">
      <selection activeCell="Y3" sqref="Y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5">
        <v>41877.886620370373</v>
      </c>
      <c r="T2" s="15">
        <v>41907.886620370373</v>
      </c>
    </row>
    <row r="3" spans="1:20" ht="22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5">
        <v>42013.15253472222</v>
      </c>
      <c r="T3" s="15">
        <v>42028.125</v>
      </c>
    </row>
    <row r="4" spans="1:20" ht="30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5">
        <v>42103.556828703702</v>
      </c>
      <c r="T4" s="15">
        <v>42133.165972222225</v>
      </c>
    </row>
    <row r="5" spans="1:20" ht="25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5">
        <v>41863.584120370368</v>
      </c>
      <c r="T5" s="15">
        <v>41893.584120370368</v>
      </c>
    </row>
    <row r="6" spans="1:20" ht="27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5">
        <v>42044.765960648147</v>
      </c>
      <c r="T6" s="15">
        <v>42058.765960648147</v>
      </c>
    </row>
    <row r="7" spans="1:20" ht="270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5">
        <v>41806.669317129628</v>
      </c>
      <c r="T7" s="15">
        <v>41835.208333333336</v>
      </c>
    </row>
    <row r="8" spans="1:20" ht="120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5">
        <v>42403.998217592598</v>
      </c>
      <c r="T8" s="15">
        <v>42433.998217592598</v>
      </c>
    </row>
    <row r="9" spans="1:20" ht="28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5">
        <v>41754.564328703702</v>
      </c>
      <c r="T9" s="15">
        <v>41784.564328703702</v>
      </c>
    </row>
    <row r="10" spans="1:20" ht="28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5">
        <v>42495.956631944442</v>
      </c>
      <c r="T10" s="15">
        <v>42525.956631944442</v>
      </c>
    </row>
    <row r="11" spans="1:20" ht="24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5">
        <v>42553.583425925928</v>
      </c>
      <c r="T11" s="15">
        <v>42611.708333333328</v>
      </c>
    </row>
    <row r="12" spans="1:20" ht="24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5">
        <v>41912.650729166664</v>
      </c>
      <c r="T12" s="15">
        <v>41925.207638888889</v>
      </c>
    </row>
    <row r="13" spans="1:20" ht="25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5">
        <v>42004.703865740739</v>
      </c>
      <c r="T13" s="15">
        <v>42034.703865740739</v>
      </c>
    </row>
    <row r="14" spans="1:20" ht="27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5">
        <v>41845.809166666666</v>
      </c>
      <c r="T14" s="15">
        <v>41879.041666666664</v>
      </c>
    </row>
    <row r="15" spans="1:20" ht="27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5">
        <v>41982.773356481484</v>
      </c>
      <c r="T15" s="15">
        <v>42022.773356481484</v>
      </c>
    </row>
    <row r="16" spans="1:20" ht="27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5">
        <v>42395.706435185188</v>
      </c>
      <c r="T16" s="15">
        <v>42416.249305555553</v>
      </c>
    </row>
    <row r="17" spans="1:20" ht="21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5">
        <v>42458.127175925925</v>
      </c>
      <c r="T17" s="15">
        <v>42489.165972222225</v>
      </c>
    </row>
    <row r="18" spans="1:20" ht="28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5">
        <v>42016.981574074074</v>
      </c>
      <c r="T18" s="15">
        <v>42045.332638888889</v>
      </c>
    </row>
    <row r="19" spans="1:20" ht="225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5">
        <v>42403.035567129627</v>
      </c>
      <c r="T19" s="15">
        <v>42462.993900462956</v>
      </c>
    </row>
    <row r="20" spans="1:20" ht="30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5">
        <v>42128.824074074073</v>
      </c>
      <c r="T20" s="15">
        <v>42158</v>
      </c>
    </row>
    <row r="21" spans="1:20" ht="22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5">
        <v>41808.881215277775</v>
      </c>
      <c r="T21" s="15">
        <v>41846.207638888889</v>
      </c>
    </row>
    <row r="22" spans="1:20" ht="25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5">
        <v>41771.814791666664</v>
      </c>
      <c r="T22" s="15">
        <v>41801.814791666664</v>
      </c>
    </row>
    <row r="23" spans="1:20" ht="24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5">
        <v>41954.850868055553</v>
      </c>
      <c r="T23" s="15">
        <v>41974.850868055553</v>
      </c>
    </row>
    <row r="24" spans="1:20" ht="12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5">
        <v>41747.471504629626</v>
      </c>
      <c r="T24" s="15">
        <v>41778.208333333336</v>
      </c>
    </row>
    <row r="25" spans="1:20" ht="13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5">
        <v>42182.108252314814</v>
      </c>
      <c r="T25" s="15">
        <v>42242.108252314814</v>
      </c>
    </row>
    <row r="26" spans="1:20" ht="255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5">
        <v>41739.525300925925</v>
      </c>
      <c r="T26" s="15">
        <v>41764.525300925925</v>
      </c>
    </row>
    <row r="27" spans="1:20" ht="15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5">
        <v>42065.750300925924</v>
      </c>
      <c r="T27" s="15">
        <v>42095.708634259259</v>
      </c>
    </row>
    <row r="28" spans="1:20" ht="22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5">
        <v>42499.842962962968</v>
      </c>
      <c r="T28" s="15">
        <v>42519.024999999994</v>
      </c>
    </row>
    <row r="29" spans="1:20" ht="28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5">
        <v>41820.776412037041</v>
      </c>
      <c r="T29" s="15">
        <v>41850.776412037041</v>
      </c>
    </row>
    <row r="30" spans="1:20" ht="210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5">
        <v>41788.167187500003</v>
      </c>
      <c r="T30" s="15">
        <v>41823.167187500003</v>
      </c>
    </row>
    <row r="31" spans="1:20" ht="25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5">
        <v>42050.019641203704</v>
      </c>
      <c r="T31" s="15">
        <v>42064.207638888889</v>
      </c>
    </row>
    <row r="32" spans="1:20" ht="27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5">
        <v>41772.727893518517</v>
      </c>
      <c r="T32" s="15">
        <v>41802.727893518517</v>
      </c>
    </row>
    <row r="33" spans="1:20" ht="25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5">
        <v>42445.598136574074</v>
      </c>
      <c r="T33" s="15">
        <v>42475.598136574074</v>
      </c>
    </row>
    <row r="34" spans="1:20" ht="180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5">
        <v>42493.857083333336</v>
      </c>
      <c r="T34" s="15">
        <v>42508</v>
      </c>
    </row>
    <row r="35" spans="1:20" ht="24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5">
        <v>42682.616967592592</v>
      </c>
      <c r="T35" s="15">
        <v>42703.25</v>
      </c>
    </row>
    <row r="36" spans="1:20" ht="180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5">
        <v>42656.005173611105</v>
      </c>
      <c r="T36" s="15">
        <v>42689.088888888888</v>
      </c>
    </row>
    <row r="37" spans="1:20" ht="25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5">
        <v>42075.942627314813</v>
      </c>
      <c r="T37" s="15">
        <v>42103.166666666672</v>
      </c>
    </row>
    <row r="38" spans="1:20" ht="30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5">
        <v>41814.367800925924</v>
      </c>
      <c r="T38" s="15">
        <v>41852.041666666664</v>
      </c>
    </row>
    <row r="39" spans="1:20" ht="27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5">
        <v>41887.111354166671</v>
      </c>
      <c r="T39" s="15">
        <v>41909.166666666664</v>
      </c>
    </row>
    <row r="40" spans="1:20" ht="180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5">
        <v>41989.819212962961</v>
      </c>
      <c r="T40" s="15">
        <v>42049.819212962961</v>
      </c>
    </row>
    <row r="41" spans="1:20" ht="12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5">
        <v>42425.735416666663</v>
      </c>
      <c r="T41" s="15">
        <v>42455.693750000006</v>
      </c>
    </row>
    <row r="42" spans="1:20" ht="22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5">
        <v>42166.219733796301</v>
      </c>
      <c r="T42" s="15">
        <v>42198.837499999994</v>
      </c>
    </row>
    <row r="43" spans="1:20" ht="28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5">
        <v>41865.882928240739</v>
      </c>
      <c r="T43" s="15">
        <v>41890.882928240739</v>
      </c>
    </row>
    <row r="44" spans="1:20" ht="25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5">
        <v>42420.140277777777</v>
      </c>
      <c r="T44" s="15">
        <v>42444.666666666672</v>
      </c>
    </row>
    <row r="45" spans="1:20" ht="25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5">
        <v>42487.037905092591</v>
      </c>
      <c r="T45" s="15">
        <v>42517.037905092591</v>
      </c>
    </row>
    <row r="46" spans="1:20" ht="27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5">
        <v>42167.534791666665</v>
      </c>
      <c r="T46" s="15">
        <v>42196.165972222225</v>
      </c>
    </row>
  </sheetData>
  <conditionalFormatting sqref="F1:F4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46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506A0-105A-471D-9149-DEF45274B839}">
  <dimension ref="A1:T251"/>
  <sheetViews>
    <sheetView workbookViewId="0">
      <selection activeCell="V2" sqref="V2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F5F3-48F7-4EBC-9894-7B31E3868389}">
  <dimension ref="A1:T413"/>
  <sheetViews>
    <sheetView workbookViewId="0">
      <selection activeCell="W2" sqref="W2"/>
    </sheetView>
  </sheetViews>
  <sheetFormatPr defaultRowHeight="15" x14ac:dyDescent="0.25"/>
  <cols>
    <col min="10" max="10" width="11.85546875" bestFit="1" customWidth="1"/>
    <col min="11" max="11" width="9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F025-2DC0-4FF4-8DCD-306DCE9EF8A6}">
  <dimension ref="A1:C22"/>
  <sheetViews>
    <sheetView workbookViewId="0">
      <selection activeCell="F15" sqref="F15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2.5703125" bestFit="1" customWidth="1"/>
  </cols>
  <sheetData>
    <row r="1" spans="1:3" x14ac:dyDescent="0.25">
      <c r="A1" s="18" t="s">
        <v>8392</v>
      </c>
      <c r="B1" s="18" t="s">
        <v>8390</v>
      </c>
      <c r="C1" s="18" t="s">
        <v>8391</v>
      </c>
    </row>
    <row r="2" spans="1:3" x14ac:dyDescent="0.25">
      <c r="A2" s="18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8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8" t="s">
        <v>8401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8" t="s">
        <v>8394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s="18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s="18" t="s">
        <v>8396</v>
      </c>
      <c r="B7" s="17">
        <f>B5-B6</f>
        <v>3500</v>
      </c>
      <c r="C7" s="17">
        <f>C5-C6</f>
        <v>8000</v>
      </c>
    </row>
    <row r="8" spans="1:3" x14ac:dyDescent="0.25">
      <c r="A8" s="18"/>
      <c r="B8" s="17"/>
      <c r="C8" s="17"/>
    </row>
    <row r="9" spans="1:3" x14ac:dyDescent="0.25">
      <c r="A9" s="18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8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8" t="s">
        <v>8397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8" t="s">
        <v>8400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s="18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s="18" t="s">
        <v>8399</v>
      </c>
      <c r="B14" s="17">
        <f>B12-B13</f>
        <v>3982.4925000000003</v>
      </c>
      <c r="C14" s="17">
        <f>C12-C13</f>
        <v>491.75</v>
      </c>
    </row>
    <row r="17" spans="1:3" x14ac:dyDescent="0.25">
      <c r="A17" s="18" t="s">
        <v>8393</v>
      </c>
      <c r="B17" s="18" t="s">
        <v>8390</v>
      </c>
      <c r="C17" s="18" t="s">
        <v>8391</v>
      </c>
    </row>
    <row r="18" spans="1:3" x14ac:dyDescent="0.25">
      <c r="A18" s="18" t="s">
        <v>8386</v>
      </c>
      <c r="B18" s="17">
        <f>AVERAGE('Successful US Musical'!D:D)</f>
        <v>5105.5555555555557</v>
      </c>
      <c r="C18" s="17">
        <f>AVERAGE('Failed US Musical'!D:D)</f>
        <v>121471.25</v>
      </c>
    </row>
    <row r="19" spans="1:3" x14ac:dyDescent="0.25">
      <c r="A19" s="18" t="s">
        <v>8387</v>
      </c>
      <c r="B19" s="17">
        <f>MEDIAN('Successful US Musical'!D:D)</f>
        <v>3500</v>
      </c>
      <c r="C19" s="17">
        <f>MEDIAN('Failed US Musical'!D:D)</f>
        <v>7500</v>
      </c>
    </row>
    <row r="20" spans="1:3" x14ac:dyDescent="0.25">
      <c r="A20" s="18"/>
      <c r="B20" s="17"/>
      <c r="C20" s="17"/>
    </row>
    <row r="21" spans="1:3" x14ac:dyDescent="0.25">
      <c r="A21" s="18" t="s">
        <v>8388</v>
      </c>
      <c r="B21" s="17">
        <f>AVERAGE('Successful US Musical'!E:E)</f>
        <v>5407.8644444444435</v>
      </c>
      <c r="C21" s="17">
        <f>AVERAGE('Failed US Musical'!E:E)</f>
        <v>1046.175</v>
      </c>
    </row>
    <row r="22" spans="1:3" x14ac:dyDescent="0.25">
      <c r="A22" s="18" t="s">
        <v>8389</v>
      </c>
      <c r="B22" s="17">
        <f>MEDIAN('Successful US Musical'!E:E)</f>
        <v>3750</v>
      </c>
      <c r="C22" s="17">
        <f>MEDIAN('Failed US Musical'!E:E)</f>
        <v>326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7197-09EA-40EC-8F9F-5DA2A3B0FB6B}">
  <dimension ref="A1:F6"/>
  <sheetViews>
    <sheetView workbookViewId="0">
      <selection activeCell="G1" sqref="G1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 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 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 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8382</v>
      </c>
      <c r="B5" t="e">
        <f>VLOOKUP( A5, Kickstarter!B:C, 2, FALSE)</f>
        <v>#N/A</v>
      </c>
      <c r="C5" t="e">
        <f>VLOOKUP(A5, Kickstarter!B:E, 3, FALSE)</f>
        <v>#N/A</v>
      </c>
      <c r="D5" t="e">
        <f>VLOOKUP(A5, Kickstarter!B:E, 4, FALSE)</f>
        <v>#N/A</v>
      </c>
      <c r="E5" t="e">
        <f>VLOOKUP(A5, Kickstarter!B:P, 15, FALSE)</f>
        <v>#N/A</v>
      </c>
      <c r="F5" t="e">
        <f>VLOOKUP(A5, Kickstarter!B:L, 11, FALSE)</f>
        <v>#N/A</v>
      </c>
    </row>
    <row r="6" spans="1:6" x14ac:dyDescent="0.25">
      <c r="A6" t="s">
        <v>3221</v>
      </c>
      <c r="B6" t="str">
        <f>VLOOKUP( 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5065-76BF-47EA-8E1E-FA87747C51FC}">
  <dimension ref="A1:F14"/>
  <sheetViews>
    <sheetView workbookViewId="0">
      <selection activeCell="U31" sqref="U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2C36-446A-4816-BB9E-816360D924F7}">
  <dimension ref="A1:E7"/>
  <sheetViews>
    <sheetView topLeftCell="A4" workbookViewId="0">
      <selection activeCell="G24" sqref="G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Kickstarter</vt:lpstr>
      <vt:lpstr>Failed US Musical</vt:lpstr>
      <vt:lpstr>Successful US Musical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GB Musical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Farhad Kerimov</cp:lastModifiedBy>
  <dcterms:created xsi:type="dcterms:W3CDTF">2017-04-20T15:17:24Z</dcterms:created>
  <dcterms:modified xsi:type="dcterms:W3CDTF">2020-12-23T19:00:42Z</dcterms:modified>
</cp:coreProperties>
</file>