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90f9b95c138e097/Data Analytics Boot Camp/Class Folder/Week One Challenge/"/>
    </mc:Choice>
  </mc:AlternateContent>
  <xr:revisionPtr revIDLastSave="386" documentId="8_{C49A44A6-FB22-40EF-A438-A2C14D9921F2}" xr6:coauthVersionLast="45" xr6:coauthVersionMax="45" xr10:uidLastSave="{12279388-35B6-499D-859F-D24A8BC2A959}"/>
  <bookViews>
    <workbookView xWindow="-120" yWindow="-120" windowWidth="29040" windowHeight="15840" xr2:uid="{00000000-000D-0000-FFFF-FFFF00000000}"/>
  </bookViews>
  <sheets>
    <sheet name="Kickstarter" sheetId="1" r:id="rId1"/>
    <sheet name="Outcomes based on goals" sheetId="20" r:id="rId2"/>
    <sheet name="Theater Outcomes by Launch Date" sheetId="19" r:id="rId3"/>
  </sheets>
  <definedNames>
    <definedName name="_xlnm._FilterDatabase" localSheetId="0" hidden="1">Kickstarter!$A$1:$U$4115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20" l="1"/>
  <c r="D12" i="20"/>
  <c r="D11" i="20"/>
  <c r="D10" i="20"/>
  <c r="D9" i="20"/>
  <c r="D8" i="20"/>
  <c r="D7" i="20"/>
  <c r="D6" i="20"/>
  <c r="D5" i="20"/>
  <c r="D4" i="20"/>
  <c r="D3" i="20"/>
  <c r="D2" i="20"/>
  <c r="D15" i="20" s="1"/>
  <c r="C13" i="20"/>
  <c r="C12" i="20"/>
  <c r="C11" i="20"/>
  <c r="C10" i="20"/>
  <c r="C9" i="20"/>
  <c r="C8" i="20"/>
  <c r="C7" i="20"/>
  <c r="C6" i="20"/>
  <c r="C5" i="20"/>
  <c r="C4" i="20"/>
  <c r="C3" i="20"/>
  <c r="C2" i="20"/>
  <c r="B13" i="20"/>
  <c r="B12" i="20"/>
  <c r="E12" i="20" s="1"/>
  <c r="B11" i="20"/>
  <c r="E11" i="20" s="1"/>
  <c r="B10" i="20"/>
  <c r="E10" i="20" s="1"/>
  <c r="H10" i="20" s="1"/>
  <c r="B9" i="20"/>
  <c r="E9" i="20" s="1"/>
  <c r="B8" i="20"/>
  <c r="E8" i="20" s="1"/>
  <c r="B7" i="20"/>
  <c r="B6" i="20"/>
  <c r="B5" i="20"/>
  <c r="B4" i="20"/>
  <c r="B3" i="20"/>
  <c r="B2" i="20"/>
  <c r="G6" i="20" l="1"/>
  <c r="H6" i="20"/>
  <c r="C15" i="20"/>
  <c r="G8" i="20"/>
  <c r="H8" i="20"/>
  <c r="E2" i="20"/>
  <c r="F2" i="20" s="1"/>
  <c r="G9" i="20"/>
  <c r="H9" i="20"/>
  <c r="E13" i="20"/>
  <c r="E6" i="20"/>
  <c r="G11" i="20"/>
  <c r="H11" i="20"/>
  <c r="G12" i="20"/>
  <c r="H12" i="20"/>
  <c r="G13" i="20"/>
  <c r="H13" i="20"/>
  <c r="E15" i="20"/>
  <c r="F10" i="20"/>
  <c r="G10" i="20"/>
  <c r="F9" i="20"/>
  <c r="E3" i="20"/>
  <c r="G3" i="20" s="1"/>
  <c r="F8" i="20"/>
  <c r="F6" i="20"/>
  <c r="B15" i="20"/>
  <c r="F13" i="20"/>
  <c r="F12" i="20"/>
  <c r="F11" i="20"/>
  <c r="E7" i="20"/>
  <c r="H7" i="20" s="1"/>
  <c r="E4" i="20"/>
  <c r="F4" i="20" s="1"/>
  <c r="E5" i="20"/>
  <c r="F5" i="20" s="1"/>
  <c r="H2" i="20" l="1"/>
  <c r="H4" i="20"/>
  <c r="G2" i="20"/>
  <c r="G4" i="20"/>
  <c r="H5" i="20"/>
  <c r="G5" i="20"/>
  <c r="F3" i="20"/>
  <c r="H3" i="20"/>
  <c r="G7" i="20"/>
  <c r="F7" i="2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<sst xmlns="http://schemas.openxmlformats.org/spreadsheetml/2006/main" count="32976" uniqueCount="8401">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</sst>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2D-4050-B673-991C20D35A1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2D-4050-B673-991C20D35A1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2D-4050-B673-991C20D35A1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915361056"/>
        <c:axId val="915359392"/>
      </c:lineChart>
      <c:catAx>
        <c:axId val="91536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359392"/>
        <c:crosses val="autoZero"/>
        <c:auto val="1"/>
        <c:lblAlgn val="ctr"/>
        <c:lblOffset val="100"/>
        <c:noMultiLvlLbl val="0"/>
      </c:catAx>
      <c:valAx>
        <c:axId val="915359392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36105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</a:t>
            </a:r>
            <a:r>
              <a:rPr lang="en-CA" baseline="0"/>
              <a:t>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8-4BD0-8186-C490814774F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8-4BD0-8186-C490814774F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8-4BD0-8186-C49081477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2714144"/>
        <c:axId val="922700832"/>
      </c:lineChart>
      <c:catAx>
        <c:axId val="92271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700832"/>
        <c:crosses val="autoZero"/>
        <c:auto val="1"/>
        <c:lblAlgn val="ctr"/>
        <c:lblOffset val="100"/>
        <c:noMultiLvlLbl val="0"/>
      </c:catAx>
      <c:valAx>
        <c:axId val="92270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71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16</xdr:row>
      <xdr:rowOff>14287</xdr:rowOff>
    </xdr:from>
    <xdr:to>
      <xdr:col>7</xdr:col>
      <xdr:colOff>390525</xdr:colOff>
      <xdr:row>35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2F8102-2419-4EA5-90D0-B5CC0B52C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2</xdr:row>
      <xdr:rowOff>157162</xdr:rowOff>
    </xdr:from>
    <xdr:to>
      <xdr:col>15</xdr:col>
      <xdr:colOff>600075</xdr:colOff>
      <xdr:row>24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ED361A-9099-4CB5-8AC4-477F83291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had Kerimov" refreshedDate="44194.863842013889" createdVersion="6" refreshedVersion="6" minRefreshableVersion="3" recordCount="4114" xr:uid="{87DB4D42-9642-4C39-93AA-48C839352816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CF2123-FA55-4DD4-ACF4-C82A9DB5680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4:E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pane ySplit="521" topLeftCell="A540" activePane="bottomLeft" state="frozen"/>
      <selection activeCell="H1" sqref="H1"/>
      <selection pane="bottomLeft" activeCell="D2" sqref="D2"/>
    </sheetView>
  </sheetViews>
  <sheetFormatPr defaultColWidth="8.7109375" defaultRowHeight="15" x14ac:dyDescent="0.25"/>
  <cols>
    <col min="2" max="2" width="38.42578125" style="9" customWidth="1"/>
    <col min="3" max="3" width="40.28515625" style="3" customWidth="1"/>
    <col min="4" max="4" width="17.28515625" style="5" bestFit="1" customWidth="1"/>
    <col min="5" max="5" width="16.42578125" style="7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17.28515625" bestFit="1" customWidth="1"/>
    <col min="17" max="17" width="41.140625" customWidth="1"/>
    <col min="18" max="18" width="19.140625" bestFit="1" customWidth="1"/>
    <col min="19" max="19" width="23.5703125" customWidth="1"/>
    <col min="20" max="20" width="22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FE699F48-2269-4CFD-BA0E-387CA787B298}"/>
  <conditionalFormatting sqref="F1:F1048576">
    <cfRule type="cellIs" dxfId="5" priority="4" operator="equal">
      <formula>"canceled"</formula>
    </cfRule>
    <cfRule type="cellIs" dxfId="4" priority="5" operator="equal">
      <formula>"failed"</formula>
    </cfRule>
    <cfRule type="cellIs" dxfId="3" priority="6" operator="equal">
      <formula>"cancelled"</formula>
    </cfRule>
    <cfRule type="cellIs" dxfId="2" priority="7" operator="equal">
      <formula>"successful"</formula>
    </cfRule>
    <cfRule type="cellIs" dxfId="1" priority="8" operator="equal">
      <formula>"live"</formula>
    </cfRule>
  </conditionalFormatting>
  <conditionalFormatting sqref="F175">
    <cfRule type="cellIs" dxfId="0" priority="3" operator="equal">
      <formula>"failed"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6B8B9-168F-47BB-9A88-7A714B83A5AF}">
  <dimension ref="A1:H15"/>
  <sheetViews>
    <sheetView workbookViewId="0">
      <selection activeCell="K17" sqref="K17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s="16" t="s">
        <v>8380</v>
      </c>
      <c r="B1" s="16" t="s">
        <v>8381</v>
      </c>
      <c r="C1" s="16" t="s">
        <v>8382</v>
      </c>
      <c r="D1" s="16" t="s">
        <v>8399</v>
      </c>
      <c r="E1" s="16" t="s">
        <v>8383</v>
      </c>
      <c r="F1" s="16" t="s">
        <v>8384</v>
      </c>
      <c r="G1" s="16" t="s">
        <v>8385</v>
      </c>
      <c r="H1" s="16" t="s">
        <v>8386</v>
      </c>
    </row>
    <row r="2" spans="1:8" x14ac:dyDescent="0.25">
      <c r="A2" t="s">
        <v>8387</v>
      </c>
      <c r="B2">
        <f>COUNTIFS(Kickstarter!$F:$F, "successful",Kickstarter!$D:$D, "&lt;1000", Kickstarter!$R:$R, "plays")</f>
        <v>141</v>
      </c>
      <c r="C2">
        <f>COUNTIFS(Kickstarter!$F:$F, "failed",Kickstarter!$D:$D, "&lt;1000", Kickstarter!$R:$R, "plays")</f>
        <v>45</v>
      </c>
      <c r="D2">
        <f>COUNTIFS(Kickstarter!$F:$F, "canceled",Kickstarter!$D:$D, "&lt;1000", Kickstarter!$R:$R, 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5">
      <c r="A3" t="s">
        <v>8388</v>
      </c>
      <c r="B3">
        <f>COUNTIFS(Kickstarter!$F:$F, "successful",Kickstarter!$D:$D, "&gt;=1000", Kickstarter!$R:$R, "plays", Kickstarter!$D:$D, "&lt;=4999")</f>
        <v>388</v>
      </c>
      <c r="C3">
        <f>COUNTIFS(Kickstarter!$F:$F, "failed",Kickstarter!$D:$D, "&gt;=1000", Kickstarter!$R:$R, "plays", Kickstarter!$D:$D, "&lt;=4999")</f>
        <v>146</v>
      </c>
      <c r="D3">
        <f>COUNTIFS(Kickstarter!$F:$F, "canceled",Kickstarter!$D:$D, "&gt;=1000", Kickstarter!$R:$R, "plays", Kickstarter!$D:$D, "&lt;=4999")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5">
      <c r="A4" t="s">
        <v>8389</v>
      </c>
      <c r="B4">
        <f>COUNTIFS(Kickstarter!$F:$F, "successful",Kickstarter!$D:$D, "&gt;=5000", Kickstarter!$R:$R, "plays", Kickstarter!$D:$D, "&lt;=9999")</f>
        <v>93</v>
      </c>
      <c r="C4">
        <f>COUNTIFS(Kickstarter!$F:$F, "failed",Kickstarter!$D:$D, "&gt;=5000", Kickstarter!$R:$R, "plays", Kickstarter!$D:$D, "&lt;=9999")</f>
        <v>76</v>
      </c>
      <c r="D4">
        <f>COUNTIFS(Kickstarter!$F:$F, "canceled",Kickstarter!$D:$D, "&gt;=5000", Kickstarter!$R:$R, "plays", Kickstarter!$D:$D, "&lt;=9999")</f>
        <v>0</v>
      </c>
      <c r="E4">
        <f>SUM(B4:D4)</f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5">
      <c r="A5" t="s">
        <v>8390</v>
      </c>
      <c r="B5">
        <f>COUNTIFS(Kickstarter!$F:$F, "successful",Kickstarter!$D:$D, "&gt;=10000", Kickstarter!$R:$R, "plays", Kickstarter!$D:$D, "&lt;=14999")</f>
        <v>39</v>
      </c>
      <c r="C5">
        <f>COUNTIFS(Kickstarter!$F:$F, "failed",Kickstarter!$D:$D, "&gt;=10000", Kickstarter!$R:$R, "plays", Kickstarter!$D:$D, "&lt;=14999")</f>
        <v>33</v>
      </c>
      <c r="D5">
        <f>COUNTIFS(Kickstarter!$F:$F, "canceled",Kickstarter!$D:$D, "&gt;=10000", Kickstarter!$R:$R, "plays", Kickstarter!$D:$D, "&lt;=14999")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5">
      <c r="A6" t="s">
        <v>8391</v>
      </c>
      <c r="B6">
        <f>COUNTIFS(Kickstarter!$F:$F, "successful",Kickstarter!$D:$D, "&gt;=15000", Kickstarter!$R:$R, "plays", Kickstarter!$D:$D, "&lt;=19999")</f>
        <v>12</v>
      </c>
      <c r="C6">
        <f>COUNTIFS(Kickstarter!$F:$F, "failed",Kickstarter!$D:$D, "&gt;=15000", Kickstarter!$R:$R, "plays", Kickstarter!$D:$D, "&lt;=19999")</f>
        <v>12</v>
      </c>
      <c r="D6">
        <f>COUNTIFS(Kickstarter!$F:$F, "canceled",Kickstarter!$D:$D, "&gt;=15000", Kickstarter!$R:$R, "plays", Kickstarter!$D:$D, "&lt;=19999")</f>
        <v>0</v>
      </c>
      <c r="E6">
        <f>SUM(B6:D6)</f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t="s">
        <v>8392</v>
      </c>
      <c r="B7">
        <f>COUNTIFS(Kickstarter!$F:$F, "successful",Kickstarter!$D:$D, "&gt;=20000", Kickstarter!$R:$R, "plays", Kickstarter!$D:$D, "&lt;=24999")</f>
        <v>9</v>
      </c>
      <c r="C7">
        <f>COUNTIFS(Kickstarter!$F:$F, "failed",Kickstarter!$D:$D, "&gt;=20000", Kickstarter!$R:$R, "plays", Kickstarter!$D:$D, "&lt;=24999")</f>
        <v>11</v>
      </c>
      <c r="D7">
        <f>COUNTIFS(Kickstarter!$F:$F, "canceled",Kickstarter!$D:$D, "&gt;=20000", Kickstarter!$R:$R, "plays", Kickstarter!$D:$D, "&lt;=24999")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t="s">
        <v>8393</v>
      </c>
      <c r="B8">
        <f>COUNTIFS(Kickstarter!$F:$F, "successful",Kickstarter!$D:$D, "&gt;=25000", Kickstarter!$R:$R, "plays", Kickstarter!$D:$D, "&lt;=29999")</f>
        <v>1</v>
      </c>
      <c r="C8">
        <f>COUNTIFS(Kickstarter!$F:$F, "failed",Kickstarter!$D:$D, "&gt;=25000", Kickstarter!$R:$R, "plays", Kickstarter!$D:$D, "&lt;=29999")</f>
        <v>4</v>
      </c>
      <c r="D8">
        <f>COUNTIFS(Kickstarter!$F:$F, "canceled",Kickstarter!$D:$D, "&gt;=25000", Kickstarter!$R:$R, "plays", Kickstarter!$D:$D, "&lt;=29999")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t="s">
        <v>8394</v>
      </c>
      <c r="B9">
        <f>COUNTIFS(Kickstarter!$F:$F, "successful",Kickstarter!$D:$D, "&gt;=30000", Kickstarter!$R:$R, "plays", Kickstarter!$D:$D, "&lt;=34999")</f>
        <v>3</v>
      </c>
      <c r="C9">
        <f>COUNTIFS(Kickstarter!$F:$F, "failed",Kickstarter!$D:$D, "&gt;=30000", Kickstarter!$R:$R, "plays", Kickstarter!$D:$D, "&lt;=34999")</f>
        <v>8</v>
      </c>
      <c r="D9">
        <f>COUNTIFS(Kickstarter!$F:$F, "canceled",Kickstarter!$D:$D, "&gt;=30000", Kickstarter!$R:$R, "plays", Kickstarter!$D:$D, "&lt;=34999")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t="s">
        <v>8395</v>
      </c>
      <c r="B10">
        <f>COUNTIFS(Kickstarter!$F:$F, "successful",Kickstarter!$D:$D, "&gt;=35000", Kickstarter!$R:$R, "plays", Kickstarter!$D:$D, "&lt;=39999")</f>
        <v>4</v>
      </c>
      <c r="C10">
        <f>COUNTIFS(Kickstarter!$F:$F, "failed",Kickstarter!$D:$D, "&gt;=35000", Kickstarter!$R:$R, "plays", Kickstarter!$D:$D, "&lt;=39999")</f>
        <v>2</v>
      </c>
      <c r="D10">
        <f>COUNTIFS(Kickstarter!$F:$F, "canceled",Kickstarter!$D:$D, "&gt;=35000", Kickstarter!$R:$R, "plays", Kickstarter!$D:$D, "&lt;=39999")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t="s">
        <v>8396</v>
      </c>
      <c r="B11">
        <f>COUNTIFS(Kickstarter!$F:$F, "successful",Kickstarter!$D:$D, "&gt;=40000", Kickstarter!$R:$R, "plays", Kickstarter!$D:$D, "&lt;=44999")</f>
        <v>2</v>
      </c>
      <c r="C11">
        <f>COUNTIFS(Kickstarter!$F:$F, "failed",Kickstarter!$D:$D, "&gt;=40000", Kickstarter!$R:$R, "plays", Kickstarter!$D:$D, "&lt;=44999")</f>
        <v>1</v>
      </c>
      <c r="D11">
        <f>COUNTIFS(Kickstarter!$F:$F, "canceled",Kickstarter!$D:$D, "&gt;=40000", Kickstarter!$R:$R, "plays", Kickstarter!$D:$D, "&lt;=44999")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8397</v>
      </c>
      <c r="B12">
        <f>COUNTIFS(Kickstarter!$F:$F, "successful",Kickstarter!$D:$D, "&gt;=45000", Kickstarter!$R:$R, "plays", Kickstarter!$D:$D, "&lt;=49999")</f>
        <v>0</v>
      </c>
      <c r="C12">
        <f>COUNTIFS(Kickstarter!$F:$F, "failed",Kickstarter!$D:$D, "&gt;=45000", Kickstarter!$R:$R, "plays", Kickstarter!$D:$D, "&lt;=49999")</f>
        <v>1</v>
      </c>
      <c r="D12">
        <f>COUNTIFS(Kickstarter!$F:$F, "canceled",Kickstarter!$D:$D, "&gt;=45000", Kickstarter!$R:$R, "plays", Kickstarter!$D:$D, "&lt;=49999")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8398</v>
      </c>
      <c r="B13">
        <f>COUNTIFS(Kickstarter!$F:$F, "successful",Kickstarter!$D:$D, "&gt;=50000", Kickstarter!$R:$R, "plays")</f>
        <v>2</v>
      </c>
      <c r="C13">
        <f>COUNTIFS(Kickstarter!$F:$F, "failed",Kickstarter!$D:$D, "&gt;=50000", Kickstarter!$R:$R, "plays")</f>
        <v>14</v>
      </c>
      <c r="D13">
        <f>COUNTIFS(Kickstarter!$F:$F, "canceled",Kickstarter!$D:$D, "&gt;=50000", Kickstarter!$R:$R, 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  <row r="15" spans="1:8" x14ac:dyDescent="0.25">
      <c r="A15" t="s">
        <v>8400</v>
      </c>
      <c r="B15">
        <f>SUM(B2:B13)</f>
        <v>694</v>
      </c>
      <c r="C15">
        <f t="shared" ref="C15:E15" si="4">SUM(C2:C13)</f>
        <v>353</v>
      </c>
      <c r="D15">
        <f t="shared" si="4"/>
        <v>0</v>
      </c>
      <c r="E15">
        <f t="shared" si="4"/>
        <v>1047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74142-5E72-4579-9790-03E9504160AD}">
  <dimension ref="A1:E18"/>
  <sheetViews>
    <sheetView workbookViewId="0">
      <selection activeCell="A20" sqref="A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Farhad Kerimov</cp:lastModifiedBy>
  <dcterms:created xsi:type="dcterms:W3CDTF">2017-04-20T15:17:24Z</dcterms:created>
  <dcterms:modified xsi:type="dcterms:W3CDTF">2021-01-02T04:51:14Z</dcterms:modified>
</cp:coreProperties>
</file>