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24226"/>
  <mc:AlternateContent xmlns:mc="http://schemas.openxmlformats.org/markup-compatibility/2006">
    <mc:Choice Requires="x15">
      <x15ac:absPath xmlns:x15ac="http://schemas.microsoft.com/office/spreadsheetml/2010/11/ac" url="C:\Users\Bruger\Documents\00 AGM Arkiv - 05.02.20\01 Vurderinger\02. Rapporter\2208 VIADUKTEN\"/>
    </mc:Choice>
  </mc:AlternateContent>
  <xr:revisionPtr revIDLastSave="0" documentId="13_ncr:1_{FFF428C0-B7EF-4513-95D4-F437D4164D9F}" xr6:coauthVersionLast="45" xr6:coauthVersionMax="45" xr10:uidLastSave="{00000000-0000-0000-0000-000000000000}"/>
  <bookViews>
    <workbookView xWindow="-110" yWindow="-110" windowWidth="19420" windowHeight="10420" activeTab="3" xr2:uid="{00000000-000D-0000-FFFF-FFFF00000000}"/>
  </bookViews>
  <sheets>
    <sheet name="Side 1" sheetId="2" r:id="rId1"/>
    <sheet name="Side2.1" sheetId="1" r:id="rId2"/>
    <sheet name="Side 3 - Vedligehold" sheetId="5" r:id="rId3"/>
    <sheet name="Side 4" sheetId="3" r:id="rId4"/>
    <sheet name="Ark1" sheetId="6" r:id="rId5"/>
  </sheets>
  <definedNames>
    <definedName name="_xlnm.Print_Area" localSheetId="0">'Side 1'!$A$1:$N$58</definedName>
    <definedName name="_xlnm.Print_Area" localSheetId="2">'Side 3 - Vedligehold'!$A$1:$K$59</definedName>
    <definedName name="_xlnm.Print_Area" localSheetId="1">Side2.1!$A$1:$R$39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<sst xmlns="http://schemas.openxmlformats.org/spreadsheetml/2006/main">
  <si>
    <t>FORBEDRINGERNE OPGØRES SÅLEDES:</t>
  </si>
  <si>
    <t>Anskaffelsesårstal</t>
  </si>
  <si>
    <t>Antal / areal / stk./ m2</t>
  </si>
  <si>
    <t>Alder ved vurdering</t>
  </si>
  <si>
    <t>Valgt årskurve</t>
  </si>
  <si>
    <t>Nedskrevet til %</t>
  </si>
  <si>
    <t>Eget arbejde: ja / nej</t>
  </si>
  <si>
    <t>á kr.</t>
  </si>
  <si>
    <t>Køkken:</t>
  </si>
  <si>
    <t xml:space="preserve">Lejlighedens adresse: </t>
  </si>
  <si>
    <t>Andelshaver, sælger:</t>
  </si>
  <si>
    <t>VURDERING</t>
  </si>
  <si>
    <t>Dato:</t>
  </si>
  <si>
    <t>Sag nr.:</t>
  </si>
  <si>
    <t>Besigtigelse den:</t>
  </si>
  <si>
    <t>Tilstede ved besigtigelsen:</t>
  </si>
  <si>
    <t>Normalt vedligeholdt:</t>
  </si>
  <si>
    <t xml:space="preserve">Særlig dårligt vedligeholdt:      </t>
  </si>
  <si>
    <t>Vedligeholdelsesstanden giver anlæg for tillæg / fradrag til salgssummen, evt. fradrag for mangler:</t>
  </si>
  <si>
    <t>Det anses som en selvfølge, at lejligheden afleveres ryddet og rengjort.</t>
  </si>
  <si>
    <t>Generelle oplysninger:</t>
  </si>
  <si>
    <t>Andelshaver er:</t>
  </si>
  <si>
    <t>Sælger:</t>
  </si>
  <si>
    <t>Køber:</t>
  </si>
  <si>
    <t>Ja:</t>
  </si>
  <si>
    <t>Nej:</t>
  </si>
  <si>
    <t xml:space="preserve">   Af denne andelshaver:</t>
  </si>
  <si>
    <t xml:space="preserve">    </t>
  </si>
  <si>
    <t>Andelshaver har overtaget lejligheden pr:</t>
  </si>
  <si>
    <t>Anbefales</t>
  </si>
  <si>
    <t>Ingen bemærkninger</t>
  </si>
  <si>
    <t>Forevist</t>
  </si>
  <si>
    <t>Nødvendig</t>
  </si>
  <si>
    <t xml:space="preserve">Byggesag / anmeldelse til kommunen                   </t>
  </si>
  <si>
    <t>VVS-installationsgodkendelse</t>
  </si>
  <si>
    <t>Afløbsinstallationsgodkendelse</t>
  </si>
  <si>
    <t>Gasinstallationsgodkendelse</t>
  </si>
  <si>
    <t>El-installationsgodkendelse</t>
  </si>
  <si>
    <t>Bemærkninger:</t>
  </si>
  <si>
    <r>
      <rPr>
        <b/>
        <sz val="8"/>
        <color indexed="8"/>
        <rFont val="Arial"/>
        <family val="2"/>
      </rPr>
      <t>Vurderingssummen</t>
    </r>
    <r>
      <rPr>
        <sz val="8"/>
        <color indexed="8"/>
        <rFont val="Arial"/>
        <family val="2"/>
      </rPr>
      <t>, der I detaljer er opgjort på næste side, udgør samlet:</t>
    </r>
  </si>
  <si>
    <t>Forbedringer og tilpasset inventar:</t>
  </si>
  <si>
    <t>Løst inventar:</t>
  </si>
  <si>
    <t>ca. Kr.</t>
  </si>
  <si>
    <t xml:space="preserve">Denne erklæring er sendt til: </t>
  </si>
  <si>
    <t xml:space="preserve">Boligforeningen: </t>
  </si>
  <si>
    <t xml:space="preserve">Sælger: </t>
  </si>
  <si>
    <t>Ejendomsadm.:</t>
  </si>
  <si>
    <t>Kr.</t>
  </si>
  <si>
    <t>Faktura her vedlagt, er stilet til rekvirenten, sædvanligvis foreningen, som bedes sørge for betaling inden 10 dage.</t>
  </si>
  <si>
    <t>Faktura kr.</t>
  </si>
  <si>
    <t>inkl. moms</t>
  </si>
  <si>
    <t>Bedes betalt inden den.</t>
  </si>
  <si>
    <t>A/B</t>
  </si>
  <si>
    <t>Sag nr:</t>
  </si>
  <si>
    <t>SALGSVURDERING, VEDLIGEHOLDELSE</t>
  </si>
  <si>
    <t>Lokalitet</t>
  </si>
  <si>
    <t>Godkendt vedligeholdelsesstand</t>
  </si>
  <si>
    <t>Mindre mangler ved vedligeholdelsesstand</t>
  </si>
  <si>
    <t>Dårlig vedligeholdelsesstand</t>
  </si>
  <si>
    <t>Betales af sælger</t>
  </si>
  <si>
    <t>Foretages af boligforeningen</t>
  </si>
  <si>
    <t>Tilbageholdelse hos sælger kr.</t>
  </si>
  <si>
    <t>Fradragsbeløb hos sælger  kr.</t>
  </si>
  <si>
    <t>Eltavle</t>
  </si>
  <si>
    <t>HFI / HPFI-relæ</t>
  </si>
  <si>
    <t>Stik, afbrydere, udtag</t>
  </si>
  <si>
    <t>Vinduer og ruder</t>
  </si>
  <si>
    <t>Vedligeholdelse</t>
  </si>
  <si>
    <t>Rydning</t>
  </si>
  <si>
    <t>Rengøring</t>
  </si>
  <si>
    <t>Entré:</t>
  </si>
  <si>
    <t>Loft</t>
  </si>
  <si>
    <t>Vægge</t>
  </si>
  <si>
    <t>Gulv</t>
  </si>
  <si>
    <t>Træværk</t>
  </si>
  <si>
    <t>Skabe</t>
  </si>
  <si>
    <t>Bordplader</t>
  </si>
  <si>
    <t>Vægfliser</t>
  </si>
  <si>
    <t>Afløbsinstallation</t>
  </si>
  <si>
    <t>Vandinstallation</t>
  </si>
  <si>
    <t>Gasinstallation</t>
  </si>
  <si>
    <r>
      <rPr/>
      <t>Toilet /</t>
    </r>
    <r>
      <rPr>
        <strike/>
        <u/>
        <sz val="8"/>
        <rFont val="Arial"/>
        <family val="2"/>
      </rPr>
      <t xml:space="preserve"> </t>
    </r>
    <r>
      <rPr>
        <u/>
        <sz val="8"/>
        <rFont val="Arial"/>
        <family val="2"/>
      </rPr>
      <t>bad:</t>
    </r>
  </si>
  <si>
    <t>WC</t>
  </si>
  <si>
    <t>Håndvask</t>
  </si>
  <si>
    <t>Tilbageholdelse eller fradrag i alt, kr.:</t>
  </si>
  <si>
    <t xml:space="preserve">Generel orientering til bestyrelsen, samt sælger (andelshaver) og køber:  </t>
  </si>
  <si>
    <t>Særligt til bestyrelsen:</t>
  </si>
  <si>
    <t>Særligt til sælger:</t>
  </si>
  <si>
    <t>Særligt til køber:</t>
  </si>
  <si>
    <t>-</t>
  </si>
  <si>
    <t>Vurderingen omfatter kun en stillingtagen til værdien af forbedringer m.v. i overensstemmelse med den praksis for vurderinger, som bygger på andelsboliglovens bestemmelser, og som nøjere er beskrevet i ABF-håndbogen.</t>
  </si>
  <si>
    <t>Vurderingen er ikke en tilstandsrapport for vedligeholdelsesstanden i andelslejligheden eller ejendommen.</t>
  </si>
  <si>
    <t>El-, gas-, vand- og afløbsinstallation er ikke kontrolleret.</t>
  </si>
  <si>
    <t>Vedligeholdelsen er kun besigtiget generelt og overordnet, således at der er taget stilling til (jfr. lovens § 5, stk. 1) om lejligheden er i god, normal eller dårlig stand.</t>
  </si>
  <si>
    <t>Der er således ikke efterset for eventuelle mangler. Men hvor mangler er blevet opdaget, er de nævnt, og konsekvensen af manglerne er prissat i vurderingen.</t>
  </si>
  <si>
    <t>Vurderingen træder således ikke i stedet for det eftersyn som andelsboligforeningens bestyrelse under alle omstændigheder skal (bør) foretage, for at kontrollere at andelshaveren har afleveret lejligheden i en stand, der er i overensstemmelse med foreningens vedtægter.</t>
  </si>
  <si>
    <t>Jeg står naturligvis til rådighed for boligforeningen og sælgeren for efterfølgende besvarelse af enkelte spørgsmål om eventuelle uklarheder i vurderingen, men jeg kan desværre IKKE også påtage mig at yde nogen form for yderligere rådgivning til købere om forståelse af vurderingsprincipper, prisfastsættelser, bygningsreglementsbestemmelser og lignende.</t>
  </si>
  <si>
    <t>Sådan yderligere rådgivning er en ekstraydelse som der skal træffes særlig aftale om, og som skal betales efter sædvanlige honorarregler.</t>
  </si>
  <si>
    <t>Det henstilles derfor til boligforeningen, at den informerer køberen herom.</t>
  </si>
  <si>
    <t xml:space="preserve">Vurderingen er udført som standardvurdering for foreningen, idet vurderingsmanden er foreningens rådgiver i vurderingen. </t>
  </si>
  <si>
    <t>Jeg er gået ud fra almindelig praksis for vurdering af forbedringer i andelslejligheder.</t>
  </si>
  <si>
    <t>Såfremt boligforeningen har særlige regler eller praksis, er det Jeres ansvar, at jeg på forhånd er blevet informeret herom.</t>
  </si>
  <si>
    <t>Det er således op til bestyrelsen at tage stilling til, om den vil følge mit forslag til værdiansættelse af forbedringer.</t>
  </si>
  <si>
    <t>Hvis bestyrelsen vælger at ændre et eller flere tal i vurderingen, i nedadgående eller opadgående retning, skal/bør I sørge for, at jeg bliver orienteret om Jeres rettelse, således at jeg kan have et notat herom liggende i sagen.</t>
  </si>
  <si>
    <t>Såfremt der er uklarheder i vurderingen, bør vi naturligvis drøfte disse uklarheder, inden I godkender vurderingen.</t>
  </si>
  <si>
    <t>Vurderingen er udarbejdet på grundlag af de oplysninger som du selv har givet mig, da jeg var på besigtigelse i lejligheden, og efter den praksis der er gældende for prisfastsættelse af forbedringer i andelsboliger.</t>
  </si>
  <si>
    <t>Den gældende praksis bygger på mange års udvikling, og er nærmere beskrevet i ABF's håndbog. Håndbogen bør forefindes hos andelsboligforeningens bestyrelse, men kan i mange tilfælde også lånes på bibliotekerne.</t>
  </si>
  <si>
    <t>En forbedring kan efter andelsboliglovens § 5 stk. 11 overdrages fra sælger til køber, til den rimelige pris, som forbedringen har på overdragelsestidspunktet, når der tages hensyn til forbedringens oprindelige anskaffelsespris, og når der foretages nedskrivning på grund af alder og slidtage.</t>
  </si>
  <si>
    <t xml:space="preserve">De nedskrivninger der foretages, sker på grundlag af nogle nedskrivningskurver, som bygger på gældende praksis. </t>
  </si>
  <si>
    <t xml:space="preserve">Hvis der i vurderingen er gjort fradrag for mangler eller manglende vedligeholdelse, kan du som hovedregel ikke ændre ved denne afgørelse. </t>
  </si>
  <si>
    <t>Hvis der er gjort tilbageholdelse, for manglende udførelse eller manglende færdiggørelse, skal du sørge for at de anførte mangler bliver afhjulpet snarest muligt, og derefter færdigmelde til bestyrelsen, sådan at tilbageholdelserne kan blive frigivet. Kun hvis bestyrelsen er i tvivl om afhjælpningen er i orden, skal jeg involveres igen.</t>
  </si>
  <si>
    <t xml:space="preserve">Hvis du har indsigelser over min vurdering, skal du klage via bestyrelsen, og ikke direkte til mig. </t>
  </si>
  <si>
    <t>Du kan derfor IKKE regne med at kunne få besvaret spørgsmål om hvorfor og hvordan.</t>
  </si>
  <si>
    <t>Når du har fået bragt eventuelle mangler i orden, meddeler du til boligforeningen, og IKKE til mig.</t>
  </si>
  <si>
    <t xml:space="preserve">Køber er forpligtet til at overtage dine forbedringer og det tilpassede løsøre. </t>
  </si>
  <si>
    <t>Køber har lov til at nægte at overtage det løse inventar. Hvis køber ikke vil overtage inventaret, må du ikke nægte at sælge lejligheden til køberen, og du må selv sørge for at fjerne disse løsøredele.</t>
  </si>
  <si>
    <t>Vurderingen af forbedringer m.v. tager stilling til forbedringsarbejder i et genbrugshus, og der er således ikke tale om, at alle arbejder skal være fejlfri og uden slid.</t>
  </si>
  <si>
    <t xml:space="preserve">Der er ikke udarbejdet nogen tilstandsrapport for lejligheden eller ejendommen. Der kan således godt være mangler i lejligheden, som ikke er opdaget og registreret. </t>
  </si>
  <si>
    <t>Åbenlyse og væsentlige mangler, som kunne konstateres ved min besigtigelse er nævnt i vurderingsrapporten, og der vil være afsat et skønsmæssigt fastsat fradragsbeløb til afhjælpning af manglen.</t>
  </si>
  <si>
    <t>Vurderingen er udarbejdet efter den praksis der er gældende for prisfastsættelse af forbedringer i andelsboliger.</t>
  </si>
  <si>
    <t>En forbedring kan efter andelsboliglovens § 5 stk. 11, overdrages fra sælger til køber, til den rimelige pris, som forbedringen har på overdragelsestidspunktet, når der tages hensyn til forbedringens oprindelige anskaffelsespris, og når der foretages nedskrivning på grund af alder og slidtage.</t>
  </si>
  <si>
    <t>Du må ikke forveksle nedskrivningerne med den nedskrivning som man kunne tænke sig anvendt inden for andre økonomiske transaktioner i samfundet.</t>
  </si>
  <si>
    <t>Hvis du mener at der er poster i vurderingen der er for høje, skal du gøre indsigelse over for sælger og bestyrelse. Du skal have en konkret "mistanke", og det er ikke nok, at du blot synes at prisen er højere end du havde tænkt dig.</t>
  </si>
  <si>
    <t>Min rolle i vurdering af forbedringer i lejligheden er afsluttet med at jeg har afleveret vurderingen til bestyrelsen, og det hjælper dig således ikke, at du forsøger at ringe til mig. Jeg kan ikke hjælpe dig, uden om bestyrelsen, men jeg kan naturligvis se på sagen igen, hvis bestyrelsen anmoder mig derom.</t>
  </si>
  <si>
    <t>Dit krav om tilbagebetaling skal være indbragt for retten, senest 6 måneder efter at du har konstateret at du har givet for meget, det vil næsten altid være fra den dato, hvor du har overtaget lejligheden.</t>
  </si>
  <si>
    <t>Arkitekt Henrik Grube Mikkelsen</t>
  </si>
  <si>
    <t>Lejligheden udflyttet:</t>
  </si>
  <si>
    <t>Badeværelse</t>
  </si>
  <si>
    <t>Hårde hvide varer</t>
  </si>
  <si>
    <t>Radiator</t>
  </si>
  <si>
    <t>Bruseinstallation</t>
  </si>
  <si>
    <t>Stue og værelser</t>
  </si>
  <si>
    <t>Generelt</t>
  </si>
  <si>
    <t xml:space="preserve">A  R  K  I  T  E  K  T  F  I  R  M  A  E  T </t>
  </si>
  <si>
    <t>G R U B E   M I K K E L S E N   A p S</t>
  </si>
  <si>
    <t xml:space="preserve">Dato: </t>
  </si>
  <si>
    <t>Indgår som fradrag, hvis mangler ikke afhjælpes før overdragelse.</t>
  </si>
  <si>
    <t xml:space="preserve">Særlig godt vedligeholdt:   </t>
  </si>
  <si>
    <t>af forbedringer og løsøre ved salg</t>
  </si>
  <si>
    <t>Forbedringsdele, opstillet rum for rum, generelle arbejder der omfatter hele lejligheden, dog samlet i én post.
Overtagne "gamle" forbedringer er medtaget.</t>
  </si>
  <si>
    <t xml:space="preserve">Andelsboligforening: </t>
  </si>
  <si>
    <r>
      <rPr/>
      <t xml:space="preserve">Regnemæssig anskaffelsespris, oplyst,
</t>
    </r>
    <r>
      <rPr>
        <b/>
        <sz val="8"/>
        <rFont val="Arial"/>
        <family val="2"/>
      </rPr>
      <t>evt. skønnet af vurderingsmand</t>
    </r>
  </si>
  <si>
    <t>Position</t>
  </si>
  <si>
    <t>Købspris dokumenteret:
ja / nej / overtaget</t>
  </si>
  <si>
    <t>Antal timer</t>
  </si>
  <si>
    <t>Samlet opgørelse før nedskrivning, kr.:</t>
  </si>
  <si>
    <t>Skøn</t>
  </si>
  <si>
    <r>
      <rPr>
        <b/>
        <sz val="8"/>
        <rFont val="Arial"/>
        <family val="2"/>
      </rPr>
      <t>Forbedring og fast inventar</t>
    </r>
    <r>
      <rPr>
        <sz val="8"/>
        <rFont val="Arial"/>
        <family val="2"/>
      </rPr>
      <t xml:space="preserve"> 
Nedskrevet og afrundet værdi.
Som køber er forpligtet til at overtage.</t>
    </r>
  </si>
  <si>
    <r>
      <rPr>
        <b/>
        <sz val="8"/>
        <rFont val="Arial"/>
        <family val="2"/>
      </rPr>
      <t>Løsøre</t>
    </r>
    <r>
      <rPr>
        <sz val="8"/>
        <rFont val="Arial"/>
        <family val="2"/>
      </rPr>
      <t xml:space="preserve">
Nedskrevet og afrundet værdi.
Som køber</t>
    </r>
    <r>
      <rPr>
        <b/>
        <sz val="8"/>
        <rFont val="Arial"/>
        <family val="2"/>
      </rPr>
      <t xml:space="preserve"> ikke</t>
    </r>
    <r>
      <rPr>
        <sz val="8"/>
        <rFont val="Arial"/>
        <family val="2"/>
      </rPr>
      <t xml:space="preserve"> er forpligtet til at overtage.</t>
    </r>
  </si>
  <si>
    <r>
      <rPr/>
      <t xml:space="preserve">Beregningsgrundlag for anskaffelsespris:
</t>
    </r>
    <r>
      <rPr>
        <b/>
        <i/>
        <sz val="8"/>
        <rFont val="Arial"/>
        <family val="2"/>
      </rPr>
      <t>Regning</t>
    </r>
    <r>
      <rPr>
        <i/>
        <sz val="8"/>
        <rFont val="Arial"/>
        <family val="2"/>
      </rPr>
      <t xml:space="preserve">: Beregning iht. ABF-regler.
</t>
    </r>
    <r>
      <rPr>
        <b/>
        <i/>
        <sz val="8"/>
        <rFont val="Arial"/>
        <family val="2"/>
      </rPr>
      <t>Skøn:</t>
    </r>
    <r>
      <rPr>
        <i/>
        <sz val="8"/>
        <rFont val="Arial"/>
        <family val="2"/>
      </rPr>
      <t xml:space="preserve"> Min vurdering, anskaf.pris og timer.</t>
    </r>
  </si>
  <si>
    <t>Lejlighedens vedligeholdelsesstand, kun i henhold til andelsboligloven:</t>
  </si>
  <si>
    <t>Værelse, gade:</t>
  </si>
  <si>
    <t>Værelse, gård:</t>
  </si>
  <si>
    <t>Vurderingssum, kr.:</t>
  </si>
  <si>
    <t>Vurderingssum overført til side 2.2, kr.:</t>
  </si>
  <si>
    <t>© HGM - marts 2015</t>
  </si>
  <si>
    <t>Ventilation</t>
  </si>
  <si>
    <t xml:space="preserve">Et kryds i "Godkendt" betyder sædvanligvis ingen økonomiske konsekvenser.
Et kryds i "Mindre mangler" betyder, at der kan ske et mindre fradrag for manglende vedligholdelse.
 Et kryds i "Dårlig vedligeholdelsesstand" er egentlige mangler ved vedligheholdelsen, og dermed altid et større fradrag.                                                     </t>
  </si>
  <si>
    <t>overført til side 1</t>
  </si>
  <si>
    <t>Vedligeholdelse, vurderet tilstand. 1-5</t>
  </si>
  <si>
    <t>Udførelseskvalitet, vurderet tilstand. 1-5</t>
  </si>
  <si>
    <t>Ombygninger foretaget:     Ja:</t>
  </si>
  <si>
    <t>VIADUKTEN</t>
  </si>
  <si>
    <r>
      <rPr/>
      <t xml:space="preserve">Fremsendt til: </t>
    </r>
    <r>
      <rPr>
        <b/>
        <sz val="8"/>
        <color indexed="8"/>
        <rFont val="Arial"/>
        <family val="2"/>
      </rPr>
      <t>A/B</t>
    </r>
  </si>
  <si>
    <t>A/B's kontor, viadukten@viadukten.dk</t>
  </si>
  <si>
    <t>Tillæg / fradrag for mangler / vedligeholdelse:</t>
  </si>
  <si>
    <t xml:space="preserve">   Af tidligere andelshaver:</t>
  </si>
  <si>
    <t xml:space="preserve">Tidligere opgørelse: </t>
  </si>
  <si>
    <r>
      <rPr/>
      <t>Sælgers opgørelse:</t>
    </r>
    <r>
      <rPr>
        <b/>
        <sz val="8"/>
        <color indexed="8"/>
        <rFont val="Arial"/>
        <family val="2"/>
      </rPr>
      <t xml:space="preserve">  </t>
    </r>
  </si>
  <si>
    <t>Stue, gade:</t>
  </si>
  <si>
    <t xml:space="preserve">Hvis du reelt og seriøst mener, at du har givet for meget for forbedringer (eller andelsværdien), kan du i henhold til andelsboliglovens § 16, stk. 3, kræve at få det for meget betalte beløb tilbage. Dette krav skal sædvanligvis afgøres ved en domstol, og det kræver derfor at du henvender dig til en kyndig advokat om problemet. </t>
  </si>
  <si>
    <t>OVERSIGTEN ER KUN EN VURDERING AF VEDLIGEHOLDELSEN OG ER IKKE NOGEN MANGELOVERSIGT</t>
  </si>
  <si>
    <t>2208-00000-01</t>
  </si>
  <si>
    <t xml:space="preserve">Valby Langgade </t>
  </si>
  <si>
    <t>© HGM - november 2018</t>
  </si>
  <si>
    <t>Ja</t>
  </si>
  <si>
    <t>Nej</t>
  </si>
  <si>
    <t>Midlertidig tilbageholdt del af vurderingssummen til afhjælpning af mangler, jf. side 3 :</t>
  </si>
  <si>
    <t>Ved Eltham 17, 1. mf    2900 Hellerup</t>
  </si>
  <si>
    <t>51 71 69 11                 arkgm@live.dk</t>
  </si>
  <si>
    <t>Der er her vedlagt vurdering af værdien af forbedringer, tilpasset inventar og løsøre i andelslejligheden, som er gældende et halvt år fra dato.</t>
  </si>
  <si>
    <t>Varmemester Morten Gjerlev</t>
  </si>
  <si>
    <r>
      <rPr/>
      <t xml:space="preserve">Sælgers reelle anskaffelsespris:
</t>
    </r>
    <r>
      <rPr>
        <i/>
        <sz val="8"/>
        <rFont val="Arial"/>
        <family val="2"/>
      </rPr>
      <t>Overtagelsespris eventuelt oprindelig anskaffelsespris.</t>
    </r>
  </si>
  <si>
    <r>
      <rPr/>
      <t xml:space="preserve">Vurderingen må ikke anvendes eller distribueres til uvedkommende uden mit skriftlige tilsagn.     </t>
    </r>
    <r>
      <rPr>
        <sz val="9"/>
        <color indexed="8"/>
        <rFont val="Arial"/>
        <family val="2"/>
      </rPr>
      <t xml:space="preserve">  </t>
    </r>
  </si>
  <si>
    <t>Køkken</t>
  </si>
  <si>
    <t>Entré / gang</t>
  </si>
  <si>
    <r>
      <rPr/>
      <t xml:space="preserve">
I ovenstående andelslejlighed i boligforeningen, har jeg efter opfordring foretaget vurdering af forbedringer og inventar.
Grundlaget for min vurdering, er de oplysninger som er modtaget fra 
andelshaveren. Det er således andelshaveren alene der indestår for oplysningernes rigtighed.
På baggrund af de modtagne oplysninger og mine observationer i
lejligheden, har jeg udført vurderingen, efter bedste skøn og overbevisning, i overensstemmelse med bestemmelserne i andelsboliglovens § 5,
og efter de retningslinier der er beskrevet i af ABF.
</t>
    </r>
    <r>
      <rPr>
        <b/>
        <sz val="8"/>
        <color indexed="8"/>
        <rFont val="Arial"/>
        <family val="2"/>
      </rPr>
      <t xml:space="preserve">
</t>
    </r>
    <r>
      <rPr>
        <sz val="8"/>
        <color indexed="8"/>
        <rFont val="Arial"/>
        <family val="2"/>
      </rPr>
      <t xml:space="preserve">Det skal anføres, at der I min vurdering </t>
    </r>
    <r>
      <rPr>
        <b/>
        <sz val="8"/>
        <color indexed="8"/>
        <rFont val="Arial"/>
        <family val="2"/>
      </rPr>
      <t xml:space="preserve">ikke </t>
    </r>
    <r>
      <rPr>
        <sz val="8"/>
        <color indexed="8"/>
        <rFont val="Arial"/>
        <family val="2"/>
      </rPr>
      <t xml:space="preserve">er foretaget nogen form for "byggesagsbehandling" og der er ikke "lukket op" for kontrol af skjulte konstruktioner. Ligesom der ej heller er kontrolleret lovligheden af installationer der kræves udført af autoriserede installatører.
For beklædninger på vægge og lofter, samt bygningsarbejder hvortil der ikke er fremlagt nogen ibrugtagningstilladelse, er vurderingen alene på grundlag af mit skøn over indretningens eventuelle lovlighed.
Dette skøn har ingen forpligtende retsgyldighed over for bygningsmyndighederne.
Det er således alene den fraflyttede andelshaver der har ansvaret for at installationer og indretninger I hans lejlighed er lovlige.
</t>
    </r>
    <r>
      <rPr>
        <b/>
        <sz val="8"/>
        <color indexed="8"/>
        <rFont val="Arial"/>
        <family val="2"/>
      </rPr>
      <t>Der er ikke udført mangelseftersyn i lejligheden, hverken på udførelse af forbedringer, på vedligeholdelsen, eller i lejligheden generelt.</t>
    </r>
    <r>
      <rPr>
        <sz val="8"/>
        <color indexed="8"/>
        <rFont val="Arial"/>
        <family val="2"/>
      </rPr>
      <t xml:space="preserve">
Elinstallation samt vvs-installation er ikke kontrolleret af mig.
Vurderingen må ikke anvendes eller distribueres til uvedkommende, uden mit skriftlige tilsagn.
Bestyrelsen skal foretage sædvanligt kontroleftersyn når sælger fraflytter.
</t>
    </r>
  </si>
  <si>
    <t xml:space="preserve"/>
  </si>
  <si>
    <t xml:space="preserve">1</t>
  </si>
  <si>
    <t xml:space="preserve">15.05.2020</t>
  </si>
  <si>
    <r>
      <rPr/>
      <t xml:space="preserve">
I ovenstående andelslejlighed i boligforeningen, har jeg efter opfordring foretaget vurdering af forbedringer og inventar.
Grundlaget for min vurdering, er de oplysninger som er modtaget fra 
andelshaveren. Det er således andelshaveren alene der indestår for oplysningernes rigtighed.
På baggrund af de modtagne oplysninger og mine observationer i
lejligheden, har jeg udført vurderingen, efter bedste skøn og overbevisning, i overensstemmelse med bestemmelserne i andelsboliglovens § 5,
og efter de retningslinier der er beskrevet i af ABF.
</t>
    </r>
    <r>
      <rPr>
        <b/>
        <sz val="8"/>
        <color indexed="8"/>
        <rFont val="Arial"/>
        <family val="2"/>
      </rPr>
      <t xml:space="preserve">
</t>
    </r>
    <r>
      <rPr>
        <sz val="8"/>
        <color indexed="8"/>
        <rFont val="Arial"/>
        <family val="2"/>
      </rPr>
      <t xml:space="preserve">Det skal anføres, at der I min vurdering </t>
    </r>
    <r>
      <rPr>
        <b/>
        <sz val="8"/>
        <color indexed="8"/>
        <rFont val="Arial"/>
        <family val="2"/>
      </rPr>
      <t xml:space="preserve">ikke </t>
    </r>
    <r>
      <rPr>
        <sz val="8"/>
        <color indexed="8"/>
        <rFont val="Arial"/>
        <family val="2"/>
      </rPr>
      <t xml:space="preserve">er foretaget nogen form for "byggesagsbehandling" og der er ikke "lukket op" for kontrol af skjulte konstruktioner. Ligesom der ej heller er kontrolleret lovligheden af installationer der kræves udført af autoriserede installatører.
For beklædninger på vægge og lofter, samt bygningsarbejder hvortil der ikke er fremlagt nogen ibrugtagningstilladelse, er vurderingen alene på grundlag af mit skøn over indretningens eventuelle lovlighed.
Dette skøn har ingen forpligtende retsgyldighed over for bygningsmyndighederne.
Det er således alene den fraflyttede andelshaver der har ansvaret for at installationer og indretninger I hans lejlighed er lovlige.
</t>
    </r>
    <r>
      <rPr>
        <b/>
        <sz val="8"/>
        <color indexed="8"/>
        <rFont val="Arial"/>
        <family val="2"/>
      </rPr>
      <t>Der er ikke udført mangelseftersyn i lejligheden, hverken på udførelse af forbedringer, på vedligeholdelsen, eller i lejligheden generelt.</t>
    </r>
    <r>
      <rPr>
        <sz val="8"/>
        <color indexed="8"/>
        <rFont val="Arial"/>
        <family val="2"/>
      </rPr>
      <t xml:space="preserve">
Elinstallation samt vvs-installation er ikke kontrolleret af mig.
Vurderingen må ikke anvendes eller distribueres til uvedkommende, uden mit skriftlige tilsagn.
Bestyrelsen skal foretage sædvanligt kontroleftersyn når sælger fraflytter.
</t>
    </r>
  </si>
  <si>
    <r>
      <rPr/>
      <t>Sælgers opgørelse:</t>
    </r>
    <r>
      <rPr>
        <b/>
        <sz val="8"/>
        <color indexed="8"/>
        <rFont val="Arial"/>
        <family val="2"/>
      </rPr>
      <t xml:space="preserve">  </t>
    </r>
  </si>
  <si>
    <t xml:space="preserve">X</t>
  </si>
  <si>
    <r>
      <rPr/>
      <t xml:space="preserve">Fremsendt til: </t>
    </r>
    <r>
      <rPr>
        <b/>
        <sz val="8"/>
        <color indexed="8"/>
        <rFont val="Arial"/>
        <family val="2"/>
      </rPr>
      <t>A/B</t>
    </r>
  </si>
  <si>
    <r>
      <rPr/>
      <t xml:space="preserve">Regnemæssig anskaffelsespris, oplyst,
</t>
    </r>
    <r>
      <rPr>
        <b/>
        <sz val="8"/>
        <rFont val="Arial"/>
        <family val="2"/>
      </rPr>
      <t>evt. skønnet af vurderingsmand</t>
    </r>
  </si>
  <si>
    <r>
      <rPr/>
      <t xml:space="preserve">Beregningsgrundlag for anskaffelsespris:
</t>
    </r>
    <r>
      <rPr>
        <b/>
        <i/>
        <sz val="8"/>
        <rFont val="Arial"/>
        <family val="2"/>
      </rPr>
      <t>Regning</t>
    </r>
    <r>
      <rPr>
        <i/>
        <sz val="8"/>
        <rFont val="Arial"/>
        <family val="2"/>
      </rPr>
      <t xml:space="preserve">: Beregning iht. ABF-regler.
</t>
    </r>
    <r>
      <rPr>
        <b/>
        <i/>
        <sz val="8"/>
        <rFont val="Arial"/>
        <family val="2"/>
      </rPr>
      <t>Skøn:</t>
    </r>
    <r>
      <rPr>
        <i/>
        <sz val="8"/>
        <rFont val="Arial"/>
        <family val="2"/>
      </rPr>
      <t xml:space="preserve"> Min vurdering, anskaf.pris og timer.</t>
    </r>
  </si>
  <si>
    <r>
      <rPr/>
      <t xml:space="preserve">Sælgers reelle anskaffelsespris:
</t>
    </r>
    <r>
      <rPr>
        <i/>
        <sz val="8"/>
        <rFont val="Arial"/>
        <family val="2"/>
      </rPr>
      <t>Overtagelsespris eventuelt oprindelig anskaffelsespris.</t>
    </r>
  </si>
  <si>
    <r>
      <rPr/>
      <t>Toilet /</t>
    </r>
    <r>
      <rPr>
        <strike/>
        <u/>
        <sz val="8"/>
        <rFont val="Arial"/>
        <family val="2"/>
      </rPr>
      <t xml:space="preserve"> </t>
    </r>
    <r>
      <rPr>
        <u/>
        <sz val="8"/>
        <rFont val="Arial"/>
        <family val="2"/>
      </rPr>
      <t>bad:</t>
    </r>
  </si>
  <si>
    <r>
      <rPr/>
      <t xml:space="preserve">Vurderingen må ikke anvendes eller distribueres til uvedkommende uden mit skriftlige tilsagn.     </t>
    </r>
    <r>
      <rPr>
        <sz val="9"/>
        <color indexed="8"/>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</si>
</sst>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numFmt numFmtId="164" formatCode="dd\.mm\.yyyy;@"/>
    <numFmt numFmtId="165" formatCode="00"/>
    <numFmt numFmtId="166" formatCode="0.0"/>
  </numFmts>
  <fonts x14ac:knownFonts="1">
    <font>
      <sz val="11"/>
      <color theme="1"/>
      <name val="Calibri"/>
      <family val="2"/>
      <scheme val="minor"/>
    </font>
    <font>
      <sz val="10"/>
      <name val="Univers"/>
      <family val="2"/>
    </font>
    <font>
      <sz val="8"/>
      <name val="Arial"/>
      <family val="2"/>
    </font>
    <font>
      <b/>
      <sz val="8"/>
      <name val="Arial"/>
      <family val="2"/>
    </font>
    <font>
      <b/>
      <u/>
      <sz val="8"/>
      <name val="Arial"/>
      <family val="2"/>
    </font>
    <font>
      <sz val="8"/>
      <name val="Wingdings"/>
      <charset val="2"/>
    </font>
    <font>
      <i/>
      <sz val="8"/>
      <name val="Arial"/>
      <family val="2"/>
    </font>
    <font>
      <i/>
      <sz val="10"/>
      <name val="Univers"/>
      <family val="2"/>
    </font>
    <font>
      <sz val="8"/>
      <color indexed="8"/>
      <name val="Arial"/>
      <family val="2"/>
    </font>
    <font>
      <sz val="10"/>
      <color indexed="8"/>
      <name val="Arial"/>
      <family val="2"/>
    </font>
    <font>
      <b/>
      <sz val="8"/>
      <color indexed="8"/>
      <name val="Arial"/>
      <family val="2"/>
    </font>
    <font>
      <sz val="8"/>
      <color indexed="8"/>
      <name val="Arial"/>
      <family val="2"/>
    </font>
    <font>
      <b/>
      <u/>
      <sz val="8"/>
      <color indexed="8"/>
      <name val="Arial"/>
      <family val="2"/>
    </font>
    <font>
      <u/>
      <sz val="8"/>
      <name val="Arial"/>
      <family val="2"/>
    </font>
    <font>
      <strike/>
      <u/>
      <sz val="8"/>
      <name val="Arial"/>
      <family val="2"/>
    </font>
    <font>
      <b/>
      <sz val="8"/>
      <color indexed="8"/>
      <name val="Arial"/>
      <family val="2"/>
    </font>
    <font>
      <sz val="11"/>
      <color indexed="8"/>
      <name val="Arial"/>
      <family val="2"/>
    </font>
    <font>
      <b/>
      <sz val="11"/>
      <color indexed="8"/>
      <name val="Arial"/>
      <family val="2"/>
    </font>
    <font>
      <b/>
      <sz val="10"/>
      <color indexed="8"/>
      <name val="Arial"/>
      <family val="2"/>
    </font>
    <font>
      <sz val="7"/>
      <name val="Arial"/>
      <family val="2"/>
    </font>
    <font>
      <i/>
      <sz val="8"/>
      <color indexed="8"/>
      <name val="Arial"/>
      <family val="2"/>
    </font>
    <font>
      <b/>
      <i/>
      <sz val="8"/>
      <name val="Arial"/>
      <family val="2"/>
    </font>
    <font>
      <u/>
      <sz val="11.1"/>
      <color theme="10"/>
      <name val="Calibri"/>
      <family val="2"/>
    </font>
    <font>
      <b/>
      <sz val="14"/>
      <color theme="1" tint="0.34998626667073579"/>
      <name val="Arial"/>
      <family val="2"/>
    </font>
    <font>
      <sz val="8"/>
      <color theme="1" tint="0.34998626667073579"/>
      <name val="Arial"/>
      <family val="2"/>
    </font>
    <font>
      <b/>
      <sz val="8"/>
      <color theme="1" tint="0.34998626667073579"/>
      <name val="Arial"/>
      <family val="2"/>
    </font>
    <font>
      <b/>
      <sz val="10"/>
      <color theme="1" tint="0.34998626667073579"/>
      <name val="Arial"/>
      <family val="2"/>
    </font>
    <font>
      <sz val="10"/>
      <color theme="1" tint="0.34998626667073579"/>
      <name val="Arial"/>
      <family val="2"/>
    </font>
    <font>
      <b/>
      <sz val="10"/>
      <color theme="1" tint="0.249977111117893"/>
      <name val="Arial"/>
      <family val="2"/>
    </font>
    <font>
      <sz val="10"/>
      <color theme="1" tint="0.249977111117893"/>
      <name val="Arial"/>
      <family val="2"/>
    </font>
    <font>
      <b/>
      <sz val="12"/>
      <color theme="1" tint="0.249977111117893"/>
      <name val="Arial"/>
      <family val="2"/>
    </font>
    <font>
      <sz val="16"/>
      <color theme="1" tint="0.249977111117893"/>
      <name val="Univers"/>
      <family val="2"/>
    </font>
    <font>
      <b/>
      <sz val="12"/>
      <color theme="1" tint="0.34998626667073579"/>
      <name val="Arial"/>
      <family val="2"/>
    </font>
    <font>
      <b/>
      <sz val="26"/>
      <color theme="1" tint="0.34998626667073579"/>
      <name val="Arial"/>
      <family val="2"/>
    </font>
    <font>
      <b/>
      <sz val="9"/>
      <color indexed="8"/>
      <name val="Arial"/>
      <family val="2"/>
    </font>
    <font>
      <sz val="9"/>
      <color indexed="8"/>
      <name val="Arial"/>
      <family val="2"/>
    </font>
  </fonts>
  <fills>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s>
  <borders>
    <border>
      <left/>
      <right/>
      <top/>
      <bottom/>
      <diagonal/>
    </border>
    <border>
      <left style="thin">
        <color indexed="64"/>
      </left>
      <right/>
      <top/>
      <bottom style="thin">
        <color indexed="64"/>
      </bottom>
      <diagonal/>
    </border>
    <border>
      <left/>
      <right/>
      <top/>
      <bottom style="medium">
        <color theme="4" tint="-0.24994659260841701"/>
      </bottom>
      <diagonal/>
    </border>
    <border>
      <left/>
      <right/>
      <top/>
      <bottom style="thin">
        <color theme="4" tint="-0.24994659260841701"/>
      </bottom>
      <diagonal/>
    </border>
    <border>
      <left/>
      <right/>
      <top style="thin">
        <color theme="4" tint="-0.24994659260841701"/>
      </top>
      <bottom/>
      <diagonal/>
    </border>
    <border>
      <left/>
      <right style="thin">
        <color indexed="64"/>
      </right>
      <top/>
      <bottom style="medium">
        <color theme="4" tint="-0.24994659260841701"/>
      </bottom>
      <diagonal/>
    </border>
    <border>
      <left style="thin">
        <color indexed="64"/>
      </left>
      <right/>
      <top/>
      <bottom style="medium">
        <color theme="4" tint="-0.24994659260841701"/>
      </bottom>
      <diagonal/>
    </border>
    <border>
      <left/>
      <right/>
      <top style="hair">
        <color theme="4" tint="-0.24994659260841701"/>
      </top>
      <bottom/>
      <diagonal/>
    </border>
    <border>
      <left/>
      <right/>
      <top/>
      <bottom style="hair">
        <color theme="4" tint="-0.24994659260841701"/>
      </bottom>
      <diagonal/>
    </border>
    <border>
      <left/>
      <right/>
      <top style="hair">
        <color theme="4" tint="-0.24994659260841701"/>
      </top>
      <bottom style="hair">
        <color theme="4" tint="-0.24994659260841701"/>
      </bottom>
      <diagonal/>
    </border>
    <border>
      <left style="hair">
        <color theme="4" tint="-0.24994659260841701"/>
      </left>
      <right style="hair">
        <color theme="4" tint="-0.24994659260841701"/>
      </right>
      <top style="thin">
        <color theme="4" tint="-0.24994659260841701"/>
      </top>
      <bottom style="thin">
        <color theme="4" tint="-0.24994659260841701"/>
      </bottom>
      <diagonal/>
    </border>
    <border>
      <left style="hair">
        <color theme="4" tint="-0.24994659260841701"/>
      </left>
      <right style="hair">
        <color theme="4" tint="-0.24994659260841701"/>
      </right>
      <top style="hair">
        <color theme="4" tint="-0.24994659260841701"/>
      </top>
      <bottom style="hair">
        <color theme="4" tint="-0.24994659260841701"/>
      </bottom>
      <diagonal/>
    </border>
    <border>
      <left style="thin">
        <color theme="4" tint="-0.24994659260841701"/>
      </left>
      <right style="thin">
        <color theme="4" tint="-0.24994659260841701"/>
      </right>
      <top style="thin">
        <color theme="4" tint="-0.24994659260841701"/>
      </top>
      <bottom style="thin">
        <color theme="4" tint="-0.24994659260841701"/>
      </bottom>
      <diagonal/>
    </border>
    <border>
      <left style="thin">
        <color theme="4" tint="-0.24994659260841701"/>
      </left>
      <right style="thin">
        <color theme="4" tint="-0.24994659260841701"/>
      </right>
      <top style="hair">
        <color theme="4" tint="-0.24994659260841701"/>
      </top>
      <bottom style="hair">
        <color theme="4" tint="-0.24994659260841701"/>
      </bottom>
      <diagonal/>
    </border>
    <border>
      <left/>
      <right/>
      <top style="hair">
        <color theme="4" tint="-0.24994659260841701"/>
      </top>
      <bottom style="medium">
        <color theme="4" tint="-0.24994659260841701"/>
      </bottom>
      <diagonal/>
    </border>
    <border>
      <left style="hair">
        <color theme="4" tint="-0.24994659260841701"/>
      </left>
      <right style="hair">
        <color theme="4" tint="-0.24994659260841701"/>
      </right>
      <top style="hair">
        <color theme="4" tint="-0.24994659260841701"/>
      </top>
      <bottom style="medium">
        <color theme="4" tint="-0.24994659260841701"/>
      </bottom>
      <diagonal/>
    </border>
    <border>
      <left style="thin">
        <color theme="4" tint="-0.24994659260841701"/>
      </left>
      <right style="thin">
        <color theme="4" tint="-0.24994659260841701"/>
      </right>
      <top style="hair">
        <color theme="4" tint="-0.24994659260841701"/>
      </top>
      <bottom/>
      <diagonal/>
    </border>
    <border>
      <left style="medium">
        <color theme="4" tint="-0.24994659260841701"/>
      </left>
      <right style="medium">
        <color theme="4" tint="-0.24994659260841701"/>
      </right>
      <top/>
      <bottom style="medium">
        <color theme="4" tint="-0.24994659260841701"/>
      </bottom>
      <diagonal/>
    </border>
    <border>
      <left/>
      <right/>
      <top style="thin">
        <color theme="4" tint="-0.24994659260841701"/>
      </top>
      <bottom style="thin">
        <color theme="4" tint="-0.24994659260841701"/>
      </bottom>
      <diagonal/>
    </border>
    <border>
      <left/>
      <right/>
      <top style="thin">
        <color theme="4" tint="-0.24994659260841701"/>
      </top>
      <bottom style="hair">
        <color theme="4" tint="-0.24994659260841701"/>
      </bottom>
      <diagonal/>
    </border>
    <border>
      <left/>
      <right/>
      <top style="hair">
        <color theme="4" tint="-0.24994659260841701"/>
      </top>
      <bottom style="thin">
        <color theme="4" tint="-0.24994659260841701"/>
      </bottom>
      <diagonal/>
    </border>
    <border>
      <left style="thin">
        <color theme="4" tint="-0.24994659260841701"/>
      </left>
      <right style="thin">
        <color theme="4" tint="-0.24994659260841701"/>
      </right>
      <top style="hair">
        <color theme="4" tint="-0.24994659260841701"/>
      </top>
      <bottom style="thin">
        <color theme="4" tint="-0.24994659260841701"/>
      </bottom>
      <diagonal/>
    </border>
    <border>
      <left style="thin">
        <color theme="4" tint="-0.24994659260841701"/>
      </left>
      <right style="thin">
        <color theme="4" tint="-0.24994659260841701"/>
      </right>
      <top/>
      <bottom style="hair">
        <color theme="4" tint="-0.24994659260841701"/>
      </bottom>
      <diagonal/>
    </border>
    <border>
      <left style="hair">
        <color theme="4" tint="-0.24994659260841701"/>
      </left>
      <right style="hair">
        <color theme="4" tint="-0.24994659260841701"/>
      </right>
      <top style="hair">
        <color theme="4" tint="-0.24994659260841701"/>
      </top>
      <bottom/>
      <diagonal/>
    </border>
    <border>
      <left style="thin">
        <color theme="4" tint="-0.24994659260841701"/>
      </left>
      <right style="thin">
        <color theme="4" tint="-0.24994659260841701"/>
      </right>
      <top style="thin">
        <color theme="4" tint="-0.24994659260841701"/>
      </top>
      <bottom style="hair">
        <color theme="4" tint="-0.24994659260841701"/>
      </bottom>
      <diagonal/>
    </border>
    <border>
      <left style="hair">
        <color theme="4" tint="-0.24994659260841701"/>
      </left>
      <right style="hair">
        <color theme="4" tint="-0.24994659260841701"/>
      </right>
      <top/>
      <bottom/>
      <diagonal/>
    </border>
    <border>
      <left style="hair">
        <color theme="4" tint="-0.24994659260841701"/>
      </left>
      <right/>
      <top style="hair">
        <color theme="4" tint="-0.24994659260841701"/>
      </top>
      <bottom style="hair">
        <color theme="4" tint="-0.24994659260841701"/>
      </bottom>
      <diagonal/>
    </border>
    <border>
      <left style="hair">
        <color theme="4" tint="-0.24994659260841701"/>
      </left>
      <right/>
      <top style="hair">
        <color theme="4" tint="-0.24994659260841701"/>
      </top>
      <bottom/>
      <diagonal/>
    </border>
    <border>
      <left style="hair">
        <color theme="4" tint="-0.24994659260841701"/>
      </left>
      <right/>
      <top style="thin">
        <color theme="4" tint="-0.24994659260841701"/>
      </top>
      <bottom style="thin">
        <color theme="4" tint="-0.24994659260841701"/>
      </bottom>
      <diagonal/>
    </border>
    <border>
      <left style="thin">
        <color theme="4" tint="-0.24994659260841701"/>
      </left>
      <right/>
      <top style="thin">
        <color theme="4" tint="-0.24994659260841701"/>
      </top>
      <bottom style="thin">
        <color theme="4" tint="-0.24994659260841701"/>
      </bottom>
      <diagonal/>
    </border>
    <border>
      <left style="medium">
        <color theme="4" tint="-0.24994659260841701"/>
      </left>
      <right style="medium">
        <color theme="4" tint="-0.24994659260841701"/>
      </right>
      <top style="medium">
        <color theme="4" tint="-0.24994659260841701"/>
      </top>
      <bottom/>
      <diagonal/>
    </border>
    <border>
      <left style="thin">
        <color theme="4" tint="-0.24994659260841701"/>
      </left>
      <right/>
      <top style="hair">
        <color theme="4" tint="-0.24994659260841701"/>
      </top>
      <bottom style="hair">
        <color theme="4" tint="-0.24994659260841701"/>
      </bottom>
      <diagonal/>
    </border>
    <border>
      <left style="hair">
        <color theme="4" tint="-0.24994659260841701"/>
      </left>
      <right style="thin">
        <color theme="4" tint="-0.24994659260841701"/>
      </right>
      <top style="hair">
        <color theme="4" tint="-0.24994659260841701"/>
      </top>
      <bottom style="medium">
        <color theme="4" tint="-0.24994659260841701"/>
      </bottom>
      <diagonal/>
    </border>
    <border>
      <left style="thin">
        <color theme="4" tint="-0.24994659260841701"/>
      </left>
      <right style="thin">
        <color theme="4" tint="-0.24994659260841701"/>
      </right>
      <top style="hair">
        <color theme="4" tint="-0.24994659260841701"/>
      </top>
      <bottom style="medium">
        <color theme="4" tint="-0.24994659260841701"/>
      </bottom>
      <diagonal/>
    </border>
    <border>
      <left style="thin">
        <color theme="4" tint="-0.24994659260841701"/>
      </left>
      <right style="hair">
        <color theme="4" tint="-0.24994659260841701"/>
      </right>
      <top style="hair">
        <color theme="4" tint="-0.24994659260841701"/>
      </top>
      <bottom style="hair">
        <color theme="4" tint="-0.24994659260841701"/>
      </bottom>
      <diagonal/>
    </border>
    <border>
      <left/>
      <right/>
      <top style="medium">
        <color theme="4" tint="-0.24994659260841701"/>
      </top>
      <bottom/>
      <diagonal/>
    </border>
    <border>
      <left style="thin">
        <color theme="4" tint="-0.24994659260841701"/>
      </left>
      <right style="hair">
        <color theme="4" tint="-0.24994659260841701"/>
      </right>
      <top style="thin">
        <color theme="4" tint="-0.24994659260841701"/>
      </top>
      <bottom style="thin">
        <color theme="4" tint="-0.24994659260841701"/>
      </bottom>
      <diagonal/>
    </border>
    <border>
      <left style="thin">
        <color theme="4" tint="-0.24994659260841701"/>
      </left>
      <right style="hair">
        <color theme="4" tint="-0.24994659260841701"/>
      </right>
      <top style="thin">
        <color theme="4" tint="-0.24994659260841701"/>
      </top>
      <bottom style="hair">
        <color theme="4" tint="-0.24994659260841701"/>
      </bottom>
      <diagonal/>
    </border>
    <border>
      <left style="hair">
        <color theme="4" tint="-0.24994659260841701"/>
      </left>
      <right style="hair">
        <color theme="4" tint="-0.24994659260841701"/>
      </right>
      <top style="thin">
        <color theme="4" tint="-0.24994659260841701"/>
      </top>
      <bottom style="hair">
        <color theme="4" tint="-0.24994659260841701"/>
      </bottom>
      <diagonal/>
    </border>
    <border>
      <left style="hair">
        <color theme="4" tint="-0.24994659260841701"/>
      </left>
      <right/>
      <top style="thin">
        <color theme="4" tint="-0.24994659260841701"/>
      </top>
      <bottom style="hair">
        <color theme="4" tint="-0.24994659260841701"/>
      </bottom>
      <diagonal/>
    </border>
    <border>
      <left style="thin">
        <color theme="4" tint="-0.24994659260841701"/>
      </left>
      <right style="hair">
        <color theme="4" tint="-0.24994659260841701"/>
      </right>
      <top style="hair">
        <color theme="4" tint="-0.24994659260841701"/>
      </top>
      <bottom style="thin">
        <color theme="4" tint="-0.24994659260841701"/>
      </bottom>
      <diagonal/>
    </border>
    <border>
      <left style="hair">
        <color theme="4" tint="-0.24994659260841701"/>
      </left>
      <right style="hair">
        <color theme="4" tint="-0.24994659260841701"/>
      </right>
      <top style="hair">
        <color theme="4" tint="-0.24994659260841701"/>
      </top>
      <bottom style="thin">
        <color theme="4" tint="-0.24994659260841701"/>
      </bottom>
      <diagonal/>
    </border>
    <border>
      <left style="hair">
        <color theme="4" tint="-0.24994659260841701"/>
      </left>
      <right/>
      <top style="hair">
        <color theme="4" tint="-0.24994659260841701"/>
      </top>
      <bottom style="thin">
        <color theme="4" tint="-0.24994659260841701"/>
      </bottom>
      <diagonal/>
    </border>
    <border>
      <left style="thin">
        <color theme="4" tint="-0.24994659260841701"/>
      </left>
      <right style="hair">
        <color theme="4" tint="-0.24994659260841701"/>
      </right>
      <top/>
      <bottom style="hair">
        <color theme="4" tint="-0.24994659260841701"/>
      </bottom>
      <diagonal/>
    </border>
    <border>
      <left style="hair">
        <color theme="4" tint="-0.24994659260841701"/>
      </left>
      <right style="hair">
        <color theme="4" tint="-0.24994659260841701"/>
      </right>
      <top/>
      <bottom style="hair">
        <color theme="4" tint="-0.24994659260841701"/>
      </bottom>
      <diagonal/>
    </border>
    <border>
      <left style="hair">
        <color theme="4" tint="-0.24994659260841701"/>
      </left>
      <right/>
      <top/>
      <bottom style="hair">
        <color theme="4" tint="-0.24994659260841701"/>
      </bottom>
      <diagonal/>
    </border>
    <border>
      <left style="thin">
        <color theme="4" tint="-0.24994659260841701"/>
      </left>
      <right/>
      <top style="thin">
        <color theme="4" tint="-0.24994659260841701"/>
      </top>
      <bottom/>
      <diagonal/>
    </border>
    <border>
      <left style="hair">
        <color theme="4" tint="-0.24994659260841701"/>
      </left>
      <right/>
      <top/>
      <bottom/>
      <diagonal/>
    </border>
    <border>
      <left/>
      <right style="thin">
        <color theme="4" tint="-0.24994659260841701"/>
      </right>
      <top style="thin">
        <color theme="4" tint="-0.24994659260841701"/>
      </top>
      <bottom/>
      <diagonal/>
    </border>
  </borders>
  <cellStyleXfs count="4">
    <xf numFmtId="0" fontId="0" fillId="0" borderId="0"/>
    <xf numFmtId="0" fontId="22" fillId="0" borderId="0" applyNumberFormat="0" applyFill="0" applyBorder="0" applyAlignment="0" applyProtection="0">
      <alignment vertical="top"/>
      <protection locked="0"/>
    </xf>
    <xf numFmtId="0" fontId="1" fillId="0" borderId="0"/>
    <xf numFmtId="0" fontId="1" fillId="0" borderId="0"/>
  </cellStyleXfs>
  <cellXfs>
    <xf numFmtId="0" fontId="0" fillId="0" borderId="0" xfId="0"/>
    <xf numFmtId="0" fontId="8" fillId="0" borderId="0" xfId="0" applyFont="1"/>
    <xf numFmtId="0" fontId="8" fillId="0" borderId="0" xfId="0" applyFont="1" applyAlignment="1">
      <alignment horizontal="right"/>
    </xf>
    <xf numFmtId="0" fontId="0" fillId="0" borderId="0" xfId="0" applyAlignment="1">
      <alignment vertical="center"/>
    </xf>
    <xf numFmtId="0" fontId="0" fillId="0" borderId="0" xfId="0" applyAlignment="1">
      <alignment vertical="top"/>
    </xf>
    <xf numFmtId="0" fontId="8" fillId="0" borderId="0" xfId="0" applyFont="1" applyAlignment="1">
      <alignment vertical="center"/>
    </xf>
    <xf numFmtId="0" fontId="10" fillId="0" borderId="0" xfId="0" applyFont="1"/>
    <xf numFmtId="0" fontId="9" fillId="0" borderId="0" xfId="0" applyFont="1" applyAlignment="1">
      <alignment vertical="center"/>
    </xf>
    <xf numFmtId="0" fontId="16" fillId="0" borderId="0" xfId="0" applyFont="1"/>
    <xf numFmtId="0" fontId="16" fillId="0" borderId="0" xfId="0" quotePrefix="1" applyFont="1" applyAlignment="1">
      <alignment horizontal="right"/>
    </xf>
    <xf numFmtId="0" fontId="16" fillId="0" borderId="0" xfId="0" quotePrefix="1" applyFont="1" applyAlignment="1">
      <alignment horizontal="right" vertical="top"/>
    </xf>
    <xf numFmtId="0" fontId="17" fillId="0" borderId="0" xfId="0" quotePrefix="1" applyFont="1" applyAlignment="1">
      <alignment horizontal="right" vertical="top"/>
    </xf>
    <xf numFmtId="0" fontId="16" fillId="0" borderId="0" xfId="0" quotePrefix="1" applyFont="1" applyAlignment="1">
      <alignment horizontal="right" vertical="center"/>
    </xf>
    <xf numFmtId="0" fontId="17" fillId="0" borderId="0" xfId="0" quotePrefix="1" applyFont="1" applyAlignment="1">
      <alignment horizontal="right" vertical="center"/>
    </xf>
    <xf numFmtId="0" fontId="9" fillId="0" borderId="0" xfId="0" applyFont="1" applyAlignment="1">
      <alignment horizontal="left" vertical="center"/>
    </xf>
    <xf numFmtId="165" fontId="0" fillId="0" borderId="0" xfId="0" applyNumberFormat="1"/>
    <xf numFmtId="0" fontId="0" fillId="0" borderId="0" xfId="0" applyAlignment="1">
      <alignment horizontal="center"/>
    </xf>
    <xf numFmtId="3" fontId="0" fillId="0" borderId="0" xfId="0" applyNumberFormat="1" applyAlignment="1">
      <alignment vertical="center"/>
    </xf>
    <xf numFmtId="0" fontId="11" fillId="0" borderId="0" xfId="0" applyFont="1"/>
    <xf numFmtId="0" fontId="8" fillId="0" borderId="0" xfId="0" applyFont="1" applyAlignment="1">
      <alignment horizontal="left"/>
    </xf>
    <xf numFmtId="0" fontId="23" fillId="0" borderId="0" xfId="0" applyFont="1"/>
    <xf numFmtId="0" fontId="24" fillId="0" borderId="0" xfId="0" applyFont="1"/>
    <xf numFmtId="0" fontId="12" fillId="0" borderId="0" xfId="0" applyFont="1" applyAlignment="1">
      <alignment vertical="center"/>
    </xf>
    <xf numFmtId="0" fontId="8" fillId="0" borderId="0" xfId="0" applyFont="1" applyAlignment="1">
      <alignment horizontal="right" vertical="center"/>
    </xf>
    <xf numFmtId="0" fontId="8" fillId="0" borderId="2" xfId="0" applyFont="1" applyBorder="1"/>
    <xf numFmtId="0" fontId="8" fillId="0" borderId="3" xfId="0" applyFont="1" applyBorder="1"/>
    <xf numFmtId="0" fontId="8" fillId="0" borderId="4" xfId="0" applyFont="1" applyBorder="1"/>
    <xf numFmtId="0" fontId="10" fillId="0" borderId="2" xfId="0" applyFont="1" applyBorder="1"/>
    <xf numFmtId="0" fontId="8" fillId="0" borderId="5" xfId="0" applyFont="1" applyBorder="1"/>
    <xf numFmtId="0" fontId="8" fillId="0" borderId="6" xfId="0" applyFont="1" applyBorder="1" applyAlignment="1">
      <alignment horizontal="right"/>
    </xf>
    <xf numFmtId="164" fontId="10" fillId="0" borderId="2" xfId="0" applyNumberFormat="1" applyFont="1" applyBorder="1" applyAlignment="1">
      <alignment horizontal="left"/>
    </xf>
    <xf numFmtId="0" fontId="25" fillId="0" borderId="3" xfId="0" applyFont="1" applyBorder="1" applyAlignment="1">
      <alignment horizontal="center" vertical="center"/>
    </xf>
    <xf numFmtId="0" fontId="26" fillId="0" borderId="3" xfId="0" applyFont="1" applyBorder="1" applyAlignment="1">
      <alignment horizontal="left" vertical="center"/>
    </xf>
    <xf numFmtId="0" fontId="18" fillId="0" borderId="3" xfId="0" applyFont="1" applyBorder="1" applyAlignment="1">
      <alignment horizontal="left" vertical="center"/>
    </xf>
    <xf numFmtId="0" fontId="8" fillId="0" borderId="3" xfId="0" applyFont="1" applyBorder="1" applyAlignment="1">
      <alignment vertical="top" wrapText="1"/>
    </xf>
    <xf numFmtId="0" fontId="8" fillId="0" borderId="3" xfId="0" applyFont="1" applyBorder="1" applyAlignment="1">
      <alignment vertical="center"/>
    </xf>
    <xf numFmtId="0" fontId="10" fillId="0" borderId="7" xfId="0" applyFont="1" applyBorder="1" applyAlignment="1">
      <alignment vertical="center"/>
    </xf>
    <xf numFmtId="0" fontId="8" fillId="0" borderId="7" xfId="0" applyFont="1" applyBorder="1" applyAlignment="1">
      <alignment vertical="center"/>
    </xf>
    <xf numFmtId="0" fontId="11" fillId="0" borderId="8" xfId="0" applyFont="1" applyBorder="1"/>
    <xf numFmtId="0" fontId="8" fillId="0" borderId="8" xfId="0" applyFont="1" applyBorder="1"/>
    <xf numFmtId="0" fontId="8" fillId="0" borderId="9" xfId="0" applyFont="1" applyBorder="1"/>
    <xf numFmtId="0" fontId="10" fillId="0" borderId="9" xfId="0" applyFont="1" applyBorder="1" applyAlignment="1">
      <alignment horizontal="center" vertical="center"/>
    </xf>
    <xf numFmtId="0" fontId="10" fillId="0" borderId="0" xfId="0" applyFont="1" applyAlignment="1">
      <alignment horizontal="center" vertical="center"/>
    </xf>
    <xf numFmtId="0" fontId="10" fillId="0" borderId="8" xfId="0" applyFont="1" applyBorder="1"/>
    <xf numFmtId="0" fontId="0" fillId="0" borderId="0" xfId="0" applyAlignment="1">
      <alignment vertical="center"/>
    </xf>
    <xf numFmtId="3" fontId="2" fillId="0" borderId="10" xfId="2" applyNumberFormat="1" applyFont="1" applyBorder="1" applyAlignment="1" applyProtection="1">
      <alignment horizontal="center" textRotation="90" wrapText="1"/>
      <protection locked="0"/>
    </xf>
    <xf numFmtId="1" fontId="2" fillId="0" borderId="10" xfId="2" applyNumberFormat="1" applyFont="1" applyBorder="1" applyAlignment="1">
      <alignment horizontal="center" textRotation="90" wrapText="1"/>
    </xf>
    <xf numFmtId="3" fontId="2" fillId="0" borderId="10" xfId="2" applyNumberFormat="1" applyFont="1" applyBorder="1" applyAlignment="1">
      <alignment horizontal="center" textRotation="90"/>
    </xf>
    <xf numFmtId="0" fontId="2" fillId="0" borderId="9" xfId="2" applyFont="1" applyBorder="1" applyAlignment="1">
      <alignment vertical="center" wrapText="1"/>
    </xf>
    <xf numFmtId="165" fontId="2" fillId="0" borderId="11" xfId="0" quotePrefix="1" applyNumberFormat="1" applyFont="1" applyBorder="1" applyAlignment="1">
      <alignment horizontal="center" vertical="center"/>
    </xf>
    <xf numFmtId="3" fontId="2" fillId="0" borderId="11" xfId="0" applyNumberFormat="1" applyFont="1" applyBorder="1" applyAlignment="1">
      <alignment horizontal="center" vertical="center"/>
    </xf>
    <xf numFmtId="3" fontId="2" fillId="0" borderId="11" xfId="0" applyNumberFormat="1" applyFont="1" applyBorder="1" applyAlignment="1">
      <alignment vertical="center"/>
    </xf>
    <xf numFmtId="1" fontId="2" fillId="0" borderId="11" xfId="0" applyNumberFormat="1" applyFont="1" applyBorder="1" applyAlignment="1">
      <alignment horizontal="center" vertical="center"/>
    </xf>
    <xf numFmtId="0" fontId="2" fillId="0" borderId="9" xfId="0" applyFont="1" applyBorder="1" applyAlignment="1">
      <alignment vertical="center" wrapText="1"/>
    </xf>
    <xf numFmtId="165" fontId="2" fillId="0" borderId="11" xfId="0" applyNumberFormat="1" applyFont="1" applyBorder="1" applyAlignment="1">
      <alignment horizontal="center" vertical="center"/>
    </xf>
    <xf numFmtId="165" fontId="2" fillId="0" borderId="10" xfId="2" applyNumberFormat="1" applyFont="1" applyBorder="1" applyAlignment="1">
      <alignment textRotation="90"/>
    </xf>
    <xf numFmtId="3" fontId="2" fillId="0" borderId="10" xfId="2" applyNumberFormat="1" applyFont="1" applyBorder="1" applyAlignment="1">
      <alignment textRotation="90" wrapText="1"/>
    </xf>
    <xf numFmtId="3" fontId="2" fillId="0" borderId="11" xfId="0" applyNumberFormat="1" applyFont="1" applyBorder="1" applyAlignment="1">
      <alignment vertical="center" wrapText="1"/>
    </xf>
    <xf numFmtId="3" fontId="2" fillId="0" borderId="11" xfId="2" applyNumberFormat="1" applyFont="1" applyBorder="1" applyAlignment="1">
      <alignment vertical="center"/>
    </xf>
    <xf numFmtId="3" fontId="3" fillId="0" borderId="11" xfId="0" applyNumberFormat="1" applyFont="1" applyBorder="1" applyAlignment="1">
      <alignment vertical="center" wrapText="1"/>
    </xf>
    <xf numFmtId="3" fontId="2" fillId="0" borderId="12" xfId="2" applyNumberFormat="1" applyFont="1" applyBorder="1" applyAlignment="1">
      <alignment horizontal="center" textRotation="90" wrapText="1"/>
    </xf>
    <xf numFmtId="3" fontId="2" fillId="0" borderId="13" xfId="2" applyNumberFormat="1" applyFont="1" applyBorder="1" applyAlignment="1">
      <alignment vertical="center"/>
    </xf>
    <xf numFmtId="3" fontId="2" fillId="2" borderId="0" xfId="3" applyNumberFormat="1" applyFont="1" applyFill="1" applyAlignment="1">
      <alignment horizontal="right"/>
    </xf>
    <xf numFmtId="0" fontId="2" fillId="2" borderId="0" xfId="3" applyFont="1" applyFill="1" applyAlignment="1">
      <alignment wrapText="1"/>
    </xf>
    <xf numFmtId="0" fontId="2" fillId="0" borderId="14" xfId="2" applyFont="1" applyBorder="1" applyAlignment="1">
      <alignment vertical="center" wrapText="1"/>
    </xf>
    <xf numFmtId="3" fontId="2" fillId="0" borderId="15" xfId="2" applyNumberFormat="1" applyFont="1" applyBorder="1" applyAlignment="1">
      <alignment vertical="center"/>
    </xf>
    <xf numFmtId="165" fontId="2" fillId="2" borderId="2" xfId="3" applyNumberFormat="1" applyFont="1" applyFill="1" applyBorder="1"/>
    <xf numFmtId="3" fontId="2" fillId="2" borderId="2" xfId="3" applyNumberFormat="1" applyFont="1" applyFill="1" applyBorder="1" applyAlignment="1">
      <alignment horizontal="center"/>
    </xf>
    <xf numFmtId="3" fontId="2" fillId="2" borderId="2" xfId="3" applyNumberFormat="1" applyFont="1" applyFill="1" applyBorder="1"/>
    <xf numFmtId="1" fontId="2" fillId="2" borderId="2" xfId="3" applyNumberFormat="1" applyFont="1" applyFill="1" applyBorder="1" applyAlignment="1">
      <alignment horizontal="center"/>
    </xf>
    <xf numFmtId="0" fontId="2" fillId="2" borderId="2" xfId="3" applyFont="1" applyFill="1" applyBorder="1"/>
    <xf numFmtId="3" fontId="3" fillId="2" borderId="2" xfId="3" applyNumberFormat="1" applyFont="1" applyFill="1" applyBorder="1"/>
    <xf numFmtId="0" fontId="3" fillId="2" borderId="2" xfId="3" applyFont="1" applyFill="1" applyBorder="1"/>
    <xf numFmtId="3" fontId="3" fillId="2" borderId="2" xfId="3" applyNumberFormat="1" applyFont="1" applyFill="1" applyBorder="1"/>
    <xf numFmtId="3" fontId="2" fillId="0" borderId="16" xfId="2" applyNumberFormat="1" applyFont="1" applyBorder="1" applyAlignment="1">
      <alignment vertical="center"/>
    </xf>
    <xf numFmtId="49" fontId="2" fillId="2" borderId="2" xfId="3" applyNumberFormat="1" applyFont="1" applyFill="1" applyBorder="1"/>
    <xf numFmtId="0" fontId="2" fillId="2" borderId="2" xfId="3" applyFont="1" applyFill="1" applyBorder="1"/>
    <xf numFmtId="3" fontId="20" fillId="2" borderId="17" xfId="0" applyNumberFormat="1" applyFont="1" applyFill="1" applyBorder="1" applyAlignment="1">
      <alignment horizontal="right"/>
    </xf>
    <xf numFmtId="3" fontId="2" fillId="0" borderId="11" xfId="2" applyNumberFormat="1" applyFont="1" applyBorder="1" applyAlignment="1">
      <alignment horizontal="center" vertical="center"/>
    </xf>
    <xf numFmtId="3" fontId="2" fillId="0" borderId="15" xfId="2" applyNumberFormat="1" applyFont="1" applyBorder="1" applyAlignment="1">
      <alignment horizontal="center" vertical="center"/>
    </xf>
    <xf numFmtId="3" fontId="2" fillId="0" borderId="15" xfId="0" applyNumberFormat="1" applyFont="1" applyBorder="1" applyAlignment="1">
      <alignment horizontal="center" vertical="center"/>
    </xf>
    <xf numFmtId="1" fontId="2" fillId="0" borderId="15" xfId="0" applyNumberFormat="1" applyFont="1" applyBorder="1" applyAlignment="1">
      <alignment horizontal="center" vertical="center"/>
    </xf>
    <xf numFmtId="165" fontId="2" fillId="0" borderId="15" xfId="0" applyNumberFormat="1" applyFont="1" applyBorder="1" applyAlignment="1">
      <alignment horizontal="center" vertical="center"/>
    </xf>
    <xf numFmtId="3" fontId="3" fillId="2" borderId="2" xfId="3" applyNumberFormat="1" applyFont="1" applyFill="1" applyBorder="1" applyAlignment="1">
      <alignment horizontal="right" vertical="center"/>
    </xf>
    <xf numFmtId="3" fontId="2" fillId="0" borderId="12" xfId="0" applyNumberFormat="1" applyFont="1" applyBorder="1" applyAlignment="1">
      <alignment horizontal="center" textRotation="90" wrapText="1"/>
    </xf>
    <xf numFmtId="3" fontId="2" fillId="0" borderId="13" xfId="0" applyNumberFormat="1" applyFont="1" applyBorder="1"/>
    <xf numFmtId="3" fontId="2" fillId="0" borderId="21" xfId="0" applyNumberFormat="1" applyFont="1" applyBorder="1"/>
    <xf numFmtId="3" fontId="2" fillId="0" borderId="22" xfId="0" applyNumberFormat="1" applyFont="1" applyBorder="1"/>
    <xf numFmtId="3" fontId="19" fillId="0" borderId="9" xfId="0" applyNumberFormat="1" applyFont="1" applyBorder="1"/>
    <xf numFmtId="3" fontId="19" fillId="0" borderId="20" xfId="0" applyNumberFormat="1" applyFont="1" applyBorder="1"/>
    <xf numFmtId="3" fontId="19" fillId="0" borderId="8" xfId="0" applyNumberFormat="1" applyFont="1" applyBorder="1"/>
    <xf numFmtId="3" fontId="19" fillId="0" borderId="18" xfId="0" applyNumberFormat="1" applyFont="1" applyBorder="1" applyAlignment="1">
      <alignment vertical="center" wrapText="1"/>
    </xf>
    <xf numFmtId="0" fontId="8" fillId="0" borderId="9" xfId="0" applyFont="1" applyBorder="1" applyAlignment="1">
      <alignment horizontal="center"/>
    </xf>
    <xf numFmtId="0" fontId="10" fillId="0" borderId="9" xfId="0" applyFont="1" applyBorder="1" applyAlignment="1">
      <alignment horizontal="center"/>
    </xf>
    <xf numFmtId="0" fontId="2" fillId="0" borderId="7" xfId="2" applyFont="1" applyBorder="1" applyAlignment="1">
      <alignment vertical="center" wrapText="1"/>
    </xf>
    <xf numFmtId="165" fontId="2" fillId="0" borderId="23" xfId="0" applyNumberFormat="1" applyFont="1" applyBorder="1" applyAlignment="1">
      <alignment horizontal="center" vertical="center"/>
    </xf>
    <xf numFmtId="3" fontId="2" fillId="0" borderId="23" xfId="0" applyNumberFormat="1" applyFont="1" applyBorder="1" applyAlignment="1">
      <alignment horizontal="center" vertical="center"/>
    </xf>
    <xf numFmtId="1" fontId="2" fillId="0" borderId="23" xfId="0" applyNumberFormat="1" applyFont="1" applyBorder="1" applyAlignment="1">
      <alignment horizontal="center" vertical="center"/>
    </xf>
    <xf numFmtId="3" fontId="2" fillId="0" borderId="23" xfId="2" applyNumberFormat="1" applyFont="1" applyBorder="1" applyAlignment="1">
      <alignment vertical="center"/>
    </xf>
    <xf numFmtId="3" fontId="2" fillId="0" borderId="23" xfId="2" applyNumberFormat="1" applyFont="1" applyBorder="1" applyAlignment="1">
      <alignment horizontal="center" vertical="center"/>
    </xf>
    <xf numFmtId="166" fontId="19" fillId="0" borderId="11" xfId="0" applyNumberFormat="1" applyFont="1" applyBorder="1" applyAlignment="1">
      <alignment horizontal="center" vertical="center"/>
    </xf>
    <xf numFmtId="3" fontId="3" fillId="0" borderId="23" xfId="0" applyNumberFormat="1" applyFont="1" applyBorder="1" applyAlignment="1">
      <alignment vertical="center"/>
    </xf>
    <xf numFmtId="3" fontId="3" fillId="0" borderId="15" xfId="0" applyNumberFormat="1" applyFont="1" applyBorder="1" applyAlignment="1">
      <alignment vertical="center"/>
    </xf>
    <xf numFmtId="3" fontId="2" fillId="0" borderId="24" xfId="0" applyNumberFormat="1" applyFont="1" applyBorder="1"/>
    <xf numFmtId="3" fontId="19" fillId="0" borderId="19" xfId="0" applyNumberFormat="1" applyFont="1" applyBorder="1"/>
    <xf numFmtId="0" fontId="19" fillId="0" borderId="9" xfId="0" applyFont="1" applyBorder="1"/>
    <xf numFmtId="3" fontId="19" fillId="0" borderId="9" xfId="0" applyNumberFormat="1" applyFont="1" applyBorder="1" applyAlignment="1">
      <alignment horizontal="left" vertical="top" wrapText="1"/>
    </xf>
    <xf numFmtId="0" fontId="8" fillId="0" borderId="4" xfId="0" applyFont="1" applyBorder="1"/>
    <xf numFmtId="0" fontId="18" fillId="0" borderId="3" xfId="0" applyFont="1" applyBorder="1" applyAlignment="1">
      <alignment horizontal="left" vertical="center"/>
    </xf>
    <xf numFmtId="0" fontId="26" fillId="3" borderId="4" xfId="0" applyFont="1" applyFill="1" applyBorder="1"/>
    <xf numFmtId="0" fontId="24" fillId="3" borderId="4" xfId="0" applyFont="1" applyFill="1" applyBorder="1"/>
    <xf numFmtId="0" fontId="8" fillId="3" borderId="4" xfId="0" applyFont="1" applyFill="1" applyBorder="1"/>
    <xf numFmtId="0" fontId="26" fillId="3" borderId="0" xfId="0" applyFont="1" applyFill="1"/>
    <xf numFmtId="0" fontId="24" fillId="3" borderId="0" xfId="0" applyFont="1" applyFill="1"/>
    <xf numFmtId="0" fontId="8" fillId="3" borderId="0" xfId="0" applyFont="1" applyFill="1"/>
    <xf numFmtId="0" fontId="27" fillId="3" borderId="0" xfId="0" applyFont="1" applyFill="1"/>
    <xf numFmtId="0" fontId="26" fillId="3" borderId="3" xfId="0" applyFont="1" applyFill="1" applyBorder="1" applyAlignment="1">
      <alignment vertical="top"/>
    </xf>
    <xf numFmtId="0" fontId="27" fillId="3" borderId="3" xfId="0" applyFont="1" applyFill="1" applyBorder="1" applyAlignment="1">
      <alignment vertical="top"/>
    </xf>
    <xf numFmtId="0" fontId="24" fillId="3" borderId="3" xfId="0" applyFont="1" applyFill="1" applyBorder="1" applyAlignment="1">
      <alignment vertical="top"/>
    </xf>
    <xf numFmtId="0" fontId="24" fillId="3" borderId="3" xfId="0" applyFont="1" applyFill="1" applyBorder="1"/>
    <xf numFmtId="0" fontId="8" fillId="3" borderId="3" xfId="0" applyFont="1" applyFill="1" applyBorder="1"/>
    <xf numFmtId="0" fontId="10" fillId="3" borderId="9" xfId="0" applyFont="1" applyFill="1" applyBorder="1" applyAlignment="1">
      <alignment horizontal="center"/>
    </xf>
    <xf numFmtId="0" fontId="10" fillId="3" borderId="9" xfId="0" applyFont="1" applyFill="1" applyBorder="1" applyAlignment="1">
      <alignment horizontal="center" vertical="center"/>
    </xf>
    <xf numFmtId="0" fontId="10" fillId="3" borderId="11" xfId="0" applyFont="1" applyFill="1" applyBorder="1" applyAlignment="1">
      <alignment horizontal="center" vertical="center"/>
    </xf>
    <xf numFmtId="0" fontId="10" fillId="3" borderId="25" xfId="0" applyFont="1" applyFill="1" applyBorder="1" applyAlignment="1">
      <alignment horizontal="center" vertical="center"/>
    </xf>
    <xf numFmtId="0" fontId="10" fillId="3" borderId="26" xfId="0" applyFont="1" applyFill="1" applyBorder="1"/>
    <xf numFmtId="0" fontId="8" fillId="3" borderId="9" xfId="0" applyFont="1" applyFill="1" applyBorder="1"/>
    <xf numFmtId="0" fontId="10" fillId="3" borderId="27" xfId="0" applyFont="1" applyFill="1" applyBorder="1"/>
    <xf numFmtId="0" fontId="10" fillId="3" borderId="0" xfId="0" applyFont="1" applyFill="1" applyAlignment="1">
      <alignment horizontal="right"/>
    </xf>
    <xf numFmtId="0" fontId="8" fillId="3" borderId="0" xfId="0" applyFont="1" applyFill="1" applyAlignment="1">
      <alignment vertical="center"/>
    </xf>
    <xf numFmtId="0" fontId="10" fillId="3" borderId="0" xfId="0" applyFont="1" applyFill="1" applyAlignment="1">
      <alignment horizontal="right" vertical="center"/>
    </xf>
    <xf numFmtId="0" fontId="8" fillId="3" borderId="3" xfId="0" applyFont="1" applyFill="1" applyBorder="1" applyAlignment="1">
      <alignment vertical="top"/>
    </xf>
    <xf numFmtId="0" fontId="10" fillId="3" borderId="3" xfId="0" applyFont="1" applyFill="1" applyBorder="1" applyAlignment="1">
      <alignment horizontal="right" vertical="top"/>
    </xf>
    <xf numFmtId="0" fontId="10" fillId="3" borderId="3" xfId="0" applyFont="1" applyFill="1" applyBorder="1" applyAlignment="1">
      <alignment vertical="top"/>
    </xf>
    <xf numFmtId="0" fontId="28" fillId="3" borderId="4" xfId="0" applyFont="1" applyFill="1" applyBorder="1" applyAlignment="1">
      <alignment vertical="center"/>
    </xf>
    <xf numFmtId="0" fontId="28" fillId="3" borderId="4" xfId="0" applyFont="1" applyFill="1" applyBorder="1" applyAlignment="1">
      <alignment horizontal="left" vertical="center"/>
    </xf>
    <xf numFmtId="165" fontId="29" fillId="3" borderId="4" xfId="0" applyNumberFormat="1" applyFont="1" applyFill="1" applyBorder="1" applyAlignment="1">
      <alignment horizontal="left" vertical="center"/>
    </xf>
    <xf numFmtId="0" fontId="29" fillId="3" borderId="4" xfId="0" applyFont="1" applyFill="1" applyBorder="1" applyAlignment="1">
      <alignment horizontal="left" vertical="center"/>
    </xf>
    <xf numFmtId="0" fontId="29" fillId="3" borderId="4" xfId="0" applyFont="1" applyFill="1" applyBorder="1" applyAlignment="1">
      <alignment horizontal="center" vertical="center"/>
    </xf>
    <xf numFmtId="0" fontId="29" fillId="3" borderId="4" xfId="0" applyFont="1" applyFill="1" applyBorder="1" applyAlignment="1">
      <alignment vertical="center"/>
    </xf>
    <xf numFmtId="0" fontId="30" fillId="3" borderId="3" xfId="2" applyFont="1" applyFill="1" applyBorder="1"/>
    <xf numFmtId="0" fontId="31" fillId="3" borderId="3" xfId="2" applyFont="1" applyFill="1" applyBorder="1"/>
    <xf numFmtId="165" fontId="31" fillId="3" borderId="3" xfId="2" applyNumberFormat="1" applyFont="1" applyFill="1" applyBorder="1"/>
    <xf numFmtId="0" fontId="31" fillId="3" borderId="3" xfId="2" applyFont="1" applyFill="1" applyBorder="1" applyAlignment="1">
      <alignment horizontal="center"/>
    </xf>
    <xf numFmtId="0" fontId="29" fillId="3" borderId="3" xfId="2" applyFont="1" applyFill="1" applyBorder="1" applyAlignment="1">
      <alignment horizontal="right" vertical="center"/>
    </xf>
    <xf numFmtId="3" fontId="2" fillId="3" borderId="3" xfId="2" applyNumberFormat="1" applyFont="1" applyFill="1" applyBorder="1" applyAlignment="1">
      <alignment horizontal="center" textRotation="90" wrapText="1"/>
    </xf>
    <xf numFmtId="3" fontId="2" fillId="3" borderId="3" xfId="2" applyNumberFormat="1" applyFont="1" applyFill="1" applyBorder="1" applyAlignment="1">
      <alignment wrapText="1"/>
    </xf>
    <xf numFmtId="3" fontId="2" fillId="3" borderId="10" xfId="2" applyNumberFormat="1" applyFont="1" applyFill="1" applyBorder="1" applyAlignment="1">
      <alignment horizontal="center" textRotation="90" wrapText="1"/>
    </xf>
    <xf numFmtId="3" fontId="6" fillId="3" borderId="28" xfId="2" applyNumberFormat="1" applyFont="1" applyFill="1" applyBorder="1" applyAlignment="1">
      <alignment horizontal="center" textRotation="90" wrapText="1"/>
    </xf>
    <xf numFmtId="3" fontId="21" fillId="3" borderId="29" xfId="2" applyNumberFormat="1" applyFont="1" applyFill="1" applyBorder="1" applyAlignment="1" applyProtection="1">
      <alignment horizontal="center" textRotation="90" wrapText="1"/>
      <protection locked="0"/>
    </xf>
    <xf numFmtId="3" fontId="2" fillId="3" borderId="28" xfId="2" applyNumberFormat="1" applyFont="1" applyFill="1" applyBorder="1" applyAlignment="1">
      <alignment horizontal="center" textRotation="90" wrapText="1"/>
    </xf>
    <xf numFmtId="3" fontId="2" fillId="3" borderId="0" xfId="3" applyNumberFormat="1" applyFont="1" applyFill="1" applyAlignment="1">
      <alignment horizontal="center" vertical="center"/>
    </xf>
    <xf numFmtId="0" fontId="4" fillId="3" borderId="0" xfId="2" applyFont="1" applyFill="1" applyAlignment="1">
      <alignment vertical="center" wrapText="1"/>
    </xf>
    <xf numFmtId="165" fontId="2" fillId="3" borderId="19" xfId="0" applyNumberFormat="1" applyFont="1" applyFill="1" applyBorder="1" applyAlignment="1">
      <alignment vertical="center"/>
    </xf>
    <xf numFmtId="3" fontId="2" fillId="3" borderId="19" xfId="0" applyNumberFormat="1" applyFont="1" applyFill="1" applyBorder="1" applyAlignment="1">
      <alignment vertical="center"/>
    </xf>
    <xf numFmtId="3" fontId="2" fillId="3" borderId="19" xfId="0" applyNumberFormat="1" applyFont="1" applyFill="1" applyBorder="1" applyAlignment="1">
      <alignment vertical="center" wrapText="1"/>
    </xf>
    <xf numFmtId="1" fontId="2" fillId="3" borderId="19" xfId="0" applyNumberFormat="1" applyFont="1" applyFill="1" applyBorder="1" applyAlignment="1">
      <alignment vertical="center"/>
    </xf>
    <xf numFmtId="3" fontId="2" fillId="3" borderId="19" xfId="2" applyNumberFormat="1" applyFont="1" applyFill="1" applyBorder="1" applyAlignment="1">
      <alignment vertical="center"/>
    </xf>
    <xf numFmtId="3" fontId="6" fillId="3" borderId="19" xfId="2" applyNumberFormat="1" applyFont="1" applyFill="1" applyBorder="1" applyAlignment="1">
      <alignment vertical="center"/>
    </xf>
    <xf numFmtId="3" fontId="2" fillId="3" borderId="19" xfId="2" applyNumberFormat="1" applyFont="1" applyFill="1" applyBorder="1" applyAlignment="1">
      <alignment horizontal="right" vertical="center"/>
    </xf>
    <xf numFmtId="3" fontId="5" fillId="3" borderId="0" xfId="2" applyNumberFormat="1" applyFont="1" applyFill="1" applyAlignment="1">
      <alignment horizontal="center" vertical="center"/>
    </xf>
    <xf numFmtId="165" fontId="2" fillId="3" borderId="9" xfId="3" applyNumberFormat="1" applyFont="1" applyFill="1" applyBorder="1" applyAlignment="1">
      <alignment horizontal="center" vertical="center"/>
    </xf>
    <xf numFmtId="0" fontId="4" fillId="3" borderId="9" xfId="2" applyFont="1" applyFill="1" applyBorder="1" applyAlignment="1">
      <alignment vertical="center" wrapText="1"/>
    </xf>
    <xf numFmtId="165" fontId="2" fillId="3" borderId="9" xfId="0" applyNumberFormat="1" applyFont="1" applyFill="1" applyBorder="1" applyAlignment="1">
      <alignment horizontal="center" vertical="center"/>
    </xf>
    <xf numFmtId="3" fontId="2" fillId="3" borderId="9" xfId="0" applyNumberFormat="1" applyFont="1" applyFill="1" applyBorder="1" applyAlignment="1">
      <alignment vertical="center"/>
    </xf>
    <xf numFmtId="3" fontId="2" fillId="3" borderId="9" xfId="0" applyNumberFormat="1" applyFont="1" applyFill="1" applyBorder="1" applyAlignment="1">
      <alignment horizontal="center" vertical="center" wrapText="1"/>
    </xf>
    <xf numFmtId="3" fontId="2" fillId="3" borderId="9" xfId="0" applyNumberFormat="1" applyFont="1" applyFill="1" applyBorder="1" applyAlignment="1">
      <alignment horizontal="center" vertical="center"/>
    </xf>
    <xf numFmtId="1" fontId="2" fillId="3" borderId="9" xfId="0" applyNumberFormat="1" applyFont="1" applyFill="1" applyBorder="1" applyAlignment="1">
      <alignment horizontal="center" vertical="center"/>
    </xf>
    <xf numFmtId="3" fontId="2" fillId="3" borderId="9" xfId="2" applyNumberFormat="1" applyFont="1" applyFill="1" applyBorder="1" applyAlignment="1">
      <alignment horizontal="center" vertical="center"/>
    </xf>
    <xf numFmtId="3" fontId="2" fillId="3" borderId="9" xfId="2" applyNumberFormat="1" applyFont="1" applyFill="1" applyBorder="1" applyAlignment="1">
      <alignment vertical="center"/>
    </xf>
    <xf numFmtId="3" fontId="6" fillId="3" borderId="9" xfId="2" applyNumberFormat="1" applyFont="1" applyFill="1" applyBorder="1" applyAlignment="1">
      <alignment vertical="center"/>
    </xf>
    <xf numFmtId="3" fontId="6" fillId="3" borderId="9" xfId="2" applyNumberFormat="1" applyFont="1" applyFill="1" applyBorder="1" applyAlignment="1">
      <alignment horizontal="right" vertical="center"/>
    </xf>
    <xf numFmtId="3" fontId="5" fillId="3" borderId="9" xfId="2" applyNumberFormat="1" applyFont="1" applyFill="1" applyBorder="1" applyAlignment="1">
      <alignment horizontal="center" vertical="center"/>
    </xf>
    <xf numFmtId="165" fontId="3" fillId="3" borderId="9" xfId="0" applyNumberFormat="1" applyFont="1" applyFill="1" applyBorder="1" applyAlignment="1">
      <alignment horizontal="center" vertical="center"/>
    </xf>
    <xf numFmtId="3" fontId="3" fillId="3" borderId="9" xfId="0" applyNumberFormat="1" applyFont="1" applyFill="1" applyBorder="1" applyAlignment="1">
      <alignment vertical="center"/>
    </xf>
    <xf numFmtId="3" fontId="2" fillId="3" borderId="0" xfId="3" applyNumberFormat="1" applyFont="1" applyFill="1" applyAlignment="1">
      <alignment horizontal="right"/>
    </xf>
    <xf numFmtId="0" fontId="2" fillId="3" borderId="0" xfId="3" applyFont="1" applyFill="1" applyAlignment="1">
      <alignment wrapText="1"/>
    </xf>
    <xf numFmtId="3" fontId="20" fillId="3" borderId="17" xfId="0" applyNumberFormat="1" applyFont="1" applyFill="1" applyBorder="1" applyAlignment="1">
      <alignment horizontal="right"/>
    </xf>
    <xf numFmtId="3" fontId="3" fillId="3" borderId="30" xfId="3" applyNumberFormat="1" applyFont="1" applyFill="1" applyBorder="1"/>
    <xf numFmtId="3" fontId="2" fillId="3" borderId="0" xfId="3" applyNumberFormat="1" applyFont="1" applyFill="1" applyAlignment="1">
      <alignment horizontal="center"/>
    </xf>
    <xf numFmtId="165" fontId="2" fillId="3" borderId="2" xfId="3" applyNumberFormat="1" applyFont="1" applyFill="1" applyBorder="1"/>
    <xf numFmtId="49" fontId="2" fillId="3" borderId="2" xfId="3" applyNumberFormat="1" applyFont="1" applyFill="1" applyBorder="1"/>
    <xf numFmtId="0" fontId="2" fillId="3" borderId="2" xfId="3" applyFont="1" applyFill="1" applyBorder="1"/>
    <xf numFmtId="3" fontId="2" fillId="3" borderId="2" xfId="3" applyNumberFormat="1" applyFont="1" applyFill="1" applyBorder="1" applyAlignment="1">
      <alignment horizontal="center"/>
    </xf>
    <xf numFmtId="3" fontId="2" fillId="3" borderId="2" xfId="3" applyNumberFormat="1" applyFont="1" applyFill="1" applyBorder="1"/>
    <xf numFmtId="1" fontId="2" fillId="3" borderId="2" xfId="3" applyNumberFormat="1" applyFont="1" applyFill="1" applyBorder="1" applyAlignment="1">
      <alignment horizontal="center"/>
    </xf>
    <xf numFmtId="0" fontId="2" fillId="3" borderId="2" xfId="3" applyFont="1" applyFill="1" applyBorder="1"/>
    <xf numFmtId="3" fontId="3" fillId="3" borderId="2" xfId="3" applyNumberFormat="1" applyFont="1" applyFill="1" applyBorder="1"/>
    <xf numFmtId="0" fontId="3" fillId="3" borderId="2" xfId="3" applyFont="1" applyFill="1" applyBorder="1"/>
    <xf numFmtId="3" fontId="3" fillId="3" borderId="2" xfId="3" applyNumberFormat="1" applyFont="1" applyFill="1" applyBorder="1"/>
    <xf numFmtId="3" fontId="3" fillId="3" borderId="2" xfId="3" applyNumberFormat="1" applyFont="1" applyFill="1" applyBorder="1" applyAlignment="1">
      <alignment horizontal="right" vertical="center"/>
    </xf>
    <xf numFmtId="3" fontId="3" fillId="3" borderId="17" xfId="3" applyNumberFormat="1" applyFont="1" applyFill="1" applyBorder="1" applyAlignment="1">
      <alignment vertical="center"/>
    </xf>
    <xf numFmtId="3" fontId="2" fillId="3" borderId="2" xfId="3" applyNumberFormat="1" applyFont="1" applyFill="1" applyBorder="1"/>
    <xf numFmtId="3" fontId="2" fillId="3" borderId="11" xfId="0" applyNumberFormat="1" applyFont="1" applyFill="1" applyBorder="1" applyAlignment="1">
      <alignment horizontal="center" vertical="center" wrapText="1"/>
    </xf>
    <xf numFmtId="3" fontId="2" fillId="3" borderId="11" xfId="0" applyNumberFormat="1" applyFont="1" applyFill="1" applyBorder="1" applyAlignment="1">
      <alignment horizontal="center" vertical="center"/>
    </xf>
    <xf numFmtId="3" fontId="2" fillId="3" borderId="11" xfId="0" applyNumberFormat="1" applyFont="1" applyFill="1" applyBorder="1" applyAlignment="1">
      <alignment vertical="center"/>
    </xf>
    <xf numFmtId="3" fontId="19" fillId="3" borderId="11" xfId="0" applyNumberFormat="1" applyFont="1" applyFill="1" applyBorder="1" applyAlignment="1">
      <alignment vertical="center"/>
    </xf>
    <xf numFmtId="3" fontId="2" fillId="3" borderId="23" xfId="0" applyNumberFormat="1" applyFont="1" applyFill="1" applyBorder="1" applyAlignment="1">
      <alignment horizontal="center" vertical="center" wrapText="1"/>
    </xf>
    <xf numFmtId="3" fontId="19" fillId="3" borderId="23" xfId="0" applyNumberFormat="1" applyFont="1" applyFill="1" applyBorder="1" applyAlignment="1">
      <alignment vertical="center"/>
    </xf>
    <xf numFmtId="3" fontId="2" fillId="3" borderId="15" xfId="0" applyNumberFormat="1" applyFont="1" applyFill="1" applyBorder="1" applyAlignment="1">
      <alignment horizontal="center" vertical="center" wrapText="1"/>
    </xf>
    <xf numFmtId="3" fontId="19" fillId="3" borderId="15" xfId="0" applyNumberFormat="1" applyFont="1" applyFill="1" applyBorder="1" applyAlignment="1">
      <alignment vertical="center"/>
    </xf>
    <xf numFmtId="3" fontId="6" fillId="3" borderId="26" xfId="2" applyNumberFormat="1" applyFont="1" applyFill="1" applyBorder="1" applyAlignment="1">
      <alignment horizontal="center" vertical="center"/>
    </xf>
    <xf numFmtId="3" fontId="6" fillId="3" borderId="31" xfId="2" applyNumberFormat="1" applyFont="1" applyFill="1" applyBorder="1" applyAlignment="1">
      <alignment horizontal="right" vertical="center"/>
    </xf>
    <xf numFmtId="3" fontId="6" fillId="3" borderId="32" xfId="2" applyNumberFormat="1" applyFont="1" applyFill="1" applyBorder="1" applyAlignment="1">
      <alignment horizontal="center" vertical="center"/>
    </xf>
    <xf numFmtId="3" fontId="6" fillId="3" borderId="33" xfId="2" applyNumberFormat="1" applyFont="1" applyFill="1" applyBorder="1" applyAlignment="1">
      <alignment horizontal="right" vertical="center"/>
    </xf>
    <xf numFmtId="3" fontId="2" fillId="3" borderId="11" xfId="2" applyNumberFormat="1" applyFont="1" applyFill="1" applyBorder="1" applyAlignment="1">
      <alignment horizontal="center" vertical="center"/>
    </xf>
    <xf numFmtId="3" fontId="2" fillId="3" borderId="23" xfId="2" applyNumberFormat="1" applyFont="1" applyFill="1" applyBorder="1" applyAlignment="1">
      <alignment horizontal="center" vertical="center"/>
    </xf>
    <xf numFmtId="3" fontId="2" fillId="3" borderId="15" xfId="2" applyNumberFormat="1" applyFont="1" applyFill="1" applyBorder="1" applyAlignment="1">
      <alignment horizontal="center" vertical="center"/>
    </xf>
    <xf numFmtId="3" fontId="2" fillId="3" borderId="34" xfId="2" applyNumberFormat="1" applyFont="1" applyFill="1" applyBorder="1" applyAlignment="1">
      <alignment horizontal="center" vertical="center"/>
    </xf>
    <xf numFmtId="3" fontId="2" fillId="3" borderId="26" xfId="2" applyNumberFormat="1" applyFont="1" applyFill="1" applyBorder="1" applyAlignment="1">
      <alignment horizontal="center" vertical="center"/>
    </xf>
    <xf numFmtId="0" fontId="26" fillId="3" borderId="35" xfId="0" applyFont="1" applyFill="1" applyBorder="1" applyAlignment="1">
      <alignment vertical="center"/>
    </xf>
    <xf numFmtId="0" fontId="26" fillId="3" borderId="35" xfId="0" applyFont="1" applyFill="1" applyBorder="1" applyAlignment="1">
      <alignment horizontal="left" vertical="center"/>
    </xf>
    <xf numFmtId="0" fontId="27" fillId="3" borderId="35" xfId="0" applyFont="1" applyFill="1" applyBorder="1" applyAlignment="1">
      <alignment vertical="center"/>
    </xf>
    <xf numFmtId="0" fontId="27" fillId="3" borderId="35" xfId="0" applyFont="1" applyFill="1" applyBorder="1" applyAlignment="1">
      <alignment horizontal="left" vertical="center"/>
    </xf>
    <xf numFmtId="0" fontId="27" fillId="3" borderId="35" xfId="0" applyFont="1" applyFill="1" applyBorder="1" applyAlignment="1">
      <alignment horizontal="right" vertical="center"/>
    </xf>
    <xf numFmtId="0" fontId="32" fillId="3" borderId="0" xfId="0" applyFont="1" applyFill="1" applyAlignment="1">
      <alignment horizontal="left" vertical="center"/>
    </xf>
    <xf numFmtId="0" fontId="27" fillId="3" borderId="0" xfId="0" applyFont="1" applyFill="1" applyAlignment="1">
      <alignment horizontal="right" vertical="center"/>
    </xf>
    <xf numFmtId="164" fontId="26" fillId="3" borderId="0" xfId="0" applyNumberFormat="1" applyFont="1" applyFill="1" applyAlignment="1">
      <alignment horizontal="left" vertical="center"/>
    </xf>
    <xf numFmtId="0" fontId="32" fillId="3" borderId="3" xfId="0" applyFont="1" applyFill="1" applyBorder="1" applyAlignment="1">
      <alignment horizontal="left" vertical="center"/>
    </xf>
    <xf numFmtId="0" fontId="27" fillId="3" borderId="3" xfId="0" applyFont="1" applyFill="1" applyBorder="1" applyAlignment="1">
      <alignment horizontal="right" vertical="center"/>
    </xf>
    <xf numFmtId="3" fontId="2" fillId="3" borderId="4" xfId="0" applyNumberFormat="1" applyFont="1" applyFill="1" applyBorder="1" applyAlignment="1">
      <alignment vertical="center"/>
    </xf>
    <xf numFmtId="0" fontId="2" fillId="3" borderId="4" xfId="0" applyFont="1" applyFill="1" applyBorder="1"/>
    <xf numFmtId="3" fontId="3" fillId="3" borderId="12" xfId="0" applyNumberFormat="1" applyFont="1" applyFill="1" applyBorder="1"/>
    <xf numFmtId="3" fontId="25" fillId="3" borderId="46" xfId="0" applyNumberFormat="1" applyFont="1" applyFill="1" applyBorder="1"/>
    <xf numFmtId="0" fontId="0" fillId="3" borderId="3" xfId="0" applyFill="1" applyBorder="1"/>
    <xf numFmtId="0" fontId="26" fillId="3" borderId="3" xfId="0" applyFont="1" applyFill="1" applyBorder="1"/>
    <xf numFmtId="0" fontId="26" fillId="3" borderId="1" xfId="0" applyFont="1" applyFill="1" applyBorder="1" applyAlignment="1">
      <alignment horizontal="center"/>
    </xf>
    <xf numFmtId="0" fontId="16" fillId="3" borderId="0" xfId="0" applyFont="1" applyFill="1"/>
    <xf numFmtId="0" fontId="8" fillId="0" borderId="7" xfId="0" applyFont="1" applyBorder="1" applyAlignment="1">
      <alignment vertical="center" wrapText="1"/>
    </xf>
    <xf numFmtId="0" fontId="8" fillId="0" borderId="0" xfId="0" applyFont="1" applyAlignment="1">
      <alignment vertical="center" wrapText="1"/>
    </xf>
    <xf numFmtId="0" fontId="18" fillId="3" borderId="0" xfId="0" applyFont="1" applyFill="1"/>
    <xf numFmtId="0" fontId="34" fillId="3" borderId="0" xfId="0" applyFont="1" applyFill="1"/>
    <xf numFmtId="0" fontId="10" fillId="0" borderId="0" xfId="0" applyFont="1" applyAlignment="1">
      <alignment horizontal="left"/>
    </xf>
    <xf numFmtId="3" fontId="10" fillId="3" borderId="0" xfId="0" applyNumberFormat="1" applyFont="1" applyFill="1" applyAlignment="1">
      <alignment horizontal="left"/>
    </xf>
    <xf numFmtId="0" fontId="10" fillId="3" borderId="0" xfId="0" applyFont="1" applyFill="1" applyAlignment="1">
      <alignment horizontal="left"/>
    </xf>
    <xf numFmtId="0" fontId="10" fillId="3" borderId="0" xfId="0" applyFont="1" applyFill="1" applyAlignment="1">
      <alignment horizontal="left" vertical="center" wrapText="1"/>
    </xf>
    <xf numFmtId="0" fontId="10" fillId="0" borderId="3" xfId="0" applyFont="1" applyBorder="1" applyAlignment="1">
      <alignment horizontal="center"/>
    </xf>
    <xf numFmtId="0" fontId="8" fillId="0" borderId="25" xfId="0" applyFont="1" applyBorder="1" applyAlignment="1">
      <alignment horizontal="center" textRotation="90"/>
    </xf>
    <xf numFmtId="0" fontId="8" fillId="0" borderId="44" xfId="0" applyFont="1" applyBorder="1" applyAlignment="1">
      <alignment horizontal="center" textRotation="90"/>
    </xf>
    <xf numFmtId="0" fontId="10" fillId="0" borderId="0" xfId="0" applyFont="1" applyAlignment="1">
      <alignment horizontal="left" vertical="center"/>
    </xf>
    <xf numFmtId="0" fontId="8" fillId="3" borderId="25" xfId="0" applyFont="1" applyFill="1" applyBorder="1" applyAlignment="1">
      <alignment horizontal="center" textRotation="90"/>
    </xf>
    <xf numFmtId="0" fontId="8" fillId="3" borderId="44" xfId="0" applyFont="1" applyFill="1" applyBorder="1" applyAlignment="1">
      <alignment horizontal="center" textRotation="90"/>
    </xf>
    <xf numFmtId="0" fontId="8" fillId="0" borderId="47" xfId="0" applyFont="1" applyBorder="1" applyAlignment="1">
      <alignment horizontal="center" textRotation="90"/>
    </xf>
    <xf numFmtId="0" fontId="8" fillId="0" borderId="45" xfId="0" applyFont="1" applyBorder="1" applyAlignment="1">
      <alignment horizontal="center" textRotation="90"/>
    </xf>
    <xf numFmtId="0" fontId="12" fillId="0" borderId="4" xfId="0" applyFont="1" applyBorder="1" applyAlignment="1">
      <alignment horizontal="left"/>
    </xf>
    <xf numFmtId="4" fontId="10" fillId="0" borderId="0" xfId="0" applyNumberFormat="1" applyFont="1" applyAlignment="1">
      <alignment horizontal="center"/>
    </xf>
    <xf numFmtId="3" fontId="10" fillId="3" borderId="0" xfId="0" applyNumberFormat="1" applyFont="1" applyFill="1" applyAlignment="1">
      <alignment horizontal="left" vertical="center"/>
    </xf>
    <xf numFmtId="0" fontId="10" fillId="3" borderId="0" xfId="0" applyFont="1" applyFill="1" applyAlignment="1">
      <alignment horizontal="left" vertical="center"/>
    </xf>
    <xf numFmtId="0" fontId="10" fillId="0" borderId="0" xfId="0" applyFont="1" applyAlignment="1">
      <alignment horizontal="left" wrapText="1"/>
    </xf>
    <xf numFmtId="0" fontId="3" fillId="0" borderId="0" xfId="1" applyFont="1" applyAlignment="1" applyProtection="1">
      <alignment horizontal="left" wrapText="1"/>
    </xf>
    <xf numFmtId="0" fontId="3" fillId="0" borderId="0" xfId="0" applyFont="1" applyAlignment="1">
      <alignment horizontal="left" wrapText="1"/>
    </xf>
    <xf numFmtId="3" fontId="10" fillId="3" borderId="3" xfId="0" applyNumberFormat="1" applyFont="1" applyFill="1" applyBorder="1" applyAlignment="1">
      <alignment horizontal="left" vertical="top"/>
    </xf>
    <xf numFmtId="0" fontId="10" fillId="3" borderId="3" xfId="0" applyFont="1" applyFill="1" applyBorder="1" applyAlignment="1">
      <alignment horizontal="left" vertical="top"/>
    </xf>
    <xf numFmtId="0" fontId="8" fillId="0" borderId="0" xfId="0" applyFont="1" applyAlignment="1">
      <alignment horizontal="left" vertical="center" wrapText="1"/>
    </xf>
    <xf numFmtId="0" fontId="8" fillId="0" borderId="7" xfId="0" applyFont="1" applyBorder="1" applyAlignment="1">
      <alignment horizontal="left" vertical="center" wrapText="1"/>
    </xf>
    <xf numFmtId="0" fontId="8" fillId="3" borderId="4" xfId="0" applyFont="1" applyFill="1" applyBorder="1" applyAlignment="1">
      <alignment horizontal="left" vertical="top" wrapText="1"/>
    </xf>
    <xf numFmtId="0" fontId="8" fillId="3" borderId="0" xfId="0" applyFont="1" applyFill="1" applyAlignment="1">
      <alignment horizontal="left" vertical="top" wrapText="1"/>
    </xf>
    <xf numFmtId="0" fontId="8" fillId="3" borderId="3" xfId="0" applyFont="1" applyFill="1" applyBorder="1" applyAlignment="1">
      <alignment horizontal="left" vertical="top" wrapText="1"/>
    </xf>
    <xf numFmtId="164" fontId="10" fillId="0" borderId="0" xfId="0" applyNumberFormat="1" applyFont="1" applyAlignment="1">
      <alignment horizontal="left" vertical="center"/>
    </xf>
    <xf numFmtId="0" fontId="33" fillId="0" borderId="4" xfId="0" applyFont="1" applyBorder="1" applyAlignment="1">
      <alignment horizontal="left" vertical="center"/>
    </xf>
    <xf numFmtId="0" fontId="33" fillId="0" borderId="0" xfId="0" applyFont="1" applyAlignment="1">
      <alignment horizontal="left" vertical="center"/>
    </xf>
    <xf numFmtId="164" fontId="10" fillId="0" borderId="0" xfId="0" applyNumberFormat="1" applyFont="1" applyAlignment="1">
      <alignment horizontal="left"/>
    </xf>
    <xf numFmtId="164" fontId="10" fillId="0" borderId="3" xfId="0" applyNumberFormat="1" applyFont="1" applyBorder="1" applyAlignment="1">
      <alignment horizontal="left"/>
    </xf>
    <xf numFmtId="164" fontId="28" fillId="3" borderId="3" xfId="2" applyNumberFormat="1" applyFont="1" applyFill="1" applyBorder="1" applyAlignment="1">
      <alignment horizontal="left" vertical="center"/>
    </xf>
    <xf numFmtId="3" fontId="6" fillId="2" borderId="0" xfId="3" applyNumberFormat="1" applyFont="1" applyFill="1" applyAlignment="1">
      <alignment horizontal="right"/>
    </xf>
    <xf numFmtId="0" fontId="7" fillId="2" borderId="0" xfId="3" applyFont="1" applyFill="1"/>
    <xf numFmtId="3" fontId="6" fillId="3" borderId="0" xfId="3" applyNumberFormat="1" applyFont="1" applyFill="1" applyAlignment="1">
      <alignment horizontal="right"/>
    </xf>
    <xf numFmtId="0" fontId="7" fillId="3" borderId="0" xfId="3" applyFont="1" applyFill="1"/>
    <xf numFmtId="3" fontId="2" fillId="3" borderId="2" xfId="3" applyNumberFormat="1" applyFont="1" applyFill="1" applyBorder="1" applyAlignment="1">
      <alignment horizontal="left"/>
    </xf>
    <xf numFmtId="0" fontId="2" fillId="3" borderId="2" xfId="3" applyFont="1" applyFill="1" applyBorder="1"/>
    <xf numFmtId="3" fontId="2" fillId="2" borderId="2" xfId="3" applyNumberFormat="1" applyFont="1" applyFill="1" applyBorder="1" applyAlignment="1">
      <alignment horizontal="left"/>
    </xf>
    <xf numFmtId="0" fontId="2" fillId="2" borderId="2" xfId="3" applyFont="1" applyFill="1" applyBorder="1"/>
    <xf numFmtId="3" fontId="25" fillId="3" borderId="4" xfId="0" applyNumberFormat="1" applyFont="1" applyFill="1" applyBorder="1" applyAlignment="1">
      <alignment horizontal="right"/>
    </xf>
    <xf numFmtId="0" fontId="27" fillId="3" borderId="4" xfId="0" applyFont="1" applyFill="1" applyBorder="1" applyAlignment="1">
      <alignment horizontal="right"/>
    </xf>
    <xf numFmtId="0" fontId="27" fillId="3" borderId="48" xfId="0" applyFont="1" applyFill="1" applyBorder="1" applyAlignment="1">
      <alignment horizontal="right"/>
    </xf>
    <xf numFmtId="0" fontId="32" fillId="3" borderId="0" xfId="0" applyFont="1" applyFill="1" applyAlignment="1">
      <alignment horizontal="left" vertical="center"/>
    </xf>
    <xf numFmtId="0" fontId="32" fillId="3" borderId="3" xfId="0" applyFont="1" applyFill="1" applyBorder="1" applyAlignment="1">
      <alignment horizontal="left" vertical="center"/>
    </xf>
    <xf numFmtId="0" fontId="18" fillId="3" borderId="0" xfId="0" applyFont="1" applyFill="1" applyAlignment="1">
      <alignment horizontal="left"/>
    </xf>
    <xf numFmtId="0" fontId="8" fillId="0" borderId="0" xfId="0" applyFont="1" applyAlignment="1">
      <alignment horizontal="left" wrapText="1"/>
    </xf>
    <xf numFmtId="0" fontId="8" fillId="0" borderId="0" xfId="0" applyFont="1" applyAlignment="1">
      <alignment horizontal="left"/>
    </xf>
    <xf numFmtId="0" fontId="15" fillId="0" borderId="0" xfId="0" applyFont="1" applyAlignment="1">
      <alignment horizontal="left" wrapText="1"/>
    </xf>
    <xf numFmtId="165" fontId="2" fillId="3" borderId="14" xfId="3" applyNumberFormat="1" applyFont="1" applyFill="1" applyBorder="1" applyAlignment="1">
      <alignment horizontal="center" vertical="center"/>
    </xf>
    <xf numFmtId="3" fontId="2" fillId="3" borderId="18" xfId="0" applyNumberFormat="1" applyFont="1" applyFill="1" applyBorder="1" applyAlignment="1">
      <alignment horizontal="left" wrapText="1"/>
    </xf>
    <xf numFmtId="3" fontId="2" fillId="3" borderId="18" xfId="0" applyNumberFormat="1" applyFont="1" applyFill="1" applyBorder="1" applyAlignment="1">
      <alignment horizontal="center" textRotation="90"/>
    </xf>
    <xf numFmtId="3" fontId="2" fillId="3" borderId="18" xfId="0" applyNumberFormat="1" applyFont="1" applyFill="1" applyBorder="1"/>
    <xf numFmtId="165" fontId="13" fillId="3" borderId="19" xfId="0" applyNumberFormat="1" applyFont="1" applyFill="1" applyBorder="1" applyAlignment="1">
      <alignment horizontal="left" wrapText="1"/>
    </xf>
    <xf numFmtId="165" fontId="2" fillId="3" borderId="19" xfId="0" applyNumberFormat="1" applyFont="1" applyFill="1" applyBorder="1" applyAlignment="1">
      <alignment horizontal="center" wrapText="1"/>
    </xf>
    <xf numFmtId="0" fontId="2" fillId="3" borderId="19" xfId="0" applyFont="1" applyFill="1" applyBorder="1"/>
    <xf numFmtId="165" fontId="2" fillId="3" borderId="9" xfId="0" applyNumberFormat="1" applyFont="1" applyFill="1" applyBorder="1" applyAlignment="1">
      <alignment horizontal="center"/>
    </xf>
    <xf numFmtId="0" fontId="2" fillId="3" borderId="9" xfId="0" applyFont="1" applyFill="1" applyBorder="1"/>
    <xf numFmtId="165" fontId="2" fillId="3" borderId="20" xfId="0" applyNumberFormat="1" applyFont="1" applyFill="1" applyBorder="1" applyAlignment="1">
      <alignment horizontal="center"/>
    </xf>
    <xf numFmtId="0" fontId="2" fillId="3" borderId="20" xfId="0" applyFont="1" applyFill="1" applyBorder="1"/>
    <xf numFmtId="0" fontId="13" fillId="3" borderId="8" xfId="0" applyFont="1" applyFill="1" applyBorder="1"/>
    <xf numFmtId="165" fontId="2" fillId="3" borderId="4" xfId="0" applyNumberFormat="1" applyFont="1" applyFill="1" applyBorder="1" applyAlignment="1">
      <alignment horizontal="center"/>
    </xf>
    <xf numFmtId="0" fontId="2" fillId="3" borderId="8" xfId="0" applyFont="1" applyFill="1" applyBorder="1"/>
    <xf numFmtId="165" fontId="2" fillId="3" borderId="8" xfId="0" applyNumberFormat="1" applyFont="1" applyFill="1" applyBorder="1" applyAlignment="1">
      <alignment horizontal="center"/>
    </xf>
    <xf numFmtId="3" fontId="2" fillId="0" borderId="36" xfId="0" applyNumberFormat="1" applyFont="1" applyFill="1" applyBorder="1" applyAlignment="1">
      <alignment horizontal="center" textRotation="90" wrapText="1"/>
    </xf>
    <xf numFmtId="1" fontId="2" fillId="0" borderId="10" xfId="0" applyNumberFormat="1" applyFont="1" applyFill="1" applyBorder="1" applyAlignment="1">
      <alignment horizontal="center" textRotation="90" wrapText="1"/>
    </xf>
    <xf numFmtId="3" fontId="2" fillId="0" borderId="28" xfId="0" applyNumberFormat="1" applyFont="1" applyFill="1" applyBorder="1" applyAlignment="1">
      <alignment horizontal="center" textRotation="90" wrapText="1"/>
    </xf>
    <xf numFmtId="3" fontId="2" fillId="0" borderId="36" xfId="0" applyNumberFormat="1" applyFont="1" applyFill="1" applyBorder="1" applyAlignment="1">
      <alignment horizontal="center" textRotation="90"/>
    </xf>
    <xf numFmtId="3" fontId="2" fillId="0" borderId="18" xfId="0" applyNumberFormat="1" applyFont="1" applyFill="1" applyBorder="1" applyAlignment="1">
      <alignment horizontal="center" textRotation="90" wrapText="1"/>
    </xf>
    <xf numFmtId="3" fontId="2" fillId="0" borderId="37" xfId="0" applyNumberFormat="1" applyFont="1" applyFill="1" applyBorder="1" applyAlignment="1">
      <alignment horizontal="center"/>
    </xf>
    <xf numFmtId="1" fontId="2" fillId="0" borderId="38" xfId="0" applyNumberFormat="1" applyFont="1" applyFill="1" applyBorder="1" applyAlignment="1">
      <alignment horizontal="center"/>
    </xf>
    <xf numFmtId="3" fontId="2" fillId="0" borderId="39" xfId="0" applyNumberFormat="1" applyFont="1" applyFill="1" applyBorder="1" applyAlignment="1">
      <alignment horizontal="center"/>
    </xf>
    <xf numFmtId="3" fontId="2" fillId="0" borderId="19" xfId="0" applyNumberFormat="1" applyFont="1" applyFill="1" applyBorder="1" applyAlignment="1">
      <alignment horizontal="center"/>
    </xf>
    <xf numFmtId="3" fontId="2" fillId="0" borderId="34" xfId="0" applyNumberFormat="1" applyFont="1" applyFill="1" applyBorder="1" applyAlignment="1">
      <alignment horizontal="center"/>
    </xf>
    <xf numFmtId="1" fontId="2" fillId="0" borderId="11" xfId="0" applyNumberFormat="1" applyFont="1" applyFill="1" applyBorder="1" applyAlignment="1">
      <alignment horizontal="center"/>
    </xf>
    <xf numFmtId="3" fontId="2" fillId="0" borderId="26" xfId="0" applyNumberFormat="1" applyFont="1" applyFill="1" applyBorder="1" applyAlignment="1">
      <alignment horizontal="center"/>
    </xf>
    <xf numFmtId="3" fontId="2" fillId="0" borderId="9" xfId="0" applyNumberFormat="1" applyFont="1" applyFill="1" applyBorder="1" applyAlignment="1">
      <alignment horizontal="center"/>
    </xf>
    <xf numFmtId="3" fontId="2" fillId="0" borderId="40" xfId="0" applyNumberFormat="1" applyFont="1" applyFill="1" applyBorder="1" applyAlignment="1">
      <alignment horizontal="center"/>
    </xf>
    <xf numFmtId="1" fontId="2" fillId="0" borderId="41" xfId="0" applyNumberFormat="1" applyFont="1" applyFill="1" applyBorder="1" applyAlignment="1">
      <alignment horizontal="center"/>
    </xf>
    <xf numFmtId="3" fontId="2" fillId="0" borderId="42" xfId="0" applyNumberFormat="1" applyFont="1" applyFill="1" applyBorder="1" applyAlignment="1">
      <alignment horizontal="center"/>
    </xf>
    <xf numFmtId="3" fontId="2" fillId="0" borderId="20" xfId="0" applyNumberFormat="1" applyFont="1" applyFill="1" applyBorder="1" applyAlignment="1">
      <alignment horizontal="center"/>
    </xf>
    <xf numFmtId="3" fontId="2" fillId="0" borderId="43" xfId="0" applyNumberFormat="1" applyFont="1" applyFill="1" applyBorder="1" applyAlignment="1">
      <alignment horizontal="center"/>
    </xf>
    <xf numFmtId="1" fontId="2" fillId="0" borderId="44" xfId="0" applyNumberFormat="1" applyFont="1" applyFill="1" applyBorder="1" applyAlignment="1">
      <alignment horizontal="center"/>
    </xf>
    <xf numFmtId="3" fontId="2" fillId="0" borderId="45" xfId="0" applyNumberFormat="1" applyFont="1" applyFill="1" applyBorder="1" applyAlignment="1">
      <alignment horizontal="center"/>
    </xf>
    <xf numFmtId="3" fontId="2" fillId="0" borderId="8" xfId="0" applyNumberFormat="1" applyFont="1" applyFill="1" applyBorder="1" applyAlignment="1">
      <alignment horizontal="center"/>
    </xf>
  </cellXfs>
  <cellStyles count="4">
    <cellStyle name="Link" xfId="1" builtinId="8"/>
    <cellStyle name="Normal" xfId="0" builtinId="0"/>
    <cellStyle name="Normal 2" xfId="2" xr:uid="{00000000-0005-0000-0000-000002000000}"/>
    <cellStyle name="Normal 3" xfId="3" xr:uid="{00000000-0005-0000-0000-000003000000}"/>
  </cellStyles>
  <dxfs count="4">
    <dxf>
      <fill>
        <patternFill>
          <bgColor rgb="FF92D050"/>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12</xdr:col>
      <xdr:colOff>628650</xdr:colOff>
      <xdr:row>0</xdr:row>
      <xdr:rowOff>95250</xdr:rowOff>
    </xdr:from>
    <xdr:to>
      <xdr:col>13</xdr:col>
      <xdr:colOff>651199</xdr:colOff>
      <xdr:row>3</xdr:row>
      <xdr:rowOff>235350</xdr:rowOff>
    </xdr:to>
    <xdr:pic>
      <xdr:nvPicPr>
        <xdr:cNvPr id="13" name="Billede 12">
          <a:extLst>
            <a:ext uri="{FF2B5EF4-FFF2-40B4-BE49-F238E27FC236}">
              <a16:creationId xmlns:a16="http://schemas.microsoft.com/office/drawing/2014/main" id="{63C83DA1-B815-426B-A0C8-12A7C6765C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35700" y="95250"/>
          <a:ext cx="746449" cy="86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sheetViews>
    <sheetView workbookViewId="0">
      <selection activeCell="A28" sqref="A28"/>
    </sheetView>
  </sheetViews>
  <sheetFormatPr defaultRowHeight="14.5" x14ac:dyDescent="0.35"/>
  <cols>
    <col min="1" max="1" width="14.6328125" style="1" customWidth="1"/>
    <col min="2" max="2" width="11.36328125" style="1" customWidth="1"/>
    <col min="3" max="3" width="2.6328125" style="1" customWidth="1"/>
    <col min="4" max="4" width="9.36328125" style="1" customWidth="1"/>
    <col min="5" max="8" width="3.36328125" style="1" customWidth="1"/>
    <col min="9" max="9" width="2.6328125" style="1" customWidth="1"/>
    <col min="10" max="10" width="18.90625" style="1" customWidth="1"/>
    <col min="11" max="11" width="2.6328125" style="1" customWidth="1"/>
    <col min="12" max="12" width="4.6328125" style="1" customWidth="1"/>
    <col min="13" max="14" width="10.36328125" style="1" customWidth="1"/>
  </cols>
  <sheetData>
    <row r="1" spans="1:14" ht="22.25" customHeight="1" x14ac:dyDescent="0.35">
      <c r="A1" t="s" s="259">
        <v>11</v>
      </c>
      <c r="B1" s="259"/>
      <c r="C1" s="259"/>
      <c r="D1" s="259"/>
      <c r="E1" s="259"/>
      <c r="F1" s="26"/>
      <c r="G1" s="26"/>
      <c r="H1" s="107"/>
      <c r="I1" s="109"/>
      <c r="J1" t="s" s="109">
        <v>133</v>
      </c>
      <c r="K1" s="110"/>
      <c r="L1" s="110"/>
      <c r="M1" s="110"/>
      <c r="N1" s="111"/>
    </row>
    <row r="2" spans="1:14" ht="17.399999999999999" customHeight="1" x14ac:dyDescent="0.35">
      <c r="A2" s="260"/>
      <c r="B2" s="260"/>
      <c r="C2" s="260"/>
      <c r="D2" s="260"/>
      <c r="E2" s="260"/>
      <c r="I2" s="112"/>
      <c r="J2" t="s" s="112">
        <v>134</v>
      </c>
      <c r="K2" s="113"/>
      <c r="L2" s="113"/>
      <c r="M2" s="113"/>
      <c r="N2" s="114"/>
    </row>
    <row r="3" spans="1:14" ht="18" x14ac:dyDescent="0.4">
      <c r="A3" t="s" s="20">
        <v>138</v>
      </c>
      <c r="B3" s="21"/>
      <c r="C3" s="21"/>
      <c r="D3" s="21"/>
      <c r="E3" s="21"/>
      <c r="I3" s="112"/>
      <c r="J3" t="s" s="112">
        <v>178</v>
      </c>
      <c r="K3" s="115"/>
      <c r="L3" s="113"/>
      <c r="M3" s="113"/>
      <c r="N3" s="114"/>
    </row>
    <row r="4" spans="1:14" ht="24.65" customHeight="1" x14ac:dyDescent="0.35">
      <c r="A4" t="s" s="31">
        <v>140</v>
      </c>
      <c r="B4" t="s" s="32">
        <v>187</v>
      </c>
      <c r="C4" s="33"/>
      <c r="D4" s="33"/>
      <c r="E4" s="33"/>
      <c r="F4" s="33"/>
      <c r="G4" s="33"/>
      <c r="H4" s="108"/>
      <c r="I4" s="116"/>
      <c r="J4" t="s" s="116">
        <v>179</v>
      </c>
      <c r="K4" s="117"/>
      <c r="L4" s="118"/>
      <c r="M4" s="119"/>
      <c r="N4" s="120"/>
    </row>
    <row r="5" spans="1:14" x14ac:dyDescent="0.35">
      <c r="A5" t="s" s="1">
        <v>9</v>
      </c>
      <c r="B5" t="s" s="6">
        <v>188</v>
      </c>
      <c r="I5" t="s" s="1">
        <v>12</v>
      </c>
      <c r="K5" t="s" s="261">
        <v>189</v>
      </c>
      <c r="L5" s="261"/>
      <c r="M5" s="261"/>
    </row>
    <row r="6" spans="1:14" ht="14.4" customHeight="1" x14ac:dyDescent="0.35">
      <c r="A6" t="s" s="1">
        <v>10</v>
      </c>
      <c r="B6" t="s" s="248">
        <v>187</v>
      </c>
      <c r="C6" s="248"/>
      <c r="D6" s="248"/>
      <c r="E6" s="248"/>
      <c r="F6" s="248"/>
      <c r="G6" s="248"/>
      <c r="I6" t="s" s="1">
        <v>13</v>
      </c>
      <c r="K6" t="s" s="232">
        <v>172</v>
      </c>
      <c r="L6" s="232"/>
      <c r="M6" s="232"/>
    </row>
    <row r="7" spans="1:14" ht="12.65" customHeight="1" x14ac:dyDescent="0.35">
      <c r="A7" s="25"/>
      <c r="B7" s="34"/>
      <c r="C7" s="25"/>
      <c r="D7" s="25"/>
      <c r="E7" s="25"/>
      <c r="F7" s="25"/>
      <c r="G7" s="25"/>
      <c r="H7" s="25"/>
      <c r="I7" t="s" s="25">
        <v>14</v>
      </c>
      <c r="J7" s="25"/>
      <c r="K7" t="s" s="262">
        <v>189</v>
      </c>
      <c r="L7" s="262"/>
      <c r="M7" s="262"/>
      <c r="N7" s="25"/>
    </row>
    <row r="8" spans="1:14" ht="14.4" customHeight="1" x14ac:dyDescent="0.35">
      <c r="A8" t="s" s="255">
        <v>190</v>
      </c>
      <c r="B8" s="255"/>
      <c r="C8" s="255"/>
      <c r="D8" s="255"/>
      <c r="E8" s="255"/>
      <c r="F8" s="255"/>
      <c r="G8" s="255"/>
      <c r="H8" s="26"/>
      <c r="I8" t="s" s="26">
        <v>15</v>
      </c>
      <c r="J8" s="26"/>
      <c r="K8" s="26"/>
      <c r="L8" s="26"/>
      <c r="M8" s="26"/>
      <c r="N8" s="26"/>
    </row>
    <row r="9" spans="1:14" x14ac:dyDescent="0.35">
      <c r="A9" s="256"/>
      <c r="B9" s="256"/>
      <c r="C9" s="256"/>
      <c r="D9" s="256"/>
      <c r="E9" s="256"/>
      <c r="F9" s="256"/>
      <c r="G9" s="256"/>
      <c r="I9" t="s" s="6">
        <v>125</v>
      </c>
    </row>
    <row r="10" spans="1:14" x14ac:dyDescent="0.35">
      <c r="A10" s="256"/>
      <c r="B10" s="256"/>
      <c r="C10" s="256"/>
      <c r="D10" s="256"/>
      <c r="E10" s="256"/>
      <c r="F10" s="256"/>
      <c r="G10" s="256"/>
      <c r="I10" t="s" s="6">
        <v>187</v>
      </c>
    </row>
    <row r="11" spans="1:14" x14ac:dyDescent="0.35">
      <c r="A11" s="256"/>
      <c r="B11" s="256"/>
      <c r="C11" s="256"/>
      <c r="D11" s="256"/>
      <c r="E11" s="256"/>
      <c r="F11" s="256"/>
      <c r="G11" s="256"/>
      <c r="I11" t="s" s="6">
        <v>125</v>
      </c>
    </row>
    <row r="12" spans="1:14" x14ac:dyDescent="0.35">
      <c r="A12" s="256"/>
      <c r="B12" s="256"/>
      <c r="C12" s="256"/>
      <c r="D12" s="256"/>
      <c r="E12" s="256"/>
      <c r="F12" s="256"/>
      <c r="G12" s="256"/>
    </row>
    <row r="13" spans="1:14" x14ac:dyDescent="0.35">
      <c r="A13" s="256"/>
      <c r="B13" s="256"/>
      <c r="C13" s="256"/>
      <c r="D13" s="256"/>
      <c r="E13" s="256"/>
      <c r="F13" s="256"/>
      <c r="G13" s="256"/>
    </row>
    <row r="14" spans="1:14" ht="17" customHeight="1" x14ac:dyDescent="0.35">
      <c r="A14" s="256"/>
      <c r="B14" s="256"/>
      <c r="C14" s="256"/>
      <c r="D14" s="256"/>
      <c r="E14" s="256"/>
      <c r="F14" s="256"/>
      <c r="G14" s="256"/>
    </row>
    <row r="15" spans="1:14" ht="24" customHeight="1" x14ac:dyDescent="0.35">
      <c r="A15" s="256"/>
      <c r="B15" s="256"/>
      <c r="C15" s="256"/>
      <c r="D15" s="256"/>
      <c r="E15" s="256"/>
      <c r="F15" s="256"/>
      <c r="G15" s="256"/>
      <c r="H15" s="36"/>
      <c r="I15" t="s" s="36">
        <v>150</v>
      </c>
      <c r="J15" s="37"/>
      <c r="K15" s="37"/>
      <c r="L15" s="37"/>
      <c r="M15" s="37"/>
      <c r="N15" s="37"/>
    </row>
    <row r="16" spans="1:14" x14ac:dyDescent="0.35">
      <c r="A16" s="256"/>
      <c r="B16" s="256"/>
      <c r="C16" s="256"/>
      <c r="D16" s="256"/>
      <c r="E16" s="256"/>
      <c r="F16" s="256"/>
      <c r="G16" s="256"/>
      <c r="H16" t="s" s="1">
        <v>27</v>
      </c>
      <c r="I16" t="s" s="1">
        <v>137</v>
      </c>
      <c r="K16" s="121"/>
      <c r="L16" s="92">
        <v>5</v>
      </c>
    </row>
    <row r="17" spans="1:14" x14ac:dyDescent="0.35">
      <c r="A17" s="256"/>
      <c r="B17" s="256"/>
      <c r="C17" s="256"/>
      <c r="D17" s="256"/>
      <c r="E17" s="256"/>
      <c r="F17" s="256"/>
      <c r="G17" s="256"/>
      <c r="K17" s="121"/>
      <c r="L17" s="92">
        <v>4</v>
      </c>
    </row>
    <row r="18" spans="1:14" x14ac:dyDescent="0.35">
      <c r="A18" s="256"/>
      <c r="B18" s="256"/>
      <c r="C18" s="256"/>
      <c r="D18" s="256"/>
      <c r="E18" s="256"/>
      <c r="F18" s="256"/>
      <c r="G18" s="256"/>
      <c r="I18" t="s" s="1">
        <v>16</v>
      </c>
      <c r="K18" s="121"/>
      <c r="L18" s="93">
        <v>3</v>
      </c>
    </row>
    <row r="19" spans="1:14" x14ac:dyDescent="0.35">
      <c r="A19" s="256"/>
      <c r="B19" s="256"/>
      <c r="C19" s="256"/>
      <c r="D19" s="256"/>
      <c r="E19" s="256"/>
      <c r="F19" s="256"/>
      <c r="G19" s="256"/>
      <c r="K19" s="121"/>
      <c r="L19" s="92">
        <v>2</v>
      </c>
    </row>
    <row r="20" spans="1:14" x14ac:dyDescent="0.35">
      <c r="A20" s="256"/>
      <c r="B20" s="256"/>
      <c r="C20" s="256"/>
      <c r="D20" s="256"/>
      <c r="E20" s="256"/>
      <c r="F20" s="256"/>
      <c r="G20" s="256"/>
      <c r="H20" s="18"/>
      <c r="I20" t="s" s="1">
        <v>17</v>
      </c>
      <c r="K20" s="121"/>
      <c r="L20" s="92">
        <v>1</v>
      </c>
    </row>
    <row r="21" spans="1:14" ht="9" customHeight="1" x14ac:dyDescent="0.35">
      <c r="A21" s="256"/>
      <c r="B21" s="256"/>
      <c r="C21" s="256"/>
      <c r="D21" s="256"/>
      <c r="E21" s="256"/>
      <c r="F21" s="256"/>
      <c r="G21" s="256"/>
      <c r="H21" s="38"/>
      <c r="I21" s="39"/>
      <c r="J21" s="39"/>
      <c r="K21" s="39"/>
      <c r="L21" s="39"/>
      <c r="M21" s="39"/>
      <c r="N21" s="39"/>
    </row>
    <row r="22" spans="1:14" ht="14.4" customHeight="1" x14ac:dyDescent="0.35">
      <c r="A22" s="256"/>
      <c r="B22" s="256"/>
      <c r="C22" s="256"/>
      <c r="D22" s="256"/>
      <c r="E22" s="256"/>
      <c r="F22" s="256"/>
      <c r="G22" s="256"/>
      <c r="H22" s="228"/>
      <c r="I22" t="s" s="254">
        <v>18</v>
      </c>
      <c r="J22" s="254"/>
      <c r="K22" s="254"/>
      <c r="L22" s="254"/>
      <c r="M22" s="254"/>
      <c r="N22" s="254"/>
    </row>
    <row r="23" spans="1:14" ht="12" customHeight="1" x14ac:dyDescent="0.35">
      <c r="A23" s="256"/>
      <c r="B23" s="256"/>
      <c r="C23" s="256"/>
      <c r="D23" s="256"/>
      <c r="E23" s="256"/>
      <c r="F23" s="256"/>
      <c r="G23" s="256"/>
      <c r="H23" s="229"/>
      <c r="I23" s="253"/>
      <c r="J23" s="253"/>
      <c r="K23" s="253"/>
      <c r="L23" s="253"/>
      <c r="M23" s="253"/>
      <c r="N23" s="253"/>
    </row>
    <row r="24" spans="1:14" x14ac:dyDescent="0.35">
      <c r="A24" s="256"/>
      <c r="B24" s="256"/>
      <c r="C24" s="256"/>
      <c r="D24" s="256"/>
      <c r="E24" s="256"/>
      <c r="F24" s="256"/>
      <c r="G24" s="256"/>
      <c r="H24" s="19"/>
      <c r="I24" s="122"/>
      <c r="J24" t="s" s="19">
        <v>175</v>
      </c>
      <c r="K24" s="122"/>
      <c r="L24" t="s" s="1">
        <v>176</v>
      </c>
    </row>
    <row r="25" spans="1:14" ht="18.649999999999999" customHeight="1" x14ac:dyDescent="0.35">
      <c r="A25" s="256"/>
      <c r="B25" s="256"/>
      <c r="C25" s="256"/>
      <c r="D25" s="256"/>
      <c r="E25" s="256"/>
      <c r="F25" s="256"/>
      <c r="G25" s="256"/>
      <c r="H25" s="43"/>
      <c r="I25" t="s" s="43">
        <v>19</v>
      </c>
      <c r="J25" s="39"/>
      <c r="K25" s="39"/>
      <c r="L25" s="39"/>
      <c r="M25" s="39"/>
      <c r="N25" s="39"/>
    </row>
    <row r="26" spans="1:14" ht="23" customHeight="1" x14ac:dyDescent="0.35">
      <c r="A26" s="256"/>
      <c r="B26" s="256"/>
      <c r="C26" s="256"/>
      <c r="D26" s="256"/>
      <c r="E26" s="256"/>
      <c r="F26" s="256"/>
      <c r="G26" s="256"/>
      <c r="H26" s="5"/>
      <c r="I26" t="s" s="5">
        <v>167</v>
      </c>
      <c r="K26" t="s" s="1">
        <v>189</v>
      </c>
    </row>
    <row r="27" spans="1:14" ht="23" customHeight="1" x14ac:dyDescent="0.35">
      <c r="A27" s="257"/>
      <c r="B27" s="257"/>
      <c r="C27" s="257"/>
      <c r="D27" s="257"/>
      <c r="E27" s="257"/>
      <c r="F27" s="257"/>
      <c r="G27" s="257"/>
      <c r="H27" s="35"/>
      <c r="I27" t="s" s="35">
        <v>191</v>
      </c>
      <c r="J27" s="25"/>
      <c r="K27" s="25"/>
      <c r="L27" s="25"/>
      <c r="M27" s="25"/>
      <c r="N27" s="25"/>
    </row>
    <row r="28" spans="1:14" s="3" customFormat="1" ht="17.399999999999999" customHeight="1" x14ac:dyDescent="0.35">
      <c r="A28" t="s" s="22">
        <v>20</v>
      </c>
      <c r="B28" s="5"/>
      <c r="C28" s="5"/>
      <c r="D28" s="5"/>
      <c r="E28" s="5"/>
      <c r="F28" s="5"/>
      <c r="G28" t="s" s="23">
        <v>28</v>
      </c>
      <c r="H28" t="s" s="258">
        <v>189</v>
      </c>
      <c r="I28" s="258"/>
      <c r="J28" s="258"/>
      <c r="K28" s="5"/>
      <c r="L28" s="5"/>
      <c r="M28" s="5"/>
      <c r="N28" s="5"/>
    </row>
    <row r="29" spans="1:14" x14ac:dyDescent="0.35">
      <c r="A29" t="s" s="2">
        <v>21</v>
      </c>
      <c r="B29" t="s" s="2">
        <v>22</v>
      </c>
      <c r="C29" t="s" s="122">
        <v>192</v>
      </c>
      <c r="E29" t="s" s="240">
        <v>30</v>
      </c>
      <c r="F29" t="s" s="242">
        <v>31</v>
      </c>
      <c r="G29" t="s" s="240">
        <v>32</v>
      </c>
      <c r="H29" t="s" s="237">
        <v>29</v>
      </c>
      <c r="I29" s="19"/>
      <c r="J29" t="s" s="2">
        <v>161</v>
      </c>
      <c r="K29" t="s" s="122">
        <v>187</v>
      </c>
    </row>
    <row r="30" spans="1:14" x14ac:dyDescent="0.35">
      <c r="B30" t="s" s="2">
        <v>23</v>
      </c>
      <c r="C30" t="s" s="122">
        <v>187</v>
      </c>
      <c r="E30" s="240"/>
      <c r="F30" s="242"/>
      <c r="G30" s="240"/>
      <c r="H30" s="237"/>
      <c r="J30" t="s" s="2">
        <v>25</v>
      </c>
      <c r="K30" t="s" s="122">
        <v>192</v>
      </c>
    </row>
    <row r="31" spans="1:14" ht="6" customHeight="1" x14ac:dyDescent="0.35">
      <c r="E31" s="240"/>
      <c r="F31" s="242"/>
      <c r="G31" s="240"/>
      <c r="H31" s="237"/>
    </row>
    <row r="32" spans="1:14" ht="14.4" customHeight="1" x14ac:dyDescent="0.35">
      <c r="A32" t="s" s="2">
        <v>126</v>
      </c>
      <c r="B32" t="s" s="2">
        <v>24</v>
      </c>
      <c r="C32" t="s" s="122">
        <v>187</v>
      </c>
      <c r="E32" s="240"/>
      <c r="F32" s="242"/>
      <c r="G32" s="240"/>
      <c r="H32" s="237"/>
      <c r="J32" t="s" s="2">
        <v>26</v>
      </c>
      <c r="K32" t="s" s="122">
        <v>187</v>
      </c>
    </row>
    <row r="33" spans="1:14" ht="14.4" customHeight="1" x14ac:dyDescent="0.35">
      <c r="B33" t="s" s="2">
        <v>25</v>
      </c>
      <c r="C33" t="s" s="122">
        <v>187</v>
      </c>
      <c r="E33" s="240"/>
      <c r="F33" s="242"/>
      <c r="G33" s="240"/>
      <c r="H33" s="237"/>
      <c r="J33" t="s" s="2">
        <v>166</v>
      </c>
      <c r="K33" s="122"/>
    </row>
    <row r="34" spans="1:14" ht="14.4" customHeight="1" x14ac:dyDescent="0.35">
      <c r="E34" s="241"/>
      <c r="F34" s="243"/>
      <c r="G34" s="241"/>
      <c r="H34" s="238"/>
    </row>
    <row r="35" spans="1:14" ht="14.4" customHeight="1" x14ac:dyDescent="0.35">
      <c r="A35" t="s" s="40">
        <v>33</v>
      </c>
      <c r="B35" s="40"/>
      <c r="C35" s="40"/>
      <c r="D35" s="40"/>
      <c r="E35" s="123"/>
      <c r="F35" s="41"/>
      <c r="G35" s="123"/>
      <c r="H35" s="41"/>
      <c r="I35" t="s" s="125">
        <v>187</v>
      </c>
      <c r="J35" s="126"/>
      <c r="K35" s="126"/>
      <c r="L35" s="126"/>
      <c r="M35" s="126"/>
      <c r="N35" s="126"/>
    </row>
    <row r="36" spans="1:14" ht="14.4" customHeight="1" x14ac:dyDescent="0.35">
      <c r="A36" t="s" s="40">
        <v>34</v>
      </c>
      <c r="B36" s="40"/>
      <c r="C36" s="40"/>
      <c r="D36" s="40"/>
      <c r="E36" s="123"/>
      <c r="F36" s="41"/>
      <c r="G36" s="123"/>
      <c r="H36" s="41"/>
      <c r="I36" t="s" s="125">
        <v>187</v>
      </c>
      <c r="J36" s="126"/>
      <c r="K36" s="126"/>
      <c r="L36" s="126"/>
      <c r="M36" s="126"/>
      <c r="N36" s="126"/>
    </row>
    <row r="37" spans="1:14" ht="14.4" customHeight="1" x14ac:dyDescent="0.35">
      <c r="A37" t="s" s="40">
        <v>35</v>
      </c>
      <c r="B37" s="40"/>
      <c r="C37" s="40"/>
      <c r="D37" s="40"/>
      <c r="E37" s="123"/>
      <c r="F37" s="41"/>
      <c r="G37" s="123"/>
      <c r="H37" s="41"/>
      <c r="I37" t="s" s="125">
        <v>187</v>
      </c>
      <c r="J37" s="126"/>
      <c r="K37" s="126"/>
      <c r="L37" s="126"/>
      <c r="M37" s="126"/>
      <c r="N37" s="126"/>
    </row>
    <row r="38" spans="1:14" ht="14.4" customHeight="1" x14ac:dyDescent="0.35">
      <c r="A38" t="s" s="40">
        <v>36</v>
      </c>
      <c r="B38" s="40"/>
      <c r="C38" s="40"/>
      <c r="D38" s="40"/>
      <c r="E38" s="123"/>
      <c r="F38" s="41"/>
      <c r="G38" s="123"/>
      <c r="H38" s="41"/>
      <c r="I38" t="s" s="125">
        <v>187</v>
      </c>
      <c r="J38" s="126"/>
      <c r="K38" s="126"/>
      <c r="L38" s="126"/>
      <c r="M38" s="126"/>
      <c r="N38" s="126"/>
    </row>
    <row r="39" spans="1:14" ht="14.4" customHeight="1" x14ac:dyDescent="0.35">
      <c r="A39" t="s" s="1">
        <v>37</v>
      </c>
      <c r="E39" s="124"/>
      <c r="F39" s="42"/>
      <c r="G39" s="124"/>
      <c r="H39" s="42"/>
      <c r="I39" t="s" s="127">
        <v>187</v>
      </c>
      <c r="J39" s="114"/>
      <c r="K39" s="114"/>
      <c r="L39" s="114"/>
      <c r="M39" s="114"/>
      <c r="N39" s="114"/>
    </row>
    <row r="40" spans="1:14" ht="12" customHeight="1" x14ac:dyDescent="0.35">
      <c r="A40" t="s" s="244">
        <v>38</v>
      </c>
      <c r="B40" s="244"/>
      <c r="C40" s="244"/>
      <c r="D40" s="244"/>
      <c r="E40" s="244"/>
      <c r="F40" s="244"/>
      <c r="G40" s="244"/>
      <c r="H40" s="244"/>
      <c r="I40" s="244"/>
      <c r="J40" s="244"/>
      <c r="K40" s="244"/>
      <c r="L40" s="244"/>
      <c r="M40" s="244"/>
      <c r="N40" s="244"/>
    </row>
    <row r="41" spans="1:14" ht="12" customHeight="1" x14ac:dyDescent="0.35">
      <c r="A41" t="s" s="232">
        <v>187</v>
      </c>
      <c r="B41" s="232"/>
      <c r="C41" s="232"/>
      <c r="D41" s="232"/>
      <c r="E41" s="232"/>
      <c r="F41" s="232"/>
      <c r="G41" s="232"/>
      <c r="H41" s="232"/>
      <c r="I41" s="232"/>
      <c r="J41" s="232"/>
      <c r="K41" s="232"/>
      <c r="L41" s="232"/>
      <c r="M41" s="232"/>
      <c r="N41" s="232"/>
    </row>
    <row r="42" spans="1:14" ht="12" customHeight="1" x14ac:dyDescent="0.35">
      <c r="A42" s="232"/>
      <c r="B42" s="232"/>
      <c r="C42" s="232"/>
      <c r="D42" s="232"/>
      <c r="E42" s="232"/>
      <c r="F42" s="232"/>
      <c r="G42" s="232"/>
      <c r="H42" s="232"/>
      <c r="I42" s="232"/>
      <c r="J42" s="232"/>
      <c r="K42" s="232"/>
      <c r="L42" s="232"/>
      <c r="M42" s="232"/>
      <c r="N42" s="232"/>
    </row>
    <row r="43" spans="1:14" ht="12" customHeight="1" x14ac:dyDescent="0.35">
      <c r="A43" s="232"/>
      <c r="B43" s="232"/>
      <c r="C43" s="232"/>
      <c r="D43" s="232"/>
      <c r="E43" s="232"/>
      <c r="F43" s="232"/>
      <c r="G43" s="232"/>
      <c r="H43" s="232"/>
      <c r="I43" s="232"/>
      <c r="J43" s="232"/>
      <c r="K43" s="232"/>
      <c r="L43" s="232"/>
      <c r="M43" s="232"/>
      <c r="N43" s="232"/>
    </row>
    <row r="44" spans="1:14" ht="12" customHeight="1" x14ac:dyDescent="0.35">
      <c r="A44" s="232"/>
      <c r="B44" s="232"/>
      <c r="C44" s="232"/>
      <c r="D44" s="232"/>
      <c r="E44" s="232"/>
      <c r="F44" s="232"/>
      <c r="G44" s="232"/>
      <c r="H44" s="232"/>
      <c r="I44" s="232"/>
      <c r="J44" s="232"/>
      <c r="K44" s="232"/>
      <c r="L44" s="232"/>
      <c r="M44" s="232"/>
      <c r="N44" s="232"/>
    </row>
    <row r="45" spans="1:14" ht="12" customHeight="1" x14ac:dyDescent="0.35">
      <c r="A45" s="239"/>
      <c r="B45" s="239"/>
      <c r="C45" s="239"/>
      <c r="D45" s="239"/>
      <c r="E45" s="239"/>
      <c r="F45" s="239"/>
      <c r="G45" s="239"/>
      <c r="H45" s="239"/>
      <c r="I45" s="239"/>
      <c r="J45" s="239"/>
      <c r="K45" s="239"/>
      <c r="L45" s="239"/>
      <c r="M45" s="239"/>
      <c r="N45" s="239"/>
    </row>
    <row r="46" spans="1:14" ht="12" customHeight="1" x14ac:dyDescent="0.35">
      <c r="A46" s="232"/>
      <c r="B46" s="232"/>
      <c r="C46" s="232"/>
      <c r="D46" s="232"/>
      <c r="E46" s="232"/>
      <c r="F46" s="232"/>
      <c r="G46" s="232"/>
      <c r="H46" s="232"/>
      <c r="I46" s="232"/>
      <c r="J46" s="232"/>
      <c r="K46" s="232"/>
      <c r="L46" s="232"/>
      <c r="M46" s="232"/>
      <c r="N46" s="232"/>
    </row>
    <row r="47" spans="1:14" ht="12" customHeight="1" x14ac:dyDescent="0.35">
      <c r="A47" s="232"/>
      <c r="B47" s="232"/>
      <c r="C47" s="232"/>
      <c r="D47" s="232"/>
      <c r="E47" s="232"/>
      <c r="F47" s="232"/>
      <c r="G47" s="232"/>
      <c r="H47" s="232"/>
      <c r="I47" s="232"/>
      <c r="J47" s="232"/>
      <c r="K47" s="232"/>
      <c r="L47" s="232"/>
      <c r="M47" s="232"/>
      <c r="N47" s="232"/>
    </row>
    <row r="48" spans="1:14" ht="12" customHeight="1" x14ac:dyDescent="0.35">
      <c r="A48" s="232"/>
      <c r="B48" s="232"/>
      <c r="C48" s="232"/>
      <c r="D48" s="232"/>
      <c r="E48" s="232"/>
      <c r="F48" s="232"/>
      <c r="G48" s="232"/>
      <c r="H48" s="232"/>
      <c r="I48" s="232"/>
      <c r="J48" s="232"/>
      <c r="K48" s="232"/>
      <c r="L48" s="232"/>
      <c r="M48" s="232"/>
      <c r="N48" s="232"/>
    </row>
    <row r="49" spans="1:14" ht="12" customHeight="1" x14ac:dyDescent="0.35">
      <c r="A49" s="236"/>
      <c r="B49" s="236"/>
      <c r="C49" s="236"/>
      <c r="D49" s="236"/>
      <c r="E49" s="236"/>
      <c r="F49" s="236"/>
      <c r="G49" s="236"/>
      <c r="H49" s="236"/>
      <c r="I49" s="236"/>
      <c r="J49" s="236"/>
      <c r="K49" s="236"/>
      <c r="L49" s="236"/>
      <c r="M49" s="236"/>
      <c r="N49" s="236"/>
    </row>
    <row r="50" spans="1:14" ht="15.65" customHeight="1" x14ac:dyDescent="0.35">
      <c r="A50" t="s" s="114">
        <v>39</v>
      </c>
      <c r="B50" s="114"/>
      <c r="C50" s="114"/>
      <c r="D50" s="114"/>
      <c r="E50" s="114"/>
      <c r="F50" s="114"/>
      <c r="G50" s="114"/>
      <c r="H50" s="114"/>
      <c r="I50" s="114"/>
      <c r="J50" t="s" s="235">
        <v>177</v>
      </c>
      <c r="K50" s="235"/>
      <c r="L50" s="235"/>
      <c r="M50" s="235"/>
      <c r="N50" s="235"/>
    </row>
    <row r="51" spans="1:14" x14ac:dyDescent="0.35">
      <c r="A51" t="s" s="114">
        <v>40</v>
      </c>
      <c r="B51" s="114"/>
      <c r="C51" s="114"/>
      <c r="D51" s="114"/>
      <c r="E51" t="s" s="128">
        <v>42</v>
      </c>
      <c r="F51" s="233">
        <f>Side2.1!O39</f>
      </c>
      <c r="G51" s="234"/>
      <c r="H51" s="234"/>
      <c r="I51" s="234"/>
      <c r="J51" s="235"/>
      <c r="K51" s="235"/>
      <c r="L51" s="235"/>
      <c r="M51" s="235"/>
      <c r="N51" s="235"/>
    </row>
    <row r="52" spans="1:14" s="3" customFormat="1" x14ac:dyDescent="0.35">
      <c r="A52" t="s" s="129">
        <v>41</v>
      </c>
      <c r="B52" s="129"/>
      <c r="C52" s="129"/>
      <c r="D52" s="129"/>
      <c r="E52" t="s" s="130">
        <v>42</v>
      </c>
      <c r="F52" s="246">
        <f>Side2.1!P39</f>
      </c>
      <c r="G52" s="247"/>
      <c r="H52" s="247"/>
      <c r="I52" s="247"/>
      <c r="J52" t="s" s="130">
        <v>47</v>
      </c>
      <c r="K52" s="246">
        <f>'Side 3 - Vedligehold'!I58</f>
      </c>
      <c r="L52" s="246"/>
      <c r="M52" s="246"/>
      <c r="N52" s="129"/>
    </row>
    <row r="53" spans="1:14" s="4" customFormat="1" ht="15.65" customHeight="1" x14ac:dyDescent="0.35">
      <c r="A53" t="s" s="131">
        <v>165</v>
      </c>
      <c r="B53" s="131"/>
      <c r="C53" s="131"/>
      <c r="D53" s="131"/>
      <c r="E53" t="s" s="132">
        <v>42</v>
      </c>
      <c r="F53" s="251">
        <v>0</v>
      </c>
      <c r="G53" s="252"/>
      <c r="H53" s="252"/>
      <c r="I53" s="252"/>
      <c r="J53" t="s" s="133">
        <v>136</v>
      </c>
      <c r="K53" s="131"/>
      <c r="L53" s="131"/>
      <c r="M53" s="131"/>
      <c r="N53" s="131"/>
    </row>
    <row r="54" spans="1:14" ht="18" customHeight="1" x14ac:dyDescent="0.35">
      <c r="A54" t="s" s="1">
        <v>43</v>
      </c>
      <c r="J54" t="s" s="253">
        <v>48</v>
      </c>
      <c r="K54" s="253"/>
      <c r="L54" s="253"/>
      <c r="M54" s="253"/>
      <c r="N54" s="253"/>
    </row>
    <row r="55" spans="1:14" x14ac:dyDescent="0.35">
      <c r="A55" t="s" s="1">
        <v>44</v>
      </c>
      <c r="B55" t="s" s="249">
        <v>164</v>
      </c>
      <c r="C55" s="250"/>
      <c r="D55" s="250"/>
      <c r="E55" s="250"/>
      <c r="F55" s="250"/>
      <c r="G55" s="250"/>
      <c r="H55" s="250"/>
      <c r="I55" s="250"/>
      <c r="J55" s="253"/>
      <c r="K55" s="253"/>
      <c r="L55" s="253"/>
      <c r="M55" s="253"/>
      <c r="N55" s="253"/>
    </row>
    <row r="56" spans="1:14" ht="14.4" customHeight="1" x14ac:dyDescent="0.35">
      <c r="A56" t="s" s="1">
        <v>45</v>
      </c>
      <c r="B56" s="248"/>
      <c r="C56" s="248"/>
      <c r="D56" s="248"/>
      <c r="E56" s="248"/>
      <c r="F56" s="248"/>
      <c r="G56" s="248"/>
      <c r="H56" s="248"/>
      <c r="I56" s="248"/>
      <c r="J56" t="s" s="2">
        <v>49</v>
      </c>
      <c r="K56" s="245">
        <f>(3260)*1.25</f>
      </c>
      <c r="L56" s="245"/>
      <c r="M56" t="s" s="1">
        <v>50</v>
      </c>
    </row>
    <row r="57" spans="1:14" x14ac:dyDescent="0.35">
      <c r="A57" t="s" s="1">
        <v>23</v>
      </c>
      <c r="J57" t="s" s="19">
        <v>193</v>
      </c>
    </row>
    <row r="58" spans="1:14" ht="15" thickBot="1" x14ac:dyDescent="0.4">
      <c r="A58" t="s" s="24">
        <v>46</v>
      </c>
      <c r="B58" s="27"/>
      <c r="C58" s="24"/>
      <c r="D58" s="24"/>
      <c r="E58" s="24"/>
      <c r="F58" s="24"/>
      <c r="G58" s="24"/>
      <c r="H58" s="24"/>
      <c r="I58" s="24"/>
      <c r="J58" s="24"/>
      <c r="K58" s="28"/>
      <c r="L58" t="s" s="29">
        <v>51</v>
      </c>
      <c r="M58" s="30">
        <f>K5+10</f>
      </c>
      <c r="N58" s="24"/>
    </row>
  </sheetData>
  <mergeCells count="31">
    <mergeCell ref="I22:N23"/>
    <mergeCell ref="A8:G27"/>
    <mergeCell ref="H28:J28"/>
    <mergeCell ref="G29:G34"/>
    <mergeCell ref="A1:E2"/>
    <mergeCell ref="K5:M5"/>
    <mergeCell ref="K6:M6"/>
    <mergeCell ref="K7:M7"/>
    <mergeCell ref="B6:G6"/>
    <mergeCell ref="K56:L56"/>
    <mergeCell ref="F52:I52"/>
    <mergeCell ref="K52:M52"/>
    <mergeCell ref="B56:I56"/>
    <mergeCell ref="B55:I55"/>
    <mergeCell ref="F53:I53"/>
    <mergeCell ref="J54:N55"/>
    <mergeCell ref="A44:N44"/>
    <mergeCell ref="F51:I51"/>
    <mergeCell ref="J50:N51"/>
    <mergeCell ref="A49:N49"/>
    <mergeCell ref="H29:H34"/>
    <mergeCell ref="A41:N41"/>
    <mergeCell ref="A48:N48"/>
    <mergeCell ref="A47:N47"/>
    <mergeCell ref="A43:N43"/>
    <mergeCell ref="A46:N46"/>
    <mergeCell ref="A42:N42"/>
    <mergeCell ref="A45:N45"/>
    <mergeCell ref="E29:E34"/>
    <mergeCell ref="F29:F34"/>
    <mergeCell ref="A40:N40"/>
  </mergeCells>
  <phoneticPr fontId="0" type="noConversion"/>
  <conditionalFormatting sqref="K16:K20">
    <cfRule type="containsText" priority="6" operator="containsText" text="x">
      <formula>NOT(ISERROR(SEARCH("x",K16)))</formula>
    </cfRule>
  </conditionalFormatting>
  <conditionalFormatting sqref="K19:K20">
    <cfRule type="containsText" dxfId="3" priority="5" operator="containsText" text="X">
      <formula>NOT(ISERROR(SEARCH("X",K19)))</formula>
    </cfRule>
  </conditionalFormatting>
  <conditionalFormatting sqref="K16:K17">
    <cfRule type="containsText" dxfId="2" priority="4" operator="containsText" text="X">
      <formula>NOT(ISERROR(SEARCH("X",K16)))</formula>
    </cfRule>
  </conditionalFormatting>
  <conditionalFormatting sqref="K18">
    <cfRule type="containsText" dxfId="1" priority="3" operator="containsText" text="x">
      <formula>NOT(ISERROR(SEARCH("x",K18)))</formula>
    </cfRule>
  </conditionalFormatting>
  <conditionalFormatting sqref="K17">
    <cfRule type="expression" dxfId="0" priority="1">
      <formula>"x"</formula>
    </cfRule>
  </conditionalFormatting>
  <conditionalFormatting sqref="K16:K20">
    <cfRule type="colorScale" priority="7">
      <colorScale>
        <cfvo type="min"/>
        <cfvo type="percentile" val="50"/>
        <cfvo type="max"/>
        <color rgb="FFF8696B"/>
        <color rgb="FFFFEB84"/>
        <color rgb="FF63BE7B"/>
      </colorScale>
    </cfRule>
  </conditionalFormatting>
  <pageMargins left="0.70866141732283472" right="0.39370078740157483" top="0.39370078740157483" bottom="0.39370078740157483" header="0.31496062992125984" footer="0.31496062992125984"/>
  <pageSetup paperSize="9" scale="90" orientation="portrait" horizontalDpi="4294967294"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sheetViews>
    <sheetView topLeftCell="A4" workbookViewId="0">
      <selection activeCell="A5" sqref="A5:A37"/>
    </sheetView>
  </sheetViews>
  <sheetFormatPr defaultRowHeight="14.5" x14ac:dyDescent="0.35"/>
  <cols>
    <col min="1" max="1" width="3.90625" customWidth="1"/>
    <col min="2" max="2" width="25" customWidth="1"/>
    <col min="3" max="3" width="3.1796875" style="15" customWidth="1"/>
    <col min="4" max="4" width="7" customWidth="1"/>
    <col min="5" max="5" width="3.6328125" style="16" customWidth="1"/>
    <col min="6" max="6" width="5.453125" customWidth="1"/>
    <col min="7" max="7" width="3.1796875" style="16" customWidth="1"/>
    <col min="8" max="8" width="3.1796875" customWidth="1"/>
    <col min="9" max="9" width="3.1796875" style="16" customWidth="1"/>
    <col min="10" max="10" width="3.08984375" customWidth="1"/>
    <col min="11" max="11" width="3.1796875" customWidth="1"/>
    <col min="12" max="13" width="5.6328125" customWidth="1"/>
    <col min="14" max="16" width="7" customWidth="1"/>
    <col min="17" max="18" width="2.6328125" customWidth="1"/>
  </cols>
  <sheetData>
    <row r="1" spans="1:21" s="7" customFormat="1" ht="18.649999999999999" customHeight="1" x14ac:dyDescent="0.35">
      <c r="A1" t="s" s="134">
        <v>52</v>
      </c>
      <c r="B1" s="135">
        <f>'Side 1'!B4:H4</f>
      </c>
      <c r="C1" t="s" s="136">
        <v>9</v>
      </c>
      <c r="D1" s="137"/>
      <c r="E1" s="138"/>
      <c r="F1" s="137"/>
      <c r="G1" s="134">
        <f>'Side 1'!B5</f>
      </c>
      <c r="H1" s="134"/>
      <c r="I1" s="134"/>
      <c r="J1" s="134"/>
      <c r="K1" s="134"/>
      <c r="L1" s="134"/>
      <c r="M1" s="134"/>
      <c r="N1" s="139"/>
      <c r="O1" t="s" s="134">
        <v>53</v>
      </c>
      <c r="P1" s="135">
        <f>'Side 1'!K6</f>
      </c>
      <c r="Q1" s="134"/>
      <c r="R1" s="134"/>
    </row>
    <row r="2" spans="1:21" ht="20.5" x14ac:dyDescent="0.45">
      <c r="A2" t="s" s="140">
        <v>0</v>
      </c>
      <c r="B2" s="141"/>
      <c r="C2" s="142"/>
      <c r="D2" s="141"/>
      <c r="E2" s="143"/>
      <c r="F2" s="141"/>
      <c r="G2" s="143"/>
      <c r="H2" s="141"/>
      <c r="I2" s="143"/>
      <c r="J2" s="141"/>
      <c r="K2" s="141"/>
      <c r="L2" s="141"/>
      <c r="M2" s="141"/>
      <c r="N2" s="141"/>
      <c r="O2" t="s" s="144">
        <v>12</v>
      </c>
      <c r="P2" s="263">
        <f>'Side 1'!K5</f>
      </c>
      <c r="Q2" s="263"/>
      <c r="R2" s="263"/>
    </row>
    <row r="3" spans="1:21" ht="155" customHeight="1" x14ac:dyDescent="0.35">
      <c r="A3" t="s" s="145">
        <v>142</v>
      </c>
      <c r="B3" t="s" s="146">
        <v>139</v>
      </c>
      <c r="C3" t="s" s="55">
        <v>1</v>
      </c>
      <c r="D3" t="s" s="45">
        <v>194</v>
      </c>
      <c r="E3" t="s" s="147">
        <v>143</v>
      </c>
      <c r="F3" t="s" s="147">
        <v>2</v>
      </c>
      <c r="G3" t="s" s="56">
        <v>3</v>
      </c>
      <c r="H3" t="s" s="56">
        <v>4</v>
      </c>
      <c r="I3" t="s" s="46">
        <v>5</v>
      </c>
      <c r="J3" t="s" s="147">
        <v>6</v>
      </c>
      <c r="K3" t="s" s="47">
        <v>144</v>
      </c>
      <c r="L3" t="s" s="47">
        <v>7</v>
      </c>
      <c r="M3" t="s" s="148">
        <v>195</v>
      </c>
      <c r="N3" t="s" s="149">
        <v>196</v>
      </c>
      <c r="O3" t="s" s="60">
        <v>147</v>
      </c>
      <c r="P3" t="s" s="60">
        <v>148</v>
      </c>
      <c r="Q3" t="s" s="145">
        <v>159</v>
      </c>
      <c r="R3" t="s" s="150">
        <v>160</v>
      </c>
    </row>
    <row r="4" spans="1:21" s="3" customFormat="1" ht="14.4" customHeight="1" x14ac:dyDescent="0.35">
      <c r="A4" s="151"/>
      <c r="B4" t="s" s="152">
        <v>132</v>
      </c>
      <c r="C4" s="153"/>
      <c r="D4" s="154"/>
      <c r="E4" s="155"/>
      <c r="F4" s="154"/>
      <c r="G4" s="154"/>
      <c r="H4" s="154"/>
      <c r="I4" s="156"/>
      <c r="J4" s="157"/>
      <c r="K4" s="157"/>
      <c r="L4" s="157"/>
      <c r="M4" s="158"/>
      <c r="N4" s="159"/>
      <c r="O4" s="157"/>
      <c r="P4" s="157"/>
      <c r="Q4" s="160"/>
      <c r="R4" s="160"/>
    </row>
    <row r="5" spans="1:21" s="3" customFormat="1" ht="21" customHeight="1" x14ac:dyDescent="0.35">
      <c r="A5" s="161">
        <v>1</v>
      </c>
      <c r="B5" s="48"/>
      <c r="C5" s="49"/>
      <c r="D5" s="57"/>
      <c r="E5" s="193"/>
      <c r="F5" s="194"/>
      <c r="G5" s="50"/>
      <c r="H5" s="50"/>
      <c r="I5" s="52"/>
      <c r="J5" s="205"/>
      <c r="K5" s="58"/>
      <c r="L5" s="78"/>
      <c r="M5" t="s" s="201">
        <v>146</v>
      </c>
      <c r="N5" s="202">
        <f>D5+(K5*L5)</f>
      </c>
      <c r="O5" s="61">
        <f>ROUNDDOWN((N5)/100*I5,-1)</f>
      </c>
      <c r="P5" s="61"/>
      <c r="Q5" s="208">
        <v>3</v>
      </c>
      <c r="R5" s="209">
        <v>3</v>
      </c>
      <c r="T5" s="3">
        <f>172150+4200+12800+2800+2700+1800+2400+3142.5+2200+1200+1674+400+550+1400</f>
      </c>
      <c r="U5" s="3">
        <f>T5-80000-60000</f>
      </c>
    </row>
    <row r="6" spans="1:21" s="3" customFormat="1" ht="27" customHeight="1" x14ac:dyDescent="0.35">
      <c r="A6" s="161">
        <f>A5+1</f>
      </c>
      <c r="B6" s="48"/>
      <c r="C6" s="49"/>
      <c r="D6" s="57"/>
      <c r="E6" s="193"/>
      <c r="F6" s="194"/>
      <c r="G6" s="50"/>
      <c r="H6" s="50"/>
      <c r="I6" s="52"/>
      <c r="J6" s="205"/>
      <c r="K6" s="58"/>
      <c r="L6" s="78"/>
      <c r="M6" t="s" s="201">
        <v>146</v>
      </c>
      <c r="N6" s="202">
        <f>D6+(K6*L6)</f>
      </c>
      <c r="O6" s="61">
        <f>ROUNDDOWN((N6)/100*I6,-1)</f>
      </c>
      <c r="P6" s="61"/>
      <c r="Q6" s="208">
        <v>3</v>
      </c>
      <c r="R6" s="209">
        <v>3</v>
      </c>
    </row>
    <row r="7" spans="1:21" s="3" customFormat="1" x14ac:dyDescent="0.35">
      <c r="A7" s="161">
        <f>A6+1</f>
      </c>
      <c r="B7" s="48"/>
      <c r="C7" s="49"/>
      <c r="D7" s="57"/>
      <c r="E7" s="193"/>
      <c r="F7" s="194"/>
      <c r="G7" s="50"/>
      <c r="H7" s="50"/>
      <c r="I7" s="52"/>
      <c r="J7" s="205"/>
      <c r="K7" s="58"/>
      <c r="L7" s="78"/>
      <c r="M7" t="s" s="201">
        <v>146</v>
      </c>
      <c r="N7" s="202">
        <f>D7+(K7*L7)</f>
      </c>
      <c r="O7" s="61">
        <f>ROUNDDOWN((D7)/100*I7,-1)</f>
      </c>
      <c r="P7" s="61"/>
      <c r="Q7" s="208">
        <v>3</v>
      </c>
      <c r="R7" s="209">
        <v>3</v>
      </c>
      <c r="S7" s="3">
        <f>1400*1.25</f>
      </c>
      <c r="T7" s="3">
        <f>4*1500*1.25</f>
      </c>
    </row>
    <row r="8" spans="1:21" s="44" customFormat="1" x14ac:dyDescent="0.35">
      <c r="A8" s="161">
        <f>A7+1</f>
      </c>
      <c r="B8" s="48"/>
      <c r="C8" s="49"/>
      <c r="D8" s="57"/>
      <c r="E8" s="193"/>
      <c r="F8" s="194"/>
      <c r="G8" s="50"/>
      <c r="H8" s="50"/>
      <c r="I8" s="52"/>
      <c r="J8" s="205"/>
      <c r="K8" s="58"/>
      <c r="L8" s="78"/>
      <c r="M8" t="s" s="201">
        <v>146</v>
      </c>
      <c r="N8" s="202">
        <f>D8+(K8*L8)</f>
      </c>
      <c r="O8" s="61">
        <f>ROUNDDOWN((D8)/100*I8,-1)</f>
      </c>
      <c r="P8" s="61"/>
      <c r="Q8" s="208">
        <v>3</v>
      </c>
      <c r="R8" s="209">
        <v>3</v>
      </c>
      <c r="S8" s="44">
        <f>41688-28000</f>
      </c>
    </row>
    <row r="9" spans="1:21" s="3" customFormat="1" ht="14.4" customHeight="1" x14ac:dyDescent="0.35">
      <c r="A9" s="161"/>
      <c r="B9" t="s" s="162">
        <v>184</v>
      </c>
      <c r="C9" s="163"/>
      <c r="D9" s="164"/>
      <c r="E9" s="165"/>
      <c r="F9" s="164"/>
      <c r="G9" s="166"/>
      <c r="H9" s="166"/>
      <c r="I9" s="167"/>
      <c r="J9" s="168"/>
      <c r="K9" s="169"/>
      <c r="L9" s="168"/>
      <c r="M9" s="170"/>
      <c r="N9" s="171"/>
      <c r="O9" s="169"/>
      <c r="P9" s="169"/>
      <c r="Q9" s="172"/>
      <c r="R9" s="172"/>
    </row>
    <row r="10" spans="1:21" s="3" customFormat="1" x14ac:dyDescent="0.35">
      <c r="A10" s="161">
        <f>A8+1</f>
      </c>
      <c r="B10" s="53"/>
      <c r="C10" s="49"/>
      <c r="D10" s="57"/>
      <c r="E10" s="193"/>
      <c r="F10" s="194"/>
      <c r="G10" s="50"/>
      <c r="H10" s="50"/>
      <c r="I10" s="52"/>
      <c r="J10" s="205"/>
      <c r="K10" s="58"/>
      <c r="L10" s="78"/>
      <c r="M10" t="s" s="201">
        <v>146</v>
      </c>
      <c r="N10" s="202">
        <f t="shared" ref="N10:N23" si="0">D10+(K10*L10)</f>
      </c>
      <c r="O10" s="61">
        <f>ROUNDDOWN((D10)/100*I10,-1)</f>
      </c>
      <c r="P10" s="61"/>
      <c r="Q10" s="208">
        <v>3</v>
      </c>
      <c r="R10" s="209">
        <v>3</v>
      </c>
      <c r="S10" s="17">
        <f>8*350*1.25</f>
      </c>
      <c r="T10" s="17"/>
      <c r="U10" s="17"/>
    </row>
    <row r="11" spans="1:21" s="3" customFormat="1" ht="14.4" customHeight="1" x14ac:dyDescent="0.35">
      <c r="A11" s="161">
        <f>A10+1</f>
      </c>
      <c r="B11" s="53"/>
      <c r="C11" s="49"/>
      <c r="D11" s="57"/>
      <c r="E11" s="193"/>
      <c r="F11" s="194"/>
      <c r="G11" s="50"/>
      <c r="H11" s="50"/>
      <c r="I11" s="52"/>
      <c r="J11" s="205"/>
      <c r="K11" s="58"/>
      <c r="L11" s="78"/>
      <c r="M11" t="s" s="201">
        <v>146</v>
      </c>
      <c r="N11" s="202">
        <f t="shared" si="0"/>
      </c>
      <c r="O11" s="61">
        <f>ROUNDDOWN((D11)/100*I11,-1)</f>
      </c>
      <c r="P11" s="61"/>
      <c r="Q11" s="208">
        <v>2</v>
      </c>
      <c r="R11" s="209">
        <v>2</v>
      </c>
    </row>
    <row r="12" spans="1:21" s="3" customFormat="1" x14ac:dyDescent="0.35">
      <c r="A12" s="161">
        <f t="shared" ref="A12:A23" si="1">A11+1</f>
      </c>
      <c r="B12" s="53"/>
      <c r="C12" s="49"/>
      <c r="D12" s="57"/>
      <c r="E12" s="193"/>
      <c r="F12" s="194"/>
      <c r="G12" s="50"/>
      <c r="H12" s="50"/>
      <c r="I12" s="52"/>
      <c r="J12" s="205"/>
      <c r="K12" s="58"/>
      <c r="L12" s="78"/>
      <c r="M12" t="s" s="201">
        <v>146</v>
      </c>
      <c r="N12" s="202">
        <f t="shared" si="0"/>
      </c>
      <c r="O12" s="61">
        <f>ROUNDDOWN((D12)/100*I12,-1)</f>
      </c>
      <c r="P12" s="61"/>
      <c r="Q12" s="208">
        <v>2</v>
      </c>
      <c r="R12" s="209">
        <v>2</v>
      </c>
    </row>
    <row r="13" spans="1:21" s="3" customFormat="1" x14ac:dyDescent="0.35">
      <c r="A13" s="161">
        <f t="shared" si="1"/>
      </c>
      <c r="B13" s="53"/>
      <c r="C13" s="49"/>
      <c r="D13" s="57"/>
      <c r="E13" s="193"/>
      <c r="F13" s="194"/>
      <c r="G13" s="50"/>
      <c r="H13" s="50"/>
      <c r="I13" s="52"/>
      <c r="J13" s="205"/>
      <c r="K13" s="58"/>
      <c r="L13" s="78"/>
      <c r="M13" t="s" s="201">
        <v>146</v>
      </c>
      <c r="N13" s="202">
        <f t="shared" si="0"/>
      </c>
      <c r="O13" s="61">
        <f>ROUNDDOWN((D13)/100*I13,-1)</f>
      </c>
      <c r="P13" s="61"/>
      <c r="Q13" s="208">
        <v>3</v>
      </c>
      <c r="R13" s="209">
        <v>3</v>
      </c>
      <c r="S13" s="3">
        <f>6200*1.25</f>
      </c>
    </row>
    <row r="14" spans="1:21" s="3" customFormat="1" ht="24.65" customHeight="1" x14ac:dyDescent="0.35">
      <c r="A14" s="161">
        <f t="shared" si="1"/>
      </c>
      <c r="B14" s="48"/>
      <c r="C14" s="49"/>
      <c r="D14" s="57"/>
      <c r="E14" s="193"/>
      <c r="F14" s="194"/>
      <c r="G14" s="50"/>
      <c r="H14" s="50"/>
      <c r="I14" s="52"/>
      <c r="J14" s="205"/>
      <c r="K14" s="58"/>
      <c r="L14" s="78"/>
      <c r="M14" t="s" s="201">
        <v>146</v>
      </c>
      <c r="N14" s="202">
        <f t="shared" si="0"/>
      </c>
      <c r="O14" s="61">
        <f>ROUNDDOWN((D14)/100*I14,-1)</f>
      </c>
      <c r="P14" s="61"/>
      <c r="Q14" s="208">
        <v>3</v>
      </c>
      <c r="R14" s="209">
        <v>3</v>
      </c>
    </row>
    <row r="15" spans="1:21" s="3" customFormat="1" ht="14.4" customHeight="1" x14ac:dyDescent="0.35">
      <c r="A15" s="161">
        <f t="shared" si="1"/>
      </c>
      <c r="B15" s="48"/>
      <c r="C15" s="49"/>
      <c r="D15" s="57"/>
      <c r="E15" s="193"/>
      <c r="F15" s="195"/>
      <c r="G15" s="50"/>
      <c r="H15" s="50"/>
      <c r="I15" s="52"/>
      <c r="J15" s="205"/>
      <c r="K15" s="58"/>
      <c r="L15" s="78"/>
      <c r="M15" t="s" s="201">
        <v>146</v>
      </c>
      <c r="N15" s="202">
        <f t="shared" si="0"/>
      </c>
      <c r="O15" s="61">
        <f t="shared" ref="O15:O22" si="2">ROUNDDOWN((N15)/100*I15,-1)</f>
      </c>
      <c r="P15" s="61"/>
      <c r="Q15" s="208">
        <v>3</v>
      </c>
      <c r="R15" s="209">
        <v>3</v>
      </c>
    </row>
    <row r="16" spans="1:21" s="44" customFormat="1" ht="14.4" customHeight="1" x14ac:dyDescent="0.35">
      <c r="A16" s="161">
        <f t="shared" si="1"/>
      </c>
      <c r="B16" s="48"/>
      <c r="C16" s="49"/>
      <c r="D16" s="57"/>
      <c r="E16" s="193"/>
      <c r="F16" s="195"/>
      <c r="G16" s="50"/>
      <c r="H16" s="50"/>
      <c r="I16" s="52"/>
      <c r="J16" s="205"/>
      <c r="K16" s="58"/>
      <c r="L16" s="78"/>
      <c r="M16" t="s" s="201">
        <v>146</v>
      </c>
      <c r="N16" s="202">
        <f t="shared" si="0"/>
      </c>
      <c r="O16" s="61">
        <f t="shared" si="2"/>
      </c>
      <c r="P16" s="61"/>
      <c r="Q16" s="208">
        <v>3</v>
      </c>
      <c r="R16" s="209">
        <v>3</v>
      </c>
    </row>
    <row r="17" spans="1:21" s="44" customFormat="1" ht="14.4" customHeight="1" x14ac:dyDescent="0.35">
      <c r="A17" s="161">
        <f>A16+1</f>
      </c>
      <c r="B17" s="48"/>
      <c r="C17" s="49"/>
      <c r="D17" s="57"/>
      <c r="E17" s="193"/>
      <c r="F17" s="195"/>
      <c r="G17" s="50"/>
      <c r="H17" s="50"/>
      <c r="I17" s="52"/>
      <c r="J17" s="205"/>
      <c r="K17" s="58"/>
      <c r="L17" s="78"/>
      <c r="M17" t="s" s="201">
        <v>146</v>
      </c>
      <c r="N17" s="202">
        <f t="shared" si="0"/>
      </c>
      <c r="O17" s="61">
        <f t="shared" si="2"/>
      </c>
      <c r="P17" s="61"/>
      <c r="Q17" s="208">
        <v>3</v>
      </c>
      <c r="R17" s="209">
        <v>3</v>
      </c>
    </row>
    <row r="18" spans="1:21" s="3" customFormat="1" x14ac:dyDescent="0.35">
      <c r="A18" s="161">
        <f t="shared" si="1"/>
      </c>
      <c r="B18" s="53"/>
      <c r="C18" s="49"/>
      <c r="D18" s="57"/>
      <c r="E18" s="193"/>
      <c r="F18" s="195"/>
      <c r="G18" s="50"/>
      <c r="H18" s="50"/>
      <c r="I18" s="52"/>
      <c r="J18" s="205"/>
      <c r="K18" s="58"/>
      <c r="L18" s="78"/>
      <c r="M18" t="s" s="201">
        <v>146</v>
      </c>
      <c r="N18" s="202">
        <f t="shared" si="0"/>
      </c>
      <c r="O18" s="61">
        <f t="shared" si="2"/>
      </c>
      <c r="P18" s="61"/>
      <c r="Q18" s="208">
        <v>3</v>
      </c>
      <c r="R18" s="209">
        <v>3</v>
      </c>
      <c r="S18" s="17"/>
      <c r="T18" s="17"/>
      <c r="U18" s="17"/>
    </row>
    <row r="19" spans="1:21" s="3" customFormat="1" ht="14.4" customHeight="1" x14ac:dyDescent="0.35">
      <c r="A19" s="161"/>
      <c r="B19" t="s" s="162">
        <v>127</v>
      </c>
      <c r="C19" s="173"/>
      <c r="D19" s="174"/>
      <c r="E19" s="165"/>
      <c r="F19" s="164"/>
      <c r="G19" s="166"/>
      <c r="H19" s="166"/>
      <c r="I19" s="167"/>
      <c r="J19" s="168"/>
      <c r="K19" s="169"/>
      <c r="L19" s="168"/>
      <c r="M19" s="170"/>
      <c r="N19" s="171"/>
      <c r="O19" s="169"/>
      <c r="P19" s="169"/>
      <c r="Q19" s="172"/>
      <c r="R19" s="172"/>
    </row>
    <row r="20" spans="1:21" s="3" customFormat="1" x14ac:dyDescent="0.35">
      <c r="A20" s="161">
        <f>A18+1</f>
      </c>
      <c r="B20" s="53"/>
      <c r="C20" s="49"/>
      <c r="D20" s="57"/>
      <c r="E20" s="193"/>
      <c r="F20" s="195"/>
      <c r="G20" s="50"/>
      <c r="H20" s="50"/>
      <c r="I20" s="52"/>
      <c r="J20" s="205"/>
      <c r="K20" s="58"/>
      <c r="L20" s="78"/>
      <c r="M20" t="s" s="201">
        <v>146</v>
      </c>
      <c r="N20" s="202">
        <f t="shared" si="0"/>
      </c>
      <c r="O20" s="61">
        <f t="shared" si="2"/>
      </c>
      <c r="P20" s="61"/>
      <c r="Q20" s="208">
        <v>3</v>
      </c>
      <c r="R20" s="209">
        <v>3</v>
      </c>
    </row>
    <row r="21" spans="1:21" s="3" customFormat="1" x14ac:dyDescent="0.35">
      <c r="A21" s="161">
        <f t="shared" si="1"/>
      </c>
      <c r="B21" s="53"/>
      <c r="C21" s="49"/>
      <c r="D21" s="57"/>
      <c r="E21" s="193"/>
      <c r="F21" s="195"/>
      <c r="G21" s="50"/>
      <c r="H21" s="50"/>
      <c r="I21" s="52"/>
      <c r="J21" s="205"/>
      <c r="K21" s="58"/>
      <c r="L21" s="78"/>
      <c r="M21" t="s" s="201">
        <v>146</v>
      </c>
      <c r="N21" s="202">
        <f t="shared" si="0"/>
      </c>
      <c r="O21" s="61">
        <f t="shared" si="2"/>
      </c>
      <c r="P21" s="61"/>
      <c r="Q21" s="208">
        <v>3</v>
      </c>
      <c r="R21" s="209">
        <v>3</v>
      </c>
    </row>
    <row r="22" spans="1:21" s="3" customFormat="1" x14ac:dyDescent="0.35">
      <c r="A22" s="161">
        <f t="shared" si="1"/>
      </c>
      <c r="B22" s="53"/>
      <c r="C22" s="49"/>
      <c r="D22" s="57"/>
      <c r="E22" s="193"/>
      <c r="F22" s="195"/>
      <c r="G22" s="50"/>
      <c r="H22" s="50"/>
      <c r="I22" s="52"/>
      <c r="J22" s="205"/>
      <c r="K22" s="58"/>
      <c r="L22" s="78"/>
      <c r="M22" t="s" s="201">
        <v>146</v>
      </c>
      <c r="N22" s="202">
        <f t="shared" si="0"/>
      </c>
      <c r="O22" s="61">
        <f t="shared" si="2"/>
      </c>
      <c r="P22" s="61"/>
      <c r="Q22" s="208">
        <v>3</v>
      </c>
      <c r="R22" s="209">
        <v>3</v>
      </c>
    </row>
    <row r="23" spans="1:21" s="3" customFormat="1" ht="14.4" customHeight="1" x14ac:dyDescent="0.35">
      <c r="A23" s="161">
        <f t="shared" si="1"/>
      </c>
      <c r="B23" s="48"/>
      <c r="C23" s="49"/>
      <c r="D23" s="57"/>
      <c r="E23" s="193"/>
      <c r="F23" s="195"/>
      <c r="G23" s="50"/>
      <c r="H23" s="50"/>
      <c r="I23" s="52"/>
      <c r="J23" s="205"/>
      <c r="K23" s="58"/>
      <c r="L23" s="78"/>
      <c r="M23" t="s" s="201">
        <v>146</v>
      </c>
      <c r="N23" s="202">
        <f t="shared" si="0"/>
      </c>
      <c r="O23" s="61"/>
      <c r="P23" s="61">
        <f>ROUNDDOWN((N23)/100*I23,-1)</f>
      </c>
      <c r="Q23" s="208">
        <v>3</v>
      </c>
      <c r="R23" s="209">
        <v>3</v>
      </c>
    </row>
    <row r="24" spans="1:21" s="3" customFormat="1" x14ac:dyDescent="0.35">
      <c r="A24" s="161">
        <f>A23+1</f>
      </c>
      <c r="B24" s="53"/>
      <c r="C24" s="49"/>
      <c r="D24" s="57"/>
      <c r="E24" s="193"/>
      <c r="F24" s="194"/>
      <c r="G24" s="50"/>
      <c r="H24" s="50"/>
      <c r="I24" s="52"/>
      <c r="J24" s="205"/>
      <c r="K24" s="58"/>
      <c r="L24" s="78"/>
      <c r="M24" t="s" s="201">
        <v>146</v>
      </c>
      <c r="N24" s="202">
        <f t="shared" ref="N24:N32" si="3">D24+(K24*L24)</f>
      </c>
      <c r="O24" s="61">
        <f>ROUNDDOWN((N24)/100*I24,-1)</f>
      </c>
      <c r="P24" s="61"/>
      <c r="Q24" s="208">
        <v>2</v>
      </c>
      <c r="R24" s="209">
        <v>2</v>
      </c>
      <c r="S24" s="17">
        <f>8*350*1.25</f>
      </c>
      <c r="T24" s="17"/>
      <c r="U24" s="17"/>
    </row>
    <row r="25" spans="1:21" s="3" customFormat="1" ht="14.4" customHeight="1" x14ac:dyDescent="0.35">
      <c r="A25" s="161">
        <f>A24+1</f>
      </c>
      <c r="B25" s="53"/>
      <c r="C25" s="49"/>
      <c r="D25" s="57"/>
      <c r="E25" s="193"/>
      <c r="F25" s="194"/>
      <c r="G25" s="50"/>
      <c r="H25" s="50"/>
      <c r="I25" s="52"/>
      <c r="J25" s="205"/>
      <c r="K25" s="58"/>
      <c r="L25" s="78"/>
      <c r="M25" t="s" s="201">
        <v>146</v>
      </c>
      <c r="N25" s="202">
        <f t="shared" si="3"/>
      </c>
      <c r="O25" s="61">
        <f>ROUNDDOWN((N25)/100*I25,-1)</f>
      </c>
      <c r="P25" s="61"/>
      <c r="Q25" s="208">
        <v>3</v>
      </c>
      <c r="R25" s="209">
        <v>3</v>
      </c>
    </row>
    <row r="26" spans="1:21" s="3" customFormat="1" ht="14.4" customHeight="1" x14ac:dyDescent="0.35">
      <c r="A26" s="161">
        <f>A25+1</f>
      </c>
      <c r="B26" s="53"/>
      <c r="C26" s="49"/>
      <c r="D26" s="57"/>
      <c r="E26" s="193"/>
      <c r="F26" s="194"/>
      <c r="G26" s="50"/>
      <c r="H26" s="50"/>
      <c r="I26" s="52"/>
      <c r="J26" s="205"/>
      <c r="K26" s="58"/>
      <c r="L26" s="78"/>
      <c r="M26" t="s" s="201">
        <v>146</v>
      </c>
      <c r="N26" s="202">
        <f t="shared" si="3"/>
      </c>
      <c r="O26" s="61">
        <f>ROUNDDOWN((D26)/100*I26,-1)</f>
      </c>
      <c r="P26" s="61"/>
      <c r="Q26" s="208">
        <v>3</v>
      </c>
      <c r="R26" s="209">
        <v>3</v>
      </c>
    </row>
    <row r="27" spans="1:21" s="3" customFormat="1" ht="14.4" customHeight="1" x14ac:dyDescent="0.35">
      <c r="A27" s="161">
        <f>A26+1</f>
      </c>
      <c r="B27" s="48"/>
      <c r="C27" s="54"/>
      <c r="D27" s="59"/>
      <c r="E27" s="193"/>
      <c r="F27" s="194"/>
      <c r="G27" s="50"/>
      <c r="H27" s="50"/>
      <c r="I27" s="100"/>
      <c r="J27" s="205"/>
      <c r="K27" s="58"/>
      <c r="L27" s="78"/>
      <c r="M27" t="s" s="201">
        <v>146</v>
      </c>
      <c r="N27" s="202">
        <f t="shared" si="3"/>
      </c>
      <c r="O27" s="61">
        <f>ROUNDDOWN((N27)/100*I27,-1)</f>
      </c>
      <c r="P27" s="61"/>
      <c r="Q27" s="208">
        <v>3</v>
      </c>
      <c r="R27" s="209">
        <v>3</v>
      </c>
    </row>
    <row r="28" spans="1:21" s="44" customFormat="1" ht="14.4" customHeight="1" x14ac:dyDescent="0.35">
      <c r="A28" s="161"/>
      <c r="B28" t="s" s="162">
        <v>185</v>
      </c>
      <c r="C28" s="163"/>
      <c r="D28" s="164"/>
      <c r="E28" s="165"/>
      <c r="F28" s="164"/>
      <c r="G28" s="166"/>
      <c r="H28" s="166"/>
      <c r="I28" s="167"/>
      <c r="J28" s="168"/>
      <c r="K28" s="169"/>
      <c r="L28" s="168"/>
      <c r="M28" s="170"/>
      <c r="N28" s="171"/>
      <c r="O28" s="169"/>
      <c r="P28" s="169"/>
      <c r="Q28" s="172"/>
      <c r="R28" s="172"/>
    </row>
    <row r="29" spans="1:21" s="3" customFormat="1" ht="22.25" customHeight="1" x14ac:dyDescent="0.35">
      <c r="A29" s="161">
        <f>A27+1</f>
      </c>
      <c r="B29" s="48"/>
      <c r="C29" s="54"/>
      <c r="D29" s="59"/>
      <c r="E29" s="193"/>
      <c r="F29" s="195"/>
      <c r="G29" s="50"/>
      <c r="H29" s="50"/>
      <c r="I29" s="100"/>
      <c r="J29" s="205"/>
      <c r="K29" s="58"/>
      <c r="L29" s="78"/>
      <c r="M29" t="s" s="201">
        <v>146</v>
      </c>
      <c r="N29" s="202">
        <f t="shared" si="3"/>
      </c>
      <c r="O29" s="61">
        <f>ROUNDDOWN((N29)/100*I29,-1)</f>
      </c>
      <c r="P29" s="61"/>
      <c r="Q29" s="208">
        <v>3</v>
      </c>
      <c r="R29" s="209">
        <v>3</v>
      </c>
    </row>
    <row r="30" spans="1:21" s="3" customFormat="1" ht="14.4" customHeight="1" x14ac:dyDescent="0.35">
      <c r="A30" s="161">
        <f>A29+1</f>
      </c>
      <c r="B30" s="48"/>
      <c r="C30" s="54"/>
      <c r="D30" s="59"/>
      <c r="E30" s="193"/>
      <c r="F30" s="194"/>
      <c r="G30" s="50"/>
      <c r="H30" s="50"/>
      <c r="I30" s="100"/>
      <c r="J30" s="205"/>
      <c r="K30" s="58"/>
      <c r="L30" s="78"/>
      <c r="M30" t="s" s="201">
        <v>146</v>
      </c>
      <c r="N30" s="202">
        <f t="shared" si="3"/>
      </c>
      <c r="O30" s="61">
        <f>ROUNDDOWN((N30)/100*I30,-1)</f>
      </c>
      <c r="P30" s="61"/>
      <c r="Q30" s="208">
        <v>3</v>
      </c>
      <c r="R30" s="209">
        <v>3</v>
      </c>
    </row>
    <row r="31" spans="1:21" s="3" customFormat="1" ht="14.4" customHeight="1" x14ac:dyDescent="0.35">
      <c r="A31" s="161">
        <f>A29+1</f>
      </c>
      <c r="B31" s="48"/>
      <c r="C31" s="54"/>
      <c r="D31" s="59"/>
      <c r="E31" s="193"/>
      <c r="F31" s="194"/>
      <c r="G31" s="50"/>
      <c r="H31" s="50"/>
      <c r="I31" s="100"/>
      <c r="J31" s="205"/>
      <c r="K31" s="58"/>
      <c r="L31" s="78"/>
      <c r="M31" t="s" s="201">
        <v>146</v>
      </c>
      <c r="N31" s="202">
        <f t="shared" si="3"/>
      </c>
      <c r="O31" s="61">
        <f>ROUNDDOWN((N31)/100*I31,-1)</f>
      </c>
      <c r="P31" s="61"/>
      <c r="Q31" s="208">
        <v>3</v>
      </c>
      <c r="R31" s="209">
        <v>3</v>
      </c>
    </row>
    <row r="32" spans="1:21" s="3" customFormat="1" ht="14.4" customHeight="1" x14ac:dyDescent="0.35">
      <c r="A32" s="161">
        <f>A31+1</f>
      </c>
      <c r="B32" s="48"/>
      <c r="C32" s="54"/>
      <c r="D32" s="59"/>
      <c r="E32" s="193"/>
      <c r="F32" s="194"/>
      <c r="G32" s="50"/>
      <c r="H32" s="50"/>
      <c r="I32" s="100"/>
      <c r="J32" s="205"/>
      <c r="K32" s="58"/>
      <c r="L32" s="78"/>
      <c r="M32" t="s" s="201">
        <v>146</v>
      </c>
      <c r="N32" s="202">
        <f t="shared" si="3"/>
      </c>
      <c r="O32" s="61">
        <f>ROUNDDOWN((N32)/100*I32,-1)</f>
      </c>
      <c r="P32" s="61"/>
      <c r="Q32" s="208">
        <v>3</v>
      </c>
      <c r="R32" s="209">
        <v>3</v>
      </c>
    </row>
    <row r="33" spans="1:19" s="3" customFormat="1" ht="14.4" customHeight="1" x14ac:dyDescent="0.35">
      <c r="A33" s="161"/>
      <c r="B33" t="s" s="162">
        <v>131</v>
      </c>
      <c r="C33" s="173"/>
      <c r="D33" s="174"/>
      <c r="E33" s="165"/>
      <c r="F33" s="164"/>
      <c r="G33" s="166"/>
      <c r="H33" s="166"/>
      <c r="I33" s="167"/>
      <c r="J33" s="168"/>
      <c r="K33" s="169"/>
      <c r="L33" s="168"/>
      <c r="M33" s="170"/>
      <c r="N33" s="171"/>
      <c r="O33" s="169"/>
      <c r="P33" s="169"/>
      <c r="Q33" s="172"/>
      <c r="R33" s="172"/>
    </row>
    <row r="34" spans="1:19" s="44" customFormat="1" x14ac:dyDescent="0.35">
      <c r="A34" s="161">
        <f>A31+1</f>
      </c>
      <c r="B34" s="48"/>
      <c r="C34" s="54"/>
      <c r="D34" s="51"/>
      <c r="E34" s="193"/>
      <c r="F34" s="196"/>
      <c r="G34" s="50"/>
      <c r="H34" s="50"/>
      <c r="I34" s="52"/>
      <c r="J34" s="205"/>
      <c r="K34" s="58"/>
      <c r="L34" s="78"/>
      <c r="M34" t="s" s="201">
        <v>146</v>
      </c>
      <c r="N34" s="202">
        <f>D34+(K34*L34)</f>
      </c>
      <c r="O34" s="61">
        <f>ROUNDDOWN((N34-2500)/100*I34,-1)</f>
      </c>
      <c r="P34" s="61"/>
      <c r="Q34" s="208">
        <v>3</v>
      </c>
      <c r="R34" s="209">
        <v>3</v>
      </c>
      <c r="S34" s="44">
        <f>4200*1.25</f>
      </c>
    </row>
    <row r="35" spans="1:19" s="44" customFormat="1" x14ac:dyDescent="0.35">
      <c r="A35" s="161">
        <f>A34+1</f>
      </c>
      <c r="B35" s="94"/>
      <c r="C35" s="54"/>
      <c r="D35" s="51"/>
      <c r="E35" s="193"/>
      <c r="F35" s="196"/>
      <c r="G35" s="50"/>
      <c r="H35" s="50"/>
      <c r="I35" s="52"/>
      <c r="J35" s="205"/>
      <c r="K35" s="58"/>
      <c r="L35" s="78"/>
      <c r="M35" t="s" s="201">
        <v>146</v>
      </c>
      <c r="N35" s="202">
        <f>D35+(K35*L35)</f>
      </c>
      <c r="O35" s="61">
        <f>ROUNDDOWN((N35-1500)/100*I35,-1)</f>
      </c>
      <c r="P35" s="74"/>
      <c r="Q35" s="208"/>
      <c r="R35" s="209"/>
    </row>
    <row r="36" spans="1:19" s="44" customFormat="1" x14ac:dyDescent="0.35">
      <c r="A36" s="161">
        <f>A35+1</f>
      </c>
      <c r="B36" s="94"/>
      <c r="C36" s="95"/>
      <c r="D36" s="101"/>
      <c r="E36" s="197"/>
      <c r="F36" s="198"/>
      <c r="G36" s="96"/>
      <c r="H36" s="96"/>
      <c r="I36" s="97"/>
      <c r="J36" s="206"/>
      <c r="K36" s="98"/>
      <c r="L36" s="99"/>
      <c r="M36" t="s" s="201">
        <v>146</v>
      </c>
      <c r="N36" s="202">
        <f>D36+(K36*L36)</f>
      </c>
      <c r="O36" s="61"/>
      <c r="P36" s="61">
        <f>ROUNDDOWN((N36)/100*I36,-1)</f>
      </c>
      <c r="Q36" s="208"/>
      <c r="R36" s="209"/>
    </row>
    <row r="37" spans="1:19" s="44" customFormat="1" ht="15" thickBot="1" x14ac:dyDescent="0.4">
      <c r="A37" s="281">
        <f>A36+1</f>
      </c>
      <c r="B37" s="64"/>
      <c r="C37" s="82"/>
      <c r="D37" s="102"/>
      <c r="E37" s="199"/>
      <c r="F37" s="200"/>
      <c r="G37" s="80"/>
      <c r="H37" s="80"/>
      <c r="I37" s="81"/>
      <c r="J37" s="207"/>
      <c r="K37" s="65"/>
      <c r="L37" s="79"/>
      <c r="M37" t="s" s="203">
        <v>146</v>
      </c>
      <c r="N37" s="204">
        <f>D37+(K37*L37)</f>
      </c>
      <c r="O37" s="74"/>
      <c r="P37" s="74">
        <f>ROUNDDOWN((N37)/100*I37,-1)</f>
      </c>
      <c r="Q37" s="208">
        <v>3</v>
      </c>
      <c r="R37" s="209">
        <v>3</v>
      </c>
    </row>
    <row r="38" spans="1:19" ht="15" thickBot="1" x14ac:dyDescent="0.4">
      <c r="A38" s="175"/>
      <c r="B38" s="176"/>
      <c r="C38" t="s" s="266">
        <v>145</v>
      </c>
      <c r="D38" s="267"/>
      <c r="E38" s="267"/>
      <c r="F38" s="267"/>
      <c r="G38" s="267"/>
      <c r="H38" s="267"/>
      <c r="I38" s="267"/>
      <c r="J38" s="267"/>
      <c r="K38" s="267"/>
      <c r="L38" s="267"/>
      <c r="M38" s="267"/>
      <c r="N38" s="177">
        <f>SUM(N5:N37)</f>
      </c>
      <c r="O38" s="178"/>
      <c r="P38" s="178"/>
      <c r="Q38" s="179"/>
      <c r="R38" s="151"/>
    </row>
    <row r="39" spans="1:19" ht="15" thickBot="1" x14ac:dyDescent="0.4">
      <c r="A39" t="s" s="268">
        <v>174</v>
      </c>
      <c r="B39" s="269"/>
      <c r="C39" s="180"/>
      <c r="D39" s="181"/>
      <c r="E39" s="182"/>
      <c r="F39" s="182"/>
      <c r="G39" s="183"/>
      <c r="H39" s="184"/>
      <c r="I39" s="185"/>
      <c r="J39" s="186"/>
      <c r="K39" s="187"/>
      <c r="L39" s="188"/>
      <c r="M39" s="189"/>
      <c r="N39" t="s" s="190">
        <v>153</v>
      </c>
      <c r="O39" s="191">
        <f>SUM(O5:O37)</f>
      </c>
      <c r="P39" s="191">
        <f>SUM(P5:P37)</f>
      </c>
      <c r="Q39" s="192"/>
      <c r="R39" s="184"/>
    </row>
    <row r="41" spans="1:19" ht="15" thickBot="1" x14ac:dyDescent="0.4">
      <c r="A41" s="62"/>
      <c r="B41" s="63"/>
      <c r="C41" t="s" s="264">
        <v>145</v>
      </c>
      <c r="D41" s="265"/>
      <c r="E41" s="265"/>
      <c r="F41" s="265"/>
      <c r="G41" s="265"/>
      <c r="H41" s="265"/>
      <c r="I41" s="265"/>
      <c r="J41" s="265"/>
      <c r="K41" s="265"/>
      <c r="L41" s="265"/>
      <c r="M41" s="265"/>
      <c r="N41" s="77"/>
    </row>
    <row r="42" spans="1:19" ht="15" thickBot="1" x14ac:dyDescent="0.4">
      <c r="A42" t="s" s="270">
        <v>155</v>
      </c>
      <c r="B42" s="271"/>
      <c r="C42" s="66"/>
      <c r="D42" s="75"/>
      <c r="E42" s="76"/>
      <c r="F42" s="76"/>
      <c r="G42" s="67"/>
      <c r="H42" s="68"/>
      <c r="I42" s="69"/>
      <c r="J42" s="70"/>
      <c r="K42" s="71"/>
      <c r="L42" s="72"/>
      <c r="M42" s="73"/>
      <c r="N42" t="s" s="83">
        <v>154</v>
      </c>
    </row>
  </sheetData>
  <mergeCells count="5">
    <mergeCell ref="P2:R2"/>
    <mergeCell ref="C41:M41"/>
    <mergeCell ref="C38:M38"/>
    <mergeCell ref="A39:B39"/>
    <mergeCell ref="A42:B42"/>
  </mergeCells>
  <phoneticPr fontId="0" type="noConversion"/>
  <pageMargins left="0.70866141732283472" right="0.39370078740157483" top="0.39370078740157483" bottom="0.19685039370078741" header="0.31496062992125984" footer="0.31496062992125984"/>
  <pageSetup paperSize="9" scale="85" orientation="portrait" horizont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sheetViews>
    <sheetView zoomScale="101" zoomScaleNormal="101" workbookViewId="0">
      <selection activeCell="I7" sqref="I7"/>
    </sheetView>
  </sheetViews>
  <sheetFormatPr defaultRowHeight="14.5" x14ac:dyDescent="0.35"/>
  <cols>
    <col min="1" max="1" width="9.90625" customWidth="1"/>
    <col min="2" max="2" width="2.81640625" customWidth="1"/>
    <col min="3" max="3" width="14" customWidth="1"/>
    <col min="4" max="8" width="3.6328125" customWidth="1"/>
    <col min="9" max="10" width="6.08984375" customWidth="1"/>
    <col min="11" max="11" width="42.36328125" customWidth="1"/>
    <col min="12" max="13" width="5.6328125" customWidth="1"/>
    <col min="14" max="14" width="6.6328125" customWidth="1"/>
    <col min="15" max="15" width="5.6328125" customWidth="1"/>
    <col min="16" max="17" width="6.6328125" customWidth="1"/>
    <col min="18" max="19" width="2.6328125" customWidth="1"/>
  </cols>
  <sheetData>
    <row r="1" spans="1:17" s="7" customFormat="1" ht="18.649999999999999" customHeight="1" x14ac:dyDescent="0.35">
      <c r="A1" t="s" s="210">
        <v>52</v>
      </c>
      <c r="B1" s="211">
        <f>'Side 1'!B4</f>
      </c>
      <c r="C1" s="212"/>
      <c r="D1" s="212"/>
      <c r="E1" s="213"/>
      <c r="F1" s="213"/>
      <c r="G1" s="213"/>
      <c r="H1" s="212"/>
      <c r="I1" s="212"/>
      <c r="J1" t="s" s="214">
        <v>9</v>
      </c>
      <c r="K1" s="211">
        <f>'Side 1'!B5</f>
      </c>
      <c r="L1" s="14"/>
      <c r="M1" s="14"/>
    </row>
    <row r="2" spans="1:17" s="7" customFormat="1" ht="18.649999999999999" customHeight="1" x14ac:dyDescent="0.35">
      <c r="A2" t="s" s="275">
        <v>54</v>
      </c>
      <c r="B2" s="275"/>
      <c r="C2" s="275"/>
      <c r="D2" s="275"/>
      <c r="E2" s="275"/>
      <c r="F2" s="275"/>
      <c r="G2" s="275"/>
      <c r="H2" s="275"/>
      <c r="I2" s="215"/>
      <c r="J2" t="s" s="216">
        <v>135</v>
      </c>
      <c r="K2" s="217">
        <f>'Side 1'!K5:M5</f>
      </c>
      <c r="L2" s="14"/>
      <c r="Q2" s="14"/>
    </row>
    <row r="3" spans="1:17" ht="15.65" customHeight="1" x14ac:dyDescent="0.35">
      <c r="A3" s="276"/>
      <c r="B3" s="276"/>
      <c r="C3" s="276"/>
      <c r="D3" s="276"/>
      <c r="E3" s="276"/>
      <c r="F3" s="276"/>
      <c r="G3" s="276"/>
      <c r="H3" s="276"/>
      <c r="I3" s="218"/>
      <c r="J3" t="s" s="219">
        <v>53</v>
      </c>
      <c r="K3" s="217">
        <f>'Side 1'!K6:M6</f>
      </c>
    </row>
    <row r="4" spans="1:17" ht="86.4" customHeight="1" x14ac:dyDescent="0.35">
      <c r="A4" t="s" s="282">
        <v>55</v>
      </c>
      <c r="B4" t="s" s="283">
        <v>142</v>
      </c>
      <c r="C4" s="284"/>
      <c r="D4" t="s" s="296">
        <v>56</v>
      </c>
      <c r="E4" t="s" s="297">
        <v>57</v>
      </c>
      <c r="F4" t="s" s="298">
        <v>58</v>
      </c>
      <c r="G4" t="s" s="299">
        <v>59</v>
      </c>
      <c r="H4" t="s" s="300">
        <v>60</v>
      </c>
      <c r="I4" t="s" s="84">
        <v>61</v>
      </c>
      <c r="J4" t="s" s="84">
        <v>62</v>
      </c>
      <c r="K4" t="s" s="91">
        <v>157</v>
      </c>
    </row>
    <row r="5" spans="1:17" ht="13.25" customHeight="1" x14ac:dyDescent="0.35">
      <c r="A5" t="s" s="285">
        <v>132</v>
      </c>
      <c r="B5" s="286">
        <v>1</v>
      </c>
      <c r="C5" t="s" s="287">
        <v>63</v>
      </c>
      <c r="D5" t="s" s="301">
        <v>187</v>
      </c>
      <c r="E5" t="s" s="302">
        <v>187</v>
      </c>
      <c r="F5" t="s" s="303">
        <v>187</v>
      </c>
      <c r="G5" t="s" s="301">
        <v>187</v>
      </c>
      <c r="H5" t="s" s="304">
        <v>187</v>
      </c>
      <c r="I5" s="103">
        <v>0</v>
      </c>
      <c r="J5" s="103">
        <v>0</v>
      </c>
      <c r="K5" t="s" s="104">
        <v>187</v>
      </c>
    </row>
    <row r="6" spans="1:17" ht="13.25" customHeight="1" x14ac:dyDescent="0.35">
      <c r="A6" s="288"/>
      <c r="B6" s="288">
        <f t="shared" ref="B6:B37" si="0">B5+1</f>
      </c>
      <c r="C6" t="s" s="289">
        <v>64</v>
      </c>
      <c r="D6" t="s" s="305">
        <v>187</v>
      </c>
      <c r="E6" t="s" s="306">
        <v>187</v>
      </c>
      <c r="F6" t="s" s="307">
        <v>187</v>
      </c>
      <c r="G6" t="s" s="305">
        <v>187</v>
      </c>
      <c r="H6" t="s" s="308">
        <v>187</v>
      </c>
      <c r="I6" s="85">
        <v>0</v>
      </c>
      <c r="J6" s="85">
        <v>0</v>
      </c>
      <c r="K6" t="s" s="105">
        <v>187</v>
      </c>
    </row>
    <row r="7" spans="1:17" ht="13.25" customHeight="1" x14ac:dyDescent="0.35">
      <c r="A7" s="288"/>
      <c r="B7" s="288">
        <f t="shared" si="0"/>
      </c>
      <c r="C7" t="s" s="289">
        <v>65</v>
      </c>
      <c r="D7" t="s" s="305">
        <v>187</v>
      </c>
      <c r="E7" t="s" s="306">
        <v>187</v>
      </c>
      <c r="F7" t="s" s="307">
        <v>187</v>
      </c>
      <c r="G7" t="s" s="305">
        <v>187</v>
      </c>
      <c r="H7" t="s" s="308">
        <v>187</v>
      </c>
      <c r="I7" s="85">
        <v>0</v>
      </c>
      <c r="J7" s="85">
        <v>0</v>
      </c>
      <c r="K7" t="s" s="88">
        <v>187</v>
      </c>
    </row>
    <row r="8" spans="1:17" ht="13.25" customHeight="1" x14ac:dyDescent="0.35">
      <c r="A8" s="288"/>
      <c r="B8" s="288">
        <f t="shared" si="0"/>
      </c>
      <c r="C8" t="s" s="289">
        <v>66</v>
      </c>
      <c r="D8" t="s" s="305">
        <v>187</v>
      </c>
      <c r="E8" t="s" s="306">
        <v>187</v>
      </c>
      <c r="F8" t="s" s="307">
        <v>187</v>
      </c>
      <c r="G8" t="s" s="305">
        <v>187</v>
      </c>
      <c r="H8" t="s" s="308">
        <v>187</v>
      </c>
      <c r="I8" s="85">
        <v>0</v>
      </c>
      <c r="J8" s="85">
        <v>0</v>
      </c>
      <c r="K8" t="s" s="88">
        <v>187</v>
      </c>
    </row>
    <row r="9" spans="1:17" ht="13.25" customHeight="1" x14ac:dyDescent="0.35">
      <c r="A9" s="288"/>
      <c r="B9" s="288">
        <f t="shared" si="0"/>
      </c>
      <c r="C9" t="s" s="289">
        <v>67</v>
      </c>
      <c r="D9" t="s" s="305">
        <v>187</v>
      </c>
      <c r="E9" t="s" s="306">
        <v>187</v>
      </c>
      <c r="F9" t="s" s="307">
        <v>187</v>
      </c>
      <c r="G9" t="s" s="305">
        <v>187</v>
      </c>
      <c r="H9" t="s" s="308">
        <v>187</v>
      </c>
      <c r="I9" s="85">
        <v>0</v>
      </c>
      <c r="J9" s="85">
        <v>0</v>
      </c>
      <c r="K9" t="s" s="88">
        <v>187</v>
      </c>
    </row>
    <row r="10" spans="1:17" ht="13.25" customHeight="1" x14ac:dyDescent="0.35">
      <c r="A10" s="288"/>
      <c r="B10" s="288">
        <f t="shared" si="0"/>
      </c>
      <c r="C10" t="s" s="289">
        <v>68</v>
      </c>
      <c r="D10" t="s" s="305">
        <v>187</v>
      </c>
      <c r="E10" t="s" s="306">
        <v>187</v>
      </c>
      <c r="F10" t="s" s="307">
        <v>187</v>
      </c>
      <c r="G10" t="s" s="305">
        <v>187</v>
      </c>
      <c r="H10" t="s" s="308">
        <v>187</v>
      </c>
      <c r="I10" s="85">
        <v>0</v>
      </c>
      <c r="J10" s="85">
        <v>0</v>
      </c>
      <c r="K10" t="s" s="88">
        <v>187</v>
      </c>
    </row>
    <row r="11" spans="1:17" ht="13.25" customHeight="1" x14ac:dyDescent="0.35">
      <c r="A11" s="288"/>
      <c r="B11" s="288">
        <f t="shared" si="0"/>
      </c>
      <c r="C11" t="s" s="289">
        <v>69</v>
      </c>
      <c r="D11" t="s" s="305">
        <v>187</v>
      </c>
      <c r="E11" t="s" s="306">
        <v>187</v>
      </c>
      <c r="F11" t="s" s="307">
        <v>187</v>
      </c>
      <c r="G11" t="s" s="305">
        <v>187</v>
      </c>
      <c r="H11" t="s" s="308">
        <v>187</v>
      </c>
      <c r="I11" s="85">
        <v>0</v>
      </c>
      <c r="J11" s="85">
        <v>0</v>
      </c>
      <c r="K11" t="s" s="88">
        <v>187</v>
      </c>
    </row>
    <row r="12" spans="1:17" ht="13.25" customHeight="1" x14ac:dyDescent="0.35">
      <c r="A12" s="290"/>
      <c r="B12" s="290">
        <f t="shared" si="0"/>
      </c>
      <c r="C12" s="291"/>
      <c r="D12" s="309"/>
      <c r="E12" s="310"/>
      <c r="F12" s="311"/>
      <c r="G12" s="309"/>
      <c r="H12" s="312"/>
      <c r="I12" s="86"/>
      <c r="J12" s="86"/>
      <c r="K12" s="89"/>
    </row>
    <row r="13" spans="1:17" ht="13.25" customHeight="1" x14ac:dyDescent="0.35">
      <c r="A13" t="s" s="292">
        <v>70</v>
      </c>
      <c r="B13" s="293">
        <f t="shared" si="0"/>
      </c>
      <c r="C13" t="s" s="294">
        <v>71</v>
      </c>
      <c r="D13" t="s" s="313">
        <v>187</v>
      </c>
      <c r="E13" t="s" s="314">
        <v>187</v>
      </c>
      <c r="F13" t="s" s="315">
        <v>187</v>
      </c>
      <c r="G13" t="s" s="313">
        <v>187</v>
      </c>
      <c r="H13" t="s" s="316">
        <v>187</v>
      </c>
      <c r="I13" s="87">
        <v>0</v>
      </c>
      <c r="J13" s="87">
        <v>0</v>
      </c>
      <c r="K13" t="s" s="90">
        <v>187</v>
      </c>
    </row>
    <row r="14" spans="1:17" ht="13.25" customHeight="1" x14ac:dyDescent="0.35">
      <c r="A14" s="288"/>
      <c r="B14" s="295">
        <f t="shared" si="0"/>
      </c>
      <c r="C14" t="s" s="289">
        <v>72</v>
      </c>
      <c r="D14" t="s" s="305">
        <v>187</v>
      </c>
      <c r="E14" t="s" s="306">
        <v>187</v>
      </c>
      <c r="F14" t="s" s="307">
        <v>187</v>
      </c>
      <c r="G14" t="s" s="305">
        <v>187</v>
      </c>
      <c r="H14" t="s" s="308">
        <v>187</v>
      </c>
      <c r="I14" s="85">
        <v>0</v>
      </c>
      <c r="J14" s="85">
        <v>0</v>
      </c>
      <c r="K14" t="s" s="88">
        <v>187</v>
      </c>
    </row>
    <row r="15" spans="1:17" ht="13.25" customHeight="1" x14ac:dyDescent="0.35">
      <c r="A15" s="288"/>
      <c r="B15" s="288">
        <f t="shared" si="0"/>
      </c>
      <c r="C15" t="s" s="289">
        <v>73</v>
      </c>
      <c r="D15" t="s" s="305">
        <v>187</v>
      </c>
      <c r="E15" t="s" s="306">
        <v>187</v>
      </c>
      <c r="F15" t="s" s="307">
        <v>187</v>
      </c>
      <c r="G15" t="s" s="305">
        <v>187</v>
      </c>
      <c r="H15" t="s" s="308">
        <v>187</v>
      </c>
      <c r="I15" s="85">
        <v>0</v>
      </c>
      <c r="J15" s="85">
        <v>0</v>
      </c>
      <c r="K15" t="s" s="88">
        <v>187</v>
      </c>
    </row>
    <row r="16" spans="1:17" ht="13.25" customHeight="1" x14ac:dyDescent="0.35">
      <c r="A16" s="288"/>
      <c r="B16" s="288">
        <f t="shared" si="0"/>
      </c>
      <c r="C16" t="s" s="289">
        <v>74</v>
      </c>
      <c r="D16" t="s" s="305">
        <v>187</v>
      </c>
      <c r="E16" t="s" s="306">
        <v>187</v>
      </c>
      <c r="F16" t="s" s="307">
        <v>187</v>
      </c>
      <c r="G16" t="s" s="305">
        <v>187</v>
      </c>
      <c r="H16" t="s" s="308">
        <v>187</v>
      </c>
      <c r="I16" s="85">
        <v>0</v>
      </c>
      <c r="J16" s="85">
        <v>0</v>
      </c>
      <c r="K16" t="s" s="88">
        <v>187</v>
      </c>
    </row>
    <row r="17" spans="1:11" ht="13.25" customHeight="1" x14ac:dyDescent="0.35">
      <c r="A17" s="290"/>
      <c r="B17" s="290">
        <f t="shared" si="0"/>
      </c>
      <c r="C17" s="291"/>
      <c r="D17" s="309"/>
      <c r="E17" s="310"/>
      <c r="F17" s="311"/>
      <c r="G17" s="309"/>
      <c r="H17" s="312"/>
      <c r="I17" s="86"/>
      <c r="J17" s="86"/>
      <c r="K17" s="89"/>
    </row>
    <row r="18" spans="1:11" ht="13.25" customHeight="1" x14ac:dyDescent="0.35">
      <c r="A18" t="s" s="292">
        <v>8</v>
      </c>
      <c r="B18" s="293">
        <f t="shared" si="0"/>
      </c>
      <c r="C18" t="s" s="294">
        <v>71</v>
      </c>
      <c r="D18" t="s" s="313">
        <v>187</v>
      </c>
      <c r="E18" t="s" s="314">
        <v>187</v>
      </c>
      <c r="F18" t="s" s="315">
        <v>187</v>
      </c>
      <c r="G18" t="s" s="313">
        <v>187</v>
      </c>
      <c r="H18" t="s" s="316">
        <v>187</v>
      </c>
      <c r="I18" s="87">
        <v>0</v>
      </c>
      <c r="J18" s="87">
        <v>0</v>
      </c>
      <c r="K18" t="s" s="90">
        <v>187</v>
      </c>
    </row>
    <row r="19" spans="1:11" ht="13.25" customHeight="1" x14ac:dyDescent="0.35">
      <c r="A19" s="288"/>
      <c r="B19" s="295">
        <f t="shared" si="0"/>
      </c>
      <c r="C19" t="s" s="289">
        <v>72</v>
      </c>
      <c r="D19" t="s" s="305">
        <v>187</v>
      </c>
      <c r="E19" t="s" s="306">
        <v>187</v>
      </c>
      <c r="F19" t="s" s="307">
        <v>187</v>
      </c>
      <c r="G19" t="s" s="305">
        <v>187</v>
      </c>
      <c r="H19" t="s" s="308">
        <v>187</v>
      </c>
      <c r="I19" s="85">
        <v>0</v>
      </c>
      <c r="J19" s="85">
        <v>0</v>
      </c>
      <c r="K19" t="s" s="88">
        <v>187</v>
      </c>
    </row>
    <row r="20" spans="1:11" ht="13.25" customHeight="1" x14ac:dyDescent="0.35">
      <c r="A20" s="288"/>
      <c r="B20" s="288">
        <f t="shared" si="0"/>
      </c>
      <c r="C20" t="s" s="289">
        <v>73</v>
      </c>
      <c r="D20" t="s" s="305">
        <v>187</v>
      </c>
      <c r="E20" t="s" s="306">
        <v>187</v>
      </c>
      <c r="F20" t="s" s="307">
        <v>187</v>
      </c>
      <c r="G20" t="s" s="305">
        <v>187</v>
      </c>
      <c r="H20" t="s" s="308">
        <v>187</v>
      </c>
      <c r="I20" s="85">
        <v>0</v>
      </c>
      <c r="J20" s="85">
        <v>0</v>
      </c>
      <c r="K20" t="s" s="88">
        <v>187</v>
      </c>
    </row>
    <row r="21" spans="1:11" ht="13.25" customHeight="1" x14ac:dyDescent="0.35">
      <c r="A21" s="288"/>
      <c r="B21" s="288">
        <f t="shared" si="0"/>
      </c>
      <c r="C21" t="s" s="289">
        <v>74</v>
      </c>
      <c r="D21" t="s" s="305">
        <v>187</v>
      </c>
      <c r="E21" t="s" s="306">
        <v>187</v>
      </c>
      <c r="F21" t="s" s="307">
        <v>187</v>
      </c>
      <c r="G21" t="s" s="305">
        <v>187</v>
      </c>
      <c r="H21" t="s" s="308">
        <v>187</v>
      </c>
      <c r="I21" s="85">
        <v>0</v>
      </c>
      <c r="J21" s="85">
        <v>0</v>
      </c>
      <c r="K21" t="s" s="88">
        <v>187</v>
      </c>
    </row>
    <row r="22" spans="1:11" ht="13.25" customHeight="1" x14ac:dyDescent="0.35">
      <c r="A22" s="288"/>
      <c r="B22" s="288">
        <f t="shared" si="0"/>
      </c>
      <c r="C22" t="s" s="289">
        <v>75</v>
      </c>
      <c r="D22" t="s" s="305">
        <v>187</v>
      </c>
      <c r="E22" t="s" s="306">
        <v>187</v>
      </c>
      <c r="F22" t="s" s="307">
        <v>187</v>
      </c>
      <c r="G22" t="s" s="305">
        <v>187</v>
      </c>
      <c r="H22" t="s" s="308">
        <v>187</v>
      </c>
      <c r="I22" s="85">
        <v>0</v>
      </c>
      <c r="J22" s="85">
        <v>0</v>
      </c>
      <c r="K22" t="s" s="88">
        <v>187</v>
      </c>
    </row>
    <row r="23" spans="1:11" ht="13.25" customHeight="1" x14ac:dyDescent="0.35">
      <c r="A23" s="288"/>
      <c r="B23" s="288">
        <f t="shared" si="0"/>
      </c>
      <c r="C23" t="s" s="289">
        <v>76</v>
      </c>
      <c r="D23" t="s" s="305">
        <v>187</v>
      </c>
      <c r="E23" t="s" s="306">
        <v>187</v>
      </c>
      <c r="F23" t="s" s="307">
        <v>187</v>
      </c>
      <c r="G23" t="s" s="305">
        <v>187</v>
      </c>
      <c r="H23" t="s" s="308">
        <v>187</v>
      </c>
      <c r="I23" s="85">
        <v>0</v>
      </c>
      <c r="J23" s="85">
        <v>0</v>
      </c>
      <c r="K23" t="s" s="88">
        <v>187</v>
      </c>
    </row>
    <row r="24" spans="1:11" ht="13.25" customHeight="1" x14ac:dyDescent="0.35">
      <c r="A24" s="288"/>
      <c r="B24" s="288">
        <f t="shared" si="0"/>
      </c>
      <c r="C24" t="s" s="289">
        <v>77</v>
      </c>
      <c r="D24" t="s" s="305">
        <v>187</v>
      </c>
      <c r="E24" t="s" s="306">
        <v>187</v>
      </c>
      <c r="F24" t="s" s="307">
        <v>187</v>
      </c>
      <c r="G24" t="s" s="305">
        <v>187</v>
      </c>
      <c r="H24" t="s" s="308">
        <v>187</v>
      </c>
      <c r="I24" s="85">
        <v>0</v>
      </c>
      <c r="J24" s="85">
        <v>0</v>
      </c>
      <c r="K24" t="s" s="88">
        <v>187</v>
      </c>
    </row>
    <row r="25" spans="1:11" ht="13.25" customHeight="1" x14ac:dyDescent="0.35">
      <c r="A25" s="288"/>
      <c r="B25" s="288">
        <f t="shared" si="0"/>
      </c>
      <c r="C25" t="s" s="289">
        <v>78</v>
      </c>
      <c r="D25" s="305"/>
      <c r="E25" s="306"/>
      <c r="F25" s="307"/>
      <c r="G25" s="305"/>
      <c r="H25" s="308"/>
      <c r="I25" s="85"/>
      <c r="J25" s="85"/>
      <c r="K25" s="88"/>
    </row>
    <row r="26" spans="1:11" ht="13.25" customHeight="1" x14ac:dyDescent="0.35">
      <c r="A26" s="288"/>
      <c r="B26" s="288">
        <f t="shared" si="0"/>
      </c>
      <c r="C26" t="s" s="289">
        <v>79</v>
      </c>
      <c r="D26" s="305"/>
      <c r="E26" s="306"/>
      <c r="F26" s="307"/>
      <c r="G26" s="305"/>
      <c r="H26" s="308"/>
      <c r="I26" s="85"/>
      <c r="J26" s="85"/>
      <c r="K26" s="88"/>
    </row>
    <row r="27" spans="1:11" ht="13.25" customHeight="1" x14ac:dyDescent="0.35">
      <c r="A27" s="288"/>
      <c r="B27" s="288">
        <f t="shared" si="0"/>
      </c>
      <c r="C27" t="s" s="289">
        <v>80</v>
      </c>
      <c r="D27" s="305"/>
      <c r="E27" s="306"/>
      <c r="F27" s="307"/>
      <c r="G27" s="305"/>
      <c r="H27" s="308"/>
      <c r="I27" s="85"/>
      <c r="J27" s="85"/>
      <c r="K27" s="88"/>
    </row>
    <row r="28" spans="1:11" ht="13.25" customHeight="1" x14ac:dyDescent="0.35">
      <c r="A28" s="288"/>
      <c r="B28" s="288">
        <f t="shared" si="0"/>
      </c>
      <c r="C28" t="s" s="289">
        <v>128</v>
      </c>
      <c r="D28" s="305"/>
      <c r="E28" s="306"/>
      <c r="F28" s="307"/>
      <c r="G28" s="305"/>
      <c r="H28" s="308"/>
      <c r="I28" s="85"/>
      <c r="J28" s="85"/>
      <c r="K28" s="88"/>
    </row>
    <row r="29" spans="1:11" ht="13.25" customHeight="1" x14ac:dyDescent="0.35">
      <c r="A29" s="290"/>
      <c r="B29" s="290">
        <f t="shared" si="0"/>
      </c>
      <c r="C29" s="291"/>
      <c r="D29" s="309"/>
      <c r="E29" s="310"/>
      <c r="F29" s="311"/>
      <c r="G29" s="309"/>
      <c r="H29" s="312"/>
      <c r="I29" s="86"/>
      <c r="J29" s="86"/>
      <c r="K29" s="89"/>
    </row>
    <row r="30" spans="1:11" ht="13.25" customHeight="1" x14ac:dyDescent="0.35">
      <c r="A30" t="s" s="292">
        <v>197</v>
      </c>
      <c r="B30" s="293">
        <f t="shared" si="0"/>
      </c>
      <c r="C30" t="s" s="294">
        <v>71</v>
      </c>
      <c r="D30" t="s" s="313">
        <v>187</v>
      </c>
      <c r="E30" t="s" s="314">
        <v>187</v>
      </c>
      <c r="F30" t="s" s="315">
        <v>187</v>
      </c>
      <c r="G30" t="s" s="313">
        <v>187</v>
      </c>
      <c r="H30" t="s" s="316">
        <v>187</v>
      </c>
      <c r="I30" s="87">
        <v>0</v>
      </c>
      <c r="J30" s="87">
        <v>0</v>
      </c>
      <c r="K30" t="s" s="90">
        <v>187</v>
      </c>
    </row>
    <row r="31" spans="1:11" ht="13.25" customHeight="1" x14ac:dyDescent="0.35">
      <c r="A31" s="288"/>
      <c r="B31" s="295">
        <f t="shared" si="0"/>
      </c>
      <c r="C31" t="s" s="289">
        <v>72</v>
      </c>
      <c r="D31" t="s" s="305">
        <v>187</v>
      </c>
      <c r="E31" t="s" s="306">
        <v>187</v>
      </c>
      <c r="F31" t="s" s="307">
        <v>187</v>
      </c>
      <c r="G31" t="s" s="305">
        <v>187</v>
      </c>
      <c r="H31" t="s" s="308">
        <v>187</v>
      </c>
      <c r="I31" s="85">
        <v>0</v>
      </c>
      <c r="J31" s="85">
        <v>0</v>
      </c>
      <c r="K31" t="s" s="88">
        <v>187</v>
      </c>
    </row>
    <row r="32" spans="1:11" ht="13.25" customHeight="1" x14ac:dyDescent="0.35">
      <c r="A32" s="288"/>
      <c r="B32" s="288">
        <f t="shared" si="0"/>
      </c>
      <c r="C32" t="s" s="289">
        <v>73</v>
      </c>
      <c r="D32" t="s" s="305">
        <v>187</v>
      </c>
      <c r="E32" t="s" s="306">
        <v>187</v>
      </c>
      <c r="F32" t="s" s="307">
        <v>187</v>
      </c>
      <c r="G32" t="s" s="305">
        <v>187</v>
      </c>
      <c r="H32" t="s" s="308">
        <v>187</v>
      </c>
      <c r="I32" s="85">
        <v>0</v>
      </c>
      <c r="J32" s="85">
        <v>0</v>
      </c>
      <c r="K32" t="s" s="88">
        <v>187</v>
      </c>
    </row>
    <row r="33" spans="1:11" ht="13.25" customHeight="1" x14ac:dyDescent="0.35">
      <c r="A33" s="288"/>
      <c r="B33" s="288">
        <f t="shared" si="0"/>
      </c>
      <c r="C33" t="s" s="289">
        <v>74</v>
      </c>
      <c r="D33" t="s" s="305">
        <v>187</v>
      </c>
      <c r="E33" t="s" s="306">
        <v>187</v>
      </c>
      <c r="F33" t="s" s="307">
        <v>187</v>
      </c>
      <c r="G33" t="s" s="305">
        <v>187</v>
      </c>
      <c r="H33" t="s" s="308">
        <v>187</v>
      </c>
      <c r="I33" s="85">
        <v>0</v>
      </c>
      <c r="J33" s="85">
        <v>0</v>
      </c>
      <c r="K33" t="s" s="88">
        <v>187</v>
      </c>
    </row>
    <row r="34" spans="1:11" ht="13.25" customHeight="1" x14ac:dyDescent="0.35">
      <c r="A34" s="288"/>
      <c r="B34" s="288">
        <f t="shared" si="0"/>
      </c>
      <c r="C34" t="s" s="289">
        <v>82</v>
      </c>
      <c r="D34" t="s" s="305">
        <v>187</v>
      </c>
      <c r="E34" t="s" s="306">
        <v>187</v>
      </c>
      <c r="F34" t="s" s="307">
        <v>187</v>
      </c>
      <c r="G34" t="s" s="305">
        <v>187</v>
      </c>
      <c r="H34" t="s" s="308">
        <v>187</v>
      </c>
      <c r="I34" s="85">
        <v>0</v>
      </c>
      <c r="J34" s="85">
        <v>0</v>
      </c>
      <c r="K34" t="s" s="88">
        <v>187</v>
      </c>
    </row>
    <row r="35" spans="1:11" ht="13.25" customHeight="1" x14ac:dyDescent="0.35">
      <c r="A35" s="288"/>
      <c r="B35" s="288">
        <f t="shared" si="0"/>
      </c>
      <c r="C35" t="s" s="289">
        <v>83</v>
      </c>
      <c r="D35" t="s" s="305">
        <v>187</v>
      </c>
      <c r="E35" t="s" s="306">
        <v>187</v>
      </c>
      <c r="F35" t="s" s="307">
        <v>187</v>
      </c>
      <c r="G35" t="s" s="305">
        <v>187</v>
      </c>
      <c r="H35" t="s" s="308">
        <v>187</v>
      </c>
      <c r="I35" s="85">
        <v>0</v>
      </c>
      <c r="J35" s="85">
        <v>0</v>
      </c>
      <c r="K35" t="s" s="88">
        <v>187</v>
      </c>
    </row>
    <row r="36" spans="1:11" ht="13.25" customHeight="1" x14ac:dyDescent="0.35">
      <c r="A36" s="288"/>
      <c r="B36" s="288">
        <f t="shared" si="0"/>
      </c>
      <c r="C36" t="s" s="289">
        <v>130</v>
      </c>
      <c r="D36" t="s" s="305">
        <v>187</v>
      </c>
      <c r="E36" t="s" s="306">
        <v>187</v>
      </c>
      <c r="F36" t="s" s="307">
        <v>187</v>
      </c>
      <c r="G36" t="s" s="305">
        <v>187</v>
      </c>
      <c r="H36" t="s" s="308">
        <v>187</v>
      </c>
      <c r="I36" s="85">
        <v>0</v>
      </c>
      <c r="J36" s="85">
        <v>0</v>
      </c>
      <c r="K36" t="s" s="88">
        <v>187</v>
      </c>
    </row>
    <row r="37" spans="1:11" ht="13.25" customHeight="1" x14ac:dyDescent="0.35">
      <c r="A37" s="288"/>
      <c r="B37" s="288">
        <f t="shared" si="0"/>
      </c>
      <c r="C37" t="s" s="289">
        <v>79</v>
      </c>
      <c r="D37" t="s" s="305">
        <v>187</v>
      </c>
      <c r="E37" t="s" s="306">
        <v>187</v>
      </c>
      <c r="F37" t="s" s="307">
        <v>187</v>
      </c>
      <c r="G37" t="s" s="305">
        <v>187</v>
      </c>
      <c r="H37" t="s" s="308">
        <v>187</v>
      </c>
      <c r="I37" s="85">
        <v>0</v>
      </c>
      <c r="J37" s="85">
        <v>0</v>
      </c>
      <c r="K37" t="s" s="88">
        <v>187</v>
      </c>
    </row>
    <row r="38" spans="1:11" ht="13.25" customHeight="1" x14ac:dyDescent="0.35">
      <c r="A38" s="288"/>
      <c r="B38" s="288">
        <f t="shared" ref="B38:B54" si="1">B37+1</f>
      </c>
      <c r="C38" t="s" s="289">
        <v>78</v>
      </c>
      <c r="D38" t="s" s="305">
        <v>187</v>
      </c>
      <c r="E38" t="s" s="306">
        <v>187</v>
      </c>
      <c r="F38" t="s" s="307">
        <v>187</v>
      </c>
      <c r="G38" t="s" s="305">
        <v>187</v>
      </c>
      <c r="H38" t="s" s="308">
        <v>187</v>
      </c>
      <c r="I38" s="85">
        <v>0</v>
      </c>
      <c r="J38" s="85">
        <v>0</v>
      </c>
      <c r="K38" t="s" s="88">
        <v>187</v>
      </c>
    </row>
    <row r="39" spans="1:11" ht="13.25" customHeight="1" x14ac:dyDescent="0.35">
      <c r="A39" s="288"/>
      <c r="B39" s="288">
        <f t="shared" si="1"/>
      </c>
      <c r="C39" t="s" s="289">
        <v>156</v>
      </c>
      <c r="D39" t="s" s="305">
        <v>187</v>
      </c>
      <c r="E39" t="s" s="306">
        <v>187</v>
      </c>
      <c r="F39" t="s" s="307">
        <v>187</v>
      </c>
      <c r="G39" t="s" s="305">
        <v>187</v>
      </c>
      <c r="H39" t="s" s="308">
        <v>187</v>
      </c>
      <c r="I39" s="85">
        <v>0</v>
      </c>
      <c r="J39" s="85">
        <v>0</v>
      </c>
      <c r="K39" t="s" s="88">
        <v>187</v>
      </c>
    </row>
    <row r="40" spans="1:11" ht="13.25" customHeight="1" x14ac:dyDescent="0.35">
      <c r="A40" s="290"/>
      <c r="B40" s="290">
        <f t="shared" si="1"/>
      </c>
      <c r="C40" s="291"/>
      <c r="D40" s="309"/>
      <c r="E40" s="310"/>
      <c r="F40" s="311"/>
      <c r="G40" s="309"/>
      <c r="H40" s="312"/>
      <c r="I40" s="86"/>
      <c r="J40" s="86"/>
      <c r="K40" s="89"/>
    </row>
    <row r="41" spans="1:11" ht="13.25" customHeight="1" x14ac:dyDescent="0.35">
      <c r="A41" t="s" s="292">
        <v>169</v>
      </c>
      <c r="B41" s="293">
        <f t="shared" si="1"/>
      </c>
      <c r="C41" t="s" s="294">
        <v>71</v>
      </c>
      <c r="D41" t="s" s="313">
        <v>187</v>
      </c>
      <c r="E41" t="s" s="314">
        <v>187</v>
      </c>
      <c r="F41" t="s" s="315">
        <v>187</v>
      </c>
      <c r="G41" t="s" s="313">
        <v>187</v>
      </c>
      <c r="H41" t="s" s="316">
        <v>187</v>
      </c>
      <c r="I41" s="87">
        <v>0</v>
      </c>
      <c r="J41" s="87">
        <v>0</v>
      </c>
      <c r="K41" t="s" s="90">
        <v>187</v>
      </c>
    </row>
    <row r="42" spans="1:11" ht="13.25" customHeight="1" x14ac:dyDescent="0.35">
      <c r="A42" s="288"/>
      <c r="B42" s="295">
        <f t="shared" si="1"/>
      </c>
      <c r="C42" t="s" s="289">
        <v>72</v>
      </c>
      <c r="D42" t="s" s="305">
        <v>187</v>
      </c>
      <c r="E42" t="s" s="306">
        <v>187</v>
      </c>
      <c r="F42" t="s" s="307">
        <v>187</v>
      </c>
      <c r="G42" t="s" s="305">
        <v>187</v>
      </c>
      <c r="H42" t="s" s="308">
        <v>187</v>
      </c>
      <c r="I42" s="85">
        <v>0</v>
      </c>
      <c r="J42" s="85">
        <v>0</v>
      </c>
      <c r="K42" t="s" s="106">
        <v>187</v>
      </c>
    </row>
    <row r="43" spans="1:11" ht="13.25" customHeight="1" x14ac:dyDescent="0.35">
      <c r="A43" s="288"/>
      <c r="B43" s="288">
        <f t="shared" si="1"/>
      </c>
      <c r="C43" t="s" s="289">
        <v>73</v>
      </c>
      <c r="D43" t="s" s="305">
        <v>187</v>
      </c>
      <c r="E43" t="s" s="306">
        <v>187</v>
      </c>
      <c r="F43" t="s" s="307">
        <v>187</v>
      </c>
      <c r="G43" t="s" s="305">
        <v>187</v>
      </c>
      <c r="H43" t="s" s="308">
        <v>187</v>
      </c>
      <c r="I43" s="85">
        <v>0</v>
      </c>
      <c r="J43" s="85">
        <v>0</v>
      </c>
      <c r="K43" t="s" s="88">
        <v>187</v>
      </c>
    </row>
    <row r="44" spans="1:11" ht="13.25" customHeight="1" x14ac:dyDescent="0.35">
      <c r="A44" s="288"/>
      <c r="B44" s="288">
        <f t="shared" si="1"/>
      </c>
      <c r="C44" t="s" s="289">
        <v>74</v>
      </c>
      <c r="D44" t="s" s="305">
        <v>187</v>
      </c>
      <c r="E44" t="s" s="306">
        <v>187</v>
      </c>
      <c r="F44" t="s" s="307">
        <v>187</v>
      </c>
      <c r="G44" t="s" s="305">
        <v>187</v>
      </c>
      <c r="H44" t="s" s="308">
        <v>187</v>
      </c>
      <c r="I44" s="85">
        <v>0</v>
      </c>
      <c r="J44" s="85">
        <v>0</v>
      </c>
      <c r="K44" t="s" s="88">
        <v>187</v>
      </c>
    </row>
    <row r="45" spans="1:11" ht="13.25" customHeight="1" x14ac:dyDescent="0.35">
      <c r="A45" s="288"/>
      <c r="B45" s="288">
        <f t="shared" si="1"/>
      </c>
      <c r="C45" t="s" s="289">
        <v>129</v>
      </c>
      <c r="D45" t="s" s="305">
        <v>187</v>
      </c>
      <c r="E45" t="s" s="306">
        <v>187</v>
      </c>
      <c r="F45" t="s" s="307">
        <v>187</v>
      </c>
      <c r="G45" t="s" s="305">
        <v>187</v>
      </c>
      <c r="H45" t="s" s="308">
        <v>187</v>
      </c>
      <c r="I45" s="85">
        <v>0</v>
      </c>
      <c r="J45" s="85">
        <v>0</v>
      </c>
      <c r="K45" t="s" s="88">
        <v>187</v>
      </c>
    </row>
    <row r="46" spans="1:11" ht="13.25" customHeight="1" x14ac:dyDescent="0.35">
      <c r="A46" s="290"/>
      <c r="B46" s="290">
        <f t="shared" si="1"/>
      </c>
      <c r="C46" s="291"/>
      <c r="D46" s="309"/>
      <c r="E46" s="310"/>
      <c r="F46" s="311"/>
      <c r="G46" s="309"/>
      <c r="H46" s="312"/>
      <c r="I46" s="86"/>
      <c r="J46" s="86"/>
      <c r="K46" s="89"/>
    </row>
    <row r="47" spans="1:11" ht="13.25" customHeight="1" x14ac:dyDescent="0.35">
      <c r="A47" t="s" s="292">
        <v>151</v>
      </c>
      <c r="B47" s="293">
        <f t="shared" si="1"/>
      </c>
      <c r="C47" t="s" s="294">
        <v>71</v>
      </c>
      <c r="D47" s="313"/>
      <c r="E47" s="314"/>
      <c r="F47" s="315"/>
      <c r="G47" s="313"/>
      <c r="H47" s="316"/>
      <c r="I47" s="87"/>
      <c r="J47" s="87"/>
      <c r="K47" s="90"/>
    </row>
    <row r="48" spans="1:11" ht="13.25" customHeight="1" x14ac:dyDescent="0.35">
      <c r="A48" s="288"/>
      <c r="B48" s="295">
        <f t="shared" si="1"/>
      </c>
      <c r="C48" t="s" s="289">
        <v>72</v>
      </c>
      <c r="D48" s="305"/>
      <c r="E48" s="306"/>
      <c r="F48" s="307"/>
      <c r="G48" s="305"/>
      <c r="H48" s="308"/>
      <c r="I48" s="85"/>
      <c r="J48" s="85"/>
      <c r="K48" s="88"/>
    </row>
    <row r="49" spans="1:11" ht="13.25" customHeight="1" x14ac:dyDescent="0.35">
      <c r="A49" s="288"/>
      <c r="B49" s="288">
        <f t="shared" si="1"/>
      </c>
      <c r="C49" t="s" s="289">
        <v>73</v>
      </c>
      <c r="D49" s="305"/>
      <c r="E49" s="306"/>
      <c r="F49" s="307"/>
      <c r="G49" s="305"/>
      <c r="H49" s="308"/>
      <c r="I49" s="85"/>
      <c r="J49" s="85"/>
      <c r="K49" s="88"/>
    </row>
    <row r="50" spans="1:11" ht="13.25" customHeight="1" x14ac:dyDescent="0.35">
      <c r="A50" s="288"/>
      <c r="B50" s="288">
        <f t="shared" si="1"/>
      </c>
      <c r="C50" t="s" s="289">
        <v>74</v>
      </c>
      <c r="D50" s="305"/>
      <c r="E50" s="306"/>
      <c r="F50" s="307"/>
      <c r="G50" s="305"/>
      <c r="H50" s="308"/>
      <c r="I50" s="85"/>
      <c r="J50" s="85"/>
      <c r="K50" s="88"/>
    </row>
    <row r="51" spans="1:11" ht="13.25" customHeight="1" x14ac:dyDescent="0.35">
      <c r="A51" s="288"/>
      <c r="B51" s="288">
        <f t="shared" si="1"/>
      </c>
      <c r="C51" t="s" s="289">
        <v>129</v>
      </c>
      <c r="D51" s="305"/>
      <c r="E51" s="306"/>
      <c r="F51" s="307"/>
      <c r="G51" s="305"/>
      <c r="H51" s="308"/>
      <c r="I51" s="85"/>
      <c r="J51" s="85"/>
      <c r="K51" s="88"/>
    </row>
    <row r="52" spans="1:11" ht="13.25" customHeight="1" x14ac:dyDescent="0.35">
      <c r="A52" s="290"/>
      <c r="B52" s="290">
        <f t="shared" si="1"/>
      </c>
      <c r="C52" s="291"/>
      <c r="D52" s="309"/>
      <c r="E52" s="310"/>
      <c r="F52" s="311"/>
      <c r="G52" s="309"/>
      <c r="H52" s="312"/>
      <c r="I52" s="86"/>
      <c r="J52" s="86"/>
      <c r="K52" s="89"/>
    </row>
    <row r="53" spans="1:11" ht="13.25" customHeight="1" x14ac:dyDescent="0.35">
      <c r="A53" t="s" s="292">
        <v>152</v>
      </c>
      <c r="B53" s="293">
        <f t="shared" si="1"/>
      </c>
      <c r="C53" t="s" s="294">
        <v>71</v>
      </c>
      <c r="D53" s="313"/>
      <c r="E53" s="314"/>
      <c r="F53" s="315"/>
      <c r="G53" s="313"/>
      <c r="H53" s="316"/>
      <c r="I53" s="87"/>
      <c r="J53" s="87"/>
      <c r="K53" s="90"/>
    </row>
    <row r="54" spans="1:11" ht="13.25" customHeight="1" x14ac:dyDescent="0.35">
      <c r="A54" s="288"/>
      <c r="B54" s="295">
        <f t="shared" si="1"/>
      </c>
      <c r="C54" t="s" s="289">
        <v>72</v>
      </c>
      <c r="D54" s="305"/>
      <c r="E54" s="306"/>
      <c r="F54" s="307"/>
      <c r="G54" s="305"/>
      <c r="H54" s="308"/>
      <c r="I54" s="85"/>
      <c r="J54" s="85"/>
      <c r="K54" s="88"/>
    </row>
    <row r="55" spans="1:11" ht="13.25" customHeight="1" x14ac:dyDescent="0.35">
      <c r="A55" s="288"/>
      <c r="B55" s="288">
        <f>B54+1</f>
      </c>
      <c r="C55" t="s" s="289">
        <v>73</v>
      </c>
      <c r="D55" s="305"/>
      <c r="E55" s="306"/>
      <c r="F55" s="307"/>
      <c r="G55" s="305"/>
      <c r="H55" s="308"/>
      <c r="I55" s="85"/>
      <c r="J55" s="85"/>
      <c r="K55" s="88"/>
    </row>
    <row r="56" spans="1:11" ht="13.25" customHeight="1" x14ac:dyDescent="0.35">
      <c r="A56" s="288"/>
      <c r="B56" s="288">
        <f>B55+1</f>
      </c>
      <c r="C56" t="s" s="289">
        <v>74</v>
      </c>
      <c r="D56" s="305"/>
      <c r="E56" s="306"/>
      <c r="F56" s="307"/>
      <c r="G56" s="305"/>
      <c r="H56" s="308"/>
      <c r="I56" s="85"/>
      <c r="J56" s="85"/>
      <c r="K56" s="88"/>
    </row>
    <row r="57" spans="1:11" ht="13.25" customHeight="1" x14ac:dyDescent="0.35">
      <c r="A57" s="290"/>
      <c r="B57" s="290">
        <f>B56+1</f>
      </c>
      <c r="C57" t="s" s="291">
        <v>129</v>
      </c>
      <c r="D57" s="309"/>
      <c r="E57" s="310"/>
      <c r="F57" s="311"/>
      <c r="G57" s="309"/>
      <c r="H57" s="312"/>
      <c r="I57" s="86"/>
      <c r="J57" s="86"/>
      <c r="K57" s="89"/>
    </row>
    <row r="58" spans="1:11" ht="13.25" customHeight="1" x14ac:dyDescent="0.35">
      <c r="A58" s="220"/>
      <c r="B58" s="221"/>
      <c r="C58" t="s" s="272">
        <v>84</v>
      </c>
      <c r="D58" s="273"/>
      <c r="E58" s="273"/>
      <c r="F58" s="273"/>
      <c r="G58" s="273"/>
      <c r="H58" s="274"/>
      <c r="I58" s="222">
        <f>SUM(I5:I57)</f>
      </c>
      <c r="J58" s="222">
        <f>SUM(J5:J57)</f>
      </c>
      <c r="K58" t="s" s="223">
        <v>158</v>
      </c>
    </row>
    <row r="59" spans="1:11" ht="13.25" customHeight="1" x14ac:dyDescent="0.35">
      <c r="A59" s="224"/>
      <c r="B59" s="225"/>
      <c r="C59" s="225"/>
      <c r="D59" s="225"/>
      <c r="E59" s="225"/>
      <c r="F59" s="225"/>
      <c r="G59" s="225"/>
      <c r="H59" s="225"/>
      <c r="I59" t="s" s="226">
        <v>171</v>
      </c>
      <c r="J59" s="225"/>
      <c r="K59" s="225"/>
    </row>
  </sheetData>
  <mergeCells count="2">
    <mergeCell ref="C58:H58"/>
    <mergeCell ref="A2:H3"/>
  </mergeCells>
  <phoneticPr fontId="0" type="noConversion"/>
  <pageMargins left="0.70866141732283472" right="0.39370078740157483" top="0.39370078740157483" bottom="0.19685039370078741" header="0.31496062992125984" footer="0.31496062992125984"/>
  <pageSetup paperSize="9"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sheetViews>
    <sheetView tabSelected="1" workbookViewId="0">
      <selection activeCell="A47" sqref="A47"/>
    </sheetView>
  </sheetViews>
  <sheetFormatPr defaultColWidth="8.90625" defaultRowHeight="14" x14ac:dyDescent="0.3"/>
  <cols>
    <col min="1" max="1" width="2.36328125" style="8" customWidth="1"/>
    <col min="2" max="9" width="8.90625" style="8" customWidth="1"/>
    <col min="10" max="10" width="22.7265625" style="8" customWidth="1"/>
    <col min="11" max="16384" width="8.90625" style="8"/>
  </cols>
  <sheetData>
    <row r="1" spans="1:10" x14ac:dyDescent="0.3">
      <c r="A1" t="s" s="277">
        <v>85</v>
      </c>
      <c r="B1" s="277"/>
      <c r="C1" s="277"/>
      <c r="D1" s="277"/>
      <c r="E1" s="277"/>
      <c r="F1" s="277"/>
      <c r="G1" s="277"/>
      <c r="H1" s="277"/>
      <c r="I1" s="277"/>
      <c r="J1" s="277"/>
    </row>
    <row r="2" spans="1:10" ht="12" customHeight="1" x14ac:dyDescent="0.3">
      <c r="A2" t="s" s="9">
        <v>89</v>
      </c>
      <c r="B2" t="s" s="279">
        <v>180</v>
      </c>
      <c r="C2" s="279"/>
      <c r="D2" s="279"/>
      <c r="E2" s="279"/>
      <c r="F2" s="279"/>
      <c r="G2" s="279"/>
      <c r="H2" s="279"/>
      <c r="I2" s="279"/>
      <c r="J2" s="279"/>
    </row>
    <row r="3" spans="1:10" ht="23" customHeight="1" x14ac:dyDescent="0.3">
      <c r="A3" t="s" s="10">
        <v>89</v>
      </c>
      <c r="B3" t="s" s="278">
        <v>90</v>
      </c>
      <c r="C3" s="278"/>
      <c r="D3" s="278"/>
      <c r="E3" s="278"/>
      <c r="F3" s="278"/>
      <c r="G3" s="278"/>
      <c r="H3" s="278"/>
      <c r="I3" s="278"/>
      <c r="J3" s="278"/>
    </row>
    <row r="4" spans="1:10" ht="12" customHeight="1" x14ac:dyDescent="0.3">
      <c r="A4" t="s" s="13">
        <v>89</v>
      </c>
      <c r="B4" t="s" s="232">
        <v>91</v>
      </c>
      <c r="C4" s="232"/>
      <c r="D4" s="232"/>
      <c r="E4" s="232"/>
      <c r="F4" s="232"/>
      <c r="G4" s="232"/>
      <c r="H4" s="232"/>
      <c r="I4" s="232"/>
      <c r="J4" s="232"/>
    </row>
    <row r="5" spans="1:10" ht="12" customHeight="1" x14ac:dyDescent="0.3">
      <c r="A5" t="s" s="13">
        <v>89</v>
      </c>
      <c r="B5" t="s" s="232">
        <v>92</v>
      </c>
      <c r="C5" s="232"/>
      <c r="D5" s="232"/>
      <c r="E5" s="232"/>
      <c r="F5" s="232"/>
      <c r="G5" s="232"/>
      <c r="H5" s="232"/>
      <c r="I5" s="232"/>
      <c r="J5" s="232"/>
    </row>
    <row r="6" spans="1:10" ht="23" customHeight="1" x14ac:dyDescent="0.3">
      <c r="A6" t="s" s="11">
        <v>89</v>
      </c>
      <c r="B6" t="s" s="248">
        <v>93</v>
      </c>
      <c r="C6" s="248"/>
      <c r="D6" s="248"/>
      <c r="E6" s="248"/>
      <c r="F6" s="248"/>
      <c r="G6" s="248"/>
      <c r="H6" s="248"/>
      <c r="I6" s="248"/>
      <c r="J6" s="248"/>
    </row>
    <row r="7" spans="1:10" ht="23" customHeight="1" x14ac:dyDescent="0.3">
      <c r="A7" t="s" s="11">
        <v>89</v>
      </c>
      <c r="B7" t="s" s="248">
        <v>94</v>
      </c>
      <c r="C7" s="248"/>
      <c r="D7" s="248"/>
      <c r="E7" s="248"/>
      <c r="F7" s="248"/>
      <c r="G7" s="248"/>
      <c r="H7" s="248"/>
      <c r="I7" s="248"/>
      <c r="J7" s="248"/>
    </row>
    <row r="8" spans="1:10" ht="32" customHeight="1" x14ac:dyDescent="0.3">
      <c r="A8" t="s" s="11">
        <v>89</v>
      </c>
      <c r="B8" t="s" s="248">
        <v>95</v>
      </c>
      <c r="C8" s="248"/>
      <c r="D8" s="248"/>
      <c r="E8" s="248"/>
      <c r="F8" s="248"/>
      <c r="G8" s="248"/>
      <c r="H8" s="248"/>
      <c r="I8" s="248"/>
      <c r="J8" s="248"/>
    </row>
    <row r="9" spans="1:10" ht="32" customHeight="1" x14ac:dyDescent="0.3">
      <c r="A9" t="s" s="11">
        <v>89</v>
      </c>
      <c r="B9" t="s" s="280">
        <v>96</v>
      </c>
      <c r="C9" s="280"/>
      <c r="D9" s="280"/>
      <c r="E9" s="280"/>
      <c r="F9" s="280"/>
      <c r="G9" s="280"/>
      <c r="H9" s="280"/>
      <c r="I9" s="280"/>
      <c r="J9" s="280"/>
    </row>
    <row r="10" spans="1:10" ht="12" customHeight="1" x14ac:dyDescent="0.3">
      <c r="A10" t="s" s="12">
        <v>89</v>
      </c>
      <c r="B10" t="s" s="1">
        <v>97</v>
      </c>
    </row>
    <row r="11" spans="1:10" ht="12" customHeight="1" x14ac:dyDescent="0.3">
      <c r="A11" t="s" s="12">
        <v>89</v>
      </c>
      <c r="B11" t="s" s="1">
        <v>98</v>
      </c>
    </row>
    <row r="12" spans="1:10" ht="8" customHeight="1" x14ac:dyDescent="0.3">
      <c r="B12" s="1"/>
    </row>
    <row r="13" spans="1:10" x14ac:dyDescent="0.3">
      <c r="A13" t="s" s="230">
        <v>86</v>
      </c>
      <c r="B13" s="227"/>
      <c r="C13" s="227"/>
      <c r="D13" s="227"/>
      <c r="E13" s="227"/>
      <c r="F13" s="227"/>
      <c r="G13" s="227"/>
      <c r="H13" s="227"/>
      <c r="I13" s="227"/>
      <c r="J13" s="227"/>
    </row>
    <row r="14" spans="1:10" ht="12" customHeight="1" x14ac:dyDescent="0.3">
      <c r="A14" t="s" s="10">
        <v>89</v>
      </c>
      <c r="B14" t="s" s="1">
        <v>99</v>
      </c>
    </row>
    <row r="15" spans="1:10" ht="12" customHeight="1" x14ac:dyDescent="0.3">
      <c r="A15" t="s" s="10">
        <v>89</v>
      </c>
      <c r="B15" t="s" s="1">
        <v>100</v>
      </c>
    </row>
    <row r="16" spans="1:10" ht="12" customHeight="1" x14ac:dyDescent="0.3">
      <c r="A16" t="s" s="10">
        <v>89</v>
      </c>
      <c r="B16" t="s" s="1">
        <v>101</v>
      </c>
    </row>
    <row r="17" spans="1:10" ht="12" customHeight="1" x14ac:dyDescent="0.3">
      <c r="A17" t="s" s="10">
        <v>89</v>
      </c>
      <c r="B17" t="s" s="1">
        <v>102</v>
      </c>
    </row>
    <row r="18" spans="1:10" ht="23" customHeight="1" x14ac:dyDescent="0.3">
      <c r="A18" t="s" s="10">
        <v>89</v>
      </c>
      <c r="B18" t="s" s="278">
        <v>103</v>
      </c>
      <c r="C18" s="278"/>
      <c r="D18" s="278"/>
      <c r="E18" s="278"/>
      <c r="F18" s="278"/>
      <c r="G18" s="278"/>
      <c r="H18" s="278"/>
      <c r="I18" s="278"/>
      <c r="J18" s="278"/>
    </row>
    <row r="19" spans="1:10" ht="12" customHeight="1" x14ac:dyDescent="0.3">
      <c r="A19" t="s" s="10">
        <v>89</v>
      </c>
      <c r="B19" t="s" s="1">
        <v>104</v>
      </c>
    </row>
    <row r="20" spans="1:10" ht="8" customHeight="1" x14ac:dyDescent="0.3">
      <c r="B20" s="1"/>
    </row>
    <row r="21" spans="1:10" x14ac:dyDescent="0.3">
      <c r="A21" t="s" s="230">
        <v>87</v>
      </c>
      <c r="B21" s="227"/>
      <c r="C21" s="227"/>
      <c r="D21" s="227"/>
      <c r="E21" s="227"/>
      <c r="F21" s="227"/>
      <c r="G21" s="227"/>
      <c r="H21" s="227"/>
      <c r="I21" s="227"/>
      <c r="J21" s="227"/>
    </row>
    <row r="22" spans="1:10" ht="23" customHeight="1" x14ac:dyDescent="0.3">
      <c r="A22" t="s" s="10">
        <v>89</v>
      </c>
      <c r="B22" t="s" s="278">
        <v>105</v>
      </c>
      <c r="C22" s="278"/>
      <c r="D22" s="278"/>
      <c r="E22" s="278"/>
      <c r="F22" s="278"/>
      <c r="G22" s="278"/>
      <c r="H22" s="278"/>
      <c r="I22" s="278"/>
      <c r="J22" s="278"/>
    </row>
    <row r="23" spans="1:10" ht="23" customHeight="1" x14ac:dyDescent="0.3">
      <c r="A23" t="s" s="10">
        <v>89</v>
      </c>
      <c r="B23" t="s" s="278">
        <v>106</v>
      </c>
      <c r="C23" s="278"/>
      <c r="D23" s="278"/>
      <c r="E23" s="278"/>
      <c r="F23" s="278"/>
      <c r="G23" s="278"/>
      <c r="H23" s="278"/>
      <c r="I23" s="278"/>
      <c r="J23" s="278"/>
    </row>
    <row r="24" spans="1:10" ht="32" customHeight="1" x14ac:dyDescent="0.3">
      <c r="A24" t="s" s="10">
        <v>89</v>
      </c>
      <c r="B24" t="s" s="278">
        <v>107</v>
      </c>
      <c r="C24" s="278"/>
      <c r="D24" s="278"/>
      <c r="E24" s="278"/>
      <c r="F24" s="278"/>
      <c r="G24" s="278"/>
      <c r="H24" s="278"/>
      <c r="I24" s="278"/>
      <c r="J24" s="278"/>
    </row>
    <row r="25" spans="1:10" ht="12" customHeight="1" x14ac:dyDescent="0.3">
      <c r="A25" t="s" s="10">
        <v>89</v>
      </c>
      <c r="B25" t="s" s="1">
        <v>108</v>
      </c>
    </row>
    <row r="26" spans="1:10" ht="12" customHeight="1" x14ac:dyDescent="0.3">
      <c r="A26" t="s" s="10">
        <v>89</v>
      </c>
      <c r="B26" t="s" s="1">
        <v>109</v>
      </c>
    </row>
    <row r="27" spans="1:10" ht="32" customHeight="1" x14ac:dyDescent="0.3">
      <c r="A27" t="s" s="10">
        <v>89</v>
      </c>
      <c r="B27" t="s" s="278">
        <v>110</v>
      </c>
      <c r="C27" s="278"/>
      <c r="D27" s="278"/>
      <c r="E27" s="278"/>
      <c r="F27" s="278"/>
      <c r="G27" s="278"/>
      <c r="H27" s="278"/>
      <c r="I27" s="278"/>
      <c r="J27" s="278"/>
    </row>
    <row r="28" spans="1:10" ht="12" customHeight="1" x14ac:dyDescent="0.3">
      <c r="A28" t="s" s="11">
        <v>89</v>
      </c>
      <c r="B28" t="s" s="6">
        <v>111</v>
      </c>
    </row>
    <row r="29" spans="1:10" ht="12" customHeight="1" x14ac:dyDescent="0.3">
      <c r="A29" t="s" s="10">
        <v>89</v>
      </c>
      <c r="B29" t="s" s="6">
        <v>112</v>
      </c>
    </row>
    <row r="30" spans="1:10" ht="12" customHeight="1" x14ac:dyDescent="0.3">
      <c r="A30" t="s" s="10">
        <v>89</v>
      </c>
      <c r="B30" t="s" s="6">
        <v>113</v>
      </c>
    </row>
    <row r="31" spans="1:10" ht="12" customHeight="1" x14ac:dyDescent="0.3">
      <c r="A31" t="s" s="10">
        <v>89</v>
      </c>
      <c r="B31" t="s" s="1">
        <v>114</v>
      </c>
    </row>
    <row r="32" spans="1:10" ht="23" customHeight="1" x14ac:dyDescent="0.3">
      <c r="A32" t="s" s="10">
        <v>89</v>
      </c>
      <c r="B32" t="s" s="278">
        <v>115</v>
      </c>
      <c r="C32" s="278"/>
      <c r="D32" s="278"/>
      <c r="E32" s="278"/>
      <c r="F32" s="278"/>
      <c r="G32" s="278"/>
      <c r="H32" s="278"/>
      <c r="I32" s="278"/>
      <c r="J32" s="278"/>
    </row>
    <row r="33" spans="1:10" x14ac:dyDescent="0.3">
      <c r="A33" t="s" s="230">
        <v>88</v>
      </c>
      <c r="B33" s="227"/>
      <c r="C33" s="227"/>
      <c r="D33" s="227"/>
      <c r="E33" s="227"/>
      <c r="F33" s="227"/>
      <c r="G33" s="227"/>
      <c r="H33" s="227"/>
      <c r="I33" s="227"/>
      <c r="J33" s="227"/>
    </row>
    <row r="34" spans="1:10" ht="23" customHeight="1" x14ac:dyDescent="0.3">
      <c r="A34" t="s" s="11">
        <v>89</v>
      </c>
      <c r="B34" t="s" s="248">
        <v>116</v>
      </c>
      <c r="C34" s="248"/>
      <c r="D34" s="248"/>
      <c r="E34" s="248"/>
      <c r="F34" s="248"/>
      <c r="G34" s="248"/>
      <c r="H34" s="248"/>
      <c r="I34" s="248"/>
      <c r="J34" s="248"/>
    </row>
    <row r="35" spans="1:10" ht="23" customHeight="1" x14ac:dyDescent="0.3">
      <c r="A35" t="s" s="11">
        <v>89</v>
      </c>
      <c r="B35" t="s" s="248">
        <v>117</v>
      </c>
      <c r="C35" s="248"/>
      <c r="D35" s="248"/>
      <c r="E35" s="248"/>
      <c r="F35" s="248"/>
      <c r="G35" s="248"/>
      <c r="H35" s="248"/>
      <c r="I35" s="248"/>
      <c r="J35" s="248"/>
    </row>
    <row r="36" spans="1:10" ht="23" customHeight="1" x14ac:dyDescent="0.3">
      <c r="A36" t="s" s="11">
        <v>89</v>
      </c>
      <c r="B36" t="s" s="248">
        <v>118</v>
      </c>
      <c r="C36" s="248"/>
      <c r="D36" s="248"/>
      <c r="E36" s="248"/>
      <c r="F36" s="248"/>
      <c r="G36" s="248"/>
      <c r="H36" s="248"/>
      <c r="I36" s="248"/>
      <c r="J36" s="248"/>
    </row>
    <row r="37" spans="1:10" ht="12" customHeight="1" x14ac:dyDescent="0.3">
      <c r="A37" t="s" s="10">
        <v>89</v>
      </c>
      <c r="B37" t="s" s="1">
        <v>119</v>
      </c>
    </row>
    <row r="38" spans="1:10" ht="23" customHeight="1" x14ac:dyDescent="0.3">
      <c r="A38" t="s" s="10">
        <v>89</v>
      </c>
      <c r="B38" t="s" s="278">
        <v>106</v>
      </c>
      <c r="C38" s="278"/>
      <c r="D38" s="278"/>
      <c r="E38" s="278"/>
      <c r="F38" s="278"/>
      <c r="G38" s="278"/>
      <c r="H38" s="278"/>
      <c r="I38" s="278"/>
      <c r="J38" s="278"/>
    </row>
    <row r="39" spans="1:10" ht="32" customHeight="1" x14ac:dyDescent="0.3">
      <c r="A39" t="s" s="10">
        <v>89</v>
      </c>
      <c r="B39" t="s" s="278">
        <v>120</v>
      </c>
      <c r="C39" s="278"/>
      <c r="D39" s="278"/>
      <c r="E39" s="278"/>
      <c r="F39" s="278"/>
      <c r="G39" s="278"/>
      <c r="H39" s="278"/>
      <c r="I39" s="278"/>
      <c r="J39" s="278"/>
    </row>
    <row r="40" spans="1:10" ht="12" customHeight="1" x14ac:dyDescent="0.3">
      <c r="A40" t="s" s="10">
        <v>89</v>
      </c>
      <c r="B40" t="s" s="1">
        <v>108</v>
      </c>
    </row>
    <row r="41" spans="1:10" ht="23" customHeight="1" x14ac:dyDescent="0.3">
      <c r="A41" t="s" s="10">
        <v>89</v>
      </c>
      <c r="B41" t="s" s="278">
        <v>121</v>
      </c>
      <c r="C41" s="278"/>
      <c r="D41" s="278"/>
      <c r="E41" s="278"/>
      <c r="F41" s="278"/>
      <c r="G41" s="278"/>
      <c r="H41" s="278"/>
      <c r="I41" s="278"/>
      <c r="J41" s="278"/>
    </row>
    <row r="42" spans="1:10" ht="23" customHeight="1" x14ac:dyDescent="0.3">
      <c r="A42" t="s" s="10">
        <v>89</v>
      </c>
      <c r="B42" t="s" s="278">
        <v>122</v>
      </c>
      <c r="C42" s="278"/>
      <c r="D42" s="278"/>
      <c r="E42" s="278"/>
      <c r="F42" s="278"/>
      <c r="G42" s="278"/>
      <c r="H42" s="278"/>
      <c r="I42" s="278"/>
      <c r="J42" s="278"/>
    </row>
    <row r="43" spans="1:10" ht="32" customHeight="1" x14ac:dyDescent="0.3">
      <c r="A43" t="s" s="10">
        <v>89</v>
      </c>
      <c r="B43" t="s" s="278">
        <v>123</v>
      </c>
      <c r="C43" s="278"/>
      <c r="D43" s="278"/>
      <c r="E43" s="278"/>
      <c r="F43" s="278"/>
      <c r="G43" s="278"/>
      <c r="H43" s="278"/>
      <c r="I43" s="278"/>
      <c r="J43" s="278"/>
    </row>
    <row r="44" spans="1:10" ht="32" customHeight="1" x14ac:dyDescent="0.3">
      <c r="A44" t="s" s="10">
        <v>89</v>
      </c>
      <c r="B44" t="s" s="278">
        <v>170</v>
      </c>
      <c r="C44" s="278"/>
      <c r="D44" s="278"/>
      <c r="E44" s="278"/>
      <c r="F44" s="278"/>
      <c r="G44" s="278"/>
      <c r="H44" s="278"/>
      <c r="I44" s="278"/>
      <c r="J44" s="278"/>
    </row>
    <row r="45" spans="1:10" ht="23" customHeight="1" x14ac:dyDescent="0.3">
      <c r="A45" t="s" s="10">
        <v>89</v>
      </c>
      <c r="B45" t="s" s="278">
        <v>124</v>
      </c>
      <c r="C45" s="278"/>
      <c r="D45" s="278"/>
      <c r="E45" s="278"/>
      <c r="F45" s="278"/>
      <c r="G45" s="278"/>
      <c r="H45" s="278"/>
      <c r="I45" s="278"/>
      <c r="J45" s="278"/>
    </row>
    <row r="46" spans="1:10" ht="8" customHeight="1" x14ac:dyDescent="0.3">
      <c r="B46" s="1"/>
    </row>
    <row r="47" spans="1:10" x14ac:dyDescent="0.3">
      <c r="A47" t="s" s="231">
        <v>198</v>
      </c>
      <c r="B47" s="227"/>
      <c r="C47" s="227"/>
      <c r="D47" s="227"/>
      <c r="E47" s="227"/>
      <c r="F47" s="227"/>
      <c r="G47" s="227"/>
      <c r="H47" s="227"/>
      <c r="I47" s="227"/>
      <c r="J47" s="227"/>
    </row>
  </sheetData>
  <mergeCells count="25">
    <mergeCell ref="B44:J44"/>
    <mergeCell ref="B45:J45"/>
    <mergeCell ref="B36:J36"/>
    <mergeCell ref="B38:J38"/>
    <mergeCell ref="B39:J39"/>
    <mergeCell ref="B41:J41"/>
    <mergeCell ref="B42:J42"/>
    <mergeCell ref="B43:J43"/>
    <mergeCell ref="B34:J34"/>
    <mergeCell ref="B2:J2"/>
    <mergeCell ref="B3:J3"/>
    <mergeCell ref="B35:J35"/>
    <mergeCell ref="B6:J6"/>
    <mergeCell ref="B7:J7"/>
    <mergeCell ref="B8:J8"/>
    <mergeCell ref="B9:J9"/>
    <mergeCell ref="B18:J18"/>
    <mergeCell ref="B22:J22"/>
    <mergeCell ref="A1:J1"/>
    <mergeCell ref="B4:J4"/>
    <mergeCell ref="B5:J5"/>
    <mergeCell ref="B32:J32"/>
    <mergeCell ref="B23:J23"/>
    <mergeCell ref="B24:J24"/>
    <mergeCell ref="B27:J27"/>
  </mergeCells>
  <phoneticPr fontId="0" type="noConversion"/>
  <pageMargins left="0.70866141732283472" right="0.70866141732283472" top="0.39370078740157483" bottom="0.39370078740157483" header="0.31496062992125984" footer="0.31496062992125984"/>
  <pageSetup paperSize="9" scale="90" orientation="portrait"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5</vt:i4>
      </vt:variant>
      <vt:variant>
        <vt:lpstr>Navngivne områder</vt:lpstr>
      </vt:variant>
      <vt:variant>
        <vt:i4>3</vt:i4>
      </vt:variant>
    </vt:vector>
  </HeadingPairs>
  <TitlesOfParts>
    <vt:vector size="8" baseType="lpstr">
      <vt:lpstr>Side 1</vt:lpstr>
      <vt:lpstr>Side2.1</vt:lpstr>
      <vt:lpstr>Side 3 - Vedligehold</vt:lpstr>
      <vt:lpstr>Side 4</vt:lpstr>
      <vt:lpstr>Ark1</vt:lpstr>
      <vt:lpstr>'Side 1'!Udskriftsområde</vt:lpstr>
      <vt:lpstr>'Side 3 - Vedligehold'!Udskriftsområde</vt:lpstr>
      <vt:lpstr>Side2.1!Udskriftsområde</vt:lpstr>
    </vt:vector>
  </TitlesOfParts>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Henrik</dc:creator>
  <cp:lastModifiedBy>Bruger</cp:lastModifiedBy>
  <cp:lastPrinted>2019-01-10T17:47:07Z</cp:lastPrinted>
  <dcterms:created xsi:type="dcterms:W3CDTF">2010-02-12T06:28:13Z</dcterms:created>
  <dcterms:modified xsi:type="dcterms:W3CDTF">2020-05-12T11:13:38Z</dcterms:modified>
</cp:coreProperties>
</file>