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00" yWindow="50" windowWidth="14160" windowHeight="905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Side2.1!$A$1:$R$38</definedName>
  </definedNames>
  <calcPr calcId="125725"/>
</workbook>
</file>

<file path=xl/calcChain.xml><?xml version="1.0" encoding="utf-8"?>
<calcChain xmlns="http://schemas.openxmlformats.org/spreadsheetml/2006/main">
  <c r="K56" i="2"/>
  <c r="B6" i="5"/>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N31" i="1"/>
  <c r="N30"/>
  <c r="N29"/>
  <c r="O29"/>
  <c r="N28"/>
  <c r="N27"/>
  <c r="N26"/>
  <c r="N25"/>
  <c r="O25"/>
  <c r="N24"/>
  <c r="N22"/>
  <c r="N21"/>
  <c r="N20"/>
  <c r="N19"/>
  <c r="N18"/>
  <c r="N17"/>
  <c r="N16"/>
  <c r="N15"/>
  <c r="N14"/>
  <c r="N13"/>
  <c r="N12"/>
  <c r="N11"/>
  <c r="N10"/>
  <c r="N8"/>
  <c r="N7"/>
  <c r="N37"/>
  <c r="N6"/>
  <c r="O6"/>
  <c r="N5"/>
  <c r="O14"/>
  <c r="O13"/>
  <c r="O12"/>
  <c r="O11"/>
  <c r="O8"/>
  <c r="O7"/>
  <c r="O10"/>
  <c r="O26"/>
  <c r="S24"/>
  <c r="O24"/>
  <c r="O31"/>
  <c r="N35"/>
  <c r="P35"/>
  <c r="N34"/>
  <c r="O34"/>
  <c r="N36"/>
  <c r="P36"/>
  <c r="O17"/>
  <c r="O16"/>
  <c r="O15"/>
  <c r="S13"/>
  <c r="S8"/>
  <c r="T7"/>
  <c r="S33"/>
  <c r="S7"/>
  <c r="S10"/>
  <c r="T5"/>
  <c r="U5"/>
  <c r="K2" i="5"/>
  <c r="K3"/>
  <c r="B1"/>
  <c r="B1" i="1"/>
  <c r="O18"/>
  <c r="P22"/>
  <c r="N33"/>
  <c r="O33"/>
  <c r="O19"/>
  <c r="O20"/>
  <c r="O21"/>
  <c r="O30"/>
  <c r="O5"/>
  <c r="O38"/>
  <c r="F51" i="2"/>
  <c r="O28" i="1"/>
  <c r="J58" i="5"/>
  <c r="I58"/>
  <c r="K52" i="2"/>
  <c r="K1" i="5"/>
  <c r="P1" i="1"/>
  <c r="P2"/>
  <c r="G1"/>
  <c r="M58" i="2"/>
  <c r="A6" i="1"/>
  <c r="A7"/>
  <c r="A8"/>
  <c r="A10"/>
  <c r="A11"/>
  <c r="A12"/>
  <c r="A13"/>
  <c r="A14"/>
  <c r="A15"/>
  <c r="A16"/>
  <c r="A17"/>
  <c r="A18"/>
  <c r="A19"/>
  <c r="A20"/>
  <c r="A21"/>
  <c r="A22"/>
  <c r="A24"/>
  <c r="A25"/>
  <c r="A26"/>
  <c r="A27"/>
  <c r="A28"/>
  <c r="O27"/>
  <c r="A29"/>
  <c r="A30"/>
  <c r="P38"/>
  <c r="F52" i="2"/>
  <c r="A33" i="1"/>
  <c r="A34"/>
  <c r="A35"/>
  <c r="A36"/>
  <c r="A31"/>
</calcChain>
</file>

<file path=xl/sharedStrings.xml><?xml version="1.0" encoding="utf-8"?>
<sst xmlns="http://schemas.openxmlformats.org/spreadsheetml/2006/main" count="290" uniqueCount="183">
  <si>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</si>
  <si>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</si>
  <si>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</si>
  <si>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</si>
  <si>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</si>
  <si>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</si>
  <si>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</si>
  <si>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</si>
  <si>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</si>
  <si>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</si>
  <si>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</si>
  <si>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</si>
  <si>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</si>
  <si>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</si>
  <si>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</si>
  <si>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</si>
  <si>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</si>
  <si>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</si>
  <si>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</si>
  <si>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</si>
  <si>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</si>
  <si>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</si>
  <si>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</si>
  <si>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</si>
  <si>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</si>
  <si>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</si>
  <si>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</si>
  <si>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</si>
  <si>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</si>
  <si>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</si>
  <si>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</si>
  <si>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</si>
  <si>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</si>
  <si>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</si>
  <si>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</si>
  <si>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</si>
  <si>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</si>
  <si>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</si>
  <si>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</si>
  <si>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</si>
  <si>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</si>
  <si>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</si>
  <si>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</si>
  <si>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</si>
  <si>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</si>
  <si>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</si>
  <si>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</si>
  <si>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</si>
  <si>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</si>
  <si>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</si>
  <si>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</si>
  <si>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</si>
  <si>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</si>
  <si>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</si>
  <si>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</si>
  <si>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</si>
  <si>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</si>
  <si>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</si>
  <si>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</si>
  <si>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</si>
  <si>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</si>
  <si>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</si>
  <si>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</si>
  <si>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</si>
  <si>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</si>
  <si>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</si>
  <si>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</si>
  <si>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</si>
  <si>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</si>
  <si>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</si>
  <si>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</si>
  <si>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</si>
  <si>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</si>
  <si>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</si>
  <si>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</si>
  <si>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</si>
  <si>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</si>
  <si>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</si>
  <si>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</si>
  <si>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</si>
  <si>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</si>
  <si>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</si>
  <si>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</si>
  <si>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</si>
  <si>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</si>
  <si>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</si>
  <si>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</si>
  <si>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</si>
  <si>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</si>
  <si>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r>
      <t xml:space="preserve">Vurderingen må ikke anvendes eller distribueres til uvedkommende uden mit skriftlige tilsagn.     </t>
    </r>
    <r>
      <rPr>
        <sz val="10"/>
        <color indexed="8"/>
        <rFont val="Arial"/>
        <family val="2"/>
      </rPr>
      <t xml:space="preserve">  </t>
    </r>
  </si>
  <si>
    <t>-</t>
  </si>
  <si>
    <t>Der er her vedlagt vurdering af værdien af forbedringer, tilpasset inventar og løsøre i andelslejligheden.</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</si>
  <si>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</si>
  <si>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</si>
  <si>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</si>
  <si>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</si>
  <si>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</si>
  <si>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</si>
  <si>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</si>
  <si>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</si>
  <si>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</si>
  <si>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</si>
  <si>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</si>
  <si>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</si>
  <si>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</si>
  <si>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</si>
  <si>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</si>
  <si>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</si>
  <si>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</si>
  <si>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</si>
  <si>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</si>
  <si>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</si>
  <si>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</si>
  <si>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</si>
  <si>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</si>
  <si>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</si>
  <si>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</si>
  <si>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</si>
  <si>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</si>
  <si>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</si>
  <si>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</si>
  <si>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</si>
  <si>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</si>
  <si>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</si>
  <si>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</si>
  <si>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</si>
  <si>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</si>
  <si>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</si>
  <si>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</si>
  <si>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</si>
  <si>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</si>
  <si>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</si>
  <si>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</si>
  <si>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</si>
  <si>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</si>
  <si>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</si>
  <si>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</si>
  <si>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Midlertidig tilbageholdelse til afhjælpning af mangler, jf. side 3 :</t>
  </si>
  <si>
    <t>Indgår som fradrag, hvis mangler ikke afhjælpes før overdragelse.</t>
  </si>
  <si>
    <t xml:space="preserve">Særlig godt vedligeholdt:   </t>
  </si>
  <si>
    <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ABF’s håndbog</t>
    </r>
    <r>
      <rPr>
        <i/>
        <sz val="8"/>
        <color indexed="8"/>
        <rFont val="Arial"/>
        <family val="2"/>
      </rPr>
      <t xml:space="preserve"> (den gule)</t>
    </r>
    <r>
      <rPr>
        <b/>
        <sz val="8"/>
        <color indexed="8"/>
        <rFont val="Arial"/>
        <family val="2"/>
      </rPr>
      <t xml:space="preserve">
</t>
    </r>
    <r>
      <rPr>
        <sz val="8"/>
        <color indexed="8"/>
        <rFont val="Arial"/>
        <family val="2"/>
      </rPr>
      <t xml:space="preserve">1. oplag 2008 kapitel E, afsnit 1.3 samt bilagene 48, 49, og 50.
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</si>
  <si>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af forbedringer og løsøre ved salg</t>
  </si>
  <si>
    <t>Forbedringsdele, opstillet rum for rum, generelle arbejder der omfatter hele lejligheden, dog samlet i én post.
Overtagne "gamle" forbedringer er medtaget.</t>
  </si>
  <si>
    <t xml:space="preserve">Andelsboligforening: </t>
  </si>
  <si>
    <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</si>
  <si>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</si>
  <si>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</si>
  <si>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</si>
  <si>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</si>
  <si>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</si>
  <si>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</si>
  <si>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</si>
  <si>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</si>
  <si>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t xml:space="preserve">Sælgers relle anskaffelsespris:
</t>
    </r>
    <r>
      <rPr>
        <i/>
        <sz val="8"/>
        <rFont val="Arial"/>
        <family val="2"/>
      </rPr>
      <t>Overtagelsespris eventuelt oprindelig anskaffelsespris.</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</si>
  <si>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</si>
  <si>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</si>
  <si>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</si>
  <si>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</si>
  <si>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</si>
  <si>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</si>
  <si>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</si>
  <si>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</si>
  <si>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</si>
  <si>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</si>
  <si>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</si>
  <si>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</si>
  <si>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</si>
  <si>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</si>
  <si>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</si>
  <si>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</si>
  <si>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</si>
  <si>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</si>
  <si>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</si>
  <si>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</si>
  <si>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</si>
  <si>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</si>
  <si>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Ved Eltham 17, 1. mf.    2900 Hellerup</t>
  </si>
  <si>
    <t>51 71 69 11                  arkgm@live.dk</t>
  </si>
  <si>
    <t>2208-00000-01</t>
  </si>
  <si>
    <t>Valby Langgade 145, 4, tv</t>
  </si>
  <si>
    <t>Anne Kathrine Utzon</t>
  </si>
  <si>
    <t>Anne Kathrine Utzon, annekathrineutzon@gmail.com</t>
  </si>
  <si>
    <t>Køkken</t>
  </si>
</sst>
</file>

<file path=xl/styles.xml><?xml version="1.0" encoding="utf-8"?>
<styleSheet xmlns="http://schemas.openxmlformats.org/spreadsheetml/2006/main">
  <numFmts count="3">
    <numFmt numFmtId="164" formatCode="dd\.mm\.yyyy;@"/>
    <numFmt numFmtId="165" formatCode="00"/>
    <numFmt numFmtId="166" formatCode="0.0"/>
  </numFmts>
  <fonts count="36">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u/>
      <sz val="10"/>
      <color indexed="8"/>
      <name val="Arial"/>
      <family val="2"/>
    </font>
    <font>
      <b/>
      <sz val="8"/>
      <color indexed="8"/>
      <name val="Arial"/>
      <family val="2"/>
    </font>
    <font>
      <b/>
      <sz val="7"/>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10"/>
      <color theme="1" tint="0.34998626667073579"/>
      <name val="Arial"/>
      <family val="2"/>
    </font>
    <font>
      <sz val="10"/>
      <color theme="1" tint="0.34998626667073579"/>
      <name val="Arial"/>
      <family val="2"/>
    </font>
    <font>
      <b/>
      <sz val="8"/>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s>
  <fills count="3">
    <fill>
      <patternFill patternType="none"/>
    </fill>
    <fill>
      <patternFill patternType="gray125"/>
    </fill>
    <fill>
      <patternFill patternType="solid">
        <fgColor theme="8" tint="0.79998168889431442"/>
        <bgColor indexed="64"/>
      </patternFill>
    </fill>
  </fills>
  <borders count="49">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right/>
      <top style="thin">
        <color theme="4" tint="-0.24994659260841701"/>
      </top>
      <bottom style="hair">
        <color theme="4" tint="-0.24994659260841701"/>
      </bottom>
      <diagonal/>
    </border>
    <border>
      <left style="thin">
        <color theme="4" tint="-0.24994659260841701"/>
      </left>
      <right style="thin">
        <color theme="4" tint="-0.24994659260841701"/>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top style="thin">
        <color theme="4" tint="-0.24994659260841701"/>
      </top>
      <bottom style="thin">
        <color theme="4" tint="-0.24994659260841701"/>
      </bottom>
      <diagonal/>
    </border>
    <border>
      <left style="thin">
        <color theme="4" tint="-0.24994659260841701"/>
      </left>
      <right/>
      <top style="hair">
        <color theme="4" tint="-0.24994659260841701"/>
      </top>
      <bottom style="hair">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diagonal/>
    </border>
    <border>
      <left/>
      <right/>
      <top style="medium">
        <color theme="4" tint="-0.24994659260841701"/>
      </top>
      <bottom/>
      <diagonal/>
    </border>
    <border>
      <left/>
      <right/>
      <top style="thin">
        <color theme="4" tint="-0.24994659260841701"/>
      </top>
      <bottom style="thin">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style="thin">
        <color theme="4" tint="-0.24994659260841701"/>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4" fillId="0" borderId="0" applyNumberFormat="0" applyFill="0" applyBorder="0" applyAlignment="0" applyProtection="0">
      <alignment vertical="top"/>
      <protection locked="0"/>
    </xf>
    <xf numFmtId="0" fontId="1" fillId="0" borderId="0"/>
    <xf numFmtId="0" fontId="1" fillId="0" borderId="0"/>
  </cellStyleXfs>
  <cellXfs count="303">
    <xf numFmtId="0" fontId="0" fillId="0" borderId="0" xfId="0"/>
    <xf numFmtId="0" fontId="8" fillId="0" borderId="0" xfId="0" applyFont="1"/>
    <xf numFmtId="0" fontId="8" fillId="0" borderId="0" xfId="0" applyFont="1" applyBorder="1"/>
    <xf numFmtId="0" fontId="8" fillId="0" borderId="0" xfId="0" applyFont="1" applyBorder="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Border="1" applyAlignment="1">
      <alignment vertical="center"/>
    </xf>
    <xf numFmtId="0" fontId="10" fillId="0" borderId="0" xfId="0" applyFont="1" applyBorder="1"/>
    <xf numFmtId="0" fontId="9" fillId="0" borderId="0" xfId="0" applyFont="1" applyAlignment="1">
      <alignment vertical="center"/>
    </xf>
    <xf numFmtId="0" fontId="10" fillId="0" borderId="0" xfId="0" applyFont="1"/>
    <xf numFmtId="0" fontId="18" fillId="0" borderId="0" xfId="0" applyFont="1"/>
    <xf numFmtId="0" fontId="18" fillId="0" borderId="0" xfId="0" quotePrefix="1" applyFont="1" applyAlignment="1">
      <alignment horizontal="right"/>
    </xf>
    <xf numFmtId="0" fontId="18" fillId="0" borderId="0" xfId="0" quotePrefix="1" applyFont="1" applyAlignment="1">
      <alignment horizontal="right" vertical="top"/>
    </xf>
    <xf numFmtId="0" fontId="19" fillId="0" borderId="0" xfId="0" quotePrefix="1" applyFont="1" applyAlignment="1">
      <alignment horizontal="right" vertical="top"/>
    </xf>
    <xf numFmtId="0" fontId="18" fillId="0" borderId="0" xfId="0" quotePrefix="1" applyFont="1" applyAlignment="1">
      <alignment horizontal="right" vertical="center"/>
    </xf>
    <xf numFmtId="0" fontId="19" fillId="0" borderId="0" xfId="0" quotePrefix="1" applyFont="1" applyAlignment="1">
      <alignment horizontal="right" vertical="center"/>
    </xf>
    <xf numFmtId="0" fontId="9" fillId="0" borderId="0" xfId="0" applyFont="1" applyBorder="1" applyAlignment="1">
      <alignment horizontal="left" vertical="center"/>
    </xf>
    <xf numFmtId="0" fontId="9" fillId="0" borderId="0" xfId="0" applyFont="1" applyBorder="1" applyAlignment="1">
      <alignmen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applyBorder="1"/>
    <xf numFmtId="0" fontId="8" fillId="0" borderId="0" xfId="0" applyFont="1" applyBorder="1" applyAlignment="1">
      <alignment horizontal="left"/>
    </xf>
    <xf numFmtId="0" fontId="25" fillId="0" borderId="0" xfId="0" applyFont="1" applyBorder="1"/>
    <xf numFmtId="0" fontId="26" fillId="0" borderId="0" xfId="0" applyFont="1" applyBorder="1"/>
    <xf numFmtId="0" fontId="12" fillId="0" borderId="0" xfId="0" applyFont="1" applyBorder="1" applyAlignment="1">
      <alignment vertical="center"/>
    </xf>
    <xf numFmtId="0" fontId="8" fillId="0" borderId="0" xfId="0" applyFont="1" applyBorder="1" applyAlignment="1">
      <alignment horizontal="right" vertical="center"/>
    </xf>
    <xf numFmtId="0" fontId="27" fillId="2" borderId="0" xfId="0" applyFont="1" applyFill="1" applyBorder="1"/>
    <xf numFmtId="0" fontId="26" fillId="2" borderId="0" xfId="0" applyFont="1" applyFill="1" applyBorder="1"/>
    <xf numFmtId="0" fontId="8" fillId="2" borderId="0" xfId="0" applyFont="1" applyFill="1" applyBorder="1"/>
    <xf numFmtId="0" fontId="28" fillId="2" borderId="0" xfId="0" applyFont="1" applyFill="1" applyBorder="1"/>
    <xf numFmtId="0" fontId="8" fillId="0" borderId="2" xfId="0" applyFont="1" applyBorder="1"/>
    <xf numFmtId="0" fontId="8" fillId="0" borderId="3" xfId="0" applyFont="1" applyBorder="1"/>
    <xf numFmtId="0" fontId="10" fillId="2" borderId="0" xfId="0" applyFont="1" applyFill="1" applyBorder="1" applyAlignment="1">
      <alignment horizontal="right"/>
    </xf>
    <xf numFmtId="0" fontId="8" fillId="2" borderId="0" xfId="0" applyFont="1" applyFill="1" applyBorder="1" applyAlignment="1">
      <alignment vertical="center"/>
    </xf>
    <xf numFmtId="0" fontId="10" fillId="2" borderId="0" xfId="0" applyFont="1" applyFill="1" applyBorder="1" applyAlignment="1">
      <alignment horizontal="right" vertical="center"/>
    </xf>
    <xf numFmtId="0" fontId="8" fillId="2" borderId="4" xfId="0" applyFont="1" applyFill="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7" fillId="2" borderId="4" xfId="0" applyFont="1" applyFill="1" applyBorder="1"/>
    <xf numFmtId="0" fontId="26" fillId="2" borderId="4" xfId="0" applyFont="1" applyFill="1" applyBorder="1"/>
    <xf numFmtId="0" fontId="29" fillId="0" borderId="3" xfId="0" applyFont="1" applyBorder="1" applyAlignment="1">
      <alignment horizontal="center" vertical="center"/>
    </xf>
    <xf numFmtId="0" fontId="27" fillId="0" borderId="3" xfId="0" applyFont="1" applyBorder="1" applyAlignment="1">
      <alignment horizontal="left" vertical="center"/>
    </xf>
    <xf numFmtId="0" fontId="20" fillId="0" borderId="3" xfId="0" applyFont="1" applyBorder="1" applyAlignment="1">
      <alignment horizontal="left" vertical="center"/>
    </xf>
    <xf numFmtId="0" fontId="27" fillId="2" borderId="3" xfId="0" applyFont="1" applyFill="1" applyBorder="1" applyAlignment="1">
      <alignment vertical="top"/>
    </xf>
    <xf numFmtId="0" fontId="28" fillId="2" borderId="3" xfId="0" applyFont="1" applyFill="1" applyBorder="1" applyAlignment="1">
      <alignment vertical="top"/>
    </xf>
    <xf numFmtId="0" fontId="26" fillId="2" borderId="3" xfId="0" applyFont="1" applyFill="1" applyBorder="1" applyAlignment="1">
      <alignment vertical="top"/>
    </xf>
    <xf numFmtId="0" fontId="26" fillId="2" borderId="3" xfId="0" applyFont="1" applyFill="1" applyBorder="1"/>
    <xf numFmtId="0" fontId="8" fillId="2" borderId="3" xfId="0" applyFont="1" applyFill="1" applyBorder="1"/>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10" fillId="2" borderId="9" xfId="0" applyFont="1" applyFill="1" applyBorder="1" applyAlignment="1">
      <alignment horizontal="center"/>
    </xf>
    <xf numFmtId="0" fontId="10" fillId="2" borderId="9" xfId="0" applyFont="1" applyFill="1" applyBorder="1" applyAlignment="1">
      <alignment horizontal="center" vertical="center"/>
    </xf>
    <xf numFmtId="0" fontId="8" fillId="2" borderId="9" xfId="0" applyFont="1" applyFill="1" applyBorder="1"/>
    <xf numFmtId="0" fontId="8" fillId="0" borderId="9" xfId="0" applyFont="1" applyBorder="1"/>
    <xf numFmtId="0" fontId="10" fillId="2" borderId="10" xfId="0" applyFont="1" applyFill="1" applyBorder="1" applyAlignment="1">
      <alignment horizontal="center" vertical="center"/>
    </xf>
    <xf numFmtId="0" fontId="10" fillId="0" borderId="9" xfId="0" applyFont="1" applyBorder="1" applyAlignment="1">
      <alignment horizontal="center" vertical="center"/>
    </xf>
    <xf numFmtId="0" fontId="10" fillId="2" borderId="11" xfId="0" applyFont="1" applyFill="1" applyBorder="1"/>
    <xf numFmtId="0" fontId="10" fillId="2" borderId="12" xfId="0" applyFont="1" applyFill="1" applyBorder="1" applyAlignment="1">
      <alignment horizontal="center" vertical="center"/>
    </xf>
    <xf numFmtId="0" fontId="10" fillId="0" borderId="0" xfId="0" applyFont="1" applyBorder="1" applyAlignment="1">
      <alignment horizontal="center" vertical="center"/>
    </xf>
    <xf numFmtId="0" fontId="10" fillId="2" borderId="13" xfId="0" applyFont="1" applyFill="1" applyBorder="1"/>
    <xf numFmtId="0" fontId="8" fillId="2" borderId="3" xfId="0" applyFont="1" applyFill="1" applyBorder="1" applyAlignment="1">
      <alignment vertical="top"/>
    </xf>
    <xf numFmtId="0" fontId="10" fillId="2" borderId="3" xfId="0" applyFont="1" applyFill="1" applyBorder="1" applyAlignment="1">
      <alignment horizontal="right" vertical="top"/>
    </xf>
    <xf numFmtId="0" fontId="10" fillId="2" borderId="3" xfId="0" applyFont="1" applyFill="1" applyBorder="1" applyAlignment="1">
      <alignment vertical="top"/>
    </xf>
    <xf numFmtId="0" fontId="10" fillId="0" borderId="8" xfId="0" applyFont="1" applyBorder="1"/>
    <xf numFmtId="0" fontId="0" fillId="0" borderId="0" xfId="0" applyFont="1" applyAlignment="1">
      <alignment vertical="center"/>
    </xf>
    <xf numFmtId="3" fontId="2" fillId="2" borderId="3" xfId="2" applyNumberFormat="1" applyFont="1" applyFill="1" applyBorder="1" applyAlignment="1">
      <alignment wrapText="1"/>
    </xf>
    <xf numFmtId="3" fontId="2" fillId="2" borderId="3" xfId="2" applyNumberFormat="1" applyFont="1" applyFill="1" applyBorder="1" applyAlignment="1">
      <alignment horizontal="center" textRotation="90" wrapText="1"/>
    </xf>
    <xf numFmtId="3" fontId="2" fillId="0" borderId="14" xfId="2" applyNumberFormat="1" applyFont="1" applyBorder="1" applyAlignment="1" applyProtection="1">
      <alignment horizontal="center" textRotation="90" wrapText="1"/>
      <protection locked="0"/>
    </xf>
    <xf numFmtId="1" fontId="2" fillId="0" borderId="14" xfId="2" applyNumberFormat="1" applyFont="1" applyBorder="1" applyAlignment="1">
      <alignment horizontal="center" textRotation="90" wrapText="1"/>
    </xf>
    <xf numFmtId="3" fontId="2" fillId="0" borderId="14" xfId="2" applyNumberFormat="1" applyFont="1" applyBorder="1" applyAlignment="1">
      <alignment horizontal="center" textRotation="90"/>
    </xf>
    <xf numFmtId="0" fontId="2" fillId="0" borderId="9" xfId="2" applyFont="1" applyBorder="1" applyAlignment="1">
      <alignment vertical="center" wrapText="1"/>
    </xf>
    <xf numFmtId="165" fontId="2" fillId="0" borderId="10" xfId="0" quotePrefix="1" applyNumberFormat="1" applyFont="1" applyBorder="1" applyAlignment="1">
      <alignment horizontal="center" vertical="center"/>
    </xf>
    <xf numFmtId="3" fontId="2" fillId="0" borderId="10" xfId="0" applyNumberFormat="1" applyFont="1" applyBorder="1" applyAlignment="1">
      <alignment horizontal="center" vertical="center"/>
    </xf>
    <xf numFmtId="3" fontId="2" fillId="0" borderId="10" xfId="0" applyNumberFormat="1" applyFont="1" applyBorder="1" applyAlignment="1">
      <alignment vertical="center"/>
    </xf>
    <xf numFmtId="1" fontId="2" fillId="0" borderId="10" xfId="0" applyNumberFormat="1" applyFont="1" applyBorder="1" applyAlignment="1">
      <alignment horizontal="center" vertical="center"/>
    </xf>
    <xf numFmtId="0" fontId="2" fillId="0" borderId="9" xfId="0" applyFont="1" applyBorder="1" applyAlignment="1">
      <alignment vertical="center" wrapText="1"/>
    </xf>
    <xf numFmtId="165" fontId="2" fillId="0" borderId="10" xfId="0" applyNumberFormat="1" applyFont="1" applyBorder="1" applyAlignment="1">
      <alignment horizontal="center" vertical="center"/>
    </xf>
    <xf numFmtId="3" fontId="2" fillId="2" borderId="14" xfId="2" applyNumberFormat="1" applyFont="1" applyFill="1" applyBorder="1" applyAlignment="1">
      <alignment horizontal="center" textRotation="90" wrapText="1"/>
    </xf>
    <xf numFmtId="3" fontId="2" fillId="2" borderId="10" xfId="0" applyNumberFormat="1" applyFont="1" applyFill="1" applyBorder="1" applyAlignment="1">
      <alignment horizontal="center" vertical="center" wrapText="1"/>
    </xf>
    <xf numFmtId="3" fontId="5" fillId="2" borderId="0" xfId="2" applyNumberFormat="1" applyFont="1" applyFill="1" applyBorder="1" applyAlignment="1">
      <alignment horizontal="center" vertical="center"/>
    </xf>
    <xf numFmtId="3" fontId="5" fillId="2" borderId="9" xfId="2" applyNumberFormat="1" applyFont="1" applyFill="1" applyBorder="1" applyAlignment="1">
      <alignment horizontal="center" vertical="center"/>
    </xf>
    <xf numFmtId="165" fontId="2" fillId="0" borderId="14" xfId="2" applyNumberFormat="1" applyFont="1" applyBorder="1" applyAlignment="1">
      <alignment textRotation="90"/>
    </xf>
    <xf numFmtId="3" fontId="2" fillId="0" borderId="14" xfId="2" applyNumberFormat="1" applyFont="1" applyBorder="1" applyAlignment="1">
      <alignment textRotation="90" wrapText="1"/>
    </xf>
    <xf numFmtId="3" fontId="2" fillId="0" borderId="10" xfId="0" applyNumberFormat="1" applyFont="1" applyBorder="1" applyAlignment="1">
      <alignment vertical="center" wrapText="1"/>
    </xf>
    <xf numFmtId="3" fontId="2" fillId="0" borderId="10" xfId="2" applyNumberFormat="1" applyFont="1" applyBorder="1" applyAlignment="1">
      <alignment vertical="center"/>
    </xf>
    <xf numFmtId="3" fontId="3" fillId="0" borderId="10" xfId="0" applyNumberFormat="1" applyFont="1" applyBorder="1" applyAlignment="1">
      <alignment vertical="center" wrapText="1"/>
    </xf>
    <xf numFmtId="3" fontId="2" fillId="2" borderId="0" xfId="3" applyNumberFormat="1" applyFont="1" applyFill="1" applyBorder="1" applyAlignment="1">
      <alignment horizontal="center" vertical="center"/>
    </xf>
    <xf numFmtId="0" fontId="4" fillId="2" borderId="0" xfId="2" applyFont="1" applyFill="1" applyBorder="1" applyAlignment="1">
      <alignment vertical="center" wrapText="1"/>
    </xf>
    <xf numFmtId="165" fontId="2" fillId="2" borderId="9" xfId="3" applyNumberFormat="1" applyFont="1" applyFill="1" applyBorder="1" applyAlignment="1">
      <alignment horizontal="center" vertical="center"/>
    </xf>
    <xf numFmtId="0" fontId="4" fillId="2" borderId="9" xfId="2" applyFont="1" applyFill="1" applyBorder="1" applyAlignment="1">
      <alignment vertical="center" wrapText="1"/>
    </xf>
    <xf numFmtId="3" fontId="2" fillId="0" borderId="15" xfId="2" applyNumberFormat="1" applyFont="1" applyBorder="1" applyAlignment="1">
      <alignment horizontal="center" textRotation="90" wrapText="1"/>
    </xf>
    <xf numFmtId="3" fontId="2" fillId="0" borderId="16" xfId="2" applyNumberFormat="1" applyFont="1" applyBorder="1" applyAlignment="1">
      <alignment vertical="center"/>
    </xf>
    <xf numFmtId="3" fontId="2" fillId="2" borderId="0" xfId="3" applyNumberFormat="1" applyFont="1" applyFill="1" applyBorder="1" applyAlignment="1">
      <alignment horizontal="center"/>
    </xf>
    <xf numFmtId="3" fontId="2" fillId="2" borderId="0" xfId="3" applyNumberFormat="1" applyFont="1" applyFill="1" applyBorder="1" applyAlignment="1">
      <alignment horizontal="right"/>
    </xf>
    <xf numFmtId="0" fontId="2" fillId="2" borderId="0" xfId="3" applyFont="1" applyFill="1" applyBorder="1" applyAlignment="1">
      <alignment wrapText="1"/>
    </xf>
    <xf numFmtId="0" fontId="2" fillId="0" borderId="17" xfId="2" applyFont="1" applyBorder="1" applyAlignment="1">
      <alignment vertical="center" wrapText="1"/>
    </xf>
    <xf numFmtId="3" fontId="2" fillId="0" borderId="18" xfId="2" applyNumberFormat="1" applyFont="1" applyBorder="1" applyAlignment="1">
      <alignment vertical="center"/>
    </xf>
    <xf numFmtId="165" fontId="2" fillId="2" borderId="2" xfId="3" applyNumberFormat="1" applyFont="1" applyFill="1" applyBorder="1" applyAlignment="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applyAlignment="1"/>
    <xf numFmtId="0" fontId="3" fillId="2" borderId="2" xfId="3" applyFont="1" applyFill="1" applyBorder="1"/>
    <xf numFmtId="3" fontId="3" fillId="2" borderId="2" xfId="3" applyNumberFormat="1" applyFont="1" applyFill="1" applyBorder="1"/>
    <xf numFmtId="3" fontId="2" fillId="2" borderId="2" xfId="3" applyNumberFormat="1" applyFont="1" applyFill="1" applyBorder="1" applyAlignment="1"/>
    <xf numFmtId="165" fontId="2" fillId="2" borderId="19" xfId="0" applyNumberFormat="1" applyFont="1" applyFill="1" applyBorder="1" applyAlignment="1">
      <alignment vertical="center"/>
    </xf>
    <xf numFmtId="3" fontId="2" fillId="2" borderId="19" xfId="0" applyNumberFormat="1" applyFont="1" applyFill="1" applyBorder="1" applyAlignment="1">
      <alignment vertical="center"/>
    </xf>
    <xf numFmtId="3" fontId="2" fillId="2" borderId="19" xfId="0" applyNumberFormat="1" applyFont="1" applyFill="1" applyBorder="1" applyAlignment="1">
      <alignment vertical="center" wrapText="1"/>
    </xf>
    <xf numFmtId="1" fontId="2" fillId="2" borderId="19" xfId="0" applyNumberFormat="1" applyFont="1" applyFill="1" applyBorder="1" applyAlignment="1">
      <alignment vertical="center"/>
    </xf>
    <xf numFmtId="3" fontId="2" fillId="2" borderId="19" xfId="2" applyNumberFormat="1" applyFont="1" applyFill="1" applyBorder="1" applyAlignment="1">
      <alignment vertical="center"/>
    </xf>
    <xf numFmtId="3" fontId="2" fillId="2" borderId="19" xfId="2" applyNumberFormat="1" applyFont="1" applyFill="1" applyBorder="1" applyAlignment="1">
      <alignment horizontal="right" vertical="center"/>
    </xf>
    <xf numFmtId="3" fontId="2" fillId="2" borderId="10" xfId="0" applyNumberFormat="1" applyFont="1" applyFill="1" applyBorder="1" applyAlignment="1">
      <alignment vertical="center"/>
    </xf>
    <xf numFmtId="3" fontId="2" fillId="2" borderId="9" xfId="0" applyNumberFormat="1" applyFont="1" applyFill="1" applyBorder="1" applyAlignment="1">
      <alignment vertical="center"/>
    </xf>
    <xf numFmtId="3" fontId="2" fillId="2" borderId="9" xfId="2" applyNumberFormat="1" applyFont="1" applyFill="1" applyBorder="1" applyAlignment="1">
      <alignment vertical="center"/>
    </xf>
    <xf numFmtId="3" fontId="3" fillId="2" borderId="9" xfId="0" applyNumberFormat="1" applyFont="1" applyFill="1" applyBorder="1" applyAlignment="1">
      <alignment vertical="center"/>
    </xf>
    <xf numFmtId="0" fontId="30" fillId="2" borderId="4" xfId="0" applyFont="1" applyFill="1" applyBorder="1" applyAlignment="1">
      <alignment vertical="center"/>
    </xf>
    <xf numFmtId="0" fontId="30" fillId="2" borderId="4" xfId="0" applyFont="1" applyFill="1" applyBorder="1" applyAlignment="1">
      <alignment horizontal="left" vertical="center"/>
    </xf>
    <xf numFmtId="165" fontId="31" fillId="2" borderId="4" xfId="0" applyNumberFormat="1" applyFont="1" applyFill="1" applyBorder="1" applyAlignment="1">
      <alignment horizontal="left" vertical="center"/>
    </xf>
    <xf numFmtId="0" fontId="31" fillId="2" borderId="4" xfId="0" applyFont="1" applyFill="1" applyBorder="1" applyAlignment="1">
      <alignment horizontal="left" vertical="center"/>
    </xf>
    <xf numFmtId="0" fontId="31" fillId="2" borderId="4" xfId="0" applyFont="1" applyFill="1" applyBorder="1" applyAlignment="1">
      <alignment horizontal="center" vertical="center"/>
    </xf>
    <xf numFmtId="0" fontId="31" fillId="2" borderId="4" xfId="0" applyFont="1" applyFill="1" applyBorder="1" applyAlignment="1">
      <alignment vertical="center"/>
    </xf>
    <xf numFmtId="0" fontId="32" fillId="2" borderId="3" xfId="2" applyFont="1" applyFill="1" applyBorder="1" applyAlignment="1"/>
    <xf numFmtId="0" fontId="33" fillId="2" borderId="3" xfId="2" applyFont="1" applyFill="1" applyBorder="1" applyAlignment="1"/>
    <xf numFmtId="165" fontId="33" fillId="2" borderId="3" xfId="2" applyNumberFormat="1" applyFont="1" applyFill="1" applyBorder="1" applyAlignment="1"/>
    <xf numFmtId="0" fontId="33" fillId="2" borderId="3" xfId="2" applyFont="1" applyFill="1" applyBorder="1" applyAlignment="1">
      <alignment horizontal="center"/>
    </xf>
    <xf numFmtId="0" fontId="31" fillId="2" borderId="3" xfId="2" applyFont="1" applyFill="1" applyBorder="1" applyAlignment="1">
      <alignment horizontal="right" vertical="center"/>
    </xf>
    <xf numFmtId="3" fontId="2" fillId="0" borderId="20" xfId="2" applyNumberFormat="1" applyFont="1" applyBorder="1" applyAlignment="1">
      <alignment vertical="center"/>
    </xf>
    <xf numFmtId="3" fontId="6" fillId="2" borderId="21" xfId="2" applyNumberFormat="1" applyFont="1" applyFill="1" applyBorder="1" applyAlignment="1" applyProtection="1">
      <alignment horizontal="center" textRotation="90" wrapText="1"/>
    </xf>
    <xf numFmtId="3" fontId="6" fillId="2" borderId="19" xfId="2" applyNumberFormat="1" applyFont="1" applyFill="1" applyBorder="1" applyAlignment="1">
      <alignment vertical="center"/>
    </xf>
    <xf numFmtId="3" fontId="6" fillId="2" borderId="11" xfId="2" applyNumberFormat="1" applyFont="1" applyFill="1" applyBorder="1" applyAlignment="1">
      <alignment horizontal="center" vertical="center"/>
    </xf>
    <xf numFmtId="3" fontId="6" fillId="2" borderId="9" xfId="2" applyNumberFormat="1" applyFont="1" applyFill="1" applyBorder="1" applyAlignment="1">
      <alignment vertical="center"/>
    </xf>
    <xf numFmtId="3" fontId="6" fillId="2" borderId="22" xfId="2" applyNumberFormat="1" applyFont="1" applyFill="1" applyBorder="1" applyAlignment="1">
      <alignment horizontal="center" vertical="center"/>
    </xf>
    <xf numFmtId="3" fontId="6" fillId="2" borderId="9" xfId="2" applyNumberFormat="1" applyFont="1" applyFill="1" applyBorder="1" applyAlignment="1">
      <alignment horizontal="right" vertical="center"/>
    </xf>
    <xf numFmtId="49" fontId="2" fillId="2" borderId="2" xfId="3" applyNumberFormat="1" applyFont="1" applyFill="1" applyBorder="1" applyAlignment="1"/>
    <xf numFmtId="0" fontId="2" fillId="2" borderId="2" xfId="3" applyFont="1" applyFill="1" applyBorder="1" applyAlignment="1"/>
    <xf numFmtId="3" fontId="23" fillId="2" borderId="23" xfId="2" applyNumberFormat="1" applyFont="1" applyFill="1" applyBorder="1" applyAlignment="1" applyProtection="1">
      <alignment horizontal="center" textRotation="90" wrapText="1"/>
      <protection locked="0"/>
    </xf>
    <xf numFmtId="3" fontId="6" fillId="2" borderId="24" xfId="2" applyNumberFormat="1" applyFont="1" applyFill="1" applyBorder="1" applyAlignment="1">
      <alignment horizontal="right" vertical="center"/>
    </xf>
    <xf numFmtId="3" fontId="6" fillId="2" borderId="25" xfId="2" applyNumberFormat="1" applyFont="1" applyFill="1" applyBorder="1" applyAlignment="1">
      <alignment horizontal="right" vertical="center"/>
    </xf>
    <xf numFmtId="3" fontId="22" fillId="2" borderId="26" xfId="0" applyNumberFormat="1" applyFont="1" applyFill="1" applyBorder="1" applyAlignment="1">
      <alignment horizontal="right"/>
    </xf>
    <xf numFmtId="3" fontId="21" fillId="2" borderId="10" xfId="0" applyNumberFormat="1" applyFont="1" applyFill="1" applyBorder="1" applyAlignment="1">
      <alignment vertical="center"/>
    </xf>
    <xf numFmtId="3" fontId="21" fillId="2" borderId="18" xfId="0" applyNumberFormat="1" applyFont="1" applyFill="1" applyBorder="1" applyAlignment="1">
      <alignment vertical="center"/>
    </xf>
    <xf numFmtId="3" fontId="2" fillId="0" borderId="10" xfId="2" applyNumberFormat="1" applyFont="1" applyBorder="1" applyAlignment="1">
      <alignment horizontal="center" vertical="center"/>
    </xf>
    <xf numFmtId="3" fontId="2" fillId="2" borderId="9" xfId="2" applyNumberFormat="1" applyFont="1" applyFill="1" applyBorder="1" applyAlignment="1">
      <alignment horizontal="center" vertical="center"/>
    </xf>
    <xf numFmtId="3" fontId="2" fillId="0" borderId="18" xfId="2" applyNumberFormat="1" applyFont="1" applyBorder="1" applyAlignment="1">
      <alignment horizontal="center" vertical="center"/>
    </xf>
    <xf numFmtId="3" fontId="2" fillId="2" borderId="10" xfId="2" applyNumberFormat="1" applyFont="1" applyFill="1" applyBorder="1" applyAlignment="1">
      <alignment horizontal="center" vertical="center"/>
    </xf>
    <xf numFmtId="3" fontId="2" fillId="2" borderId="9" xfId="0" applyNumberFormat="1" applyFont="1" applyFill="1" applyBorder="1" applyAlignment="1">
      <alignment horizontal="center" vertical="center"/>
    </xf>
    <xf numFmtId="1" fontId="2" fillId="2" borderId="9" xfId="0" applyNumberFormat="1" applyFont="1" applyFill="1" applyBorder="1" applyAlignment="1">
      <alignment horizontal="center" vertical="center"/>
    </xf>
    <xf numFmtId="3" fontId="2" fillId="0" borderId="18" xfId="0" applyNumberFormat="1" applyFont="1" applyBorder="1" applyAlignment="1">
      <alignment horizontal="center" vertical="center"/>
    </xf>
    <xf numFmtId="1" fontId="2" fillId="0" borderId="18" xfId="0" applyNumberFormat="1" applyFont="1" applyBorder="1" applyAlignment="1">
      <alignment horizontal="center" vertical="center"/>
    </xf>
    <xf numFmtId="3" fontId="2" fillId="2" borderId="18" xfId="2" applyNumberFormat="1"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2" fillId="0" borderId="18" xfId="0" applyNumberFormat="1" applyFont="1" applyBorder="1" applyAlignment="1">
      <alignment horizontal="center" vertical="center"/>
    </xf>
    <xf numFmtId="165" fontId="2" fillId="2" borderId="9" xfId="0" applyNumberFormat="1" applyFont="1" applyFill="1" applyBorder="1" applyAlignment="1">
      <alignment horizontal="center" vertical="center"/>
    </xf>
    <xf numFmtId="3" fontId="2" fillId="2" borderId="9" xfId="0" applyNumberFormat="1" applyFont="1" applyFill="1" applyBorder="1" applyAlignment="1">
      <alignment horizontal="center" vertical="center" wrapText="1"/>
    </xf>
    <xf numFmtId="3" fontId="2" fillId="2" borderId="18" xfId="0" applyNumberFormat="1" applyFont="1" applyFill="1" applyBorder="1" applyAlignment="1">
      <alignment horizontal="center" vertical="center" wrapText="1"/>
    </xf>
    <xf numFmtId="3" fontId="3" fillId="2" borderId="2" xfId="3" applyNumberFormat="1" applyFont="1" applyFill="1" applyBorder="1" applyAlignment="1">
      <alignment horizontal="right" vertical="center"/>
    </xf>
    <xf numFmtId="165" fontId="2" fillId="0" borderId="9" xfId="3" applyNumberFormat="1" applyFont="1" applyFill="1" applyBorder="1" applyAlignment="1">
      <alignment horizontal="center" vertical="center"/>
    </xf>
    <xf numFmtId="165" fontId="2" fillId="0" borderId="17" xfId="3" applyNumberFormat="1" applyFont="1" applyFill="1" applyBorder="1" applyAlignment="1">
      <alignment horizontal="center" vertical="center"/>
    </xf>
    <xf numFmtId="3" fontId="3" fillId="0" borderId="27" xfId="3" applyNumberFormat="1" applyFont="1" applyBorder="1" applyAlignment="1"/>
    <xf numFmtId="3" fontId="3" fillId="0" borderId="26" xfId="3" applyNumberFormat="1" applyFont="1" applyBorder="1" applyAlignment="1">
      <alignment vertical="center"/>
    </xf>
    <xf numFmtId="0" fontId="27" fillId="2" borderId="28" xfId="0" applyFont="1" applyFill="1" applyBorder="1" applyAlignment="1">
      <alignment vertical="center"/>
    </xf>
    <xf numFmtId="0" fontId="27" fillId="2" borderId="28" xfId="0" applyFont="1" applyFill="1" applyBorder="1" applyAlignment="1">
      <alignment horizontal="left" vertical="center"/>
    </xf>
    <xf numFmtId="0" fontId="28" fillId="2" borderId="28" xfId="0" applyFont="1" applyFill="1" applyBorder="1" applyAlignment="1">
      <alignment vertical="center"/>
    </xf>
    <xf numFmtId="0" fontId="28" fillId="2" borderId="28" xfId="0" applyFont="1" applyFill="1" applyBorder="1" applyAlignment="1">
      <alignment horizontal="left" vertical="center"/>
    </xf>
    <xf numFmtId="0" fontId="28" fillId="2" borderId="28" xfId="0" applyFont="1" applyFill="1" applyBorder="1" applyAlignment="1">
      <alignment horizontal="right" vertical="center"/>
    </xf>
    <xf numFmtId="0" fontId="28" fillId="2" borderId="0" xfId="0" applyFont="1" applyFill="1" applyBorder="1" applyAlignment="1">
      <alignment horizontal="right" vertical="center"/>
    </xf>
    <xf numFmtId="164" fontId="27" fillId="2" borderId="0" xfId="0" applyNumberFormat="1" applyFont="1" applyFill="1" applyBorder="1" applyAlignment="1">
      <alignment horizontal="left" vertical="center"/>
    </xf>
    <xf numFmtId="3" fontId="2" fillId="0" borderId="29" xfId="0" applyNumberFormat="1" applyFont="1" applyBorder="1" applyAlignment="1"/>
    <xf numFmtId="3" fontId="2" fillId="2" borderId="29" xfId="0" applyNumberFormat="1" applyFont="1" applyFill="1" applyBorder="1" applyAlignment="1">
      <alignment horizontal="center" textRotation="90" wrapText="1"/>
    </xf>
    <xf numFmtId="0" fontId="2" fillId="0" borderId="19" xfId="0" applyFont="1" applyBorder="1"/>
    <xf numFmtId="3" fontId="2" fillId="2" borderId="19" xfId="0" applyNumberFormat="1" applyFont="1" applyFill="1" applyBorder="1" applyAlignment="1">
      <alignment horizontal="center"/>
    </xf>
    <xf numFmtId="165" fontId="2" fillId="0" borderId="9" xfId="0" applyNumberFormat="1" applyFont="1" applyBorder="1" applyAlignment="1">
      <alignment horizontal="center"/>
    </xf>
    <xf numFmtId="0" fontId="2" fillId="0" borderId="9" xfId="0" applyFont="1" applyBorder="1"/>
    <xf numFmtId="3" fontId="2" fillId="2" borderId="9" xfId="0" applyNumberFormat="1" applyFont="1" applyFill="1" applyBorder="1" applyAlignment="1">
      <alignment horizontal="center"/>
    </xf>
    <xf numFmtId="165" fontId="2" fillId="0" borderId="30" xfId="0" applyNumberFormat="1" applyFont="1" applyBorder="1" applyAlignment="1">
      <alignment horizontal="center"/>
    </xf>
    <xf numFmtId="0" fontId="2" fillId="0" borderId="30" xfId="0" applyFont="1" applyBorder="1"/>
    <xf numFmtId="3" fontId="2" fillId="2" borderId="30" xfId="0" applyNumberFormat="1" applyFont="1" applyFill="1" applyBorder="1" applyAlignment="1">
      <alignment horizontal="center"/>
    </xf>
    <xf numFmtId="3" fontId="2" fillId="0" borderId="15" xfId="0" applyNumberFormat="1" applyFont="1" applyBorder="1" applyAlignment="1">
      <alignment horizontal="center" textRotation="90" wrapText="1"/>
    </xf>
    <xf numFmtId="3" fontId="2" fillId="0" borderId="16" xfId="0" applyNumberFormat="1" applyFont="1" applyBorder="1"/>
    <xf numFmtId="3" fontId="2" fillId="0" borderId="31" xfId="0" applyNumberFormat="1" applyFont="1" applyBorder="1"/>
    <xf numFmtId="3" fontId="2" fillId="2" borderId="4" xfId="0" applyNumberFormat="1" applyFont="1" applyFill="1" applyBorder="1" applyAlignment="1">
      <alignment vertical="center"/>
    </xf>
    <xf numFmtId="0" fontId="2" fillId="2" borderId="4" xfId="0" applyFont="1" applyFill="1" applyBorder="1"/>
    <xf numFmtId="3" fontId="2" fillId="2" borderId="32" xfId="0" applyNumberFormat="1" applyFont="1" applyFill="1" applyBorder="1" applyAlignment="1">
      <alignment horizontal="center" textRotation="90" wrapText="1"/>
    </xf>
    <xf numFmtId="1" fontId="2" fillId="2" borderId="14" xfId="0" applyNumberFormat="1" applyFont="1" applyFill="1" applyBorder="1" applyAlignment="1">
      <alignment horizontal="center" textRotation="90" wrapText="1"/>
    </xf>
    <xf numFmtId="3" fontId="2" fillId="2" borderId="33" xfId="0" applyNumberFormat="1" applyFont="1" applyFill="1" applyBorder="1" applyAlignment="1">
      <alignment horizontal="center"/>
    </xf>
    <xf numFmtId="1" fontId="2" fillId="2" borderId="34" xfId="0" applyNumberFormat="1" applyFont="1" applyFill="1" applyBorder="1" applyAlignment="1">
      <alignment horizontal="center"/>
    </xf>
    <xf numFmtId="3" fontId="2" fillId="2" borderId="35" xfId="0" applyNumberFormat="1" applyFont="1" applyFill="1" applyBorder="1" applyAlignment="1">
      <alignment horizontal="center"/>
    </xf>
    <xf numFmtId="3" fontId="2" fillId="2" borderId="36" xfId="0" applyNumberFormat="1" applyFont="1" applyFill="1" applyBorder="1" applyAlignment="1">
      <alignment horizontal="center"/>
    </xf>
    <xf numFmtId="1" fontId="2" fillId="2" borderId="10" xfId="0" applyNumberFormat="1" applyFont="1" applyFill="1" applyBorder="1" applyAlignment="1">
      <alignment horizontal="center"/>
    </xf>
    <xf numFmtId="3" fontId="2" fillId="2" borderId="11" xfId="0" applyNumberFormat="1" applyFont="1" applyFill="1" applyBorder="1" applyAlignment="1">
      <alignment horizontal="center"/>
    </xf>
    <xf numFmtId="3" fontId="2" fillId="2" borderId="37" xfId="0" applyNumberFormat="1" applyFont="1" applyFill="1" applyBorder="1" applyAlignment="1">
      <alignment horizontal="center"/>
    </xf>
    <xf numFmtId="1" fontId="2" fillId="2" borderId="38" xfId="0" applyNumberFormat="1" applyFont="1" applyFill="1" applyBorder="1" applyAlignment="1">
      <alignment horizontal="center"/>
    </xf>
    <xf numFmtId="3" fontId="2" fillId="2" borderId="39" xfId="0" applyNumberFormat="1" applyFont="1" applyFill="1" applyBorder="1" applyAlignment="1">
      <alignment horizontal="center"/>
    </xf>
    <xf numFmtId="3" fontId="2" fillId="2" borderId="21" xfId="0" applyNumberFormat="1" applyFont="1" applyFill="1" applyBorder="1" applyAlignment="1">
      <alignment horizontal="center" textRotation="90" wrapText="1"/>
    </xf>
    <xf numFmtId="3" fontId="2" fillId="2" borderId="32" xfId="0" applyNumberFormat="1" applyFont="1" applyFill="1" applyBorder="1" applyAlignment="1">
      <alignment horizontal="center" textRotation="90"/>
    </xf>
    <xf numFmtId="0" fontId="13" fillId="0" borderId="8" xfId="0" applyFont="1" applyBorder="1"/>
    <xf numFmtId="0" fontId="2" fillId="0" borderId="8" xfId="0" applyFont="1" applyBorder="1"/>
    <xf numFmtId="3" fontId="2" fillId="2" borderId="40" xfId="0" applyNumberFormat="1" applyFont="1" applyFill="1" applyBorder="1" applyAlignment="1">
      <alignment horizontal="center"/>
    </xf>
    <xf numFmtId="1" fontId="2" fillId="2" borderId="41" xfId="0" applyNumberFormat="1" applyFont="1" applyFill="1" applyBorder="1" applyAlignment="1">
      <alignment horizontal="center"/>
    </xf>
    <xf numFmtId="3" fontId="2" fillId="2" borderId="42" xfId="0" applyNumberFormat="1" applyFont="1" applyFill="1" applyBorder="1" applyAlignment="1">
      <alignment horizontal="center"/>
    </xf>
    <xf numFmtId="3" fontId="2" fillId="2" borderId="8" xfId="0" applyNumberFormat="1" applyFont="1" applyFill="1" applyBorder="1" applyAlignment="1">
      <alignment horizontal="center"/>
    </xf>
    <xf numFmtId="3" fontId="2" fillId="0" borderId="43" xfId="0" applyNumberFormat="1" applyFont="1" applyBorder="1"/>
    <xf numFmtId="0" fontId="28" fillId="2" borderId="3" xfId="0" applyFont="1" applyFill="1" applyBorder="1" applyAlignment="1">
      <alignment horizontal="right" vertical="center"/>
    </xf>
    <xf numFmtId="0" fontId="34" fillId="2" borderId="0" xfId="0" applyFont="1" applyFill="1" applyBorder="1" applyAlignment="1">
      <alignment horizontal="left" vertical="center"/>
    </xf>
    <xf numFmtId="0" fontId="34" fillId="2" borderId="3" xfId="0" applyFont="1" applyFill="1" applyBorder="1" applyAlignment="1">
      <alignment horizontal="left" vertical="center"/>
    </xf>
    <xf numFmtId="3" fontId="21" fillId="0" borderId="9" xfId="0" applyNumberFormat="1" applyFont="1" applyBorder="1"/>
    <xf numFmtId="3" fontId="21" fillId="0" borderId="30" xfId="0" applyNumberFormat="1" applyFont="1" applyBorder="1"/>
    <xf numFmtId="3" fontId="21" fillId="0" borderId="8" xfId="0" applyNumberFormat="1" applyFont="1" applyBorder="1"/>
    <xf numFmtId="3" fontId="21" fillId="0" borderId="29" xfId="0" applyNumberFormat="1" applyFont="1" applyBorder="1" applyAlignment="1">
      <alignment vertical="center" wrapText="1"/>
    </xf>
    <xf numFmtId="0" fontId="27" fillId="2" borderId="1" xfId="0" applyFont="1" applyFill="1" applyBorder="1" applyAlignment="1">
      <alignment horizontal="center"/>
    </xf>
    <xf numFmtId="0" fontId="27" fillId="2" borderId="3" xfId="0" applyFont="1" applyFill="1" applyBorder="1" applyAlignment="1"/>
    <xf numFmtId="0" fontId="0" fillId="2" borderId="3" xfId="0" applyFill="1" applyBorder="1"/>
    <xf numFmtId="3" fontId="3" fillId="0" borderId="15" xfId="0" applyNumberFormat="1" applyFont="1" applyBorder="1" applyAlignment="1"/>
    <xf numFmtId="3" fontId="29" fillId="2" borderId="44" xfId="0" applyNumberFormat="1" applyFont="1" applyFill="1" applyBorder="1"/>
    <xf numFmtId="0" fontId="20" fillId="2" borderId="3" xfId="0" applyFont="1" applyFill="1" applyBorder="1" applyAlignment="1">
      <alignment horizontal="left" vertical="center"/>
    </xf>
    <xf numFmtId="0" fontId="8" fillId="0" borderId="9" xfId="0" applyFont="1" applyBorder="1" applyAlignment="1">
      <alignment horizontal="center"/>
    </xf>
    <xf numFmtId="0" fontId="10" fillId="0" borderId="9" xfId="0" applyFont="1" applyBorder="1" applyAlignment="1">
      <alignment horizontal="center"/>
    </xf>
    <xf numFmtId="3" fontId="2" fillId="2" borderId="21" xfId="2" applyNumberFormat="1" applyFont="1" applyFill="1" applyBorder="1" applyAlignment="1">
      <alignment horizontal="center" textRotation="90" wrapText="1"/>
    </xf>
    <xf numFmtId="3" fontId="2" fillId="2" borderId="36" xfId="2" applyNumberFormat="1" applyFont="1" applyFill="1" applyBorder="1" applyAlignment="1">
      <alignment horizontal="center" vertical="center"/>
    </xf>
    <xf numFmtId="3" fontId="2" fillId="2" borderId="11" xfId="2" applyNumberFormat="1" applyFont="1" applyFill="1" applyBorder="1" applyAlignment="1">
      <alignment horizontal="center" vertical="center"/>
    </xf>
    <xf numFmtId="0" fontId="8" fillId="0" borderId="0" xfId="0" applyFont="1" applyAlignment="1">
      <alignment horizontal="right"/>
    </xf>
    <xf numFmtId="3" fontId="2" fillId="2" borderId="10" xfId="0" applyNumberFormat="1" applyFont="1" applyFill="1" applyBorder="1" applyAlignment="1">
      <alignment horizontal="center" vertical="center"/>
    </xf>
    <xf numFmtId="0" fontId="2" fillId="0" borderId="7" xfId="2" applyFont="1" applyBorder="1" applyAlignment="1">
      <alignment vertical="center" wrapText="1"/>
    </xf>
    <xf numFmtId="165" fontId="2" fillId="0" borderId="45" xfId="0" applyNumberFormat="1" applyFont="1" applyBorder="1" applyAlignment="1">
      <alignment horizontal="center" vertical="center"/>
    </xf>
    <xf numFmtId="3" fontId="2" fillId="2" borderId="45" xfId="0" applyNumberFormat="1" applyFont="1" applyFill="1" applyBorder="1" applyAlignment="1">
      <alignment horizontal="center" vertical="center" wrapText="1"/>
    </xf>
    <xf numFmtId="3" fontId="21" fillId="2" borderId="45" xfId="0" applyNumberFormat="1" applyFont="1" applyFill="1" applyBorder="1" applyAlignment="1">
      <alignment vertical="center"/>
    </xf>
    <xf numFmtId="3" fontId="2" fillId="0" borderId="45" xfId="0" applyNumberFormat="1" applyFont="1" applyBorder="1" applyAlignment="1">
      <alignment horizontal="center" vertical="center"/>
    </xf>
    <xf numFmtId="1" fontId="2" fillId="0" borderId="45" xfId="0" applyNumberFormat="1" applyFont="1" applyBorder="1" applyAlignment="1">
      <alignment horizontal="center" vertical="center"/>
    </xf>
    <xf numFmtId="3" fontId="2" fillId="2" borderId="45" xfId="2" applyNumberFormat="1" applyFont="1" applyFill="1" applyBorder="1" applyAlignment="1">
      <alignment horizontal="center" vertical="center"/>
    </xf>
    <xf numFmtId="3" fontId="2" fillId="0" borderId="45" xfId="2" applyNumberFormat="1" applyFont="1" applyBorder="1" applyAlignment="1">
      <alignment vertical="center"/>
    </xf>
    <xf numFmtId="3" fontId="2" fillId="0" borderId="45" xfId="2" applyNumberFormat="1" applyFont="1" applyBorder="1" applyAlignment="1">
      <alignment horizontal="center" vertical="center"/>
    </xf>
    <xf numFmtId="166" fontId="21" fillId="0" borderId="10" xfId="0" applyNumberFormat="1" applyFont="1" applyBorder="1" applyAlignment="1">
      <alignment horizontal="center" vertical="center"/>
    </xf>
    <xf numFmtId="3" fontId="3" fillId="0" borderId="45" xfId="0" applyNumberFormat="1" applyFont="1" applyBorder="1" applyAlignment="1">
      <alignment vertical="center"/>
    </xf>
    <xf numFmtId="3" fontId="3" fillId="0" borderId="18" xfId="0" applyNumberFormat="1" applyFont="1" applyBorder="1" applyAlignment="1">
      <alignment vertical="center"/>
    </xf>
    <xf numFmtId="3" fontId="2" fillId="0" borderId="29" xfId="0" applyNumberFormat="1" applyFont="1" applyBorder="1" applyAlignment="1">
      <alignment horizontal="left" wrapText="1"/>
    </xf>
    <xf numFmtId="3" fontId="2" fillId="0" borderId="29" xfId="0" applyNumberFormat="1" applyFont="1" applyBorder="1" applyAlignment="1">
      <alignment horizontal="center" textRotation="90"/>
    </xf>
    <xf numFmtId="165" fontId="13" fillId="0" borderId="19" xfId="0" applyNumberFormat="1" applyFont="1" applyBorder="1" applyAlignment="1">
      <alignment horizontal="left" wrapText="1"/>
    </xf>
    <xf numFmtId="165" fontId="2" fillId="0" borderId="19" xfId="0" applyNumberFormat="1" applyFont="1" applyBorder="1" applyAlignment="1">
      <alignment horizontal="center" wrapText="1"/>
    </xf>
    <xf numFmtId="3" fontId="2" fillId="0" borderId="46" xfId="0" applyNumberFormat="1" applyFont="1" applyBorder="1"/>
    <xf numFmtId="3" fontId="21" fillId="0" borderId="19" xfId="0" applyNumberFormat="1" applyFont="1" applyBorder="1" applyAlignment="1"/>
    <xf numFmtId="0" fontId="21" fillId="0" borderId="9" xfId="0" applyFont="1" applyBorder="1" applyAlignment="1"/>
    <xf numFmtId="165" fontId="2" fillId="0" borderId="4" xfId="0" applyNumberFormat="1" applyFont="1" applyBorder="1" applyAlignment="1">
      <alignment horizontal="center"/>
    </xf>
    <xf numFmtId="165" fontId="2" fillId="0" borderId="8" xfId="0" applyNumberFormat="1" applyFont="1" applyBorder="1" applyAlignment="1">
      <alignment horizontal="center"/>
    </xf>
    <xf numFmtId="3" fontId="21" fillId="0" borderId="9" xfId="0" applyNumberFormat="1" applyFont="1" applyBorder="1" applyAlignment="1">
      <alignment horizontal="left" vertical="top" wrapText="1"/>
    </xf>
    <xf numFmtId="0" fontId="17" fillId="2" borderId="0" xfId="0" applyFont="1" applyFill="1"/>
    <xf numFmtId="0" fontId="18" fillId="2" borderId="0" xfId="0" applyFont="1" applyFill="1"/>
    <xf numFmtId="0" fontId="15" fillId="2" borderId="0" xfId="0" applyFont="1" applyFill="1"/>
    <xf numFmtId="0" fontId="10" fillId="0" borderId="0" xfId="0" applyFont="1" applyBorder="1" applyAlignment="1">
      <alignment horizontal="left"/>
    </xf>
    <xf numFmtId="0" fontId="10" fillId="0" borderId="3" xfId="0" applyFont="1" applyBorder="1" applyAlignment="1">
      <alignment horizontal="center"/>
    </xf>
    <xf numFmtId="0" fontId="35" fillId="0" borderId="4" xfId="0" applyFont="1" applyBorder="1" applyAlignment="1">
      <alignment horizontal="left" vertical="center"/>
    </xf>
    <xf numFmtId="0" fontId="35" fillId="0" borderId="0" xfId="0" applyFont="1" applyBorder="1" applyAlignment="1">
      <alignment horizontal="left" vertical="center"/>
    </xf>
    <xf numFmtId="164" fontId="10" fillId="0" borderId="0" xfId="0" applyNumberFormat="1" applyFont="1" applyBorder="1" applyAlignment="1">
      <alignment horizontal="left"/>
    </xf>
    <xf numFmtId="164" fontId="10" fillId="0" borderId="3" xfId="0" applyNumberFormat="1" applyFont="1" applyBorder="1" applyAlignment="1">
      <alignment horizontal="left"/>
    </xf>
    <xf numFmtId="0" fontId="10" fillId="0" borderId="0" xfId="0" applyFont="1" applyBorder="1" applyAlignment="1">
      <alignment horizontal="left" wrapText="1"/>
    </xf>
    <xf numFmtId="0" fontId="12" fillId="0" borderId="4" xfId="0" applyFont="1" applyBorder="1" applyAlignment="1">
      <alignment horizontal="left"/>
    </xf>
    <xf numFmtId="0" fontId="8" fillId="0" borderId="12" xfId="0" applyFont="1" applyBorder="1" applyAlignment="1">
      <alignment horizontal="center" textRotation="90"/>
    </xf>
    <xf numFmtId="0" fontId="8" fillId="0" borderId="41" xfId="0" applyFont="1" applyBorder="1" applyAlignment="1">
      <alignment horizontal="center" textRotation="90"/>
    </xf>
    <xf numFmtId="4" fontId="10" fillId="0" borderId="0" xfId="0" applyNumberFormat="1" applyFont="1" applyBorder="1" applyAlignment="1">
      <alignment horizontal="center"/>
    </xf>
    <xf numFmtId="3" fontId="10" fillId="2" borderId="0" xfId="0" applyNumberFormat="1" applyFont="1" applyFill="1" applyBorder="1" applyAlignment="1">
      <alignment horizontal="left" vertical="center"/>
    </xf>
    <xf numFmtId="0" fontId="10" fillId="2" borderId="0" xfId="0" applyFont="1" applyFill="1" applyBorder="1" applyAlignment="1">
      <alignment horizontal="left" vertical="center"/>
    </xf>
    <xf numFmtId="0" fontId="3" fillId="0" borderId="0" xfId="1" applyFont="1" applyBorder="1" applyAlignment="1" applyProtection="1">
      <alignment horizontal="left" wrapText="1"/>
    </xf>
    <xf numFmtId="0" fontId="3" fillId="0" borderId="0" xfId="0" applyFont="1" applyBorder="1" applyAlignment="1">
      <alignment horizontal="left" wrapText="1"/>
    </xf>
    <xf numFmtId="0" fontId="8" fillId="2" borderId="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3" xfId="0" applyFont="1" applyFill="1" applyBorder="1" applyAlignment="1">
      <alignment horizontal="left" vertical="top" wrapText="1"/>
    </xf>
    <xf numFmtId="0" fontId="10" fillId="0" borderId="0" xfId="0" applyFont="1" applyBorder="1" applyAlignment="1">
      <alignment horizontal="left" vertical="center"/>
    </xf>
    <xf numFmtId="0" fontId="8" fillId="2" borderId="12" xfId="0" applyFont="1" applyFill="1" applyBorder="1" applyAlignment="1">
      <alignment horizontal="center" textRotation="90"/>
    </xf>
    <xf numFmtId="0" fontId="8" fillId="2" borderId="41" xfId="0" applyFont="1" applyFill="1" applyBorder="1" applyAlignment="1">
      <alignment horizontal="center" textRotation="90"/>
    </xf>
    <xf numFmtId="0" fontId="8" fillId="0" borderId="47" xfId="0" applyFont="1" applyBorder="1" applyAlignment="1">
      <alignment horizontal="center" textRotation="90"/>
    </xf>
    <xf numFmtId="0" fontId="8" fillId="0" borderId="42" xfId="0" applyFont="1" applyBorder="1" applyAlignment="1">
      <alignment horizontal="center" textRotation="90"/>
    </xf>
    <xf numFmtId="3" fontId="10" fillId="2" borderId="0" xfId="0" applyNumberFormat="1" applyFont="1" applyFill="1" applyBorder="1" applyAlignment="1">
      <alignment horizontal="left"/>
    </xf>
    <xf numFmtId="0" fontId="10" fillId="2" borderId="0" xfId="0" applyFont="1" applyFill="1" applyBorder="1" applyAlignment="1">
      <alignment horizontal="left"/>
    </xf>
    <xf numFmtId="3" fontId="10" fillId="2" borderId="3" xfId="0" applyNumberFormat="1" applyFont="1" applyFill="1" applyBorder="1" applyAlignment="1">
      <alignment horizontal="left" vertical="top"/>
    </xf>
    <xf numFmtId="0" fontId="10" fillId="2" borderId="3" xfId="0" applyFont="1" applyFill="1" applyBorder="1" applyAlignment="1">
      <alignment horizontal="left" vertical="top"/>
    </xf>
    <xf numFmtId="0" fontId="8" fillId="0" borderId="0" xfId="0" applyFont="1" applyBorder="1" applyAlignment="1">
      <alignment horizontal="left" vertical="center" wrapText="1"/>
    </xf>
    <xf numFmtId="0" fontId="10" fillId="2" borderId="0" xfId="0" applyFont="1" applyFill="1" applyBorder="1" applyAlignment="1">
      <alignment horizontal="left" vertical="center" wrapText="1"/>
    </xf>
    <xf numFmtId="0" fontId="8" fillId="0" borderId="7" xfId="0" applyFont="1" applyBorder="1" applyAlignment="1">
      <alignment horizontal="left" vertical="center" wrapText="1"/>
    </xf>
    <xf numFmtId="164" fontId="10" fillId="0" borderId="0" xfId="0" applyNumberFormat="1" applyFont="1" applyBorder="1" applyAlignment="1">
      <alignment horizontal="left" vertical="center"/>
    </xf>
    <xf numFmtId="164" fontId="30" fillId="2" borderId="3" xfId="2" applyNumberFormat="1" applyFont="1" applyFill="1" applyBorder="1" applyAlignment="1">
      <alignment horizontal="left" vertical="center"/>
    </xf>
    <xf numFmtId="3" fontId="6" fillId="2" borderId="0" xfId="3" applyNumberFormat="1" applyFont="1" applyFill="1" applyBorder="1" applyAlignment="1">
      <alignment horizontal="right"/>
    </xf>
    <xf numFmtId="0" fontId="7" fillId="2" borderId="0" xfId="3" applyFont="1" applyFill="1" applyBorder="1" applyAlignment="1"/>
    <xf numFmtId="3" fontId="2" fillId="2" borderId="2" xfId="3" applyNumberFormat="1" applyFont="1" applyFill="1" applyBorder="1" applyAlignment="1">
      <alignment horizontal="left"/>
    </xf>
    <xf numFmtId="0" fontId="2" fillId="2" borderId="2" xfId="3" applyFont="1" applyFill="1" applyBorder="1" applyAlignment="1"/>
    <xf numFmtId="3" fontId="29" fillId="2" borderId="4" xfId="0" applyNumberFormat="1" applyFont="1" applyFill="1" applyBorder="1" applyAlignment="1">
      <alignment horizontal="right"/>
    </xf>
    <xf numFmtId="0" fontId="28" fillId="2" borderId="4" xfId="0" applyFont="1" applyFill="1" applyBorder="1" applyAlignment="1">
      <alignment horizontal="right"/>
    </xf>
    <xf numFmtId="0" fontId="28" fillId="2" borderId="48" xfId="0" applyFont="1" applyFill="1" applyBorder="1" applyAlignment="1">
      <alignment horizontal="right"/>
    </xf>
    <xf numFmtId="0" fontId="34" fillId="2" borderId="0" xfId="0" applyFont="1" applyFill="1" applyBorder="1" applyAlignment="1">
      <alignment horizontal="left" vertical="center"/>
    </xf>
    <xf numFmtId="0" fontId="34" fillId="2" borderId="3" xfId="0" applyFont="1" applyFill="1" applyBorder="1" applyAlignment="1">
      <alignment horizontal="left" vertical="center"/>
    </xf>
    <xf numFmtId="0" fontId="8" fillId="0" borderId="0" xfId="0" applyFont="1" applyAlignment="1">
      <alignment horizontal="left" wrapText="1"/>
    </xf>
    <xf numFmtId="0" fontId="10" fillId="0" borderId="0" xfId="0" applyFont="1" applyAlignment="1">
      <alignment horizontal="left" wrapText="1"/>
    </xf>
    <xf numFmtId="0" fontId="8" fillId="0" borderId="0" xfId="0" applyFont="1" applyAlignment="1">
      <alignment horizontal="left"/>
    </xf>
    <xf numFmtId="0" fontId="16" fillId="0" borderId="0" xfId="0" applyFont="1" applyAlignment="1">
      <alignment horizontal="left" wrapText="1"/>
    </xf>
    <xf numFmtId="0" fontId="15" fillId="2" borderId="0" xfId="0" applyFont="1" applyFill="1" applyAlignment="1">
      <alignment horizontal="left"/>
    </xf>
    <xf numFmtId="0" fontId="10" fillId="0" borderId="0" xfId="0" applyFont="1" applyAlignment="1">
      <alignment horizontal="left"/>
    </xf>
  </cellXfs>
  <cellStyles count="4">
    <cellStyle name="Hyperlink" xfId="1" builtinId="8"/>
    <cellStyle name="Normal" xfId="0" builtinId="0"/>
    <cellStyle name="Normal 2" xfId="2"/>
    <cellStyle name="Normal 3" xfId="3"/>
  </cellStyles>
  <dxfs count="6">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
      <tableStyleElement type="headerRow" dxfId="4"/>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590550</xdr:colOff>
      <xdr:row>0</xdr:row>
      <xdr:rowOff>139700</xdr:rowOff>
    </xdr:from>
    <xdr:to>
      <xdr:col>13</xdr:col>
      <xdr:colOff>596900</xdr:colOff>
      <xdr:row>3</xdr:row>
      <xdr:rowOff>190500</xdr:rowOff>
    </xdr:to>
    <xdr:grpSp>
      <xdr:nvGrpSpPr>
        <xdr:cNvPr id="5247" name="Group 134"/>
        <xdr:cNvGrpSpPr>
          <a:grpSpLocks/>
        </xdr:cNvGrpSpPr>
      </xdr:nvGrpSpPr>
      <xdr:grpSpPr bwMode="auto">
        <a:xfrm>
          <a:off x="6197600" y="139700"/>
          <a:ext cx="730250" cy="774700"/>
          <a:chOff x="596" y="55"/>
          <a:chExt cx="88" cy="92"/>
        </a:xfrm>
      </xdr:grpSpPr>
      <xdr:sp macro="" textlink="">
        <xdr:nvSpPr>
          <xdr:cNvPr id="5248" name="Rectangle 124"/>
          <xdr:cNvSpPr>
            <a:spLocks noChangeArrowheads="1"/>
          </xdr:cNvSpPr>
        </xdr:nvSpPr>
        <xdr:spPr bwMode="auto">
          <a:xfrm>
            <a:off x="596" y="55"/>
            <a:ext cx="88" cy="92"/>
          </a:xfrm>
          <a:prstGeom prst="rect">
            <a:avLst/>
          </a:prstGeom>
          <a:solidFill>
            <a:srgbClr val="666699"/>
          </a:solidFill>
          <a:ln w="19050">
            <a:solidFill>
              <a:srgbClr val="666699"/>
            </a:solidFill>
            <a:miter lim="800000"/>
            <a:headEnd/>
            <a:tailEnd/>
          </a:ln>
        </xdr:spPr>
      </xdr:sp>
      <xdr:sp macro="" textlink="">
        <xdr:nvSpPr>
          <xdr:cNvPr id="5249" name="Oval 125"/>
          <xdr:cNvSpPr>
            <a:spLocks noChangeArrowheads="1"/>
          </xdr:cNvSpPr>
        </xdr:nvSpPr>
        <xdr:spPr bwMode="auto">
          <a:xfrm>
            <a:off x="600" y="58"/>
            <a:ext cx="80" cy="87"/>
          </a:xfrm>
          <a:prstGeom prst="ellipse">
            <a:avLst/>
          </a:prstGeom>
          <a:solidFill>
            <a:srgbClr val="666699"/>
          </a:solidFill>
          <a:ln w="19050">
            <a:solidFill>
              <a:srgbClr val="C0C0C0"/>
            </a:solidFill>
            <a:round/>
            <a:headEnd/>
            <a:tailEnd/>
          </a:ln>
        </xdr:spPr>
      </xdr:sp>
      <xdr:sp macro="" textlink="">
        <xdr:nvSpPr>
          <xdr:cNvPr id="5250" name="Line 126"/>
          <xdr:cNvSpPr>
            <a:spLocks noChangeShapeType="1"/>
          </xdr:cNvSpPr>
        </xdr:nvSpPr>
        <xdr:spPr bwMode="auto">
          <a:xfrm>
            <a:off x="620" y="101"/>
            <a:ext cx="60" cy="0"/>
          </a:xfrm>
          <a:prstGeom prst="line">
            <a:avLst/>
          </a:prstGeom>
          <a:noFill/>
          <a:ln w="19050">
            <a:solidFill>
              <a:srgbClr val="C0C0C0"/>
            </a:solidFill>
            <a:round/>
            <a:headEnd/>
            <a:tailEnd/>
          </a:ln>
        </xdr:spPr>
      </xdr:sp>
      <xdr:sp macro="" textlink="">
        <xdr:nvSpPr>
          <xdr:cNvPr id="5251" name="Line 127"/>
          <xdr:cNvSpPr>
            <a:spLocks noChangeShapeType="1"/>
          </xdr:cNvSpPr>
        </xdr:nvSpPr>
        <xdr:spPr bwMode="auto">
          <a:xfrm flipV="1">
            <a:off x="599" y="57"/>
            <a:ext cx="1" cy="88"/>
          </a:xfrm>
          <a:prstGeom prst="line">
            <a:avLst/>
          </a:prstGeom>
          <a:noFill/>
          <a:ln w="19050">
            <a:solidFill>
              <a:srgbClr val="C0C0C0"/>
            </a:solidFill>
            <a:round/>
            <a:headEnd/>
            <a:tailEnd/>
          </a:ln>
        </xdr:spPr>
      </xdr:sp>
      <xdr:sp macro="" textlink="">
        <xdr:nvSpPr>
          <xdr:cNvPr id="5252" name="Line 128"/>
          <xdr:cNvSpPr>
            <a:spLocks noChangeShapeType="1"/>
          </xdr:cNvSpPr>
        </xdr:nvSpPr>
        <xdr:spPr bwMode="auto">
          <a:xfrm flipV="1">
            <a:off x="680" y="57"/>
            <a:ext cx="1" cy="89"/>
          </a:xfrm>
          <a:prstGeom prst="line">
            <a:avLst/>
          </a:prstGeom>
          <a:noFill/>
          <a:ln w="19050">
            <a:solidFill>
              <a:srgbClr val="C0C0C0"/>
            </a:solidFill>
            <a:round/>
            <a:headEnd/>
            <a:tailEnd/>
          </a:ln>
        </xdr:spPr>
      </xdr:sp>
      <xdr:sp macro="" textlink="">
        <xdr:nvSpPr>
          <xdr:cNvPr id="5253" name="Line 129"/>
          <xdr:cNvSpPr>
            <a:spLocks noChangeShapeType="1"/>
          </xdr:cNvSpPr>
        </xdr:nvSpPr>
        <xdr:spPr bwMode="auto">
          <a:xfrm>
            <a:off x="601" y="58"/>
            <a:ext cx="39" cy="87"/>
          </a:xfrm>
          <a:prstGeom prst="line">
            <a:avLst/>
          </a:prstGeom>
          <a:noFill/>
          <a:ln w="19050">
            <a:solidFill>
              <a:srgbClr val="C0C0C0"/>
            </a:solidFill>
            <a:round/>
            <a:headEnd/>
            <a:tailEnd/>
          </a:ln>
        </xdr:spPr>
      </xdr:sp>
      <xdr:sp macro="" textlink="">
        <xdr:nvSpPr>
          <xdr:cNvPr id="5254" name="Line 130"/>
          <xdr:cNvSpPr>
            <a:spLocks noChangeShapeType="1"/>
          </xdr:cNvSpPr>
        </xdr:nvSpPr>
        <xdr:spPr bwMode="auto">
          <a:xfrm>
            <a:off x="641" y="58"/>
            <a:ext cx="38" cy="88"/>
          </a:xfrm>
          <a:prstGeom prst="line">
            <a:avLst/>
          </a:prstGeom>
          <a:noFill/>
          <a:ln w="19050">
            <a:solidFill>
              <a:srgbClr val="C0C0C0"/>
            </a:solidFill>
            <a:round/>
            <a:headEnd/>
            <a:tailEnd/>
          </a:ln>
        </xdr:spPr>
      </xdr:sp>
      <xdr:sp macro="" textlink="">
        <xdr:nvSpPr>
          <xdr:cNvPr id="5255" name="Line 131"/>
          <xdr:cNvSpPr>
            <a:spLocks noChangeShapeType="1"/>
          </xdr:cNvSpPr>
        </xdr:nvSpPr>
        <xdr:spPr bwMode="auto">
          <a:xfrm flipH="1">
            <a:off x="600" y="57"/>
            <a:ext cx="39" cy="88"/>
          </a:xfrm>
          <a:prstGeom prst="line">
            <a:avLst/>
          </a:prstGeom>
          <a:noFill/>
          <a:ln w="19050">
            <a:solidFill>
              <a:srgbClr val="C0C0C0"/>
            </a:solidFill>
            <a:round/>
            <a:headEnd/>
            <a:tailEnd/>
          </a:ln>
        </xdr:spPr>
      </xdr:sp>
      <xdr:sp macro="" textlink="">
        <xdr:nvSpPr>
          <xdr:cNvPr id="5256" name="Line 132"/>
          <xdr:cNvSpPr>
            <a:spLocks noChangeShapeType="1"/>
          </xdr:cNvSpPr>
        </xdr:nvSpPr>
        <xdr:spPr bwMode="auto">
          <a:xfrm flipH="1">
            <a:off x="641" y="57"/>
            <a:ext cx="38" cy="88"/>
          </a:xfrm>
          <a:prstGeom prst="line">
            <a:avLst/>
          </a:prstGeom>
          <a:noFill/>
          <a:ln w="19050">
            <a:solidFill>
              <a:srgbClr val="C0C0C0"/>
            </a:solidFill>
            <a:round/>
            <a:headEnd/>
            <a:tailEnd/>
          </a:ln>
        </xdr:spPr>
      </xdr:sp>
      <xdr:sp macro="" textlink="">
        <xdr:nvSpPr>
          <xdr:cNvPr id="5257" name="AutoShape 133"/>
          <xdr:cNvSpPr>
            <a:spLocks noChangeArrowheads="1"/>
          </xdr:cNvSpPr>
        </xdr:nvSpPr>
        <xdr:spPr bwMode="auto">
          <a:xfrm flipH="1">
            <a:off x="663" y="63"/>
            <a:ext cx="16" cy="36"/>
          </a:xfrm>
          <a:prstGeom prst="rtTriangle">
            <a:avLst/>
          </a:prstGeom>
          <a:solidFill>
            <a:srgbClr val="C00000"/>
          </a:solidFill>
          <a:ln w="9525">
            <a:solidFill>
              <a:srgbClr val="666699"/>
            </a:solidFill>
            <a:miter lim="800000"/>
            <a:headEnd/>
            <a:tailEnd/>
          </a:ln>
        </xdr:spPr>
      </xdr:sp>
    </xdr:grpSp>
    <xdr:clientData/>
  </xdr:twoCellAnchor>
</xdr:wsDr>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8"/>
  <sheetViews>
    <sheetView tabSelected="1" workbookViewId="0">
      <selection activeCell="N9" sqref="N9"/>
    </sheetView>
  </sheetViews>
  <sheetFormatPr defaultRowHeight="14.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c r="A1" s="258" t="s">
        <v>11</v>
      </c>
      <c r="B1" s="258"/>
      <c r="C1" s="258"/>
      <c r="D1" s="258"/>
      <c r="E1" s="258"/>
      <c r="F1" s="37"/>
      <c r="G1" s="37"/>
      <c r="H1" s="36"/>
      <c r="I1" s="42" t="s">
        <v>134</v>
      </c>
      <c r="J1" s="43"/>
      <c r="K1" s="43"/>
      <c r="L1" s="43"/>
      <c r="M1" s="43"/>
      <c r="N1" s="36"/>
    </row>
    <row r="2" spans="1:14" ht="17.399999999999999" customHeight="1">
      <c r="A2" s="259"/>
      <c r="B2" s="259"/>
      <c r="C2" s="259"/>
      <c r="D2" s="259"/>
      <c r="E2" s="259"/>
      <c r="F2" s="2"/>
      <c r="G2" s="2"/>
      <c r="H2" s="29"/>
      <c r="I2" s="27" t="s">
        <v>135</v>
      </c>
      <c r="J2" s="28"/>
      <c r="K2" s="28"/>
      <c r="L2" s="28"/>
      <c r="M2" s="28"/>
      <c r="N2" s="29"/>
    </row>
    <row r="3" spans="1:14" ht="18">
      <c r="A3" s="23" t="s">
        <v>141</v>
      </c>
      <c r="B3" s="24"/>
      <c r="C3" s="24"/>
      <c r="D3" s="24"/>
      <c r="E3" s="24"/>
      <c r="F3" s="2"/>
      <c r="G3" s="2"/>
      <c r="H3" s="29"/>
      <c r="I3" s="27" t="s">
        <v>176</v>
      </c>
      <c r="J3" s="30"/>
      <c r="K3" s="30"/>
      <c r="L3" s="28"/>
      <c r="M3" s="28"/>
      <c r="N3" s="29"/>
    </row>
    <row r="4" spans="1:14" ht="24.65" customHeight="1">
      <c r="A4" s="44" t="s">
        <v>143</v>
      </c>
      <c r="B4" s="45" t="s">
        <v>166</v>
      </c>
      <c r="C4" s="46"/>
      <c r="D4" s="46"/>
      <c r="E4" s="46"/>
      <c r="F4" s="46"/>
      <c r="G4" s="46"/>
      <c r="H4" s="223"/>
      <c r="I4" s="47" t="s">
        <v>177</v>
      </c>
      <c r="J4" s="48"/>
      <c r="K4" s="48"/>
      <c r="L4" s="49"/>
      <c r="M4" s="50"/>
      <c r="N4" s="51"/>
    </row>
    <row r="5" spans="1:14">
      <c r="A5" s="2" t="s">
        <v>9</v>
      </c>
      <c r="B5" s="7" t="s">
        <v>179</v>
      </c>
      <c r="C5" s="2"/>
      <c r="D5" s="2"/>
      <c r="E5" s="2"/>
      <c r="F5" s="2"/>
      <c r="G5" s="2"/>
      <c r="H5" s="2"/>
      <c r="I5" s="2" t="s">
        <v>12</v>
      </c>
      <c r="J5" s="2"/>
      <c r="K5" s="260">
        <v>43399</v>
      </c>
      <c r="L5" s="260"/>
      <c r="M5" s="260"/>
      <c r="N5" s="2"/>
    </row>
    <row r="6" spans="1:14" ht="14.4" customHeight="1">
      <c r="A6" s="2" t="s">
        <v>10</v>
      </c>
      <c r="B6" s="262" t="s">
        <v>180</v>
      </c>
      <c r="C6" s="262"/>
      <c r="D6" s="262"/>
      <c r="E6" s="262"/>
      <c r="F6" s="262"/>
      <c r="G6" s="262"/>
      <c r="H6" s="2"/>
      <c r="I6" s="2" t="s">
        <v>13</v>
      </c>
      <c r="J6" s="2"/>
      <c r="K6" s="256" t="s">
        <v>178</v>
      </c>
      <c r="L6" s="256"/>
      <c r="M6" s="256"/>
      <c r="N6" s="2"/>
    </row>
    <row r="7" spans="1:14" ht="12.65" customHeight="1">
      <c r="A7" s="32"/>
      <c r="B7" s="52"/>
      <c r="C7" s="32"/>
      <c r="D7" s="32"/>
      <c r="E7" s="32"/>
      <c r="F7" s="32"/>
      <c r="G7" s="32"/>
      <c r="H7" s="32"/>
      <c r="I7" s="32" t="s">
        <v>14</v>
      </c>
      <c r="J7" s="32"/>
      <c r="K7" s="261">
        <v>43395</v>
      </c>
      <c r="L7" s="261"/>
      <c r="M7" s="261"/>
      <c r="N7" s="32"/>
    </row>
    <row r="8" spans="1:14" ht="14.4" customHeight="1">
      <c r="A8" s="271" t="s">
        <v>140</v>
      </c>
      <c r="B8" s="271"/>
      <c r="C8" s="271"/>
      <c r="D8" s="271"/>
      <c r="E8" s="271"/>
      <c r="F8" s="271"/>
      <c r="G8" s="271"/>
      <c r="H8" s="37" t="s">
        <v>15</v>
      </c>
      <c r="J8" s="37"/>
      <c r="K8" s="37"/>
      <c r="L8" s="37"/>
      <c r="M8" s="37"/>
      <c r="N8" s="37"/>
    </row>
    <row r="9" spans="1:14">
      <c r="A9" s="272"/>
      <c r="B9" s="272"/>
      <c r="C9" s="272"/>
      <c r="D9" s="272"/>
      <c r="E9" s="272"/>
      <c r="F9" s="272"/>
      <c r="G9" s="272"/>
      <c r="H9" s="2"/>
      <c r="I9" s="7"/>
      <c r="J9" s="2"/>
      <c r="K9" s="2"/>
      <c r="L9" s="2"/>
      <c r="M9" s="2"/>
      <c r="N9" s="2"/>
    </row>
    <row r="10" spans="1:14">
      <c r="A10" s="272"/>
      <c r="B10" s="272"/>
      <c r="C10" s="272"/>
      <c r="D10" s="272"/>
      <c r="E10" s="272"/>
      <c r="F10" s="272"/>
      <c r="G10" s="272"/>
      <c r="H10" s="2"/>
      <c r="I10" s="7"/>
      <c r="J10" s="2"/>
      <c r="K10" s="2"/>
      <c r="L10" s="2"/>
      <c r="M10" s="2"/>
      <c r="N10" s="2"/>
    </row>
    <row r="11" spans="1:14">
      <c r="A11" s="272"/>
      <c r="B11" s="272"/>
      <c r="C11" s="272"/>
      <c r="D11" s="272"/>
      <c r="E11" s="272"/>
      <c r="F11" s="272"/>
      <c r="G11" s="272"/>
      <c r="H11" s="2"/>
      <c r="I11" s="7"/>
      <c r="J11" s="2"/>
      <c r="K11" s="2"/>
      <c r="L11" s="2"/>
      <c r="M11" s="2"/>
      <c r="N11" s="2"/>
    </row>
    <row r="12" spans="1:14">
      <c r="A12" s="272"/>
      <c r="B12" s="272"/>
      <c r="C12" s="272"/>
      <c r="D12" s="272"/>
      <c r="E12" s="272"/>
      <c r="F12" s="272"/>
      <c r="G12" s="272"/>
      <c r="H12" s="2"/>
      <c r="I12" s="2"/>
      <c r="J12" s="2"/>
      <c r="K12" s="2"/>
      <c r="L12" s="2"/>
      <c r="M12" s="2"/>
      <c r="N12" s="2"/>
    </row>
    <row r="13" spans="1:14">
      <c r="A13" s="272"/>
      <c r="B13" s="272"/>
      <c r="C13" s="272"/>
      <c r="D13" s="272"/>
      <c r="E13" s="272"/>
      <c r="F13" s="272"/>
      <c r="G13" s="272"/>
      <c r="H13" s="2"/>
      <c r="I13" s="2"/>
      <c r="J13" s="2"/>
      <c r="K13" s="2"/>
      <c r="L13" s="2"/>
      <c r="M13" s="2"/>
      <c r="N13" s="2"/>
    </row>
    <row r="14" spans="1:14" ht="17" customHeight="1">
      <c r="A14" s="272"/>
      <c r="B14" s="272"/>
      <c r="C14" s="272"/>
      <c r="D14" s="272"/>
      <c r="E14" s="272"/>
      <c r="F14" s="272"/>
      <c r="G14" s="272"/>
      <c r="H14" s="2"/>
      <c r="I14" s="2"/>
      <c r="J14" s="2"/>
      <c r="K14" s="2"/>
      <c r="L14" s="2"/>
      <c r="M14" s="2"/>
      <c r="N14" s="2"/>
    </row>
    <row r="15" spans="1:14" ht="24" customHeight="1">
      <c r="A15" s="272"/>
      <c r="B15" s="272"/>
      <c r="C15" s="272"/>
      <c r="D15" s="272"/>
      <c r="E15" s="272"/>
      <c r="F15" s="272"/>
      <c r="G15" s="272"/>
      <c r="H15" s="54" t="s">
        <v>154</v>
      </c>
      <c r="I15" s="55"/>
      <c r="J15" s="55"/>
      <c r="K15" s="55"/>
      <c r="L15" s="55"/>
      <c r="M15" s="55"/>
      <c r="N15" s="55"/>
    </row>
    <row r="16" spans="1:14">
      <c r="A16" s="272"/>
      <c r="B16" s="272"/>
      <c r="C16" s="272"/>
      <c r="D16" s="272"/>
      <c r="E16" s="272"/>
      <c r="F16" s="272"/>
      <c r="G16" s="272"/>
      <c r="H16" s="2" t="s">
        <v>27</v>
      </c>
      <c r="I16" s="2" t="s">
        <v>139</v>
      </c>
      <c r="J16" s="2"/>
      <c r="K16" s="58"/>
      <c r="L16" s="224">
        <v>5</v>
      </c>
      <c r="M16" s="2"/>
      <c r="N16" s="2"/>
    </row>
    <row r="17" spans="1:14">
      <c r="A17" s="272"/>
      <c r="B17" s="272"/>
      <c r="C17" s="272"/>
      <c r="D17" s="272"/>
      <c r="E17" s="272"/>
      <c r="F17" s="272"/>
      <c r="G17" s="272"/>
      <c r="H17" s="2"/>
      <c r="I17" s="2"/>
      <c r="J17" s="2"/>
      <c r="K17" s="58"/>
      <c r="L17" s="224">
        <v>4</v>
      </c>
      <c r="M17" s="2"/>
      <c r="N17" s="2"/>
    </row>
    <row r="18" spans="1:14">
      <c r="A18" s="272"/>
      <c r="B18" s="272"/>
      <c r="C18" s="272"/>
      <c r="D18" s="272"/>
      <c r="E18" s="272"/>
      <c r="F18" s="272"/>
      <c r="G18" s="272"/>
      <c r="H18" s="2"/>
      <c r="I18" s="2" t="s">
        <v>16</v>
      </c>
      <c r="J18" s="2"/>
      <c r="K18" s="58"/>
      <c r="L18" s="225">
        <v>3</v>
      </c>
      <c r="M18" s="2"/>
      <c r="N18" s="2"/>
    </row>
    <row r="19" spans="1:14">
      <c r="A19" s="272"/>
      <c r="B19" s="272"/>
      <c r="C19" s="272"/>
      <c r="D19" s="272"/>
      <c r="E19" s="272"/>
      <c r="F19" s="272"/>
      <c r="G19" s="272"/>
      <c r="H19" s="2"/>
      <c r="I19" s="2"/>
      <c r="J19" s="2"/>
      <c r="K19" s="58"/>
      <c r="L19" s="224">
        <v>2</v>
      </c>
      <c r="M19" s="2"/>
      <c r="N19" s="2"/>
    </row>
    <row r="20" spans="1:14">
      <c r="A20" s="272"/>
      <c r="B20" s="272"/>
      <c r="C20" s="272"/>
      <c r="D20" s="272"/>
      <c r="E20" s="272"/>
      <c r="F20" s="272"/>
      <c r="G20" s="272"/>
      <c r="H20" s="21"/>
      <c r="I20" s="2" t="s">
        <v>17</v>
      </c>
      <c r="J20" s="2"/>
      <c r="K20" s="58"/>
      <c r="L20" s="224">
        <v>1</v>
      </c>
      <c r="M20" s="2"/>
      <c r="N20" s="2"/>
    </row>
    <row r="21" spans="1:14" ht="9" customHeight="1">
      <c r="A21" s="272"/>
      <c r="B21" s="272"/>
      <c r="C21" s="272"/>
      <c r="D21" s="272"/>
      <c r="E21" s="272"/>
      <c r="F21" s="272"/>
      <c r="G21" s="272"/>
      <c r="H21" s="56"/>
      <c r="I21" s="57"/>
      <c r="J21" s="57"/>
      <c r="K21" s="57"/>
      <c r="L21" s="57"/>
      <c r="M21" s="57"/>
      <c r="N21" s="57"/>
    </row>
    <row r="22" spans="1:14" ht="14.4" customHeight="1">
      <c r="A22" s="272"/>
      <c r="B22" s="272"/>
      <c r="C22" s="272"/>
      <c r="D22" s="272"/>
      <c r="E22" s="272"/>
      <c r="F22" s="272"/>
      <c r="G22" s="272"/>
      <c r="H22" s="285" t="s">
        <v>18</v>
      </c>
      <c r="I22" s="285"/>
      <c r="J22" s="285"/>
      <c r="K22" s="285"/>
      <c r="L22" s="285"/>
      <c r="M22" s="285"/>
      <c r="N22" s="285"/>
    </row>
    <row r="23" spans="1:14" ht="12" customHeight="1">
      <c r="A23" s="272"/>
      <c r="B23" s="272"/>
      <c r="C23" s="272"/>
      <c r="D23" s="272"/>
      <c r="E23" s="272"/>
      <c r="F23" s="272"/>
      <c r="G23" s="272"/>
      <c r="H23" s="283"/>
      <c r="I23" s="283"/>
      <c r="J23" s="283"/>
      <c r="K23" s="283"/>
      <c r="L23" s="283"/>
      <c r="M23" s="283"/>
      <c r="N23" s="283"/>
    </row>
    <row r="24" spans="1:14">
      <c r="A24" s="272"/>
      <c r="B24" s="272"/>
      <c r="C24" s="272"/>
      <c r="D24" s="272"/>
      <c r="E24" s="272"/>
      <c r="F24" s="272"/>
      <c r="G24" s="272"/>
      <c r="H24" s="22" t="s">
        <v>24</v>
      </c>
      <c r="I24" s="59"/>
      <c r="J24" s="3" t="s">
        <v>25</v>
      </c>
      <c r="K24" s="59"/>
      <c r="M24" s="2"/>
      <c r="N24" s="2"/>
    </row>
    <row r="25" spans="1:14" ht="18.649999999999999" customHeight="1">
      <c r="A25" s="272"/>
      <c r="B25" s="272"/>
      <c r="C25" s="272"/>
      <c r="D25" s="272"/>
      <c r="E25" s="272"/>
      <c r="F25" s="272"/>
      <c r="G25" s="272"/>
      <c r="H25" s="71" t="s">
        <v>19</v>
      </c>
      <c r="I25" s="61"/>
      <c r="J25" s="57"/>
      <c r="K25" s="57"/>
      <c r="L25" s="57"/>
      <c r="M25" s="57"/>
      <c r="N25" s="57"/>
    </row>
    <row r="26" spans="1:14" ht="23" customHeight="1">
      <c r="A26" s="272"/>
      <c r="B26" s="272"/>
      <c r="C26" s="272"/>
      <c r="D26" s="272"/>
      <c r="E26" s="272"/>
      <c r="F26" s="272"/>
      <c r="G26" s="272"/>
      <c r="H26" s="6"/>
      <c r="I26" s="6" t="s">
        <v>171</v>
      </c>
      <c r="J26" s="2"/>
      <c r="K26" s="2"/>
      <c r="L26" s="2"/>
      <c r="M26" s="2"/>
      <c r="N26" s="2"/>
    </row>
    <row r="27" spans="1:14" ht="23" customHeight="1">
      <c r="A27" s="273"/>
      <c r="B27" s="273"/>
      <c r="C27" s="273"/>
      <c r="D27" s="273"/>
      <c r="E27" s="273"/>
      <c r="F27" s="273"/>
      <c r="G27" s="273"/>
      <c r="H27" s="53"/>
      <c r="I27" s="53" t="s">
        <v>172</v>
      </c>
      <c r="J27" s="32"/>
      <c r="K27" s="32"/>
      <c r="L27" s="32"/>
      <c r="M27" s="32"/>
      <c r="N27" s="32"/>
    </row>
    <row r="28" spans="1:14" s="4" customFormat="1" ht="17.399999999999999" customHeight="1">
      <c r="A28" s="25" t="s">
        <v>20</v>
      </c>
      <c r="B28" s="6"/>
      <c r="C28" s="6"/>
      <c r="D28" s="6"/>
      <c r="E28" s="6"/>
      <c r="F28" s="6"/>
      <c r="G28" s="26" t="s">
        <v>28</v>
      </c>
      <c r="H28" s="286"/>
      <c r="I28" s="286"/>
      <c r="J28" s="286"/>
      <c r="K28" s="6"/>
      <c r="L28" s="6"/>
      <c r="M28" s="6"/>
      <c r="N28" s="6"/>
    </row>
    <row r="29" spans="1:14">
      <c r="A29" s="3" t="s">
        <v>21</v>
      </c>
      <c r="B29" s="3" t="s">
        <v>22</v>
      </c>
      <c r="C29" s="59"/>
      <c r="D29" s="2"/>
      <c r="E29" s="275" t="s">
        <v>30</v>
      </c>
      <c r="F29" s="277" t="s">
        <v>31</v>
      </c>
      <c r="G29" s="275" t="s">
        <v>32</v>
      </c>
      <c r="H29" s="264" t="s">
        <v>29</v>
      </c>
      <c r="I29" s="22"/>
      <c r="J29" s="229" t="s">
        <v>165</v>
      </c>
      <c r="K29" s="59"/>
      <c r="L29" s="2"/>
      <c r="M29" s="2"/>
      <c r="N29" s="2"/>
    </row>
    <row r="30" spans="1:14">
      <c r="A30" s="2"/>
      <c r="B30" s="3" t="s">
        <v>23</v>
      </c>
      <c r="C30" s="59"/>
      <c r="D30" s="2"/>
      <c r="E30" s="275"/>
      <c r="F30" s="277"/>
      <c r="G30" s="275"/>
      <c r="H30" s="264"/>
      <c r="J30" s="3" t="s">
        <v>25</v>
      </c>
      <c r="K30" s="59"/>
      <c r="L30" s="2"/>
      <c r="M30" s="2"/>
      <c r="N30" s="2"/>
    </row>
    <row r="31" spans="1:14" ht="6" customHeight="1">
      <c r="A31" s="2"/>
      <c r="B31" s="2"/>
      <c r="C31" s="2"/>
      <c r="D31" s="2"/>
      <c r="E31" s="275"/>
      <c r="F31" s="277"/>
      <c r="G31" s="275"/>
      <c r="H31" s="264"/>
      <c r="I31" s="2"/>
      <c r="J31" s="2"/>
      <c r="K31" s="2"/>
      <c r="L31" s="2"/>
      <c r="M31" s="2"/>
      <c r="N31" s="2"/>
    </row>
    <row r="32" spans="1:14" ht="14.4" customHeight="1">
      <c r="A32" s="3" t="s">
        <v>127</v>
      </c>
      <c r="B32" s="3" t="s">
        <v>24</v>
      </c>
      <c r="C32" s="59"/>
      <c r="D32" s="2"/>
      <c r="E32" s="275"/>
      <c r="F32" s="277"/>
      <c r="G32" s="275"/>
      <c r="H32" s="264"/>
      <c r="I32" s="2"/>
      <c r="J32" s="3" t="s">
        <v>26</v>
      </c>
      <c r="K32" s="59"/>
      <c r="L32" s="2"/>
      <c r="M32" s="2"/>
      <c r="N32" s="2"/>
    </row>
    <row r="33" spans="1:14" ht="14.4" customHeight="1">
      <c r="A33" s="2"/>
      <c r="B33" s="3" t="s">
        <v>25</v>
      </c>
      <c r="C33" s="59"/>
      <c r="D33" s="2"/>
      <c r="E33" s="275"/>
      <c r="F33" s="277"/>
      <c r="G33" s="275"/>
      <c r="H33" s="264"/>
      <c r="I33" s="2"/>
      <c r="J33" s="3" t="s">
        <v>170</v>
      </c>
      <c r="K33" s="59"/>
      <c r="L33" s="2"/>
      <c r="M33" s="2"/>
      <c r="N33" s="2"/>
    </row>
    <row r="34" spans="1:14" ht="14.4" customHeight="1">
      <c r="A34" s="2"/>
      <c r="B34" s="2"/>
      <c r="C34" s="2"/>
      <c r="D34" s="2"/>
      <c r="E34" s="276"/>
      <c r="F34" s="278"/>
      <c r="G34" s="276"/>
      <c r="H34" s="265"/>
      <c r="I34" s="2"/>
      <c r="J34" s="2"/>
      <c r="K34" s="2"/>
      <c r="L34" s="2"/>
      <c r="M34" s="2"/>
      <c r="N34" s="2"/>
    </row>
    <row r="35" spans="1:14" ht="14.4" customHeight="1">
      <c r="A35" s="61" t="s">
        <v>33</v>
      </c>
      <c r="B35" s="61"/>
      <c r="C35" s="61"/>
      <c r="D35" s="61"/>
      <c r="E35" s="62"/>
      <c r="F35" s="63"/>
      <c r="G35" s="62"/>
      <c r="H35" s="63"/>
      <c r="I35" s="64"/>
      <c r="J35" s="60"/>
      <c r="K35" s="60"/>
      <c r="L35" s="60"/>
      <c r="M35" s="60"/>
      <c r="N35" s="60"/>
    </row>
    <row r="36" spans="1:14" ht="14.4" customHeight="1">
      <c r="A36" s="61" t="s">
        <v>34</v>
      </c>
      <c r="B36" s="61"/>
      <c r="C36" s="61"/>
      <c r="D36" s="61"/>
      <c r="E36" s="62"/>
      <c r="F36" s="63"/>
      <c r="G36" s="62"/>
      <c r="H36" s="63"/>
      <c r="I36" s="64"/>
      <c r="J36" s="60"/>
      <c r="K36" s="60"/>
      <c r="L36" s="60"/>
      <c r="M36" s="60"/>
      <c r="N36" s="60"/>
    </row>
    <row r="37" spans="1:14" ht="14.4" customHeight="1">
      <c r="A37" s="61" t="s">
        <v>35</v>
      </c>
      <c r="B37" s="61"/>
      <c r="C37" s="61"/>
      <c r="D37" s="61"/>
      <c r="E37" s="62"/>
      <c r="F37" s="63"/>
      <c r="G37" s="62"/>
      <c r="H37" s="63"/>
      <c r="I37" s="64"/>
      <c r="J37" s="60"/>
      <c r="K37" s="60"/>
      <c r="L37" s="60"/>
      <c r="M37" s="60"/>
      <c r="N37" s="60"/>
    </row>
    <row r="38" spans="1:14" ht="14.4" customHeight="1">
      <c r="A38" s="61" t="s">
        <v>36</v>
      </c>
      <c r="B38" s="61"/>
      <c r="C38" s="61"/>
      <c r="D38" s="61"/>
      <c r="E38" s="62"/>
      <c r="F38" s="63"/>
      <c r="G38" s="62"/>
      <c r="H38" s="63"/>
      <c r="I38" s="64"/>
      <c r="J38" s="60"/>
      <c r="K38" s="60"/>
      <c r="L38" s="60"/>
      <c r="M38" s="60"/>
      <c r="N38" s="60"/>
    </row>
    <row r="39" spans="1:14" ht="14.4" customHeight="1">
      <c r="A39" s="2" t="s">
        <v>37</v>
      </c>
      <c r="B39" s="2"/>
      <c r="C39" s="2"/>
      <c r="D39" s="2"/>
      <c r="E39" s="65"/>
      <c r="F39" s="66"/>
      <c r="G39" s="65"/>
      <c r="H39" s="66"/>
      <c r="I39" s="67"/>
      <c r="J39" s="29"/>
      <c r="K39" s="29"/>
      <c r="L39" s="29"/>
      <c r="M39" s="29"/>
      <c r="N39" s="29"/>
    </row>
    <row r="40" spans="1:14" ht="12" customHeight="1">
      <c r="A40" s="263" t="s">
        <v>38</v>
      </c>
      <c r="B40" s="263"/>
      <c r="C40" s="263"/>
      <c r="D40" s="263"/>
      <c r="E40" s="263"/>
      <c r="F40" s="263"/>
      <c r="G40" s="263"/>
      <c r="H40" s="263"/>
      <c r="I40" s="263"/>
      <c r="J40" s="263"/>
      <c r="K40" s="263"/>
      <c r="L40" s="263"/>
      <c r="M40" s="263"/>
      <c r="N40" s="263"/>
    </row>
    <row r="41" spans="1:14" ht="12" customHeight="1">
      <c r="A41" s="256"/>
      <c r="B41" s="256"/>
      <c r="C41" s="256"/>
      <c r="D41" s="256"/>
      <c r="E41" s="256"/>
      <c r="F41" s="256"/>
      <c r="G41" s="256"/>
      <c r="H41" s="256"/>
      <c r="I41" s="256"/>
      <c r="J41" s="256"/>
      <c r="K41" s="256"/>
      <c r="L41" s="256"/>
      <c r="M41" s="256"/>
      <c r="N41" s="256"/>
    </row>
    <row r="42" spans="1:14" ht="12" customHeight="1">
      <c r="A42" s="256"/>
      <c r="B42" s="256"/>
      <c r="C42" s="256"/>
      <c r="D42" s="256"/>
      <c r="E42" s="256"/>
      <c r="F42" s="256"/>
      <c r="G42" s="256"/>
      <c r="H42" s="256"/>
      <c r="I42" s="256"/>
      <c r="J42" s="256"/>
      <c r="K42" s="256"/>
      <c r="L42" s="256"/>
      <c r="M42" s="256"/>
      <c r="N42" s="256"/>
    </row>
    <row r="43" spans="1:14" ht="12" customHeight="1">
      <c r="A43" s="256"/>
      <c r="B43" s="256"/>
      <c r="C43" s="256"/>
      <c r="D43" s="256"/>
      <c r="E43" s="256"/>
      <c r="F43" s="256"/>
      <c r="G43" s="256"/>
      <c r="H43" s="256"/>
      <c r="I43" s="256"/>
      <c r="J43" s="256"/>
      <c r="K43" s="256"/>
      <c r="L43" s="256"/>
      <c r="M43" s="256"/>
      <c r="N43" s="256"/>
    </row>
    <row r="44" spans="1:14" ht="12" customHeight="1">
      <c r="A44" s="256"/>
      <c r="B44" s="256"/>
      <c r="C44" s="256"/>
      <c r="D44" s="256"/>
      <c r="E44" s="256"/>
      <c r="F44" s="256"/>
      <c r="G44" s="256"/>
      <c r="H44" s="256"/>
      <c r="I44" s="256"/>
      <c r="J44" s="256"/>
      <c r="K44" s="256"/>
      <c r="L44" s="256"/>
      <c r="M44" s="256"/>
      <c r="N44" s="256"/>
    </row>
    <row r="45" spans="1:14" ht="12" customHeight="1">
      <c r="A45" s="274"/>
      <c r="B45" s="274"/>
      <c r="C45" s="274"/>
      <c r="D45" s="274"/>
      <c r="E45" s="274"/>
      <c r="F45" s="274"/>
      <c r="G45" s="274"/>
      <c r="H45" s="274"/>
      <c r="I45" s="274"/>
      <c r="J45" s="274"/>
      <c r="K45" s="274"/>
      <c r="L45" s="274"/>
      <c r="M45" s="274"/>
      <c r="N45" s="274"/>
    </row>
    <row r="46" spans="1:14" ht="12" customHeight="1">
      <c r="A46" s="256"/>
      <c r="B46" s="256"/>
      <c r="C46" s="256"/>
      <c r="D46" s="256"/>
      <c r="E46" s="256"/>
      <c r="F46" s="256"/>
      <c r="G46" s="256"/>
      <c r="H46" s="256"/>
      <c r="I46" s="256"/>
      <c r="J46" s="256"/>
      <c r="K46" s="256"/>
      <c r="L46" s="256"/>
      <c r="M46" s="256"/>
      <c r="N46" s="256"/>
    </row>
    <row r="47" spans="1:14" ht="12" customHeight="1">
      <c r="A47" s="256"/>
      <c r="B47" s="256"/>
      <c r="C47" s="256"/>
      <c r="D47" s="256"/>
      <c r="E47" s="256"/>
      <c r="F47" s="256"/>
      <c r="G47" s="256"/>
      <c r="H47" s="256"/>
      <c r="I47" s="256"/>
      <c r="J47" s="256"/>
      <c r="K47" s="256"/>
      <c r="L47" s="256"/>
      <c r="M47" s="256"/>
      <c r="N47" s="256"/>
    </row>
    <row r="48" spans="1:14" ht="12" customHeight="1">
      <c r="A48" s="256"/>
      <c r="B48" s="256"/>
      <c r="C48" s="256"/>
      <c r="D48" s="256"/>
      <c r="E48" s="256"/>
      <c r="F48" s="256"/>
      <c r="G48" s="256"/>
      <c r="H48" s="256"/>
      <c r="I48" s="256"/>
      <c r="J48" s="256"/>
      <c r="K48" s="256"/>
      <c r="L48" s="256"/>
      <c r="M48" s="256"/>
      <c r="N48" s="256"/>
    </row>
    <row r="49" spans="1:14" ht="12" customHeight="1">
      <c r="A49" s="257"/>
      <c r="B49" s="257"/>
      <c r="C49" s="257"/>
      <c r="D49" s="257"/>
      <c r="E49" s="257"/>
      <c r="F49" s="257"/>
      <c r="G49" s="257"/>
      <c r="H49" s="257"/>
      <c r="I49" s="257"/>
      <c r="J49" s="257"/>
      <c r="K49" s="257"/>
      <c r="L49" s="257"/>
      <c r="M49" s="257"/>
      <c r="N49" s="257"/>
    </row>
    <row r="50" spans="1:14" ht="15.65" customHeight="1">
      <c r="A50" s="29" t="s">
        <v>39</v>
      </c>
      <c r="B50" s="29"/>
      <c r="C50" s="29"/>
      <c r="D50" s="29"/>
      <c r="E50" s="29"/>
      <c r="F50" s="29"/>
      <c r="G50" s="29"/>
      <c r="H50" s="29"/>
      <c r="I50" s="29"/>
      <c r="J50" s="284" t="s">
        <v>137</v>
      </c>
      <c r="K50" s="284"/>
      <c r="L50" s="284"/>
      <c r="M50" s="284"/>
      <c r="N50" s="284"/>
    </row>
    <row r="51" spans="1:14">
      <c r="A51" s="29" t="s">
        <v>40</v>
      </c>
      <c r="B51" s="29"/>
      <c r="C51" s="29"/>
      <c r="D51" s="29"/>
      <c r="E51" s="33" t="s">
        <v>42</v>
      </c>
      <c r="F51" s="279">
        <f>Side2.1!O38</f>
        <v>0</v>
      </c>
      <c r="G51" s="280"/>
      <c r="H51" s="280"/>
      <c r="I51" s="280"/>
      <c r="J51" s="284"/>
      <c r="K51" s="284"/>
      <c r="L51" s="284"/>
      <c r="M51" s="284"/>
      <c r="N51" s="284"/>
    </row>
    <row r="52" spans="1:14" s="4" customFormat="1">
      <c r="A52" s="34" t="s">
        <v>41</v>
      </c>
      <c r="B52" s="34"/>
      <c r="C52" s="34"/>
      <c r="D52" s="34"/>
      <c r="E52" s="35" t="s">
        <v>42</v>
      </c>
      <c r="F52" s="267">
        <f>Side2.1!P38</f>
        <v>0</v>
      </c>
      <c r="G52" s="268"/>
      <c r="H52" s="268"/>
      <c r="I52" s="268"/>
      <c r="J52" s="35" t="s">
        <v>47</v>
      </c>
      <c r="K52" s="267">
        <f>'Side 3 - Vedligehold'!I58</f>
        <v>0</v>
      </c>
      <c r="L52" s="267"/>
      <c r="M52" s="267"/>
      <c r="N52" s="34"/>
    </row>
    <row r="53" spans="1:14" s="5" customFormat="1" ht="15.65" customHeight="1">
      <c r="A53" s="68" t="s">
        <v>169</v>
      </c>
      <c r="B53" s="68"/>
      <c r="C53" s="68"/>
      <c r="D53" s="68"/>
      <c r="E53" s="69" t="s">
        <v>42</v>
      </c>
      <c r="F53" s="281">
        <v>0</v>
      </c>
      <c r="G53" s="282"/>
      <c r="H53" s="282"/>
      <c r="I53" s="282"/>
      <c r="J53" s="70" t="s">
        <v>138</v>
      </c>
      <c r="K53" s="68"/>
      <c r="L53" s="68"/>
      <c r="M53" s="68"/>
      <c r="N53" s="68"/>
    </row>
    <row r="54" spans="1:14" ht="18" customHeight="1">
      <c r="A54" s="2" t="s">
        <v>43</v>
      </c>
      <c r="B54" s="2"/>
      <c r="C54" s="2"/>
      <c r="D54" s="2"/>
      <c r="E54" s="2"/>
      <c r="F54" s="2"/>
      <c r="G54" s="2"/>
      <c r="H54" s="2"/>
      <c r="I54" s="2"/>
      <c r="J54" s="283" t="s">
        <v>48</v>
      </c>
      <c r="K54" s="283"/>
      <c r="L54" s="283"/>
      <c r="M54" s="283"/>
      <c r="N54" s="283"/>
    </row>
    <row r="55" spans="1:14">
      <c r="A55" s="2" t="s">
        <v>44</v>
      </c>
      <c r="B55" s="269" t="s">
        <v>168</v>
      </c>
      <c r="C55" s="270"/>
      <c r="D55" s="270"/>
      <c r="E55" s="270"/>
      <c r="F55" s="270"/>
      <c r="G55" s="270"/>
      <c r="H55" s="270"/>
      <c r="I55" s="270"/>
      <c r="J55" s="283"/>
      <c r="K55" s="283"/>
      <c r="L55" s="283"/>
      <c r="M55" s="283"/>
      <c r="N55" s="283"/>
    </row>
    <row r="56" spans="1:14" ht="14.4" customHeight="1">
      <c r="A56" s="2" t="s">
        <v>45</v>
      </c>
      <c r="B56" s="262" t="s">
        <v>181</v>
      </c>
      <c r="C56" s="262"/>
      <c r="D56" s="262"/>
      <c r="E56" s="262"/>
      <c r="F56" s="262"/>
      <c r="G56" s="262"/>
      <c r="H56" s="262"/>
      <c r="I56" s="262"/>
      <c r="J56" s="3" t="s">
        <v>49</v>
      </c>
      <c r="K56" s="266">
        <f>(3200)*1.25</f>
        <v>4000</v>
      </c>
      <c r="L56" s="266"/>
      <c r="M56" s="2" t="s">
        <v>50</v>
      </c>
      <c r="N56" s="2"/>
    </row>
    <row r="57" spans="1:14">
      <c r="A57" s="2" t="s">
        <v>23</v>
      </c>
      <c r="B57" s="2"/>
      <c r="C57" s="2"/>
      <c r="D57" s="2"/>
      <c r="E57" s="2"/>
      <c r="F57" s="2"/>
      <c r="G57" s="2"/>
      <c r="H57" s="2"/>
      <c r="I57" s="2"/>
      <c r="J57" s="22" t="s">
        <v>167</v>
      </c>
      <c r="K57" s="2"/>
      <c r="L57" s="2"/>
      <c r="M57" s="2"/>
      <c r="N57" s="2"/>
    </row>
    <row r="58" spans="1:14" ht="15" thickBot="1">
      <c r="A58" s="31" t="s">
        <v>46</v>
      </c>
      <c r="B58" s="38"/>
      <c r="C58" s="31"/>
      <c r="D58" s="31"/>
      <c r="E58" s="31"/>
      <c r="F58" s="31"/>
      <c r="G58" s="31"/>
      <c r="H58" s="31"/>
      <c r="I58" s="31"/>
      <c r="J58" s="31"/>
      <c r="K58" s="39"/>
      <c r="L58" s="40" t="s">
        <v>51</v>
      </c>
      <c r="M58" s="41">
        <f>K5+10</f>
        <v>43409</v>
      </c>
      <c r="N58" s="31"/>
    </row>
  </sheetData>
  <mergeCells count="31">
    <mergeCell ref="F51:I51"/>
    <mergeCell ref="F53:I53"/>
    <mergeCell ref="J54:N55"/>
    <mergeCell ref="J50:N51"/>
    <mergeCell ref="H22:N23"/>
    <mergeCell ref="H28:J28"/>
    <mergeCell ref="G29:G34"/>
    <mergeCell ref="A41:N41"/>
    <mergeCell ref="A48:N48"/>
    <mergeCell ref="A43:N43"/>
    <mergeCell ref="K56:L56"/>
    <mergeCell ref="F52:I52"/>
    <mergeCell ref="K52:M52"/>
    <mergeCell ref="B56:I56"/>
    <mergeCell ref="B55:I55"/>
    <mergeCell ref="A47:N47"/>
    <mergeCell ref="A49:N49"/>
    <mergeCell ref="A46:N46"/>
    <mergeCell ref="A42:N42"/>
    <mergeCell ref="A1:E2"/>
    <mergeCell ref="K5:M5"/>
    <mergeCell ref="K6:M6"/>
    <mergeCell ref="K7:M7"/>
    <mergeCell ref="B6:G6"/>
    <mergeCell ref="A40:N40"/>
    <mergeCell ref="H29:H34"/>
    <mergeCell ref="A8:G27"/>
    <mergeCell ref="A45:N45"/>
    <mergeCell ref="E29:E34"/>
    <mergeCell ref="F29:F34"/>
    <mergeCell ref="A44:N44"/>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val="0"/>
        <cfvo type="percentile" val="50"/>
        <cfvo type="max" val="0"/>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dimension ref="A1:U41"/>
  <sheetViews>
    <sheetView topLeftCell="A22" workbookViewId="0">
      <selection activeCell="B8" sqref="B8"/>
    </sheetView>
  </sheetViews>
  <sheetFormatPr defaultRowHeight="14.5"/>
  <cols>
    <col min="1" max="1" width="3.90625" customWidth="1"/>
    <col min="2" max="2" width="25" customWidth="1"/>
    <col min="3" max="3" width="3.1796875" style="18" customWidth="1"/>
    <col min="4" max="4" width="7" customWidth="1"/>
    <col min="5" max="5" width="3.6328125" style="19" customWidth="1"/>
    <col min="6" max="6" width="5.453125" customWidth="1"/>
    <col min="7" max="7" width="3.1796875" style="19" customWidth="1"/>
    <col min="8" max="8" width="3.1796875" customWidth="1"/>
    <col min="9" max="9" width="3.1796875" style="19" customWidth="1"/>
    <col min="10" max="10" width="3.08984375" customWidth="1"/>
    <col min="11" max="11" width="3.1796875" customWidth="1"/>
    <col min="12" max="13" width="5.6328125" customWidth="1"/>
    <col min="14" max="16" width="7" customWidth="1"/>
    <col min="17" max="18" width="2.6328125" customWidth="1"/>
  </cols>
  <sheetData>
    <row r="1" spans="1:21" s="8" customFormat="1" ht="18.649999999999999" customHeight="1">
      <c r="A1" s="124" t="s">
        <v>52</v>
      </c>
      <c r="B1" s="125" t="str">
        <f>'Side 1'!B4:H4</f>
        <v>VIADUKTEN</v>
      </c>
      <c r="C1" s="126" t="s">
        <v>9</v>
      </c>
      <c r="D1" s="127"/>
      <c r="E1" s="128"/>
      <c r="F1" s="127"/>
      <c r="G1" s="124" t="str">
        <f>'Side 1'!B5</f>
        <v>Valby Langgade 145, 4, tv</v>
      </c>
      <c r="H1" s="124"/>
      <c r="I1" s="124"/>
      <c r="J1" s="124"/>
      <c r="K1" s="124"/>
      <c r="L1" s="124"/>
      <c r="M1" s="124"/>
      <c r="N1" s="129"/>
      <c r="O1" s="124" t="s">
        <v>53</v>
      </c>
      <c r="P1" s="125" t="str">
        <f>'Side 1'!K6</f>
        <v>2208-00000-01</v>
      </c>
      <c r="Q1" s="124"/>
      <c r="R1" s="124"/>
    </row>
    <row r="2" spans="1:21" ht="20">
      <c r="A2" s="130" t="s">
        <v>0</v>
      </c>
      <c r="B2" s="131"/>
      <c r="C2" s="132"/>
      <c r="D2" s="131"/>
      <c r="E2" s="133"/>
      <c r="F2" s="131"/>
      <c r="G2" s="133"/>
      <c r="H2" s="131"/>
      <c r="I2" s="133"/>
      <c r="J2" s="131"/>
      <c r="K2" s="131"/>
      <c r="L2" s="131"/>
      <c r="M2" s="131"/>
      <c r="N2" s="131"/>
      <c r="O2" s="134" t="s">
        <v>12</v>
      </c>
      <c r="P2" s="287">
        <f>'Side 1'!K5</f>
        <v>43399</v>
      </c>
      <c r="Q2" s="287"/>
      <c r="R2" s="287"/>
    </row>
    <row r="3" spans="1:21" ht="155" customHeight="1">
      <c r="A3" s="74" t="s">
        <v>145</v>
      </c>
      <c r="B3" s="73" t="s">
        <v>142</v>
      </c>
      <c r="C3" s="89" t="s">
        <v>1</v>
      </c>
      <c r="D3" s="75" t="s">
        <v>144</v>
      </c>
      <c r="E3" s="85" t="s">
        <v>146</v>
      </c>
      <c r="F3" s="85" t="s">
        <v>2</v>
      </c>
      <c r="G3" s="90" t="s">
        <v>3</v>
      </c>
      <c r="H3" s="90" t="s">
        <v>4</v>
      </c>
      <c r="I3" s="76" t="s">
        <v>5</v>
      </c>
      <c r="J3" s="85" t="s">
        <v>6</v>
      </c>
      <c r="K3" s="77" t="s">
        <v>147</v>
      </c>
      <c r="L3" s="77" t="s">
        <v>7</v>
      </c>
      <c r="M3" s="136" t="s">
        <v>152</v>
      </c>
      <c r="N3" s="144" t="s">
        <v>153</v>
      </c>
      <c r="O3" s="98" t="s">
        <v>150</v>
      </c>
      <c r="P3" s="98" t="s">
        <v>151</v>
      </c>
      <c r="Q3" s="74" t="s">
        <v>163</v>
      </c>
      <c r="R3" s="226" t="s">
        <v>164</v>
      </c>
    </row>
    <row r="4" spans="1:21" s="4" customFormat="1" ht="14.4" customHeight="1">
      <c r="A4" s="94"/>
      <c r="B4" s="95" t="s">
        <v>133</v>
      </c>
      <c r="C4" s="114"/>
      <c r="D4" s="115"/>
      <c r="E4" s="116"/>
      <c r="F4" s="115"/>
      <c r="G4" s="115"/>
      <c r="H4" s="115"/>
      <c r="I4" s="117"/>
      <c r="J4" s="118"/>
      <c r="K4" s="118"/>
      <c r="L4" s="118"/>
      <c r="M4" s="137"/>
      <c r="N4" s="119"/>
      <c r="O4" s="118"/>
      <c r="P4" s="118"/>
      <c r="Q4" s="87"/>
      <c r="R4" s="87"/>
    </row>
    <row r="5" spans="1:21" s="4" customFormat="1" ht="21" customHeight="1">
      <c r="A5" s="165">
        <v>1</v>
      </c>
      <c r="B5" s="78"/>
      <c r="C5" s="79"/>
      <c r="D5" s="91"/>
      <c r="E5" s="86"/>
      <c r="F5" s="230"/>
      <c r="G5" s="80"/>
      <c r="H5" s="80"/>
      <c r="I5" s="82"/>
      <c r="J5" s="153"/>
      <c r="K5" s="92"/>
      <c r="L5" s="150"/>
      <c r="M5" s="138" t="s">
        <v>149</v>
      </c>
      <c r="N5" s="145">
        <f>D5+(K5*L5)</f>
        <v>0</v>
      </c>
      <c r="O5" s="99">
        <f>ROUNDDOWN((N5)/100*I5,-1)</f>
        <v>0</v>
      </c>
      <c r="P5" s="99"/>
      <c r="Q5" s="227">
        <v>3</v>
      </c>
      <c r="R5" s="228">
        <v>3</v>
      </c>
      <c r="T5" s="4">
        <f>172150+4200+12800+2800+2700+1800+2400+3142.5+2200+1200+1674+400+550+1400</f>
        <v>209416.5</v>
      </c>
      <c r="U5" s="4">
        <f>T5-80000-60000</f>
        <v>69416.5</v>
      </c>
    </row>
    <row r="6" spans="1:21" s="4" customFormat="1" ht="27" customHeight="1">
      <c r="A6" s="165">
        <f>A5+1</f>
        <v>2</v>
      </c>
      <c r="B6" s="78"/>
      <c r="C6" s="79"/>
      <c r="D6" s="91"/>
      <c r="E6" s="86"/>
      <c r="F6" s="230"/>
      <c r="G6" s="80"/>
      <c r="H6" s="80"/>
      <c r="I6" s="82"/>
      <c r="J6" s="153"/>
      <c r="K6" s="92"/>
      <c r="L6" s="150"/>
      <c r="M6" s="138" t="s">
        <v>149</v>
      </c>
      <c r="N6" s="145">
        <f>D6+(K6*L6)</f>
        <v>0</v>
      </c>
      <c r="O6" s="99">
        <f>ROUNDDOWN((N6)/100*I6,-1)</f>
        <v>0</v>
      </c>
      <c r="P6" s="99"/>
      <c r="Q6" s="227">
        <v>3</v>
      </c>
      <c r="R6" s="228">
        <v>3</v>
      </c>
    </row>
    <row r="7" spans="1:21" s="4" customFormat="1">
      <c r="A7" s="165">
        <f>A6+1</f>
        <v>3</v>
      </c>
      <c r="B7" s="78"/>
      <c r="C7" s="79"/>
      <c r="D7" s="91"/>
      <c r="E7" s="86"/>
      <c r="F7" s="230"/>
      <c r="G7" s="80"/>
      <c r="H7" s="80"/>
      <c r="I7" s="82"/>
      <c r="J7" s="153"/>
      <c r="K7" s="92"/>
      <c r="L7" s="150"/>
      <c r="M7" s="138" t="s">
        <v>149</v>
      </c>
      <c r="N7" s="145">
        <f>D7+(K7*L7)</f>
        <v>0</v>
      </c>
      <c r="O7" s="99">
        <f>ROUNDDOWN((D7)/100*I7,-1)</f>
        <v>0</v>
      </c>
      <c r="P7" s="99"/>
      <c r="Q7" s="227">
        <v>3</v>
      </c>
      <c r="R7" s="228">
        <v>3</v>
      </c>
      <c r="S7" s="4">
        <f>1400*1.25</f>
        <v>1750</v>
      </c>
      <c r="T7" s="4">
        <f>4*1500*1.25</f>
        <v>7500</v>
      </c>
    </row>
    <row r="8" spans="1:21" s="72" customFormat="1">
      <c r="A8" s="165">
        <f>A7+1</f>
        <v>4</v>
      </c>
      <c r="B8" s="78"/>
      <c r="C8" s="79"/>
      <c r="D8" s="91"/>
      <c r="E8" s="86"/>
      <c r="F8" s="230"/>
      <c r="G8" s="80"/>
      <c r="H8" s="80"/>
      <c r="I8" s="82"/>
      <c r="J8" s="153"/>
      <c r="K8" s="92"/>
      <c r="L8" s="150"/>
      <c r="M8" s="138" t="s">
        <v>149</v>
      </c>
      <c r="N8" s="145">
        <f>D8+(K8*L8)</f>
        <v>0</v>
      </c>
      <c r="O8" s="99">
        <f>ROUNDDOWN((D8)/100*I8,-1)</f>
        <v>0</v>
      </c>
      <c r="P8" s="99"/>
      <c r="Q8" s="227">
        <v>3</v>
      </c>
      <c r="R8" s="228">
        <v>3</v>
      </c>
      <c r="S8" s="72">
        <f>41688-28000</f>
        <v>13688</v>
      </c>
    </row>
    <row r="9" spans="1:21" s="4" customFormat="1" ht="14.4" customHeight="1">
      <c r="A9" s="96"/>
      <c r="B9" s="97" t="s">
        <v>182</v>
      </c>
      <c r="C9" s="161"/>
      <c r="D9" s="121"/>
      <c r="E9" s="162"/>
      <c r="F9" s="121"/>
      <c r="G9" s="154"/>
      <c r="H9" s="154"/>
      <c r="I9" s="155"/>
      <c r="J9" s="151"/>
      <c r="K9" s="122"/>
      <c r="L9" s="151"/>
      <c r="M9" s="139"/>
      <c r="N9" s="141"/>
      <c r="O9" s="122"/>
      <c r="P9" s="122"/>
      <c r="Q9" s="88"/>
      <c r="R9" s="88"/>
    </row>
    <row r="10" spans="1:21" s="4" customFormat="1">
      <c r="A10" s="165">
        <f>A8+1</f>
        <v>5</v>
      </c>
      <c r="B10" s="83"/>
      <c r="C10" s="79"/>
      <c r="D10" s="91"/>
      <c r="E10" s="86"/>
      <c r="F10" s="230"/>
      <c r="G10" s="80"/>
      <c r="H10" s="80"/>
      <c r="I10" s="82"/>
      <c r="J10" s="153"/>
      <c r="K10" s="92"/>
      <c r="L10" s="150"/>
      <c r="M10" s="138" t="s">
        <v>149</v>
      </c>
      <c r="N10" s="145">
        <f t="shared" ref="N10:N22" si="0">D10+(K10*L10)</f>
        <v>0</v>
      </c>
      <c r="O10" s="99">
        <f>ROUNDDOWN((D10)/100*I10,-1)</f>
        <v>0</v>
      </c>
      <c r="P10" s="99"/>
      <c r="Q10" s="227">
        <v>3</v>
      </c>
      <c r="R10" s="228">
        <v>3</v>
      </c>
      <c r="S10" s="20">
        <f>8*350*1.25</f>
        <v>3500</v>
      </c>
      <c r="T10" s="20"/>
      <c r="U10" s="20"/>
    </row>
    <row r="11" spans="1:21" s="4" customFormat="1" ht="14.4" customHeight="1">
      <c r="A11" s="165">
        <f>A10+1</f>
        <v>6</v>
      </c>
      <c r="B11" s="83"/>
      <c r="C11" s="79"/>
      <c r="D11" s="91"/>
      <c r="E11" s="86"/>
      <c r="F11" s="230"/>
      <c r="G11" s="80"/>
      <c r="H11" s="80"/>
      <c r="I11" s="82"/>
      <c r="J11" s="153"/>
      <c r="K11" s="92"/>
      <c r="L11" s="150"/>
      <c r="M11" s="138" t="s">
        <v>149</v>
      </c>
      <c r="N11" s="145">
        <f t="shared" si="0"/>
        <v>0</v>
      </c>
      <c r="O11" s="99">
        <f>ROUNDDOWN((D11)/100*I11,-1)</f>
        <v>0</v>
      </c>
      <c r="P11" s="99"/>
      <c r="Q11" s="227">
        <v>2</v>
      </c>
      <c r="R11" s="228">
        <v>2</v>
      </c>
    </row>
    <row r="12" spans="1:21" s="4" customFormat="1">
      <c r="A12" s="165">
        <f t="shared" ref="A12:A22" si="1">A11+1</f>
        <v>7</v>
      </c>
      <c r="B12" s="83"/>
      <c r="C12" s="79"/>
      <c r="D12" s="91"/>
      <c r="E12" s="86"/>
      <c r="F12" s="230"/>
      <c r="G12" s="80"/>
      <c r="H12" s="80"/>
      <c r="I12" s="82"/>
      <c r="J12" s="153"/>
      <c r="K12" s="92"/>
      <c r="L12" s="150"/>
      <c r="M12" s="138" t="s">
        <v>149</v>
      </c>
      <c r="N12" s="145">
        <f t="shared" si="0"/>
        <v>0</v>
      </c>
      <c r="O12" s="99">
        <f>ROUNDDOWN((D12)/100*I12,-1)</f>
        <v>0</v>
      </c>
      <c r="P12" s="99"/>
      <c r="Q12" s="227">
        <v>2</v>
      </c>
      <c r="R12" s="228">
        <v>2</v>
      </c>
    </row>
    <row r="13" spans="1:21" s="4" customFormat="1">
      <c r="A13" s="165">
        <f t="shared" si="1"/>
        <v>8</v>
      </c>
      <c r="B13" s="83"/>
      <c r="C13" s="79"/>
      <c r="D13" s="91"/>
      <c r="E13" s="86"/>
      <c r="F13" s="230"/>
      <c r="G13" s="80"/>
      <c r="H13" s="80"/>
      <c r="I13" s="82"/>
      <c r="J13" s="153"/>
      <c r="K13" s="92"/>
      <c r="L13" s="150"/>
      <c r="M13" s="138" t="s">
        <v>149</v>
      </c>
      <c r="N13" s="145">
        <f t="shared" si="0"/>
        <v>0</v>
      </c>
      <c r="O13" s="99">
        <f>ROUNDDOWN((D13)/100*I13,-1)</f>
        <v>0</v>
      </c>
      <c r="P13" s="99"/>
      <c r="Q13" s="227">
        <v>3</v>
      </c>
      <c r="R13" s="228">
        <v>3</v>
      </c>
      <c r="S13" s="4">
        <f>6200*1.25</f>
        <v>7750</v>
      </c>
    </row>
    <row r="14" spans="1:21" s="4" customFormat="1" ht="24.65" customHeight="1">
      <c r="A14" s="165">
        <f t="shared" si="1"/>
        <v>9</v>
      </c>
      <c r="B14" s="78"/>
      <c r="C14" s="79"/>
      <c r="D14" s="91"/>
      <c r="E14" s="86"/>
      <c r="F14" s="230"/>
      <c r="G14" s="80"/>
      <c r="H14" s="80"/>
      <c r="I14" s="82"/>
      <c r="J14" s="153"/>
      <c r="K14" s="92"/>
      <c r="L14" s="150"/>
      <c r="M14" s="138" t="s">
        <v>149</v>
      </c>
      <c r="N14" s="145">
        <f t="shared" si="0"/>
        <v>0</v>
      </c>
      <c r="O14" s="99">
        <f>ROUNDDOWN((D14)/100*I14,-1)</f>
        <v>0</v>
      </c>
      <c r="P14" s="99"/>
      <c r="Q14" s="227">
        <v>3</v>
      </c>
      <c r="R14" s="228">
        <v>3</v>
      </c>
    </row>
    <row r="15" spans="1:21" s="4" customFormat="1" ht="14.4" customHeight="1">
      <c r="A15" s="165">
        <f t="shared" si="1"/>
        <v>10</v>
      </c>
      <c r="B15" s="78"/>
      <c r="C15" s="79"/>
      <c r="D15" s="91"/>
      <c r="E15" s="86"/>
      <c r="F15" s="120"/>
      <c r="G15" s="80"/>
      <c r="H15" s="80"/>
      <c r="I15" s="82"/>
      <c r="J15" s="153"/>
      <c r="K15" s="92"/>
      <c r="L15" s="150"/>
      <c r="M15" s="138" t="s">
        <v>149</v>
      </c>
      <c r="N15" s="145">
        <f t="shared" si="0"/>
        <v>0</v>
      </c>
      <c r="O15" s="99">
        <f t="shared" ref="O15:O21" si="2">ROUNDDOWN((N15)/100*I15,-1)</f>
        <v>0</v>
      </c>
      <c r="P15" s="99"/>
      <c r="Q15" s="227">
        <v>3</v>
      </c>
      <c r="R15" s="228">
        <v>3</v>
      </c>
    </row>
    <row r="16" spans="1:21" s="72" customFormat="1" ht="14.4" customHeight="1">
      <c r="A16" s="165">
        <f t="shared" si="1"/>
        <v>11</v>
      </c>
      <c r="B16" s="78"/>
      <c r="C16" s="79"/>
      <c r="D16" s="91"/>
      <c r="E16" s="86"/>
      <c r="F16" s="120"/>
      <c r="G16" s="80"/>
      <c r="H16" s="80"/>
      <c r="I16" s="82"/>
      <c r="J16" s="153"/>
      <c r="K16" s="92"/>
      <c r="L16" s="150"/>
      <c r="M16" s="138" t="s">
        <v>149</v>
      </c>
      <c r="N16" s="145">
        <f t="shared" si="0"/>
        <v>0</v>
      </c>
      <c r="O16" s="99">
        <f t="shared" si="2"/>
        <v>0</v>
      </c>
      <c r="P16" s="99"/>
      <c r="Q16" s="227">
        <v>3</v>
      </c>
      <c r="R16" s="228">
        <v>3</v>
      </c>
    </row>
    <row r="17" spans="1:21" s="72" customFormat="1" ht="14.4" customHeight="1">
      <c r="A17" s="165">
        <f t="shared" si="1"/>
        <v>12</v>
      </c>
      <c r="B17" s="78"/>
      <c r="C17" s="79"/>
      <c r="D17" s="91"/>
      <c r="E17" s="86"/>
      <c r="F17" s="120"/>
      <c r="G17" s="80"/>
      <c r="H17" s="80"/>
      <c r="I17" s="82"/>
      <c r="J17" s="153"/>
      <c r="K17" s="92"/>
      <c r="L17" s="150"/>
      <c r="M17" s="138" t="s">
        <v>149</v>
      </c>
      <c r="N17" s="145">
        <f t="shared" si="0"/>
        <v>0</v>
      </c>
      <c r="O17" s="99">
        <f t="shared" si="2"/>
        <v>0</v>
      </c>
      <c r="P17" s="99"/>
      <c r="Q17" s="227">
        <v>3</v>
      </c>
      <c r="R17" s="228">
        <v>3</v>
      </c>
    </row>
    <row r="18" spans="1:21" s="4" customFormat="1">
      <c r="A18" s="165">
        <f t="shared" si="1"/>
        <v>13</v>
      </c>
      <c r="B18" s="83"/>
      <c r="C18" s="79"/>
      <c r="D18" s="91"/>
      <c r="E18" s="86"/>
      <c r="F18" s="120"/>
      <c r="G18" s="80"/>
      <c r="H18" s="80"/>
      <c r="I18" s="82"/>
      <c r="J18" s="153"/>
      <c r="K18" s="92"/>
      <c r="L18" s="150"/>
      <c r="M18" s="138" t="s">
        <v>149</v>
      </c>
      <c r="N18" s="145">
        <f t="shared" si="0"/>
        <v>0</v>
      </c>
      <c r="O18" s="99">
        <f t="shared" si="2"/>
        <v>0</v>
      </c>
      <c r="P18" s="99"/>
      <c r="Q18" s="227">
        <v>3</v>
      </c>
      <c r="R18" s="228">
        <v>3</v>
      </c>
      <c r="S18" s="20"/>
      <c r="T18" s="20"/>
      <c r="U18" s="20"/>
    </row>
    <row r="19" spans="1:21" s="4" customFormat="1">
      <c r="A19" s="165">
        <f t="shared" si="1"/>
        <v>14</v>
      </c>
      <c r="B19" s="83"/>
      <c r="C19" s="79"/>
      <c r="D19" s="91"/>
      <c r="E19" s="86"/>
      <c r="F19" s="120"/>
      <c r="G19" s="80"/>
      <c r="H19" s="80"/>
      <c r="I19" s="82"/>
      <c r="J19" s="153"/>
      <c r="K19" s="92"/>
      <c r="L19" s="150"/>
      <c r="M19" s="138" t="s">
        <v>149</v>
      </c>
      <c r="N19" s="145">
        <f t="shared" si="0"/>
        <v>0</v>
      </c>
      <c r="O19" s="99">
        <f t="shared" si="2"/>
        <v>0</v>
      </c>
      <c r="P19" s="99"/>
      <c r="Q19" s="227">
        <v>3</v>
      </c>
      <c r="R19" s="228">
        <v>3</v>
      </c>
    </row>
    <row r="20" spans="1:21" s="4" customFormat="1">
      <c r="A20" s="165">
        <f t="shared" si="1"/>
        <v>15</v>
      </c>
      <c r="B20" s="83"/>
      <c r="C20" s="79"/>
      <c r="D20" s="91"/>
      <c r="E20" s="86"/>
      <c r="F20" s="120"/>
      <c r="G20" s="80"/>
      <c r="H20" s="80"/>
      <c r="I20" s="82"/>
      <c r="J20" s="153"/>
      <c r="K20" s="92"/>
      <c r="L20" s="150"/>
      <c r="M20" s="138" t="s">
        <v>149</v>
      </c>
      <c r="N20" s="145">
        <f t="shared" si="0"/>
        <v>0</v>
      </c>
      <c r="O20" s="99">
        <f t="shared" si="2"/>
        <v>0</v>
      </c>
      <c r="P20" s="99"/>
      <c r="Q20" s="227">
        <v>3</v>
      </c>
      <c r="R20" s="228">
        <v>3</v>
      </c>
    </row>
    <row r="21" spans="1:21" s="4" customFormat="1">
      <c r="A21" s="165">
        <f t="shared" si="1"/>
        <v>16</v>
      </c>
      <c r="B21" s="83"/>
      <c r="C21" s="79"/>
      <c r="D21" s="91"/>
      <c r="E21" s="86"/>
      <c r="F21" s="120"/>
      <c r="G21" s="80"/>
      <c r="H21" s="80"/>
      <c r="I21" s="82"/>
      <c r="J21" s="153"/>
      <c r="K21" s="92"/>
      <c r="L21" s="150"/>
      <c r="M21" s="138" t="s">
        <v>149</v>
      </c>
      <c r="N21" s="145">
        <f t="shared" si="0"/>
        <v>0</v>
      </c>
      <c r="O21" s="99">
        <f t="shared" si="2"/>
        <v>0</v>
      </c>
      <c r="P21" s="99"/>
      <c r="Q21" s="227">
        <v>3</v>
      </c>
      <c r="R21" s="228">
        <v>3</v>
      </c>
    </row>
    <row r="22" spans="1:21" s="4" customFormat="1" ht="14.4" customHeight="1">
      <c r="A22" s="165">
        <f t="shared" si="1"/>
        <v>17</v>
      </c>
      <c r="B22" s="78"/>
      <c r="C22" s="79"/>
      <c r="D22" s="91"/>
      <c r="E22" s="86"/>
      <c r="F22" s="120"/>
      <c r="G22" s="80"/>
      <c r="H22" s="80"/>
      <c r="I22" s="82"/>
      <c r="J22" s="153"/>
      <c r="K22" s="92"/>
      <c r="L22" s="150"/>
      <c r="M22" s="138" t="s">
        <v>149</v>
      </c>
      <c r="N22" s="145">
        <f t="shared" si="0"/>
        <v>0</v>
      </c>
      <c r="O22" s="99"/>
      <c r="P22" s="99">
        <f>ROUNDDOWN((N22)/100*I22,-1)</f>
        <v>0</v>
      </c>
      <c r="Q22" s="227">
        <v>3</v>
      </c>
      <c r="R22" s="228">
        <v>3</v>
      </c>
    </row>
    <row r="23" spans="1:21" s="4" customFormat="1" ht="14.4" customHeight="1">
      <c r="A23" s="96"/>
      <c r="B23" s="97" t="s">
        <v>128</v>
      </c>
      <c r="C23" s="159"/>
      <c r="D23" s="123"/>
      <c r="E23" s="162"/>
      <c r="F23" s="121"/>
      <c r="G23" s="154"/>
      <c r="H23" s="154"/>
      <c r="I23" s="155"/>
      <c r="J23" s="151"/>
      <c r="K23" s="122"/>
      <c r="L23" s="151"/>
      <c r="M23" s="139"/>
      <c r="N23" s="141"/>
      <c r="O23" s="122"/>
      <c r="P23" s="122"/>
      <c r="Q23" s="88"/>
      <c r="R23" s="88"/>
    </row>
    <row r="24" spans="1:21" s="4" customFormat="1">
      <c r="A24" s="165">
        <f>A22+1</f>
        <v>18</v>
      </c>
      <c r="B24" s="83"/>
      <c r="C24" s="79"/>
      <c r="D24" s="91"/>
      <c r="E24" s="86"/>
      <c r="F24" s="230"/>
      <c r="G24" s="80"/>
      <c r="H24" s="80"/>
      <c r="I24" s="82"/>
      <c r="J24" s="153"/>
      <c r="K24" s="92"/>
      <c r="L24" s="150"/>
      <c r="M24" s="138" t="s">
        <v>149</v>
      </c>
      <c r="N24" s="145">
        <f t="shared" ref="N24:N31" si="3">D24+(K24*L24)</f>
        <v>0</v>
      </c>
      <c r="O24" s="99">
        <f>ROUNDDOWN((N24)/100*I24,-1)</f>
        <v>0</v>
      </c>
      <c r="P24" s="99"/>
      <c r="Q24" s="227">
        <v>2</v>
      </c>
      <c r="R24" s="228">
        <v>2</v>
      </c>
      <c r="S24" s="20">
        <f>8*350*1.25</f>
        <v>3500</v>
      </c>
      <c r="T24" s="20"/>
      <c r="U24" s="20"/>
    </row>
    <row r="25" spans="1:21" s="4" customFormat="1" ht="14.4" customHeight="1">
      <c r="A25" s="165">
        <f>A24+1</f>
        <v>19</v>
      </c>
      <c r="B25" s="83"/>
      <c r="C25" s="79"/>
      <c r="D25" s="91"/>
      <c r="E25" s="86"/>
      <c r="F25" s="230"/>
      <c r="G25" s="80"/>
      <c r="H25" s="80"/>
      <c r="I25" s="82"/>
      <c r="J25" s="153"/>
      <c r="K25" s="92"/>
      <c r="L25" s="150"/>
      <c r="M25" s="138" t="s">
        <v>149</v>
      </c>
      <c r="N25" s="145">
        <f t="shared" si="3"/>
        <v>0</v>
      </c>
      <c r="O25" s="99">
        <f>ROUNDDOWN((N25)/100*I25,-1)</f>
        <v>0</v>
      </c>
      <c r="P25" s="99"/>
      <c r="Q25" s="227">
        <v>3</v>
      </c>
      <c r="R25" s="228">
        <v>3</v>
      </c>
    </row>
    <row r="26" spans="1:21" s="4" customFormat="1" ht="14.4" customHeight="1">
      <c r="A26" s="165">
        <f>A25+1</f>
        <v>20</v>
      </c>
      <c r="B26" s="83"/>
      <c r="C26" s="79"/>
      <c r="D26" s="91"/>
      <c r="E26" s="86"/>
      <c r="F26" s="230"/>
      <c r="G26" s="80"/>
      <c r="H26" s="80"/>
      <c r="I26" s="82"/>
      <c r="J26" s="153"/>
      <c r="K26" s="92"/>
      <c r="L26" s="150"/>
      <c r="M26" s="138" t="s">
        <v>149</v>
      </c>
      <c r="N26" s="145">
        <f t="shared" si="3"/>
        <v>0</v>
      </c>
      <c r="O26" s="99">
        <f>ROUNDDOWN((D26)/100*I26,-1)</f>
        <v>0</v>
      </c>
      <c r="P26" s="99"/>
      <c r="Q26" s="227">
        <v>3</v>
      </c>
      <c r="R26" s="228">
        <v>3</v>
      </c>
    </row>
    <row r="27" spans="1:21" s="4" customFormat="1" ht="14.4" customHeight="1">
      <c r="A27" s="165">
        <f>A26+1</f>
        <v>21</v>
      </c>
      <c r="B27" s="78"/>
      <c r="C27" s="84"/>
      <c r="D27" s="93"/>
      <c r="E27" s="86"/>
      <c r="F27" s="230"/>
      <c r="G27" s="80"/>
      <c r="H27" s="80"/>
      <c r="I27" s="240"/>
      <c r="J27" s="153"/>
      <c r="K27" s="92"/>
      <c r="L27" s="150"/>
      <c r="M27" s="138" t="s">
        <v>149</v>
      </c>
      <c r="N27" s="145">
        <f t="shared" si="3"/>
        <v>0</v>
      </c>
      <c r="O27" s="99">
        <f>ROUNDDOWN((N27)/100*I27,-1)</f>
        <v>0</v>
      </c>
      <c r="P27" s="99"/>
      <c r="Q27" s="227">
        <v>3</v>
      </c>
      <c r="R27" s="228">
        <v>3</v>
      </c>
    </row>
    <row r="28" spans="1:21" s="4" customFormat="1" ht="22.25" customHeight="1">
      <c r="A28" s="165">
        <f>A27+1</f>
        <v>22</v>
      </c>
      <c r="B28" s="78"/>
      <c r="C28" s="84"/>
      <c r="D28" s="93"/>
      <c r="E28" s="86"/>
      <c r="F28" s="120"/>
      <c r="G28" s="80"/>
      <c r="H28" s="80"/>
      <c r="I28" s="240"/>
      <c r="J28" s="153"/>
      <c r="K28" s="92"/>
      <c r="L28" s="150"/>
      <c r="M28" s="138" t="s">
        <v>149</v>
      </c>
      <c r="N28" s="145">
        <f t="shared" si="3"/>
        <v>0</v>
      </c>
      <c r="O28" s="99">
        <f>ROUNDDOWN((N28)/100*I28,-1)</f>
        <v>0</v>
      </c>
      <c r="P28" s="99"/>
      <c r="Q28" s="227">
        <v>3</v>
      </c>
      <c r="R28" s="228">
        <v>3</v>
      </c>
    </row>
    <row r="29" spans="1:21" s="4" customFormat="1" ht="14.4" customHeight="1">
      <c r="A29" s="165">
        <f>A28+1</f>
        <v>23</v>
      </c>
      <c r="B29" s="78"/>
      <c r="C29" s="84"/>
      <c r="D29" s="93"/>
      <c r="E29" s="86"/>
      <c r="F29" s="230"/>
      <c r="G29" s="80"/>
      <c r="H29" s="80"/>
      <c r="I29" s="240"/>
      <c r="J29" s="153"/>
      <c r="K29" s="92"/>
      <c r="L29" s="150"/>
      <c r="M29" s="138" t="s">
        <v>149</v>
      </c>
      <c r="N29" s="145">
        <f t="shared" si="3"/>
        <v>0</v>
      </c>
      <c r="O29" s="99">
        <f>ROUNDDOWN((N29)/100*I29,-1)</f>
        <v>0</v>
      </c>
      <c r="P29" s="99"/>
      <c r="Q29" s="227">
        <v>3</v>
      </c>
      <c r="R29" s="228">
        <v>3</v>
      </c>
    </row>
    <row r="30" spans="1:21" s="4" customFormat="1" ht="14.4" customHeight="1">
      <c r="A30" s="165">
        <f>A28+1</f>
        <v>23</v>
      </c>
      <c r="B30" s="78"/>
      <c r="C30" s="84"/>
      <c r="D30" s="93"/>
      <c r="E30" s="86"/>
      <c r="F30" s="230"/>
      <c r="G30" s="80"/>
      <c r="H30" s="80"/>
      <c r="I30" s="240"/>
      <c r="J30" s="153"/>
      <c r="K30" s="92"/>
      <c r="L30" s="150"/>
      <c r="M30" s="138" t="s">
        <v>149</v>
      </c>
      <c r="N30" s="145">
        <f t="shared" si="3"/>
        <v>0</v>
      </c>
      <c r="O30" s="99">
        <f>ROUNDDOWN((N30)/100*I30,-1)</f>
        <v>0</v>
      </c>
      <c r="P30" s="99"/>
      <c r="Q30" s="227">
        <v>3</v>
      </c>
      <c r="R30" s="228">
        <v>3</v>
      </c>
    </row>
    <row r="31" spans="1:21" s="4" customFormat="1" ht="14.4" customHeight="1">
      <c r="A31" s="165">
        <f>A30+1</f>
        <v>24</v>
      </c>
      <c r="B31" s="78"/>
      <c r="C31" s="84"/>
      <c r="D31" s="93"/>
      <c r="E31" s="86"/>
      <c r="F31" s="230"/>
      <c r="G31" s="80"/>
      <c r="H31" s="80"/>
      <c r="I31" s="240"/>
      <c r="J31" s="153"/>
      <c r="K31" s="92"/>
      <c r="L31" s="150"/>
      <c r="M31" s="138" t="s">
        <v>149</v>
      </c>
      <c r="N31" s="145">
        <f t="shared" si="3"/>
        <v>0</v>
      </c>
      <c r="O31" s="99">
        <f>ROUNDDOWN((N31)/100*I31,-1)</f>
        <v>0</v>
      </c>
      <c r="P31" s="99"/>
      <c r="Q31" s="227">
        <v>3</v>
      </c>
      <c r="R31" s="228">
        <v>3</v>
      </c>
    </row>
    <row r="32" spans="1:21" s="4" customFormat="1" ht="14.4" customHeight="1">
      <c r="A32" s="96"/>
      <c r="B32" s="97" t="s">
        <v>132</v>
      </c>
      <c r="C32" s="159"/>
      <c r="D32" s="123"/>
      <c r="E32" s="162"/>
      <c r="F32" s="121"/>
      <c r="G32" s="154"/>
      <c r="H32" s="154"/>
      <c r="I32" s="155"/>
      <c r="J32" s="151"/>
      <c r="K32" s="122"/>
      <c r="L32" s="151"/>
      <c r="M32" s="139"/>
      <c r="N32" s="141"/>
      <c r="O32" s="122"/>
      <c r="P32" s="122"/>
      <c r="Q32" s="88"/>
      <c r="R32" s="88"/>
    </row>
    <row r="33" spans="1:19" s="72" customFormat="1">
      <c r="A33" s="165">
        <f>A30+1</f>
        <v>24</v>
      </c>
      <c r="B33" s="78"/>
      <c r="C33" s="84"/>
      <c r="D33" s="81"/>
      <c r="E33" s="86"/>
      <c r="F33" s="148"/>
      <c r="G33" s="80"/>
      <c r="H33" s="80"/>
      <c r="I33" s="82"/>
      <c r="J33" s="153"/>
      <c r="K33" s="92"/>
      <c r="L33" s="150"/>
      <c r="M33" s="138" t="s">
        <v>149</v>
      </c>
      <c r="N33" s="145">
        <f>D33+(K33*L33)</f>
        <v>0</v>
      </c>
      <c r="O33" s="99">
        <f>ROUNDDOWN((N33-2500)/100*I33,-1)</f>
        <v>0</v>
      </c>
      <c r="P33" s="99"/>
      <c r="Q33" s="227">
        <v>3</v>
      </c>
      <c r="R33" s="228">
        <v>3</v>
      </c>
      <c r="S33" s="72">
        <f>4200*1.25</f>
        <v>5250</v>
      </c>
    </row>
    <row r="34" spans="1:19" s="72" customFormat="1">
      <c r="A34" s="165">
        <f>A33+1</f>
        <v>25</v>
      </c>
      <c r="B34" s="231"/>
      <c r="C34" s="84"/>
      <c r="D34" s="81"/>
      <c r="E34" s="86"/>
      <c r="F34" s="148"/>
      <c r="G34" s="80"/>
      <c r="H34" s="80"/>
      <c r="I34" s="82"/>
      <c r="J34" s="153"/>
      <c r="K34" s="92"/>
      <c r="L34" s="150"/>
      <c r="M34" s="138" t="s">
        <v>149</v>
      </c>
      <c r="N34" s="145">
        <f>D34+(K34*L34)</f>
        <v>0</v>
      </c>
      <c r="O34" s="99">
        <f>ROUNDDOWN((N34-1500)/100*I34,-1)</f>
        <v>0</v>
      </c>
      <c r="P34" s="135"/>
      <c r="Q34" s="227"/>
      <c r="R34" s="228"/>
    </row>
    <row r="35" spans="1:19" s="72" customFormat="1">
      <c r="A35" s="165">
        <f>A34+1</f>
        <v>26</v>
      </c>
      <c r="B35" s="231"/>
      <c r="C35" s="232"/>
      <c r="D35" s="241"/>
      <c r="E35" s="233"/>
      <c r="F35" s="234"/>
      <c r="G35" s="235"/>
      <c r="H35" s="235"/>
      <c r="I35" s="236"/>
      <c r="J35" s="237"/>
      <c r="K35" s="238"/>
      <c r="L35" s="239"/>
      <c r="M35" s="138" t="s">
        <v>149</v>
      </c>
      <c r="N35" s="145">
        <f>D35+(K35*L35)</f>
        <v>0</v>
      </c>
      <c r="O35" s="99"/>
      <c r="P35" s="99">
        <f>ROUNDDOWN((N35)/100*I35,-1)</f>
        <v>0</v>
      </c>
      <c r="Q35" s="227"/>
      <c r="R35" s="228"/>
    </row>
    <row r="36" spans="1:19" s="72" customFormat="1" ht="15" thickBot="1">
      <c r="A36" s="166">
        <f>A35+1</f>
        <v>27</v>
      </c>
      <c r="B36" s="103"/>
      <c r="C36" s="160"/>
      <c r="D36" s="242"/>
      <c r="E36" s="163"/>
      <c r="F36" s="149"/>
      <c r="G36" s="156"/>
      <c r="H36" s="156"/>
      <c r="I36" s="157"/>
      <c r="J36" s="158"/>
      <c r="K36" s="104"/>
      <c r="L36" s="152"/>
      <c r="M36" s="140" t="s">
        <v>149</v>
      </c>
      <c r="N36" s="146">
        <f>D36+(K36*L36)</f>
        <v>0</v>
      </c>
      <c r="O36" s="135"/>
      <c r="P36" s="135">
        <f>ROUNDDOWN((N36)/100*I36,-1)</f>
        <v>0</v>
      </c>
      <c r="Q36" s="227">
        <v>3</v>
      </c>
      <c r="R36" s="228">
        <v>3</v>
      </c>
    </row>
    <row r="37" spans="1:19" ht="15" thickBot="1">
      <c r="A37" s="101"/>
      <c r="B37" s="102"/>
      <c r="C37" s="288" t="s">
        <v>148</v>
      </c>
      <c r="D37" s="289"/>
      <c r="E37" s="289"/>
      <c r="F37" s="289"/>
      <c r="G37" s="289"/>
      <c r="H37" s="289"/>
      <c r="I37" s="289"/>
      <c r="J37" s="289"/>
      <c r="K37" s="289"/>
      <c r="L37" s="289"/>
      <c r="M37" s="289"/>
      <c r="N37" s="147">
        <f>SUM(N5:N36)</f>
        <v>0</v>
      </c>
      <c r="O37" s="167"/>
      <c r="P37" s="167"/>
      <c r="Q37" s="100"/>
      <c r="R37" s="94"/>
    </row>
    <row r="38" spans="1:19" ht="15" thickBot="1">
      <c r="A38" s="290" t="s">
        <v>159</v>
      </c>
      <c r="B38" s="291"/>
      <c r="C38" s="105"/>
      <c r="D38" s="142"/>
      <c r="E38" s="143"/>
      <c r="F38" s="143"/>
      <c r="G38" s="106"/>
      <c r="H38" s="107"/>
      <c r="I38" s="108"/>
      <c r="J38" s="109"/>
      <c r="K38" s="110"/>
      <c r="L38" s="111"/>
      <c r="M38" s="112"/>
      <c r="N38" s="164" t="s">
        <v>157</v>
      </c>
      <c r="O38" s="168">
        <f>SUM(O5:O36)</f>
        <v>0</v>
      </c>
      <c r="P38" s="168">
        <f>SUM(P5:P36)</f>
        <v>0</v>
      </c>
      <c r="Q38" s="113"/>
      <c r="R38" s="107"/>
    </row>
    <row r="40" spans="1:19" ht="15" thickBot="1">
      <c r="A40" s="101"/>
      <c r="B40" s="102"/>
      <c r="C40" s="288" t="s">
        <v>148</v>
      </c>
      <c r="D40" s="289"/>
      <c r="E40" s="289"/>
      <c r="F40" s="289"/>
      <c r="G40" s="289"/>
      <c r="H40" s="289"/>
      <c r="I40" s="289"/>
      <c r="J40" s="289"/>
      <c r="K40" s="289"/>
      <c r="L40" s="289"/>
      <c r="M40" s="289"/>
      <c r="N40" s="147"/>
    </row>
    <row r="41" spans="1:19" ht="15" thickBot="1">
      <c r="A41" s="290" t="s">
        <v>159</v>
      </c>
      <c r="B41" s="291"/>
      <c r="C41" s="105"/>
      <c r="D41" s="142"/>
      <c r="E41" s="143"/>
      <c r="F41" s="143"/>
      <c r="G41" s="106"/>
      <c r="H41" s="107"/>
      <c r="I41" s="108"/>
      <c r="J41" s="109"/>
      <c r="K41" s="110"/>
      <c r="L41" s="111"/>
      <c r="M41" s="112"/>
      <c r="N41" s="164" t="s">
        <v>158</v>
      </c>
    </row>
  </sheetData>
  <mergeCells count="5">
    <mergeCell ref="P2:R2"/>
    <mergeCell ref="C40:M40"/>
    <mergeCell ref="C37:M37"/>
    <mergeCell ref="A38:B38"/>
    <mergeCell ref="A41:B41"/>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dimension ref="A1:S59"/>
  <sheetViews>
    <sheetView topLeftCell="A15" zoomScale="101" zoomScaleNormal="101" workbookViewId="0">
      <selection activeCell="C8" sqref="C8"/>
    </sheetView>
  </sheetViews>
  <sheetFormatPr defaultRowHeight="14.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9" s="8" customFormat="1" ht="18.649999999999999" customHeight="1">
      <c r="A1" s="169" t="s">
        <v>52</v>
      </c>
      <c r="B1" s="170" t="str">
        <f>'Side 1'!B4</f>
        <v>VIADUKTEN</v>
      </c>
      <c r="C1" s="171"/>
      <c r="D1" s="171"/>
      <c r="E1" s="172"/>
      <c r="F1" s="172"/>
      <c r="G1" s="172"/>
      <c r="H1" s="171"/>
      <c r="I1" s="171"/>
      <c r="J1" s="173" t="s">
        <v>9</v>
      </c>
      <c r="K1" s="170" t="str">
        <f>'Side 1'!B5</f>
        <v>Valby Langgade 145, 4, tv</v>
      </c>
      <c r="L1" s="16"/>
      <c r="M1" s="16"/>
      <c r="N1" s="17"/>
      <c r="O1" s="17"/>
    </row>
    <row r="2" spans="1:19" s="8" customFormat="1" ht="18.649999999999999" customHeight="1">
      <c r="A2" s="295" t="s">
        <v>54</v>
      </c>
      <c r="B2" s="295"/>
      <c r="C2" s="295"/>
      <c r="D2" s="295"/>
      <c r="E2" s="295"/>
      <c r="F2" s="295"/>
      <c r="G2" s="295"/>
      <c r="H2" s="295"/>
      <c r="I2" s="212"/>
      <c r="J2" s="174" t="s">
        <v>136</v>
      </c>
      <c r="K2" s="175">
        <f>'Side 1'!K5:M5</f>
        <v>43399</v>
      </c>
      <c r="L2" s="16"/>
      <c r="N2" s="17"/>
      <c r="O2" s="17"/>
      <c r="P2" s="17"/>
      <c r="Q2" s="16"/>
      <c r="R2" s="17"/>
      <c r="S2" s="17"/>
    </row>
    <row r="3" spans="1:19" ht="15.65" customHeight="1">
      <c r="A3" s="296"/>
      <c r="B3" s="296"/>
      <c r="C3" s="296"/>
      <c r="D3" s="296"/>
      <c r="E3" s="296"/>
      <c r="F3" s="296"/>
      <c r="G3" s="296"/>
      <c r="H3" s="296"/>
      <c r="I3" s="213"/>
      <c r="J3" s="211" t="s">
        <v>53</v>
      </c>
      <c r="K3" s="175" t="str">
        <f>'Side 1'!K6:M6</f>
        <v>2208-00000-01</v>
      </c>
    </row>
    <row r="4" spans="1:19" ht="86.4" customHeight="1">
      <c r="A4" s="243" t="s">
        <v>55</v>
      </c>
      <c r="B4" s="244" t="s">
        <v>145</v>
      </c>
      <c r="C4" s="176"/>
      <c r="D4" s="191" t="s">
        <v>56</v>
      </c>
      <c r="E4" s="192" t="s">
        <v>57</v>
      </c>
      <c r="F4" s="202" t="s">
        <v>58</v>
      </c>
      <c r="G4" s="203" t="s">
        <v>59</v>
      </c>
      <c r="H4" s="177" t="s">
        <v>60</v>
      </c>
      <c r="I4" s="186" t="s">
        <v>61</v>
      </c>
      <c r="J4" s="186" t="s">
        <v>62</v>
      </c>
      <c r="K4" s="217" t="s">
        <v>161</v>
      </c>
    </row>
    <row r="5" spans="1:19" ht="13.25" customHeight="1">
      <c r="A5" s="245" t="s">
        <v>133</v>
      </c>
      <c r="B5" s="246">
        <v>1</v>
      </c>
      <c r="C5" s="178" t="s">
        <v>63</v>
      </c>
      <c r="D5" s="193"/>
      <c r="E5" s="194"/>
      <c r="F5" s="195"/>
      <c r="G5" s="193"/>
      <c r="H5" s="179"/>
      <c r="I5" s="247"/>
      <c r="J5" s="247"/>
      <c r="K5" s="248"/>
    </row>
    <row r="6" spans="1:19" ht="13.25" customHeight="1">
      <c r="A6" s="180"/>
      <c r="B6" s="180">
        <f t="shared" ref="B6:B37" si="0">B5+1</f>
        <v>2</v>
      </c>
      <c r="C6" s="181" t="s">
        <v>64</v>
      </c>
      <c r="D6" s="196"/>
      <c r="E6" s="197"/>
      <c r="F6" s="198"/>
      <c r="G6" s="196"/>
      <c r="H6" s="182"/>
      <c r="I6" s="187"/>
      <c r="J6" s="187"/>
      <c r="K6" s="249"/>
    </row>
    <row r="7" spans="1:19" ht="13.25" customHeight="1">
      <c r="A7" s="180"/>
      <c r="B7" s="180">
        <f t="shared" si="0"/>
        <v>3</v>
      </c>
      <c r="C7" s="181" t="s">
        <v>65</v>
      </c>
      <c r="D7" s="196"/>
      <c r="E7" s="197"/>
      <c r="F7" s="198"/>
      <c r="G7" s="196"/>
      <c r="H7" s="182"/>
      <c r="I7" s="187"/>
      <c r="J7" s="187"/>
      <c r="K7" s="214"/>
    </row>
    <row r="8" spans="1:19" ht="13.25" customHeight="1">
      <c r="A8" s="180"/>
      <c r="B8" s="180">
        <f t="shared" si="0"/>
        <v>4</v>
      </c>
      <c r="C8" s="181" t="s">
        <v>66</v>
      </c>
      <c r="D8" s="196"/>
      <c r="E8" s="197"/>
      <c r="F8" s="198"/>
      <c r="G8" s="196"/>
      <c r="H8" s="182"/>
      <c r="I8" s="187"/>
      <c r="J8" s="187"/>
      <c r="K8" s="214"/>
    </row>
    <row r="9" spans="1:19" ht="13.25" customHeight="1">
      <c r="A9" s="180"/>
      <c r="B9" s="180">
        <f t="shared" si="0"/>
        <v>5</v>
      </c>
      <c r="C9" s="181" t="s">
        <v>67</v>
      </c>
      <c r="D9" s="196"/>
      <c r="E9" s="197"/>
      <c r="F9" s="198"/>
      <c r="G9" s="196"/>
      <c r="H9" s="182"/>
      <c r="I9" s="187"/>
      <c r="J9" s="187"/>
      <c r="K9" s="214"/>
    </row>
    <row r="10" spans="1:19" ht="13.25" customHeight="1">
      <c r="A10" s="180"/>
      <c r="B10" s="180">
        <f t="shared" si="0"/>
        <v>6</v>
      </c>
      <c r="C10" s="181" t="s">
        <v>68</v>
      </c>
      <c r="D10" s="196"/>
      <c r="E10" s="197"/>
      <c r="F10" s="198"/>
      <c r="G10" s="196"/>
      <c r="H10" s="182"/>
      <c r="I10" s="187"/>
      <c r="J10" s="187"/>
      <c r="K10" s="214"/>
    </row>
    <row r="11" spans="1:19" ht="13.25" customHeight="1">
      <c r="A11" s="180"/>
      <c r="B11" s="180">
        <f t="shared" si="0"/>
        <v>7</v>
      </c>
      <c r="C11" s="181" t="s">
        <v>69</v>
      </c>
      <c r="D11" s="196"/>
      <c r="E11" s="197"/>
      <c r="F11" s="198"/>
      <c r="G11" s="196"/>
      <c r="H11" s="182"/>
      <c r="I11" s="187"/>
      <c r="J11" s="187"/>
      <c r="K11" s="214"/>
    </row>
    <row r="12" spans="1:19" ht="13.25" customHeight="1">
      <c r="A12" s="183"/>
      <c r="B12" s="183">
        <f t="shared" si="0"/>
        <v>8</v>
      </c>
      <c r="C12" s="184"/>
      <c r="D12" s="199"/>
      <c r="E12" s="200"/>
      <c r="F12" s="201"/>
      <c r="G12" s="199"/>
      <c r="H12" s="185"/>
      <c r="I12" s="188"/>
      <c r="J12" s="188"/>
      <c r="K12" s="215"/>
    </row>
    <row r="13" spans="1:19" ht="13.25" customHeight="1">
      <c r="A13" s="204" t="s">
        <v>70</v>
      </c>
      <c r="B13" s="250">
        <f t="shared" si="0"/>
        <v>9</v>
      </c>
      <c r="C13" s="205" t="s">
        <v>71</v>
      </c>
      <c r="D13" s="206"/>
      <c r="E13" s="207"/>
      <c r="F13" s="208"/>
      <c r="G13" s="206"/>
      <c r="H13" s="209"/>
      <c r="I13" s="210"/>
      <c r="J13" s="210"/>
      <c r="K13" s="216"/>
    </row>
    <row r="14" spans="1:19" ht="13.25" customHeight="1">
      <c r="A14" s="180"/>
      <c r="B14" s="251">
        <f t="shared" si="0"/>
        <v>10</v>
      </c>
      <c r="C14" s="181" t="s">
        <v>72</v>
      </c>
      <c r="D14" s="196"/>
      <c r="E14" s="197"/>
      <c r="F14" s="198"/>
      <c r="G14" s="196"/>
      <c r="H14" s="182"/>
      <c r="I14" s="187"/>
      <c r="J14" s="187"/>
      <c r="K14" s="214"/>
    </row>
    <row r="15" spans="1:19" ht="13.25" customHeight="1">
      <c r="A15" s="180"/>
      <c r="B15" s="180">
        <f t="shared" si="0"/>
        <v>11</v>
      </c>
      <c r="C15" s="181" t="s">
        <v>73</v>
      </c>
      <c r="D15" s="196"/>
      <c r="E15" s="197"/>
      <c r="F15" s="198"/>
      <c r="G15" s="196"/>
      <c r="H15" s="182"/>
      <c r="I15" s="187"/>
      <c r="J15" s="187"/>
      <c r="K15" s="214"/>
    </row>
    <row r="16" spans="1:19" ht="13.25" customHeight="1">
      <c r="A16" s="180"/>
      <c r="B16" s="180">
        <f t="shared" si="0"/>
        <v>12</v>
      </c>
      <c r="C16" s="181" t="s">
        <v>74</v>
      </c>
      <c r="D16" s="196"/>
      <c r="E16" s="197"/>
      <c r="F16" s="198"/>
      <c r="G16" s="196"/>
      <c r="H16" s="182"/>
      <c r="I16" s="187"/>
      <c r="J16" s="187"/>
      <c r="K16" s="214"/>
    </row>
    <row r="17" spans="1:11" ht="13.25" customHeight="1">
      <c r="A17" s="183"/>
      <c r="B17" s="183">
        <f t="shared" si="0"/>
        <v>13</v>
      </c>
      <c r="C17" s="184"/>
      <c r="D17" s="199"/>
      <c r="E17" s="200"/>
      <c r="F17" s="201"/>
      <c r="G17" s="199"/>
      <c r="H17" s="185"/>
      <c r="I17" s="188"/>
      <c r="J17" s="188"/>
      <c r="K17" s="215"/>
    </row>
    <row r="18" spans="1:11" ht="13.25" customHeight="1">
      <c r="A18" s="204" t="s">
        <v>8</v>
      </c>
      <c r="B18" s="250">
        <f t="shared" si="0"/>
        <v>14</v>
      </c>
      <c r="C18" s="205" t="s">
        <v>71</v>
      </c>
      <c r="D18" s="206"/>
      <c r="E18" s="207"/>
      <c r="F18" s="208"/>
      <c r="G18" s="206"/>
      <c r="H18" s="209"/>
      <c r="I18" s="210"/>
      <c r="J18" s="210"/>
      <c r="K18" s="216"/>
    </row>
    <row r="19" spans="1:11" ht="13.25" customHeight="1">
      <c r="A19" s="180"/>
      <c r="B19" s="251">
        <f t="shared" si="0"/>
        <v>15</v>
      </c>
      <c r="C19" s="181" t="s">
        <v>72</v>
      </c>
      <c r="D19" s="196"/>
      <c r="E19" s="197"/>
      <c r="F19" s="198"/>
      <c r="G19" s="196"/>
      <c r="H19" s="182"/>
      <c r="I19" s="187"/>
      <c r="J19" s="187"/>
      <c r="K19" s="214"/>
    </row>
    <row r="20" spans="1:11" ht="13.25" customHeight="1">
      <c r="A20" s="180"/>
      <c r="B20" s="180">
        <f t="shared" si="0"/>
        <v>16</v>
      </c>
      <c r="C20" s="181" t="s">
        <v>73</v>
      </c>
      <c r="D20" s="196"/>
      <c r="E20" s="197"/>
      <c r="F20" s="198"/>
      <c r="G20" s="196"/>
      <c r="H20" s="182"/>
      <c r="I20" s="187"/>
      <c r="J20" s="187"/>
      <c r="K20" s="214"/>
    </row>
    <row r="21" spans="1:11" ht="13.25" customHeight="1">
      <c r="A21" s="180"/>
      <c r="B21" s="180">
        <f t="shared" si="0"/>
        <v>17</v>
      </c>
      <c r="C21" s="181" t="s">
        <v>74</v>
      </c>
      <c r="D21" s="196"/>
      <c r="E21" s="197"/>
      <c r="F21" s="198"/>
      <c r="G21" s="196"/>
      <c r="H21" s="182"/>
      <c r="I21" s="187"/>
      <c r="J21" s="187"/>
      <c r="K21" s="214"/>
    </row>
    <row r="22" spans="1:11" ht="13.25" customHeight="1">
      <c r="A22" s="180"/>
      <c r="B22" s="180">
        <f t="shared" si="0"/>
        <v>18</v>
      </c>
      <c r="C22" s="181" t="s">
        <v>75</v>
      </c>
      <c r="D22" s="196"/>
      <c r="E22" s="197"/>
      <c r="F22" s="198"/>
      <c r="G22" s="196"/>
      <c r="H22" s="182"/>
      <c r="I22" s="187"/>
      <c r="J22" s="187"/>
      <c r="K22" s="214"/>
    </row>
    <row r="23" spans="1:11" ht="13.25" customHeight="1">
      <c r="A23" s="180"/>
      <c r="B23" s="180">
        <f t="shared" si="0"/>
        <v>19</v>
      </c>
      <c r="C23" s="181" t="s">
        <v>76</v>
      </c>
      <c r="D23" s="196"/>
      <c r="E23" s="197"/>
      <c r="F23" s="198"/>
      <c r="G23" s="196"/>
      <c r="H23" s="182"/>
      <c r="I23" s="187"/>
      <c r="J23" s="187"/>
      <c r="K23" s="214"/>
    </row>
    <row r="24" spans="1:11" ht="13.25" customHeight="1">
      <c r="A24" s="180"/>
      <c r="B24" s="180">
        <f t="shared" si="0"/>
        <v>20</v>
      </c>
      <c r="C24" s="181" t="s">
        <v>77</v>
      </c>
      <c r="D24" s="196"/>
      <c r="E24" s="197"/>
      <c r="F24" s="198"/>
      <c r="G24" s="196"/>
      <c r="H24" s="182"/>
      <c r="I24" s="187"/>
      <c r="J24" s="187"/>
      <c r="K24" s="214"/>
    </row>
    <row r="25" spans="1:11" ht="13.25" customHeight="1">
      <c r="A25" s="180"/>
      <c r="B25" s="180">
        <f t="shared" si="0"/>
        <v>21</v>
      </c>
      <c r="C25" s="181" t="s">
        <v>78</v>
      </c>
      <c r="D25" s="196"/>
      <c r="E25" s="197"/>
      <c r="F25" s="198"/>
      <c r="G25" s="196"/>
      <c r="H25" s="182"/>
      <c r="I25" s="187"/>
      <c r="J25" s="187"/>
      <c r="K25" s="214"/>
    </row>
    <row r="26" spans="1:11" ht="13.25" customHeight="1">
      <c r="A26" s="180"/>
      <c r="B26" s="180">
        <f t="shared" si="0"/>
        <v>22</v>
      </c>
      <c r="C26" s="181" t="s">
        <v>79</v>
      </c>
      <c r="D26" s="196"/>
      <c r="E26" s="197"/>
      <c r="F26" s="198"/>
      <c r="G26" s="196"/>
      <c r="H26" s="182"/>
      <c r="I26" s="187"/>
      <c r="J26" s="187"/>
      <c r="K26" s="214"/>
    </row>
    <row r="27" spans="1:11" ht="13.25" customHeight="1">
      <c r="A27" s="180"/>
      <c r="B27" s="180">
        <f t="shared" si="0"/>
        <v>23</v>
      </c>
      <c r="C27" s="181" t="s">
        <v>80</v>
      </c>
      <c r="D27" s="196"/>
      <c r="E27" s="197"/>
      <c r="F27" s="198"/>
      <c r="G27" s="196"/>
      <c r="H27" s="182"/>
      <c r="I27" s="187"/>
      <c r="J27" s="187"/>
      <c r="K27" s="214"/>
    </row>
    <row r="28" spans="1:11" ht="13.25" customHeight="1">
      <c r="A28" s="180"/>
      <c r="B28" s="180">
        <f t="shared" si="0"/>
        <v>24</v>
      </c>
      <c r="C28" s="181" t="s">
        <v>129</v>
      </c>
      <c r="D28" s="196"/>
      <c r="E28" s="197"/>
      <c r="F28" s="198"/>
      <c r="G28" s="196"/>
      <c r="H28" s="182"/>
      <c r="I28" s="187"/>
      <c r="J28" s="187"/>
      <c r="K28" s="214"/>
    </row>
    <row r="29" spans="1:11" ht="13.25" customHeight="1">
      <c r="A29" s="183"/>
      <c r="B29" s="183">
        <f t="shared" si="0"/>
        <v>25</v>
      </c>
      <c r="C29" s="184"/>
      <c r="D29" s="199"/>
      <c r="E29" s="200"/>
      <c r="F29" s="201"/>
      <c r="G29" s="199"/>
      <c r="H29" s="185"/>
      <c r="I29" s="188"/>
      <c r="J29" s="188"/>
      <c r="K29" s="215"/>
    </row>
    <row r="30" spans="1:11" ht="13.25" customHeight="1">
      <c r="A30" s="204" t="s">
        <v>81</v>
      </c>
      <c r="B30" s="250">
        <f t="shared" si="0"/>
        <v>26</v>
      </c>
      <c r="C30" s="205" t="s">
        <v>71</v>
      </c>
      <c r="D30" s="206"/>
      <c r="E30" s="207"/>
      <c r="F30" s="208"/>
      <c r="G30" s="206"/>
      <c r="H30" s="209"/>
      <c r="I30" s="210"/>
      <c r="J30" s="210"/>
      <c r="K30" s="216"/>
    </row>
    <row r="31" spans="1:11" ht="13.25" customHeight="1">
      <c r="A31" s="180"/>
      <c r="B31" s="251">
        <f t="shared" si="0"/>
        <v>27</v>
      </c>
      <c r="C31" s="181" t="s">
        <v>72</v>
      </c>
      <c r="D31" s="196"/>
      <c r="E31" s="197"/>
      <c r="F31" s="198"/>
      <c r="G31" s="196"/>
      <c r="H31" s="182"/>
      <c r="I31" s="187"/>
      <c r="J31" s="187"/>
      <c r="K31" s="214"/>
    </row>
    <row r="32" spans="1:11" ht="13.25" customHeight="1">
      <c r="A32" s="180"/>
      <c r="B32" s="180">
        <f t="shared" si="0"/>
        <v>28</v>
      </c>
      <c r="C32" s="181" t="s">
        <v>73</v>
      </c>
      <c r="D32" s="196"/>
      <c r="E32" s="197"/>
      <c r="F32" s="198"/>
      <c r="G32" s="196"/>
      <c r="H32" s="182"/>
      <c r="I32" s="187"/>
      <c r="J32" s="187"/>
      <c r="K32" s="214"/>
    </row>
    <row r="33" spans="1:11" ht="13.25" customHeight="1">
      <c r="A33" s="180"/>
      <c r="B33" s="180">
        <f t="shared" si="0"/>
        <v>29</v>
      </c>
      <c r="C33" s="181" t="s">
        <v>74</v>
      </c>
      <c r="D33" s="196"/>
      <c r="E33" s="197"/>
      <c r="F33" s="198"/>
      <c r="G33" s="196"/>
      <c r="H33" s="182"/>
      <c r="I33" s="187"/>
      <c r="J33" s="187"/>
      <c r="K33" s="214"/>
    </row>
    <row r="34" spans="1:11" ht="13.25" customHeight="1">
      <c r="A34" s="180"/>
      <c r="B34" s="180">
        <f t="shared" si="0"/>
        <v>30</v>
      </c>
      <c r="C34" s="181" t="s">
        <v>82</v>
      </c>
      <c r="D34" s="196"/>
      <c r="E34" s="197"/>
      <c r="F34" s="198"/>
      <c r="G34" s="196"/>
      <c r="H34" s="182"/>
      <c r="I34" s="187"/>
      <c r="J34" s="187"/>
      <c r="K34" s="214"/>
    </row>
    <row r="35" spans="1:11" ht="13.25" customHeight="1">
      <c r="A35" s="180"/>
      <c r="B35" s="180">
        <f t="shared" si="0"/>
        <v>31</v>
      </c>
      <c r="C35" s="181" t="s">
        <v>83</v>
      </c>
      <c r="D35" s="196"/>
      <c r="E35" s="197"/>
      <c r="F35" s="198"/>
      <c r="G35" s="196"/>
      <c r="H35" s="182"/>
      <c r="I35" s="187"/>
      <c r="J35" s="187"/>
      <c r="K35" s="214"/>
    </row>
    <row r="36" spans="1:11" ht="13.25" customHeight="1">
      <c r="A36" s="180"/>
      <c r="B36" s="180">
        <f t="shared" si="0"/>
        <v>32</v>
      </c>
      <c r="C36" s="181" t="s">
        <v>131</v>
      </c>
      <c r="D36" s="196"/>
      <c r="E36" s="197"/>
      <c r="F36" s="198"/>
      <c r="G36" s="196"/>
      <c r="H36" s="182"/>
      <c r="I36" s="187"/>
      <c r="J36" s="187"/>
      <c r="K36" s="214"/>
    </row>
    <row r="37" spans="1:11" ht="13.25" customHeight="1">
      <c r="A37" s="180"/>
      <c r="B37" s="180">
        <f t="shared" si="0"/>
        <v>33</v>
      </c>
      <c r="C37" s="181" t="s">
        <v>79</v>
      </c>
      <c r="D37" s="196"/>
      <c r="E37" s="197"/>
      <c r="F37" s="198"/>
      <c r="G37" s="196"/>
      <c r="H37" s="182"/>
      <c r="I37" s="187"/>
      <c r="J37" s="187"/>
      <c r="K37" s="214"/>
    </row>
    <row r="38" spans="1:11" ht="13.25" customHeight="1">
      <c r="A38" s="180"/>
      <c r="B38" s="180">
        <f t="shared" ref="B38:B54" si="1">B37+1</f>
        <v>34</v>
      </c>
      <c r="C38" s="181" t="s">
        <v>78</v>
      </c>
      <c r="D38" s="196"/>
      <c r="E38" s="197"/>
      <c r="F38" s="198"/>
      <c r="G38" s="196"/>
      <c r="H38" s="182"/>
      <c r="I38" s="187"/>
      <c r="J38" s="187"/>
      <c r="K38" s="214"/>
    </row>
    <row r="39" spans="1:11" ht="13.25" customHeight="1">
      <c r="A39" s="180"/>
      <c r="B39" s="180">
        <f t="shared" si="1"/>
        <v>35</v>
      </c>
      <c r="C39" s="181" t="s">
        <v>160</v>
      </c>
      <c r="D39" s="196"/>
      <c r="E39" s="197"/>
      <c r="F39" s="198"/>
      <c r="G39" s="196"/>
      <c r="H39" s="182"/>
      <c r="I39" s="187"/>
      <c r="J39" s="187"/>
      <c r="K39" s="214"/>
    </row>
    <row r="40" spans="1:11" ht="13.25" customHeight="1">
      <c r="A40" s="183"/>
      <c r="B40" s="183">
        <f t="shared" si="1"/>
        <v>36</v>
      </c>
      <c r="C40" s="184"/>
      <c r="D40" s="199"/>
      <c r="E40" s="200"/>
      <c r="F40" s="201"/>
      <c r="G40" s="199"/>
      <c r="H40" s="185"/>
      <c r="I40" s="188"/>
      <c r="J40" s="188"/>
      <c r="K40" s="215"/>
    </row>
    <row r="41" spans="1:11" ht="13.25" customHeight="1">
      <c r="A41" s="204" t="s">
        <v>173</v>
      </c>
      <c r="B41" s="250">
        <f t="shared" si="1"/>
        <v>37</v>
      </c>
      <c r="C41" s="205" t="s">
        <v>71</v>
      </c>
      <c r="D41" s="206"/>
      <c r="E41" s="207"/>
      <c r="F41" s="208"/>
      <c r="G41" s="206"/>
      <c r="H41" s="209"/>
      <c r="I41" s="210"/>
      <c r="J41" s="210"/>
      <c r="K41" s="216"/>
    </row>
    <row r="42" spans="1:11" ht="13.25" customHeight="1">
      <c r="A42" s="180"/>
      <c r="B42" s="251">
        <f t="shared" si="1"/>
        <v>38</v>
      </c>
      <c r="C42" s="181" t="s">
        <v>72</v>
      </c>
      <c r="D42" s="196"/>
      <c r="E42" s="197"/>
      <c r="F42" s="198"/>
      <c r="G42" s="196"/>
      <c r="H42" s="182"/>
      <c r="I42" s="187"/>
      <c r="J42" s="187"/>
      <c r="K42" s="252"/>
    </row>
    <row r="43" spans="1:11" ht="13.25" customHeight="1">
      <c r="A43" s="180"/>
      <c r="B43" s="180">
        <f t="shared" si="1"/>
        <v>39</v>
      </c>
      <c r="C43" s="181" t="s">
        <v>73</v>
      </c>
      <c r="D43" s="196"/>
      <c r="E43" s="197"/>
      <c r="F43" s="198"/>
      <c r="G43" s="196"/>
      <c r="H43" s="182"/>
      <c r="I43" s="187"/>
      <c r="J43" s="187"/>
      <c r="K43" s="214"/>
    </row>
    <row r="44" spans="1:11" ht="13.25" customHeight="1">
      <c r="A44" s="180"/>
      <c r="B44" s="180">
        <f t="shared" si="1"/>
        <v>40</v>
      </c>
      <c r="C44" s="181" t="s">
        <v>74</v>
      </c>
      <c r="D44" s="196"/>
      <c r="E44" s="197"/>
      <c r="F44" s="198"/>
      <c r="G44" s="196"/>
      <c r="H44" s="182"/>
      <c r="I44" s="187"/>
      <c r="J44" s="187"/>
      <c r="K44" s="214"/>
    </row>
    <row r="45" spans="1:11" ht="13.25" customHeight="1">
      <c r="A45" s="180"/>
      <c r="B45" s="180">
        <f t="shared" si="1"/>
        <v>41</v>
      </c>
      <c r="C45" s="181" t="s">
        <v>130</v>
      </c>
      <c r="D45" s="196"/>
      <c r="E45" s="197"/>
      <c r="F45" s="198"/>
      <c r="G45" s="196"/>
      <c r="H45" s="182"/>
      <c r="I45" s="187"/>
      <c r="J45" s="187"/>
      <c r="K45" s="214"/>
    </row>
    <row r="46" spans="1:11" ht="13.25" customHeight="1">
      <c r="A46" s="183"/>
      <c r="B46" s="183">
        <f t="shared" si="1"/>
        <v>42</v>
      </c>
      <c r="C46" s="184"/>
      <c r="D46" s="199"/>
      <c r="E46" s="200"/>
      <c r="F46" s="201"/>
      <c r="G46" s="199"/>
      <c r="H46" s="185"/>
      <c r="I46" s="188"/>
      <c r="J46" s="188"/>
      <c r="K46" s="215"/>
    </row>
    <row r="47" spans="1:11" ht="13.25" customHeight="1">
      <c r="A47" s="204" t="s">
        <v>155</v>
      </c>
      <c r="B47" s="250">
        <f t="shared" si="1"/>
        <v>43</v>
      </c>
      <c r="C47" s="205" t="s">
        <v>71</v>
      </c>
      <c r="D47" s="206"/>
      <c r="E47" s="207"/>
      <c r="F47" s="208"/>
      <c r="G47" s="206"/>
      <c r="H47" s="209"/>
      <c r="I47" s="210"/>
      <c r="J47" s="210"/>
      <c r="K47" s="216"/>
    </row>
    <row r="48" spans="1:11" ht="13.25" customHeight="1">
      <c r="A48" s="180"/>
      <c r="B48" s="251">
        <f t="shared" si="1"/>
        <v>44</v>
      </c>
      <c r="C48" s="181" t="s">
        <v>72</v>
      </c>
      <c r="D48" s="196"/>
      <c r="E48" s="197"/>
      <c r="F48" s="198"/>
      <c r="G48" s="196"/>
      <c r="H48" s="182"/>
      <c r="I48" s="187"/>
      <c r="J48" s="187"/>
      <c r="K48" s="214"/>
    </row>
    <row r="49" spans="1:11" ht="13.25" customHeight="1">
      <c r="A49" s="180"/>
      <c r="B49" s="180">
        <f t="shared" si="1"/>
        <v>45</v>
      </c>
      <c r="C49" s="181" t="s">
        <v>73</v>
      </c>
      <c r="D49" s="196"/>
      <c r="E49" s="197"/>
      <c r="F49" s="198"/>
      <c r="G49" s="196"/>
      <c r="H49" s="182"/>
      <c r="I49" s="187"/>
      <c r="J49" s="187"/>
      <c r="K49" s="214"/>
    </row>
    <row r="50" spans="1:11" ht="13.25" customHeight="1">
      <c r="A50" s="180"/>
      <c r="B50" s="180">
        <f t="shared" si="1"/>
        <v>46</v>
      </c>
      <c r="C50" s="181" t="s">
        <v>74</v>
      </c>
      <c r="D50" s="196"/>
      <c r="E50" s="197"/>
      <c r="F50" s="198"/>
      <c r="G50" s="196"/>
      <c r="H50" s="182"/>
      <c r="I50" s="187"/>
      <c r="J50" s="187"/>
      <c r="K50" s="214"/>
    </row>
    <row r="51" spans="1:11" ht="13.25" customHeight="1">
      <c r="A51" s="180"/>
      <c r="B51" s="180">
        <f t="shared" si="1"/>
        <v>47</v>
      </c>
      <c r="C51" s="181" t="s">
        <v>130</v>
      </c>
      <c r="D51" s="196"/>
      <c r="E51" s="197"/>
      <c r="F51" s="198"/>
      <c r="G51" s="196"/>
      <c r="H51" s="182"/>
      <c r="I51" s="187"/>
      <c r="J51" s="187"/>
      <c r="K51" s="214"/>
    </row>
    <row r="52" spans="1:11" ht="13.25" customHeight="1">
      <c r="A52" s="183"/>
      <c r="B52" s="183">
        <f t="shared" si="1"/>
        <v>48</v>
      </c>
      <c r="C52" s="184"/>
      <c r="D52" s="199"/>
      <c r="E52" s="200"/>
      <c r="F52" s="201"/>
      <c r="G52" s="199"/>
      <c r="H52" s="185"/>
      <c r="I52" s="188"/>
      <c r="J52" s="188"/>
      <c r="K52" s="215"/>
    </row>
    <row r="53" spans="1:11" ht="13.25" customHeight="1">
      <c r="A53" s="204" t="s">
        <v>156</v>
      </c>
      <c r="B53" s="250">
        <f t="shared" si="1"/>
        <v>49</v>
      </c>
      <c r="C53" s="205" t="s">
        <v>71</v>
      </c>
      <c r="D53" s="206"/>
      <c r="E53" s="207"/>
      <c r="F53" s="208"/>
      <c r="G53" s="206"/>
      <c r="H53" s="209"/>
      <c r="I53" s="210"/>
      <c r="J53" s="210"/>
      <c r="K53" s="216"/>
    </row>
    <row r="54" spans="1:11" ht="13.25" customHeight="1">
      <c r="A54" s="180"/>
      <c r="B54" s="251">
        <f t="shared" si="1"/>
        <v>50</v>
      </c>
      <c r="C54" s="181" t="s">
        <v>72</v>
      </c>
      <c r="D54" s="196"/>
      <c r="E54" s="197"/>
      <c r="F54" s="198"/>
      <c r="G54" s="196"/>
      <c r="H54" s="182"/>
      <c r="I54" s="187"/>
      <c r="J54" s="187"/>
      <c r="K54" s="214"/>
    </row>
    <row r="55" spans="1:11" ht="13.25" customHeight="1">
      <c r="A55" s="180"/>
      <c r="B55" s="180">
        <f>B54+1</f>
        <v>51</v>
      </c>
      <c r="C55" s="181" t="s">
        <v>73</v>
      </c>
      <c r="D55" s="196"/>
      <c r="E55" s="197"/>
      <c r="F55" s="198"/>
      <c r="G55" s="196"/>
      <c r="H55" s="182"/>
      <c r="I55" s="187"/>
      <c r="J55" s="187"/>
      <c r="K55" s="214"/>
    </row>
    <row r="56" spans="1:11" ht="13.25" customHeight="1">
      <c r="A56" s="180"/>
      <c r="B56" s="180">
        <f>B55+1</f>
        <v>52</v>
      </c>
      <c r="C56" s="181" t="s">
        <v>74</v>
      </c>
      <c r="D56" s="196"/>
      <c r="E56" s="197"/>
      <c r="F56" s="198"/>
      <c r="G56" s="196"/>
      <c r="H56" s="182"/>
      <c r="I56" s="187"/>
      <c r="J56" s="187"/>
      <c r="K56" s="214"/>
    </row>
    <row r="57" spans="1:11" ht="13.25" customHeight="1">
      <c r="A57" s="183"/>
      <c r="B57" s="183">
        <f>B56+1</f>
        <v>53</v>
      </c>
      <c r="C57" s="184" t="s">
        <v>130</v>
      </c>
      <c r="D57" s="199"/>
      <c r="E57" s="200"/>
      <c r="F57" s="201"/>
      <c r="G57" s="199"/>
      <c r="H57" s="185"/>
      <c r="I57" s="188"/>
      <c r="J57" s="188"/>
      <c r="K57" s="215"/>
    </row>
    <row r="58" spans="1:11" ht="13.25" customHeight="1">
      <c r="A58" s="189"/>
      <c r="B58" s="190"/>
      <c r="C58" s="292" t="s">
        <v>84</v>
      </c>
      <c r="D58" s="293"/>
      <c r="E58" s="293"/>
      <c r="F58" s="293"/>
      <c r="G58" s="293"/>
      <c r="H58" s="294"/>
      <c r="I58" s="221">
        <f>SUM(I5:I57)</f>
        <v>0</v>
      </c>
      <c r="J58" s="221">
        <f>SUM(J5:J57)</f>
        <v>0</v>
      </c>
      <c r="K58" s="222" t="s">
        <v>162</v>
      </c>
    </row>
    <row r="59" spans="1:11" ht="13.25" customHeight="1">
      <c r="A59" s="220"/>
      <c r="B59" s="219"/>
      <c r="C59" s="219"/>
      <c r="D59" s="219"/>
      <c r="E59" s="219"/>
      <c r="F59" s="219"/>
      <c r="G59" s="219"/>
      <c r="H59" s="219"/>
      <c r="I59" s="218" t="s">
        <v>175</v>
      </c>
      <c r="J59" s="219"/>
      <c r="K59" s="219"/>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dimension ref="A1:J47"/>
  <sheetViews>
    <sheetView workbookViewId="0">
      <selection activeCell="M6" sqref="M6"/>
    </sheetView>
  </sheetViews>
  <sheetFormatPr defaultColWidth="8.90625" defaultRowHeight="14"/>
  <cols>
    <col min="1" max="1" width="2.36328125" style="10" customWidth="1"/>
    <col min="2" max="9" width="8.90625" style="10" customWidth="1"/>
    <col min="10" max="10" width="23.453125" style="10" customWidth="1"/>
    <col min="11" max="16384" width="8.90625" style="10"/>
  </cols>
  <sheetData>
    <row r="1" spans="1:10">
      <c r="A1" s="301" t="s">
        <v>85</v>
      </c>
      <c r="B1" s="301"/>
      <c r="C1" s="301"/>
      <c r="D1" s="301"/>
      <c r="E1" s="301"/>
      <c r="F1" s="301"/>
      <c r="G1" s="301"/>
      <c r="H1" s="301"/>
      <c r="I1" s="301"/>
      <c r="J1" s="301"/>
    </row>
    <row r="2" spans="1:10" ht="12" customHeight="1">
      <c r="A2" s="11" t="s">
        <v>90</v>
      </c>
      <c r="B2" s="299" t="s">
        <v>91</v>
      </c>
      <c r="C2" s="299"/>
      <c r="D2" s="299"/>
      <c r="E2" s="299"/>
      <c r="F2" s="299"/>
      <c r="G2" s="299"/>
      <c r="H2" s="299"/>
      <c r="I2" s="299"/>
      <c r="J2" s="299"/>
    </row>
    <row r="3" spans="1:10" ht="23" customHeight="1">
      <c r="A3" s="12" t="s">
        <v>90</v>
      </c>
      <c r="B3" s="297" t="s">
        <v>92</v>
      </c>
      <c r="C3" s="297"/>
      <c r="D3" s="297"/>
      <c r="E3" s="297"/>
      <c r="F3" s="297"/>
      <c r="G3" s="297"/>
      <c r="H3" s="297"/>
      <c r="I3" s="297"/>
      <c r="J3" s="297"/>
    </row>
    <row r="4" spans="1:10" ht="12" customHeight="1">
      <c r="A4" s="15" t="s">
        <v>90</v>
      </c>
      <c r="B4" s="302" t="s">
        <v>93</v>
      </c>
      <c r="C4" s="302"/>
      <c r="D4" s="302"/>
      <c r="E4" s="302"/>
      <c r="F4" s="302"/>
      <c r="G4" s="302"/>
      <c r="H4" s="302"/>
      <c r="I4" s="302"/>
      <c r="J4" s="302"/>
    </row>
    <row r="5" spans="1:10" ht="12" customHeight="1">
      <c r="A5" s="15" t="s">
        <v>90</v>
      </c>
      <c r="B5" s="302" t="s">
        <v>94</v>
      </c>
      <c r="C5" s="302"/>
      <c r="D5" s="302"/>
      <c r="E5" s="302"/>
      <c r="F5" s="302"/>
      <c r="G5" s="302"/>
      <c r="H5" s="302"/>
      <c r="I5" s="302"/>
      <c r="J5" s="302"/>
    </row>
    <row r="6" spans="1:10" ht="23" customHeight="1">
      <c r="A6" s="13" t="s">
        <v>90</v>
      </c>
      <c r="B6" s="298" t="s">
        <v>95</v>
      </c>
      <c r="C6" s="298"/>
      <c r="D6" s="298"/>
      <c r="E6" s="298"/>
      <c r="F6" s="298"/>
      <c r="G6" s="298"/>
      <c r="H6" s="298"/>
      <c r="I6" s="298"/>
      <c r="J6" s="298"/>
    </row>
    <row r="7" spans="1:10" ht="23" customHeight="1">
      <c r="A7" s="13" t="s">
        <v>90</v>
      </c>
      <c r="B7" s="298" t="s">
        <v>96</v>
      </c>
      <c r="C7" s="298"/>
      <c r="D7" s="298"/>
      <c r="E7" s="298"/>
      <c r="F7" s="298"/>
      <c r="G7" s="298"/>
      <c r="H7" s="298"/>
      <c r="I7" s="298"/>
      <c r="J7" s="298"/>
    </row>
    <row r="8" spans="1:10" ht="32" customHeight="1">
      <c r="A8" s="13" t="s">
        <v>90</v>
      </c>
      <c r="B8" s="298" t="s">
        <v>97</v>
      </c>
      <c r="C8" s="298"/>
      <c r="D8" s="298"/>
      <c r="E8" s="298"/>
      <c r="F8" s="298"/>
      <c r="G8" s="298"/>
      <c r="H8" s="298"/>
      <c r="I8" s="298"/>
      <c r="J8" s="298"/>
    </row>
    <row r="9" spans="1:10" ht="32" customHeight="1">
      <c r="A9" s="13" t="s">
        <v>90</v>
      </c>
      <c r="B9" s="300" t="s">
        <v>98</v>
      </c>
      <c r="C9" s="300"/>
      <c r="D9" s="300"/>
      <c r="E9" s="300"/>
      <c r="F9" s="300"/>
      <c r="G9" s="300"/>
      <c r="H9" s="300"/>
      <c r="I9" s="300"/>
      <c r="J9" s="300"/>
    </row>
    <row r="10" spans="1:10" ht="12" customHeight="1">
      <c r="A10" s="14" t="s">
        <v>90</v>
      </c>
      <c r="B10" s="1" t="s">
        <v>99</v>
      </c>
    </row>
    <row r="11" spans="1:10" ht="12" customHeight="1">
      <c r="A11" s="14" t="s">
        <v>90</v>
      </c>
      <c r="B11" s="1" t="s">
        <v>100</v>
      </c>
    </row>
    <row r="12" spans="1:10" ht="8" customHeight="1">
      <c r="B12" s="1"/>
    </row>
    <row r="13" spans="1:10">
      <c r="A13" s="255" t="s">
        <v>86</v>
      </c>
      <c r="B13" s="254"/>
      <c r="C13" s="254"/>
      <c r="D13" s="254"/>
      <c r="E13" s="254"/>
      <c r="F13" s="254"/>
      <c r="G13" s="254"/>
      <c r="H13" s="254"/>
      <c r="I13" s="254"/>
      <c r="J13" s="254"/>
    </row>
    <row r="14" spans="1:10" ht="12" customHeight="1">
      <c r="A14" s="12" t="s">
        <v>90</v>
      </c>
      <c r="B14" s="1" t="s">
        <v>101</v>
      </c>
    </row>
    <row r="15" spans="1:10" ht="12" customHeight="1">
      <c r="A15" s="12" t="s">
        <v>90</v>
      </c>
      <c r="B15" s="1" t="s">
        <v>102</v>
      </c>
    </row>
    <row r="16" spans="1:10" ht="12" customHeight="1">
      <c r="A16" s="12" t="s">
        <v>90</v>
      </c>
      <c r="B16" s="1" t="s">
        <v>103</v>
      </c>
    </row>
    <row r="17" spans="1:10" ht="12" customHeight="1">
      <c r="A17" s="12" t="s">
        <v>90</v>
      </c>
      <c r="B17" s="1" t="s">
        <v>104</v>
      </c>
    </row>
    <row r="18" spans="1:10" ht="23" customHeight="1">
      <c r="A18" s="12" t="s">
        <v>90</v>
      </c>
      <c r="B18" s="297" t="s">
        <v>105</v>
      </c>
      <c r="C18" s="297"/>
      <c r="D18" s="297"/>
      <c r="E18" s="297"/>
      <c r="F18" s="297"/>
      <c r="G18" s="297"/>
      <c r="H18" s="297"/>
      <c r="I18" s="297"/>
      <c r="J18" s="297"/>
    </row>
    <row r="19" spans="1:10" ht="12" customHeight="1">
      <c r="A19" s="12" t="s">
        <v>90</v>
      </c>
      <c r="B19" s="1" t="s">
        <v>106</v>
      </c>
    </row>
    <row r="20" spans="1:10" ht="8" customHeight="1">
      <c r="B20" s="1"/>
    </row>
    <row r="21" spans="1:10">
      <c r="A21" s="255" t="s">
        <v>87</v>
      </c>
      <c r="B21" s="254"/>
      <c r="C21" s="254"/>
      <c r="D21" s="254"/>
      <c r="E21" s="254"/>
      <c r="F21" s="254"/>
      <c r="G21" s="254"/>
      <c r="H21" s="254"/>
      <c r="I21" s="254"/>
      <c r="J21" s="254"/>
    </row>
    <row r="22" spans="1:10" ht="23" customHeight="1">
      <c r="A22" s="12" t="s">
        <v>90</v>
      </c>
      <c r="B22" s="297" t="s">
        <v>107</v>
      </c>
      <c r="C22" s="297"/>
      <c r="D22" s="297"/>
      <c r="E22" s="297"/>
      <c r="F22" s="297"/>
      <c r="G22" s="297"/>
      <c r="H22" s="297"/>
      <c r="I22" s="297"/>
      <c r="J22" s="297"/>
    </row>
    <row r="23" spans="1:10" ht="23" customHeight="1">
      <c r="A23" s="12" t="s">
        <v>90</v>
      </c>
      <c r="B23" s="297" t="s">
        <v>108</v>
      </c>
      <c r="C23" s="297"/>
      <c r="D23" s="297"/>
      <c r="E23" s="297"/>
      <c r="F23" s="297"/>
      <c r="G23" s="297"/>
      <c r="H23" s="297"/>
      <c r="I23" s="297"/>
      <c r="J23" s="297"/>
    </row>
    <row r="24" spans="1:10" ht="32" customHeight="1">
      <c r="A24" s="12" t="s">
        <v>90</v>
      </c>
      <c r="B24" s="297" t="s">
        <v>109</v>
      </c>
      <c r="C24" s="297"/>
      <c r="D24" s="297"/>
      <c r="E24" s="297"/>
      <c r="F24" s="297"/>
      <c r="G24" s="297"/>
      <c r="H24" s="297"/>
      <c r="I24" s="297"/>
      <c r="J24" s="297"/>
    </row>
    <row r="25" spans="1:10" ht="12" customHeight="1">
      <c r="A25" s="12" t="s">
        <v>90</v>
      </c>
      <c r="B25" s="1" t="s">
        <v>110</v>
      </c>
    </row>
    <row r="26" spans="1:10" ht="12" customHeight="1">
      <c r="A26" s="12" t="s">
        <v>90</v>
      </c>
      <c r="B26" s="1" t="s">
        <v>111</v>
      </c>
    </row>
    <row r="27" spans="1:10" ht="32" customHeight="1">
      <c r="A27" s="12" t="s">
        <v>90</v>
      </c>
      <c r="B27" s="297" t="s">
        <v>112</v>
      </c>
      <c r="C27" s="297"/>
      <c r="D27" s="297"/>
      <c r="E27" s="297"/>
      <c r="F27" s="297"/>
      <c r="G27" s="297"/>
      <c r="H27" s="297"/>
      <c r="I27" s="297"/>
      <c r="J27" s="297"/>
    </row>
    <row r="28" spans="1:10" ht="12" customHeight="1">
      <c r="A28" s="13" t="s">
        <v>90</v>
      </c>
      <c r="B28" s="9" t="s">
        <v>113</v>
      </c>
    </row>
    <row r="29" spans="1:10" ht="12" customHeight="1">
      <c r="A29" s="12" t="s">
        <v>90</v>
      </c>
      <c r="B29" s="9" t="s">
        <v>114</v>
      </c>
    </row>
    <row r="30" spans="1:10" ht="12" customHeight="1">
      <c r="A30" s="12" t="s">
        <v>90</v>
      </c>
      <c r="B30" s="9" t="s">
        <v>115</v>
      </c>
    </row>
    <row r="31" spans="1:10" ht="12" customHeight="1">
      <c r="A31" s="12" t="s">
        <v>90</v>
      </c>
      <c r="B31" s="1" t="s">
        <v>116</v>
      </c>
    </row>
    <row r="32" spans="1:10" ht="23" customHeight="1">
      <c r="A32" s="12" t="s">
        <v>90</v>
      </c>
      <c r="B32" s="297" t="s">
        <v>117</v>
      </c>
      <c r="C32" s="297"/>
      <c r="D32" s="297"/>
      <c r="E32" s="297"/>
      <c r="F32" s="297"/>
      <c r="G32" s="297"/>
      <c r="H32" s="297"/>
      <c r="I32" s="297"/>
      <c r="J32" s="297"/>
    </row>
    <row r="33" spans="1:10">
      <c r="A33" s="255" t="s">
        <v>88</v>
      </c>
      <c r="B33" s="254"/>
      <c r="C33" s="254"/>
      <c r="D33" s="254"/>
      <c r="E33" s="254"/>
      <c r="F33" s="254"/>
      <c r="G33" s="254"/>
      <c r="H33" s="254"/>
      <c r="I33" s="254"/>
      <c r="J33" s="254"/>
    </row>
    <row r="34" spans="1:10" ht="23" customHeight="1">
      <c r="A34" s="13" t="s">
        <v>90</v>
      </c>
      <c r="B34" s="298" t="s">
        <v>118</v>
      </c>
      <c r="C34" s="298"/>
      <c r="D34" s="298"/>
      <c r="E34" s="298"/>
      <c r="F34" s="298"/>
      <c r="G34" s="298"/>
      <c r="H34" s="298"/>
      <c r="I34" s="298"/>
      <c r="J34" s="298"/>
    </row>
    <row r="35" spans="1:10" ht="23" customHeight="1">
      <c r="A35" s="13" t="s">
        <v>90</v>
      </c>
      <c r="B35" s="298" t="s">
        <v>119</v>
      </c>
      <c r="C35" s="298"/>
      <c r="D35" s="298"/>
      <c r="E35" s="298"/>
      <c r="F35" s="298"/>
      <c r="G35" s="298"/>
      <c r="H35" s="298"/>
      <c r="I35" s="298"/>
      <c r="J35" s="298"/>
    </row>
    <row r="36" spans="1:10" ht="23" customHeight="1">
      <c r="A36" s="13" t="s">
        <v>90</v>
      </c>
      <c r="B36" s="298" t="s">
        <v>120</v>
      </c>
      <c r="C36" s="298"/>
      <c r="D36" s="298"/>
      <c r="E36" s="298"/>
      <c r="F36" s="298"/>
      <c r="G36" s="298"/>
      <c r="H36" s="298"/>
      <c r="I36" s="298"/>
      <c r="J36" s="298"/>
    </row>
    <row r="37" spans="1:10" ht="12" customHeight="1">
      <c r="A37" s="12" t="s">
        <v>90</v>
      </c>
      <c r="B37" s="1" t="s">
        <v>121</v>
      </c>
    </row>
    <row r="38" spans="1:10" ht="23" customHeight="1">
      <c r="A38" s="12" t="s">
        <v>90</v>
      </c>
      <c r="B38" s="297" t="s">
        <v>108</v>
      </c>
      <c r="C38" s="297"/>
      <c r="D38" s="297"/>
      <c r="E38" s="297"/>
      <c r="F38" s="297"/>
      <c r="G38" s="297"/>
      <c r="H38" s="297"/>
      <c r="I38" s="297"/>
      <c r="J38" s="297"/>
    </row>
    <row r="39" spans="1:10" ht="32" customHeight="1">
      <c r="A39" s="12" t="s">
        <v>90</v>
      </c>
      <c r="B39" s="297" t="s">
        <v>122</v>
      </c>
      <c r="C39" s="297"/>
      <c r="D39" s="297"/>
      <c r="E39" s="297"/>
      <c r="F39" s="297"/>
      <c r="G39" s="297"/>
      <c r="H39" s="297"/>
      <c r="I39" s="297"/>
      <c r="J39" s="297"/>
    </row>
    <row r="40" spans="1:10" ht="12" customHeight="1">
      <c r="A40" s="12" t="s">
        <v>90</v>
      </c>
      <c r="B40" s="1" t="s">
        <v>110</v>
      </c>
    </row>
    <row r="41" spans="1:10" ht="23" customHeight="1">
      <c r="A41" s="12" t="s">
        <v>90</v>
      </c>
      <c r="B41" s="297" t="s">
        <v>123</v>
      </c>
      <c r="C41" s="297"/>
      <c r="D41" s="297"/>
      <c r="E41" s="297"/>
      <c r="F41" s="297"/>
      <c r="G41" s="297"/>
      <c r="H41" s="297"/>
      <c r="I41" s="297"/>
      <c r="J41" s="297"/>
    </row>
    <row r="42" spans="1:10" ht="23" customHeight="1">
      <c r="A42" s="12" t="s">
        <v>90</v>
      </c>
      <c r="B42" s="297" t="s">
        <v>124</v>
      </c>
      <c r="C42" s="297"/>
      <c r="D42" s="297"/>
      <c r="E42" s="297"/>
      <c r="F42" s="297"/>
      <c r="G42" s="297"/>
      <c r="H42" s="297"/>
      <c r="I42" s="297"/>
      <c r="J42" s="297"/>
    </row>
    <row r="43" spans="1:10" ht="32" customHeight="1">
      <c r="A43" s="12" t="s">
        <v>90</v>
      </c>
      <c r="B43" s="297" t="s">
        <v>125</v>
      </c>
      <c r="C43" s="297"/>
      <c r="D43" s="297"/>
      <c r="E43" s="297"/>
      <c r="F43" s="297"/>
      <c r="G43" s="297"/>
      <c r="H43" s="297"/>
      <c r="I43" s="297"/>
      <c r="J43" s="297"/>
    </row>
    <row r="44" spans="1:10" ht="32" customHeight="1">
      <c r="A44" s="12" t="s">
        <v>90</v>
      </c>
      <c r="B44" s="297" t="s">
        <v>174</v>
      </c>
      <c r="C44" s="297"/>
      <c r="D44" s="297"/>
      <c r="E44" s="297"/>
      <c r="F44" s="297"/>
      <c r="G44" s="297"/>
      <c r="H44" s="297"/>
      <c r="I44" s="297"/>
      <c r="J44" s="297"/>
    </row>
    <row r="45" spans="1:10" ht="23" customHeight="1">
      <c r="A45" s="12" t="s">
        <v>90</v>
      </c>
      <c r="B45" s="297" t="s">
        <v>126</v>
      </c>
      <c r="C45" s="297"/>
      <c r="D45" s="297"/>
      <c r="E45" s="297"/>
      <c r="F45" s="297"/>
      <c r="G45" s="297"/>
      <c r="H45" s="297"/>
      <c r="I45" s="297"/>
      <c r="J45" s="297"/>
    </row>
    <row r="46" spans="1:10" ht="8" customHeight="1">
      <c r="B46" s="1"/>
    </row>
    <row r="47" spans="1:10">
      <c r="A47" s="253" t="s">
        <v>89</v>
      </c>
      <c r="B47" s="254"/>
      <c r="C47" s="254"/>
      <c r="D47" s="254"/>
      <c r="E47" s="254"/>
      <c r="F47" s="254"/>
      <c r="G47" s="254"/>
      <c r="H47" s="254"/>
      <c r="I47" s="254"/>
      <c r="J47" s="254"/>
    </row>
  </sheetData>
  <mergeCells count="25">
    <mergeCell ref="A1:J1"/>
    <mergeCell ref="B4:J4"/>
    <mergeCell ref="B5:J5"/>
    <mergeCell ref="B32:J32"/>
    <mergeCell ref="B23:J23"/>
    <mergeCell ref="B24:J24"/>
    <mergeCell ref="B27:J27"/>
    <mergeCell ref="B34:J34"/>
    <mergeCell ref="B2:J2"/>
    <mergeCell ref="B3:J3"/>
    <mergeCell ref="B35:J35"/>
    <mergeCell ref="B6:J6"/>
    <mergeCell ref="B7:J7"/>
    <mergeCell ref="B8:J8"/>
    <mergeCell ref="B9:J9"/>
    <mergeCell ref="B18:J18"/>
    <mergeCell ref="B22:J22"/>
    <mergeCell ref="B44:J44"/>
    <mergeCell ref="B45:J45"/>
    <mergeCell ref="B36:J36"/>
    <mergeCell ref="B38:J38"/>
    <mergeCell ref="B39:J39"/>
    <mergeCell ref="B41:J41"/>
    <mergeCell ref="B42:J42"/>
    <mergeCell ref="B43:J43"/>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Fredrik Mikkelsen</cp:lastModifiedBy>
  <cp:lastPrinted>2018-10-23T10:28:49Z</cp:lastPrinted>
  <dcterms:created xsi:type="dcterms:W3CDTF">2010-02-12T06:28:13Z</dcterms:created>
  <dcterms:modified xsi:type="dcterms:W3CDTF">2019-02-19T17:17:09Z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3947c125-ec5f-4ec8-9208-41376a1f0ae0</vt:lpwstr>
  </property>
</Properties>
</file>