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dmin\Documents\Vendor Partners\Physics Walla\Datasets\"/>
    </mc:Choice>
  </mc:AlternateContent>
  <xr:revisionPtr revIDLastSave="0" documentId="13_ncr:1_{2CFB537A-8092-4DAC-8A99-68457E31BC43}" xr6:coauthVersionLast="47" xr6:coauthVersionMax="47" xr10:uidLastSave="{00000000-0000-0000-0000-000000000000}"/>
  <bookViews>
    <workbookView xWindow="-110" yWindow="-110" windowWidth="19420" windowHeight="10300" firstSheet="1" activeTab="26" xr2:uid="{0BF8F1F5-EAF2-4FB6-A9BF-F51F4D305085}"/>
  </bookViews>
  <sheets>
    <sheet name="HR" sheetId="1" r:id="rId1"/>
    <sheet name="Sheet1" sheetId="8" r:id="rId2"/>
    <sheet name="IT" sheetId="2" r:id="rId3"/>
    <sheet name="Infrastructre" sheetId="3" r:id="rId4"/>
    <sheet name="F&amp;B" sheetId="4" r:id="rId5"/>
    <sheet name="Transportation" sheetId="5" r:id="rId6"/>
    <sheet name="Deptwise" sheetId="7" r:id="rId7"/>
    <sheet name="MATH - SUM" sheetId="10" r:id="rId8"/>
    <sheet name="MATH - SUMIF" sheetId="11" r:id="rId9"/>
    <sheet name="MATH - SUMPRODUCT" sheetId="12" r:id="rId10"/>
    <sheet name="MATH - RANDBETWEEN" sheetId="13" r:id="rId11"/>
    <sheet name="Logical - IF" sheetId="14" r:id="rId12"/>
    <sheet name="Logical - Nested IFs" sheetId="15" r:id="rId13"/>
    <sheet name="Logical - IFERROR" sheetId="16" r:id="rId14"/>
    <sheet name="Text - Exact" sheetId="17" r:id="rId15"/>
    <sheet name="Text - TEXT" sheetId="18" r:id="rId16"/>
    <sheet name="Text - CONCATENATE" sheetId="19" r:id="rId17"/>
    <sheet name="Text - SUBSTITUTE" sheetId="21" r:id="rId18"/>
    <sheet name="Text - UPPER" sheetId="22" r:id="rId19"/>
    <sheet name="Text - LEFT" sheetId="24" r:id="rId20"/>
    <sheet name="Text - MID" sheetId="26" r:id="rId21"/>
    <sheet name="Date - DATE" sheetId="27" r:id="rId22"/>
    <sheet name="Date - DATEVALUE" sheetId="28" r:id="rId23"/>
    <sheet name="Date - TODAY" sheetId="29" r:id="rId24"/>
    <sheet name="Date - NOW" sheetId="30" r:id="rId25"/>
    <sheet name="Date - MONTH" sheetId="32" r:id="rId26"/>
    <sheet name="Date - YEAR" sheetId="33" r:id="rId27"/>
    <sheet name="Date - WEEKDAY" sheetId="34" r:id="rId28"/>
  </sheets>
  <externalReferences>
    <externalReference r:id="rId29"/>
    <externalReference r:id="rId30"/>
  </externalReferences>
  <definedNames>
    <definedName name="_xlnm._FilterDatabase" localSheetId="0" hidden="1">HR!$A$2:$N$17</definedName>
    <definedName name="EastAndWest">[1]INDEX!$D$91:$G$93,[1]INDEX!$D$96:$G$98</definedName>
    <definedName name="NorthAndSouth">[1]INDEX!$D$67:$G$69,[1]INDEX!$D$72:$G$74</definedName>
    <definedName name="PeopleLists">[1]AREAS!$C$3:$D$6,[1]AREAS!$C$8:$D$11</definedName>
    <definedName name="UserChoice" localSheetId="21">#REF!</definedName>
    <definedName name="UserChoice" localSheetId="22">#REF!</definedName>
    <definedName name="UserChoice" localSheetId="25">#REF!</definedName>
    <definedName name="UserChoice" localSheetId="24">#REF!</definedName>
    <definedName name="UserChoice" localSheetId="23">#REF!</definedName>
    <definedName name="UserChoice" localSheetId="27">#REF!</definedName>
    <definedName name="UserChoice" localSheetId="26">#REF!</definedName>
    <definedName name="UserChoice" localSheetId="13">#REF!</definedName>
    <definedName name="UserChoice" localSheetId="12">#REF!</definedName>
    <definedName name="UserChoice" localSheetId="10">#REF!</definedName>
    <definedName name="UserChoice" localSheetId="7">#REF!</definedName>
    <definedName name="UserChoice" localSheetId="8">#REF!</definedName>
    <definedName name="UserChoice" localSheetId="9">#REF!</definedName>
    <definedName name="UserChoice" localSheetId="16">#REF!</definedName>
    <definedName name="UserChoice" localSheetId="14">#REF!</definedName>
    <definedName name="UserChoice" localSheetId="19">#REF!</definedName>
    <definedName name="UserChoice" localSheetId="20">#REF!</definedName>
    <definedName name="UserChoice" localSheetId="17">#REF!</definedName>
    <definedName name="UserChoice" localSheetId="15">#REF!</definedName>
    <definedName name="UserChoice" localSheetId="18">#REF!</definedName>
    <definedName name="UserCho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34" l="1"/>
  <c r="C23" i="34" s="1"/>
  <c r="A22" i="34"/>
  <c r="C22" i="34" s="1"/>
  <c r="A21" i="34"/>
  <c r="C21" i="34" s="1"/>
  <c r="A20" i="34"/>
  <c r="C20" i="34" s="1"/>
  <c r="I9" i="34"/>
  <c r="I10" i="34" s="1"/>
  <c r="C17" i="33"/>
  <c r="C16" i="33"/>
  <c r="C17" i="32"/>
  <c r="C16" i="32"/>
  <c r="A16" i="30"/>
  <c r="A15" i="30"/>
  <c r="A16" i="29"/>
  <c r="A15" i="29"/>
  <c r="H7" i="29"/>
  <c r="H5" i="29"/>
  <c r="B18" i="28"/>
  <c r="B17" i="28"/>
  <c r="B16" i="28"/>
  <c r="B15" i="28"/>
  <c r="D25" i="27"/>
  <c r="D24" i="27"/>
  <c r="D23" i="27"/>
  <c r="D22" i="27"/>
  <c r="C25" i="26"/>
  <c r="C24" i="26"/>
  <c r="C23" i="26"/>
  <c r="C22" i="26"/>
  <c r="H8" i="26"/>
  <c r="C23" i="24"/>
  <c r="C22" i="24"/>
  <c r="C21" i="24"/>
  <c r="C20" i="24"/>
  <c r="C19" i="24"/>
  <c r="H14" i="24"/>
  <c r="C17" i="22"/>
  <c r="C16" i="22"/>
  <c r="C15" i="22"/>
  <c r="E30" i="21"/>
  <c r="E29" i="21"/>
  <c r="E28" i="21"/>
  <c r="E27" i="21"/>
  <c r="E26" i="21"/>
  <c r="D26" i="19"/>
  <c r="D25" i="19"/>
  <c r="D24" i="19"/>
  <c r="D23" i="19"/>
  <c r="D22" i="19"/>
  <c r="D21" i="19"/>
  <c r="D20" i="19"/>
  <c r="J5" i="19"/>
  <c r="B25" i="18"/>
  <c r="B24" i="18"/>
  <c r="B23" i="18"/>
  <c r="B22" i="18"/>
  <c r="B21" i="18"/>
  <c r="B20" i="18"/>
  <c r="B19" i="18"/>
  <c r="B18" i="18"/>
  <c r="C20" i="17"/>
  <c r="C19" i="17"/>
  <c r="E32" i="16"/>
  <c r="C32" i="16"/>
  <c r="E31" i="16"/>
  <c r="C31" i="16"/>
  <c r="E30" i="16"/>
  <c r="C30" i="16"/>
  <c r="E29" i="16"/>
  <c r="C29" i="16"/>
  <c r="E20" i="16"/>
  <c r="C20" i="16"/>
  <c r="E19" i="16"/>
  <c r="C19" i="16"/>
  <c r="K16" i="16"/>
  <c r="F29" i="15"/>
  <c r="F28" i="15"/>
  <c r="F27" i="15"/>
  <c r="F26" i="15"/>
  <c r="C25" i="14"/>
  <c r="C24" i="14"/>
  <c r="C23" i="14"/>
  <c r="C22" i="14"/>
  <c r="E23" i="13"/>
  <c r="A23" i="13"/>
  <c r="E22" i="13"/>
  <c r="A22" i="13"/>
  <c r="E21" i="13"/>
  <c r="A21" i="13"/>
  <c r="E20" i="13"/>
  <c r="A20" i="13"/>
  <c r="E19" i="13"/>
  <c r="A19" i="13"/>
  <c r="E18" i="13"/>
  <c r="A18" i="13"/>
  <c r="E17" i="13"/>
  <c r="E16" i="13"/>
  <c r="E15" i="13"/>
  <c r="E14" i="13"/>
  <c r="E13" i="13"/>
  <c r="E12" i="13"/>
  <c r="C26" i="12"/>
  <c r="I22" i="12"/>
  <c r="E18" i="12"/>
  <c r="C30" i="11"/>
  <c r="C29" i="11"/>
  <c r="C28" i="11"/>
  <c r="D34" i="10"/>
  <c r="E28" i="10"/>
  <c r="D28" i="10"/>
  <c r="C28" i="10"/>
  <c r="B28" i="10"/>
  <c r="D20" i="10"/>
  <c r="D19" i="10"/>
  <c r="D18" i="10"/>
  <c r="H4" i="1"/>
  <c r="H5" i="1"/>
  <c r="H6" i="1"/>
  <c r="H7" i="1"/>
  <c r="H8" i="1"/>
  <c r="H9" i="1"/>
  <c r="H10" i="1"/>
  <c r="H11" i="1"/>
  <c r="H12" i="1"/>
  <c r="H13" i="1"/>
  <c r="H14" i="1"/>
  <c r="H15" i="1"/>
  <c r="H16" i="1"/>
  <c r="H17" i="1"/>
  <c r="H3" i="1"/>
  <c r="J19" i="1"/>
  <c r="B18" i="1"/>
  <c r="A11" i="8"/>
  <c r="K18" i="1"/>
  <c r="J18" i="1"/>
  <c r="O18" i="1"/>
  <c r="I11" i="34" l="1"/>
  <c r="G1" i="2"/>
  <c r="H1" i="2"/>
  <c r="I1" i="2"/>
  <c r="J1" i="2"/>
  <c r="K1" i="2"/>
  <c r="L1" i="2"/>
  <c r="M1" i="2"/>
  <c r="N1" i="2"/>
  <c r="B1" i="2"/>
  <c r="C1" i="2"/>
  <c r="D1" i="2"/>
  <c r="E1" i="2"/>
  <c r="F1" i="2"/>
  <c r="E1" i="3"/>
  <c r="D1" i="3"/>
  <c r="C1" i="3"/>
  <c r="B1" i="3"/>
  <c r="A1" i="3"/>
  <c r="A1" i="2"/>
</calcChain>
</file>

<file path=xl/sharedStrings.xml><?xml version="1.0" encoding="utf-8"?>
<sst xmlns="http://schemas.openxmlformats.org/spreadsheetml/2006/main" count="878" uniqueCount="493">
  <si>
    <t>I am here</t>
  </si>
  <si>
    <t>EEID</t>
  </si>
  <si>
    <t>Full Name</t>
  </si>
  <si>
    <t>Job Title</t>
  </si>
  <si>
    <t>Business Unit</t>
  </si>
  <si>
    <t>Gender</t>
  </si>
  <si>
    <t>Ethnicity</t>
  </si>
  <si>
    <t>Age</t>
  </si>
  <si>
    <t>Hire Date</t>
  </si>
  <si>
    <t>Annual Salary</t>
  </si>
  <si>
    <t>Bonus %</t>
  </si>
  <si>
    <t>Country</t>
  </si>
  <si>
    <t>City</t>
  </si>
  <si>
    <t>Exit Date</t>
  </si>
  <si>
    <t>E01238</t>
  </si>
  <si>
    <t>Aarav Patel</t>
  </si>
  <si>
    <t>Engineering Manager</t>
  </si>
  <si>
    <t>Engineering</t>
  </si>
  <si>
    <t>Research &amp; Development</t>
  </si>
  <si>
    <t>Male</t>
  </si>
  <si>
    <t>Asian</t>
  </si>
  <si>
    <t>India</t>
  </si>
  <si>
    <t>Mumbai</t>
  </si>
  <si>
    <t/>
  </si>
  <si>
    <t>E03567</t>
  </si>
  <si>
    <t>Aisha Khan</t>
  </si>
  <si>
    <t>Director</t>
  </si>
  <si>
    <t>Sales</t>
  </si>
  <si>
    <t>Corporate</t>
  </si>
  <si>
    <t>Delhi</t>
  </si>
  <si>
    <t>E04218</t>
  </si>
  <si>
    <t>Akira Tanaka</t>
  </si>
  <si>
    <t>Technical Architect</t>
  </si>
  <si>
    <t>IT</t>
  </si>
  <si>
    <t>Female</t>
  </si>
  <si>
    <t>Japan</t>
  </si>
  <si>
    <t>Tokyo</t>
  </si>
  <si>
    <t>E02715</t>
  </si>
  <si>
    <t>Ananya Das</t>
  </si>
  <si>
    <t>Field Engineer</t>
  </si>
  <si>
    <t>Manufacturing</t>
  </si>
  <si>
    <t>Kolkata</t>
  </si>
  <si>
    <t>E04892</t>
  </si>
  <si>
    <t>Bo Liu</t>
  </si>
  <si>
    <t>Sr. Analyst</t>
  </si>
  <si>
    <t>China</t>
  </si>
  <si>
    <t>Beijing</t>
  </si>
  <si>
    <t>E02873</t>
  </si>
  <si>
    <t>Chamara Perera</t>
  </si>
  <si>
    <t>Manager</t>
  </si>
  <si>
    <t>Sri Lanka</t>
  </si>
  <si>
    <t>Colombo</t>
  </si>
  <si>
    <t>E01862</t>
  </si>
  <si>
    <t>Devi Sharma</t>
  </si>
  <si>
    <t>Sr. Business Partner</t>
  </si>
  <si>
    <t>Human Resources</t>
  </si>
  <si>
    <t>Chennai</t>
  </si>
  <si>
    <t>E04910</t>
  </si>
  <si>
    <t>Fan Wei</t>
  </si>
  <si>
    <t>Marketing</t>
  </si>
  <si>
    <t>Shanghai</t>
  </si>
  <si>
    <t>E01164</t>
  </si>
  <si>
    <t>Gaurav Verma</t>
  </si>
  <si>
    <t>Cloud Infrastructure Architect</t>
  </si>
  <si>
    <t>Bangalore</t>
  </si>
  <si>
    <t>E02934</t>
  </si>
  <si>
    <t>Harini Reddy</t>
  </si>
  <si>
    <t>Operations Engineer</t>
  </si>
  <si>
    <t>Hyderabad</t>
  </si>
  <si>
    <t>E03689</t>
  </si>
  <si>
    <t>Hiroshi Yamamoto</t>
  </si>
  <si>
    <t>Speciality Products</t>
  </si>
  <si>
    <t>Osaka</t>
  </si>
  <si>
    <t>E03120</t>
  </si>
  <si>
    <t>Ishaan Kapoor</t>
  </si>
  <si>
    <t>Pune</t>
  </si>
  <si>
    <t>E04635</t>
  </si>
  <si>
    <t>Jia Li</t>
  </si>
  <si>
    <t>Finance</t>
  </si>
  <si>
    <t>Guangzhou</t>
  </si>
  <si>
    <t>E04345</t>
  </si>
  <si>
    <t>Kavya Menon</t>
  </si>
  <si>
    <t>Kochi</t>
  </si>
  <si>
    <t>E03319</t>
  </si>
  <si>
    <t>Keisuke Nakamura</t>
  </si>
  <si>
    <t>Kyoto</t>
  </si>
  <si>
    <t>E100001</t>
  </si>
  <si>
    <t>E100002</t>
  </si>
  <si>
    <t>E100003</t>
  </si>
  <si>
    <t>E100004</t>
  </si>
  <si>
    <t>E100005</t>
  </si>
  <si>
    <t>E100006</t>
  </si>
  <si>
    <t>E100007</t>
  </si>
  <si>
    <t>E100008</t>
  </si>
  <si>
    <t>E100009</t>
  </si>
  <si>
    <t>E100010</t>
  </si>
  <si>
    <t>E100011</t>
  </si>
  <si>
    <t>E100012</t>
  </si>
  <si>
    <t>E100013</t>
  </si>
  <si>
    <t>E100014</t>
  </si>
  <si>
    <t>E100015</t>
  </si>
  <si>
    <t>E100016</t>
  </si>
  <si>
    <t>E100017</t>
  </si>
  <si>
    <t>Q1</t>
  </si>
  <si>
    <t>Q2</t>
  </si>
  <si>
    <t>Q3</t>
  </si>
  <si>
    <t>Q4</t>
  </si>
  <si>
    <t>Q5</t>
  </si>
  <si>
    <t>Q6</t>
  </si>
  <si>
    <t>Q7</t>
  </si>
  <si>
    <t>Q8</t>
  </si>
  <si>
    <t>Q9</t>
  </si>
  <si>
    <t>Q10</t>
  </si>
  <si>
    <t>Q11</t>
  </si>
  <si>
    <t>Q12</t>
  </si>
  <si>
    <t>Q13</t>
  </si>
  <si>
    <t>Q14</t>
  </si>
  <si>
    <t>Q15</t>
  </si>
  <si>
    <t>Q16</t>
  </si>
  <si>
    <t>Q17</t>
  </si>
  <si>
    <t>Dept</t>
  </si>
  <si>
    <t>Private &amp; Confidential</t>
  </si>
  <si>
    <t>Percentage Bonus</t>
  </si>
  <si>
    <t>Total</t>
  </si>
  <si>
    <t>q</t>
  </si>
  <si>
    <t>a</t>
  </si>
  <si>
    <t>d</t>
  </si>
  <si>
    <t>v</t>
  </si>
  <si>
    <t>e</t>
  </si>
  <si>
    <t>f</t>
  </si>
  <si>
    <t>dfd</t>
  </si>
  <si>
    <t>dr</t>
  </si>
  <si>
    <t>Total Annual salary for "Manufacturing business unit"</t>
  </si>
  <si>
    <t>SUM</t>
  </si>
  <si>
    <t>What does it do?</t>
  </si>
  <si>
    <t>This function returns the sum of the cells or range selected</t>
  </si>
  <si>
    <t>Syntax</t>
  </si>
  <si>
    <t xml:space="preserve"> =SUM(Number 1, Number 2...)</t>
  </si>
  <si>
    <t>Number 1</t>
  </si>
  <si>
    <t>The first value to sum</t>
  </si>
  <si>
    <t>Number 2 and so on</t>
  </si>
  <si>
    <t>The second (and so on..) value to sum</t>
  </si>
  <si>
    <t>Example 1</t>
  </si>
  <si>
    <t>Use SUM function to get the sum of cells</t>
  </si>
  <si>
    <t>Col A</t>
  </si>
  <si>
    <t>Col B</t>
  </si>
  <si>
    <t>Col C</t>
  </si>
  <si>
    <t>Result</t>
  </si>
  <si>
    <t>Formula</t>
  </si>
  <si>
    <t xml:space="preserve"> =SUM(A18:C18)</t>
  </si>
  <si>
    <t xml:space="preserve"> =SUM(A19,B19,C19)</t>
  </si>
  <si>
    <t xml:space="preserve"> =A20+B20+C20</t>
  </si>
  <si>
    <t>Example 2</t>
  </si>
  <si>
    <t>Row A</t>
  </si>
  <si>
    <t>Row B</t>
  </si>
  <si>
    <t>Row C</t>
  </si>
  <si>
    <t>Row D</t>
  </si>
  <si>
    <t xml:space="preserve"> =SUM(B24:B27)
</t>
  </si>
  <si>
    <t xml:space="preserve"> =C24+C25+C26+C27
</t>
  </si>
  <si>
    <t xml:space="preserve"> =SUM(D24,D25,D26,D27)
</t>
  </si>
  <si>
    <t xml:space="preserve">  =SUM(E24:E25,E26:E27)
</t>
  </si>
  <si>
    <t>Example 3</t>
  </si>
  <si>
    <t>Get the SUM of all cells below</t>
  </si>
  <si>
    <t>Values to be summed</t>
  </si>
  <si>
    <t xml:space="preserve"> =SUM(A34,A36,C34,C36,B35:B36)</t>
  </si>
  <si>
    <t>Note</t>
  </si>
  <si>
    <t>SUMIF</t>
  </si>
  <si>
    <t>This function returns the sum of the cells which meet a given criteria</t>
  </si>
  <si>
    <t xml:space="preserve"> =SUMIF(Range, Criteria, [sum_range])</t>
  </si>
  <si>
    <t>Range</t>
  </si>
  <si>
    <t>Range of cells which we need the criteria to evaluate</t>
  </si>
  <si>
    <t>Criteria</t>
  </si>
  <si>
    <t>This refers to the condition which we want to check, it can be text, number, dates</t>
  </si>
  <si>
    <t>Sum Range</t>
  </si>
  <si>
    <t>This is optional, if not present, excel will consider numbers in the 'Range'. Otherwise, it specifies the cells which need to be added if the condition holds</t>
  </si>
  <si>
    <t>Use SUMIF function to calculate salary of all employees in Analytics and then for Sales</t>
  </si>
  <si>
    <t>Employee ID</t>
  </si>
  <si>
    <t>Department</t>
  </si>
  <si>
    <t>Designation</t>
  </si>
  <si>
    <t>Date of Joining</t>
  </si>
  <si>
    <t>Salary</t>
  </si>
  <si>
    <t>E001</t>
  </si>
  <si>
    <t>HR</t>
  </si>
  <si>
    <t>AVP</t>
  </si>
  <si>
    <t>E002</t>
  </si>
  <si>
    <t>Analytics</t>
  </si>
  <si>
    <t>E003</t>
  </si>
  <si>
    <t>E004</t>
  </si>
  <si>
    <t>Salary for Analytics Group</t>
  </si>
  <si>
    <t xml:space="preserve"> =SUMIF(B22:B31,"Analytics",E22:E31)</t>
  </si>
  <si>
    <t>Salary for IT Group</t>
  </si>
  <si>
    <t xml:space="preserve"> =SUMIF(B22:B31,"IT",E22:E31)</t>
  </si>
  <si>
    <t>Salary for Sales group</t>
  </si>
  <si>
    <t>SUMPRODUCT</t>
  </si>
  <si>
    <t>This function returns the sum after multiplying numbers in an array. It can also be used to count cells based on criteria provided</t>
  </si>
  <si>
    <t xml:space="preserve"> =SUMPRODUCT(Array1, [Array2], [Array3],…and so on)</t>
  </si>
  <si>
    <t>Array1</t>
  </si>
  <si>
    <t>Range of cells which first need to be multiplied and then summed</t>
  </si>
  <si>
    <t>Array2</t>
  </si>
  <si>
    <t>It is optional - the second array or range to multiply and then summed</t>
  </si>
  <si>
    <t>Use SUMPRODUCT function to calculate total cost faced by the superstore</t>
  </si>
  <si>
    <t>Items</t>
  </si>
  <si>
    <t>Perishable?</t>
  </si>
  <si>
    <t>Cost</t>
  </si>
  <si>
    <t>No. of Units</t>
  </si>
  <si>
    <t>classroom</t>
  </si>
  <si>
    <t>I001</t>
  </si>
  <si>
    <t>NO</t>
  </si>
  <si>
    <t>I002</t>
  </si>
  <si>
    <t>YES</t>
  </si>
  <si>
    <t>I003</t>
  </si>
  <si>
    <t>I004</t>
  </si>
  <si>
    <t>I005</t>
  </si>
  <si>
    <t>I006</t>
  </si>
  <si>
    <t>Total Cost</t>
  </si>
  <si>
    <t xml:space="preserve"> =SUMPRODUCT(C18:C23,D18:D23)</t>
  </si>
  <si>
    <t>RANDBETWEEN</t>
  </si>
  <si>
    <t>This function returns random numbers between specified numbers</t>
  </si>
  <si>
    <t xml:space="preserve"> =RANDBETWEEN(BOTTOM, TOP)</t>
  </si>
  <si>
    <t>BOTTOM</t>
  </si>
  <si>
    <t>Lower Limit</t>
  </si>
  <si>
    <t>TOP</t>
  </si>
  <si>
    <t>Upper Limit</t>
  </si>
  <si>
    <t>Example</t>
  </si>
  <si>
    <t>Use RAND() to generate some random numbers</t>
  </si>
  <si>
    <t>Random No.s</t>
  </si>
  <si>
    <t xml:space="preserve"> =RANDBETWEEN(0,100000)</t>
  </si>
  <si>
    <t xml:space="preserve"> =RANDBETWEEN(0,5000)</t>
  </si>
  <si>
    <t>IF</t>
  </si>
  <si>
    <t>It checks whether a condition is true or not and on the basis of that returns a value</t>
  </si>
  <si>
    <t xml:space="preserve"> =if(Logical_Test, [value_if_true], [value_if_false])</t>
  </si>
  <si>
    <t>Logical_Test</t>
  </si>
  <si>
    <r>
      <t xml:space="preserve">This will be the condition which you want to check, so greater than, less than or equal to signs can be used for numbers. When you want to evaluate a condition based on </t>
    </r>
    <r>
      <rPr>
        <sz val="11"/>
        <color rgb="FFFF0000"/>
        <rFont val="Aptos Narrow"/>
        <family val="2"/>
        <scheme val="minor"/>
      </rPr>
      <t>text value</t>
    </r>
    <r>
      <rPr>
        <sz val="11"/>
        <color theme="1"/>
        <rFont val="Aptos Narrow"/>
        <family val="2"/>
        <scheme val="minor"/>
      </rPr>
      <t>, then use double quotes ('') with equal to signs (Row 27 for example)</t>
    </r>
  </si>
  <si>
    <t>Value_if_True</t>
  </si>
  <si>
    <t>If the logical test holds, then excel will return this value</t>
  </si>
  <si>
    <t>Value_if_False</t>
  </si>
  <si>
    <t>If the logical test does not hold, then excel will return this value</t>
  </si>
  <si>
    <t>Using IF formula to identify if a student has passed an exam or not</t>
  </si>
  <si>
    <t>Student ID</t>
  </si>
  <si>
    <t>Marks</t>
  </si>
  <si>
    <t>Pass or Fail</t>
  </si>
  <si>
    <t>S001</t>
  </si>
  <si>
    <t xml:space="preserve"> =IF(B22&gt;=40,"Pass","Fail")</t>
  </si>
  <si>
    <t>S002</t>
  </si>
  <si>
    <t xml:space="preserve"> =IF(B23&gt;=40,"Pass","Fail")</t>
  </si>
  <si>
    <t>S003</t>
  </si>
  <si>
    <t xml:space="preserve"> =IF(B24&gt;=40,"Pass","Fail")</t>
  </si>
  <si>
    <t>S004</t>
  </si>
  <si>
    <t xml:space="preserve"> =IF(B25&gt;=40,"Pass","Fail")</t>
  </si>
  <si>
    <t>Exercise</t>
  </si>
  <si>
    <t>Nested IF's</t>
  </si>
  <si>
    <t xml:space="preserve">Nested IF conditions help in checking multiple conditions together by using IF conditions within IF condition. </t>
  </si>
  <si>
    <t xml:space="preserve"> =if(Logical_Test, [value_if_true], if(Logical_Test, [value_if_true], [value_if_false]))</t>
  </si>
  <si>
    <r>
      <t xml:space="preserve">This will be the condition which you want to check, so greater than, less than or equal to signs can be used for numbers. When you want to evaluate a condition based on </t>
    </r>
    <r>
      <rPr>
        <sz val="11"/>
        <color rgb="FFFF0000"/>
        <rFont val="Aptos Narrow"/>
        <family val="2"/>
        <scheme val="minor"/>
      </rPr>
      <t>text value</t>
    </r>
    <r>
      <rPr>
        <sz val="11"/>
        <color theme="1"/>
        <rFont val="Aptos Narrow"/>
        <family val="2"/>
        <scheme val="minor"/>
      </rPr>
      <t>, then use double quotes ('') with equal to signs</t>
    </r>
  </si>
  <si>
    <t>Nested IF</t>
  </si>
  <si>
    <t>From Excel 2007 onwards, we can use 64 IF conditions in one formula whereas Excel 2003 allows for ony 7 IF conditions</t>
  </si>
  <si>
    <t>Use Nested IF to put the grade a student gets in an exam in Table B. Score Ranges for different grades are given in Table A.</t>
  </si>
  <si>
    <t>TABLE A</t>
  </si>
  <si>
    <t>TABLE B</t>
  </si>
  <si>
    <t>Score</t>
  </si>
  <si>
    <t>Grade</t>
  </si>
  <si>
    <t>&gt; 70</t>
  </si>
  <si>
    <t>A</t>
  </si>
  <si>
    <t xml:space="preserve"> =IF(E26&lt; 41,"C",IF(E26&lt; 71,"B","A"))</t>
  </si>
  <si>
    <t>41-70</t>
  </si>
  <si>
    <t>B</t>
  </si>
  <si>
    <t>40-25</t>
  </si>
  <si>
    <t>C</t>
  </si>
  <si>
    <t>&lt;25</t>
  </si>
  <si>
    <t>D</t>
  </si>
  <si>
    <t>IFERROR</t>
  </si>
  <si>
    <t>Sometimes when we use formula in cells, we might get an error because of the cell value, IFERROR allows us to remove such errors with values we want</t>
  </si>
  <si>
    <t xml:space="preserve"> =IFERROR(Value,[Value_if_error])</t>
  </si>
  <si>
    <t>Logical 1</t>
  </si>
  <si>
    <t>First cell value which is checked if there is an error</t>
  </si>
  <si>
    <t>Value_if_error</t>
  </si>
  <si>
    <t>If in the cell there is an error, that error value will be replaced by this value</t>
  </si>
  <si>
    <t>Divide Col A by Col B and show the results without using IFERROR and with using IFERROR</t>
  </si>
  <si>
    <t>Without IFERROR &amp;Formula</t>
  </si>
  <si>
    <t>With IFERROR &amp;Formula</t>
  </si>
  <si>
    <t xml:space="preserve"> =A19/B19</t>
  </si>
  <si>
    <r>
      <t xml:space="preserve"> =IFERROR(A19/B19,</t>
    </r>
    <r>
      <rPr>
        <b/>
        <sz val="11"/>
        <color rgb="FFFF0000"/>
        <rFont val="Aptos Narrow"/>
        <family val="2"/>
        <scheme val="minor"/>
      </rPr>
      <t>999</t>
    </r>
    <r>
      <rPr>
        <sz val="11"/>
        <color theme="1"/>
        <rFont val="Aptos Narrow"/>
        <family val="2"/>
        <scheme val="minor"/>
      </rPr>
      <t>)</t>
    </r>
  </si>
  <si>
    <t xml:space="preserve"> =A20/B20</t>
  </si>
  <si>
    <r>
      <t xml:space="preserve"> =IFERROR(A20/B20,</t>
    </r>
    <r>
      <rPr>
        <b/>
        <sz val="11"/>
        <color rgb="FFFF0000"/>
        <rFont val="Aptos Narrow"/>
        <family val="2"/>
        <scheme val="minor"/>
      </rPr>
      <t>999</t>
    </r>
    <r>
      <rPr>
        <sz val="11"/>
        <color theme="1"/>
        <rFont val="Aptos Narrow"/>
        <family val="2"/>
        <scheme val="minor"/>
      </rPr>
      <t>)</t>
    </r>
  </si>
  <si>
    <t>In the above example, on dividing 1 by 0, we get an error, without using IFERROR we get #DIV/0! i.e. an error. So using IFERROR, we can give values we want. You can also enter text which can let the user know that there is some problem with the data.</t>
  </si>
  <si>
    <t xml:space="preserve"> =A29*B29</t>
  </si>
  <si>
    <r>
      <t xml:space="preserve"> =IFERROR(A29*B29,</t>
    </r>
    <r>
      <rPr>
        <b/>
        <sz val="11"/>
        <color rgb="FFFF0000"/>
        <rFont val="Aptos Narrow"/>
        <family val="2"/>
        <scheme val="minor"/>
      </rPr>
      <t>"DATA IS WRONG"</t>
    </r>
    <r>
      <rPr>
        <sz val="11"/>
        <color theme="1"/>
        <rFont val="Aptos Narrow"/>
        <family val="2"/>
        <scheme val="minor"/>
      </rPr>
      <t>)</t>
    </r>
  </si>
  <si>
    <t xml:space="preserve"> =A30*B30</t>
  </si>
  <si>
    <r>
      <t xml:space="preserve"> =IFERROR(A30*B30,</t>
    </r>
    <r>
      <rPr>
        <b/>
        <sz val="11"/>
        <color rgb="FFFF0000"/>
        <rFont val="Aptos Narrow"/>
        <family val="2"/>
        <scheme val="minor"/>
      </rPr>
      <t>"DATA IS WRONG"</t>
    </r>
    <r>
      <rPr>
        <sz val="11"/>
        <color theme="1"/>
        <rFont val="Aptos Narrow"/>
        <family val="2"/>
        <scheme val="minor"/>
      </rPr>
      <t>)</t>
    </r>
  </si>
  <si>
    <t xml:space="preserve"> =A31*B31</t>
  </si>
  <si>
    <r>
      <t xml:space="preserve"> =IFERROR(A31*B31,</t>
    </r>
    <r>
      <rPr>
        <b/>
        <sz val="11"/>
        <color rgb="FFFF0000"/>
        <rFont val="Aptos Narrow"/>
        <family val="2"/>
        <scheme val="minor"/>
      </rPr>
      <t>"DATA IS WRONG"</t>
    </r>
    <r>
      <rPr>
        <sz val="11"/>
        <color theme="1"/>
        <rFont val="Aptos Narrow"/>
        <family val="2"/>
        <scheme val="minor"/>
      </rPr>
      <t>)</t>
    </r>
  </si>
  <si>
    <t xml:space="preserve"> =A32*B32</t>
  </si>
  <si>
    <r>
      <t xml:space="preserve"> =IFERROR(A32*B32,</t>
    </r>
    <r>
      <rPr>
        <b/>
        <sz val="11"/>
        <color rgb="FFFF0000"/>
        <rFont val="Aptos Narrow"/>
        <family val="2"/>
        <scheme val="minor"/>
      </rPr>
      <t>"DATA IS WRONG"</t>
    </r>
    <r>
      <rPr>
        <sz val="11"/>
        <color theme="1"/>
        <rFont val="Aptos Narrow"/>
        <family val="2"/>
        <scheme val="minor"/>
      </rPr>
      <t>)</t>
    </r>
  </si>
  <si>
    <t>The red color highlight is for representation here - color cannot be changed using IFERROR</t>
  </si>
  <si>
    <t>EXACT</t>
  </si>
  <si>
    <t>It checks whether 2  values (texts, numbers) are exactly same or not. If they are same, then it will return TRUE else it will return FALSE. This function is case-sensitive</t>
  </si>
  <si>
    <t xml:space="preserve"> =EXACT(Text1, Text2)</t>
  </si>
  <si>
    <t>Text1</t>
  </si>
  <si>
    <t>First string which you want to check</t>
  </si>
  <si>
    <t>Text2</t>
  </si>
  <si>
    <t>Second string which you want to test against</t>
  </si>
  <si>
    <t>Testing condition 1 and condition 2 to check the numbers are greater than 0 using AND</t>
  </si>
  <si>
    <t>Arun</t>
  </si>
  <si>
    <t>AruN</t>
  </si>
  <si>
    <t xml:space="preserve"> =EXACT(A19,B19)</t>
  </si>
  <si>
    <t>EXCEL</t>
  </si>
  <si>
    <t>Excel</t>
  </si>
  <si>
    <t xml:space="preserve"> =EXACT(A20,B20)</t>
  </si>
  <si>
    <t>In the above example, Row 20 result is FALSE because the EXACT function is case-sensitive. The first value is in upper capse  (EXCEL) whereas the second one (Excel) is a combination of upper and lower capse</t>
  </si>
  <si>
    <t>TEXT</t>
  </si>
  <si>
    <t>It converst a numeric value into text based on the format given by the user</t>
  </si>
  <si>
    <t xml:space="preserve"> =TEXT(Value, Format_text)</t>
  </si>
  <si>
    <t>Value</t>
  </si>
  <si>
    <t>Value for which we need to change the format</t>
  </si>
  <si>
    <t>Format_text</t>
  </si>
  <si>
    <t>Format specified by the user</t>
  </si>
  <si>
    <t>Using different text formats</t>
  </si>
  <si>
    <t xml:space="preserve"> =TEXT(A18, "dd/mm/yyyy")</t>
  </si>
  <si>
    <t xml:space="preserve"> =TEXT(A19, "dd/m/yyyy")</t>
  </si>
  <si>
    <t xml:space="preserve"> =TEXT(A20, "mmm dd yyyy")</t>
  </si>
  <si>
    <t xml:space="preserve"> =TEXT(A21,"mmm-yy")</t>
  </si>
  <si>
    <t xml:space="preserve"> =TEXT(A22, "0.00")</t>
  </si>
  <si>
    <t xml:space="preserve"> =TEXT(A23, "$#,##0.00")</t>
  </si>
  <si>
    <t xml:space="preserve"> =TEXT(A24, "£#,##0.00")</t>
  </si>
  <si>
    <t xml:space="preserve"> =TEXT(A25, "hh:mm")</t>
  </si>
  <si>
    <t>Note:</t>
  </si>
  <si>
    <t>Col A Row 19 &amp; 20 - Excel stores dates in numbers, so that is why when we use Text with Date formats, Excel converts those numbers dates</t>
  </si>
  <si>
    <t>CONCATENATE</t>
  </si>
  <si>
    <t>This function joins several (more than 1) text string into 1 string</t>
  </si>
  <si>
    <t>Sachin</t>
  </si>
  <si>
    <t xml:space="preserve"> Tendulkar</t>
  </si>
  <si>
    <t xml:space="preserve"> =CONCATENATE(String1, String2, and so on..)</t>
  </si>
  <si>
    <t>OR</t>
  </si>
  <si>
    <t xml:space="preserve"> =String1&amp;String2&amp; so on..</t>
  </si>
  <si>
    <t>String 1</t>
  </si>
  <si>
    <t>First string which you want to concatenate</t>
  </si>
  <si>
    <t>String 2</t>
  </si>
  <si>
    <t>Second string which you want to join to the first string</t>
  </si>
  <si>
    <t>Join the 3 strings together using CONCATENATE and &amp; (ampersand) operator</t>
  </si>
  <si>
    <t>String1</t>
  </si>
  <si>
    <t>String2</t>
  </si>
  <si>
    <t>String3</t>
  </si>
  <si>
    <t>Pass</t>
  </si>
  <si>
    <t xml:space="preserve"> =CONCATENATE(A20,B20,C20)</t>
  </si>
  <si>
    <t xml:space="preserve"> =CONCATENATE(A21,B21,C21)</t>
  </si>
  <si>
    <t>Fail</t>
  </si>
  <si>
    <t xml:space="preserve"> =A22&amp;B22&amp;C22</t>
  </si>
  <si>
    <t xml:space="preserve"> =A23&amp;B23&amp;C23</t>
  </si>
  <si>
    <t>S005</t>
  </si>
  <si>
    <t xml:space="preserve"> =CONCATENATE(A24," ",B24," ",C24)</t>
  </si>
  <si>
    <t>In these 3 examples, we have added spaces or semi-colons between the strings to make the result readable</t>
  </si>
  <si>
    <t>S006</t>
  </si>
  <si>
    <t xml:space="preserve"> =A25&amp;" "&amp;B25&amp;" "&amp;C25</t>
  </si>
  <si>
    <t>S007</t>
  </si>
  <si>
    <t xml:space="preserve"> =CONCATENATE(A26,";",B26,";",C26)</t>
  </si>
  <si>
    <t>In order to add spaces, other special characters between strings, you would need to use double quotes "" and declare the value between them as done in the examples above</t>
  </si>
  <si>
    <t>Text</t>
  </si>
  <si>
    <t>SUBSTITUTE</t>
  </si>
  <si>
    <t>This function is used to replace a part of text in a string with something else. SUBSTITUTE function is used to clean data. This function is case-sensitive.</t>
  </si>
  <si>
    <t xml:space="preserve"> =SUBSTITUTE(Text, Old_Text, New_Text, [instance_number])</t>
  </si>
  <si>
    <t>String in which you want to modify text</t>
  </si>
  <si>
    <t>India is my country</t>
  </si>
  <si>
    <t>Old_Text</t>
  </si>
  <si>
    <t>The old text which you want to replace</t>
  </si>
  <si>
    <t>New Text</t>
  </si>
  <si>
    <t>The new text with which you want to modify your original text with</t>
  </si>
  <si>
    <t>Instance_Number</t>
  </si>
  <si>
    <t>The instance of old text which you want to replace with new text. It is optional but if not provided it will make changes to all the occurrences of old text with new text. Look at the examples below for better understanding of this</t>
  </si>
  <si>
    <t>String</t>
  </si>
  <si>
    <t>Instances</t>
  </si>
  <si>
    <t>Hut</t>
  </si>
  <si>
    <t xml:space="preserve"> =SUBSTITUTE(A26,"t","b")</t>
  </si>
  <si>
    <t>bumble</t>
  </si>
  <si>
    <t xml:space="preserve"> =SUBSTITUTE(A27,"b","T",1)</t>
  </si>
  <si>
    <t>the car is in the driveway</t>
  </si>
  <si>
    <t xml:space="preserve"> =SUBSTITUTE(A28,"the"," ")</t>
  </si>
  <si>
    <t xml:space="preserve"> =SUBSTITUTE(A29,"the","a",2)</t>
  </si>
  <si>
    <t>The car is in the driveway</t>
  </si>
  <si>
    <t xml:space="preserve"> =SUBSTITUTE(A30,"The"," ")</t>
  </si>
  <si>
    <t>If instances are not mentioned, then excel will replace all the occurrences as can be seen on Row 28. And the function is case-sensitive which can be seen on Row 30</t>
  </si>
  <si>
    <t>Use SUBSTITUTE function to make changes to some of the strings below to get the results mentioned in the 'Result' column</t>
  </si>
  <si>
    <t>The dog is in the lawn</t>
  </si>
  <si>
    <t>dog is in the lawn</t>
  </si>
  <si>
    <t>the dog is in the lawn</t>
  </si>
  <si>
    <t>Dog is in   lawn</t>
  </si>
  <si>
    <t>Dog</t>
  </si>
  <si>
    <t>Fog</t>
  </si>
  <si>
    <t>Curious Cat</t>
  </si>
  <si>
    <t>Furious Cat</t>
  </si>
  <si>
    <t>UPPER</t>
  </si>
  <si>
    <t>This function converts the entire text string into uppercase letters</t>
  </si>
  <si>
    <t xml:space="preserve"> =UPPER(Text)</t>
  </si>
  <si>
    <t>String for which you want to convert all letters into UPCASE</t>
  </si>
  <si>
    <t>Convert the values in Text column into UPPERCASE</t>
  </si>
  <si>
    <t>Laptop</t>
  </si>
  <si>
    <t xml:space="preserve"> =UPPER(A15)</t>
  </si>
  <si>
    <t>excel</t>
  </si>
  <si>
    <t xml:space="preserve"> =UPPER(A16)</t>
  </si>
  <si>
    <t>superstore is closed now</t>
  </si>
  <si>
    <t xml:space="preserve"> =UPPER(A17)</t>
  </si>
  <si>
    <t>LEFT</t>
  </si>
  <si>
    <t>This function returns the number of specified characters from the start of the string. This function is used for data manipulation. A way to remember is that you read from left to right - so that is why from the start of the string</t>
  </si>
  <si>
    <t xml:space="preserve"> =LEFT(Text, [num_chars])</t>
  </si>
  <si>
    <t>String from which you want to find letters</t>
  </si>
  <si>
    <t>num_chars</t>
  </si>
  <si>
    <t>Number of characters you want to read from the left</t>
  </si>
  <si>
    <t>Use LEFT function on the following strings</t>
  </si>
  <si>
    <t xml:space="preserve"> =LEFT(A19,5)</t>
  </si>
  <si>
    <t>EXCEL IS WOW</t>
  </si>
  <si>
    <t xml:space="preserve"> =LEFT(A20,8)</t>
  </si>
  <si>
    <t>SUPERSTORE IS CLOSED ;</t>
  </si>
  <si>
    <t xml:space="preserve"> =LEFT(A21,15)</t>
  </si>
  <si>
    <t xml:space="preserve"> =LEFT(A22,1)</t>
  </si>
  <si>
    <t xml:space="preserve"> =LEFT(A23,LEN(A23)-7)</t>
  </si>
  <si>
    <t>Use RIGHT function on the following strings</t>
  </si>
  <si>
    <t>MID</t>
  </si>
  <si>
    <t>This function returns the number of specified characters from the left to right but, you can change the start of the string thus making MID function different from LEFT function.</t>
  </si>
  <si>
    <t>India capital is Delhi</t>
  </si>
  <si>
    <t xml:space="preserve"> =MID(Text, [starting_position], [num_chars])</t>
  </si>
  <si>
    <t>starting_position</t>
  </si>
  <si>
    <t>Starting position of the string</t>
  </si>
  <si>
    <t>Number of characters you want to read from the starting of the string</t>
  </si>
  <si>
    <t>Laptop restarted</t>
  </si>
  <si>
    <t xml:space="preserve"> =MID(A22,4,6)</t>
  </si>
  <si>
    <t xml:space="preserve"> =MID(A23,2,9)</t>
  </si>
  <si>
    <t xml:space="preserve"> =MID(A24,10,9)</t>
  </si>
  <si>
    <t>90 EMPLOYEES</t>
  </si>
  <si>
    <t xml:space="preserve"> =MID(A25,2,6)</t>
  </si>
  <si>
    <t>DATE</t>
  </si>
  <si>
    <t>This function returns the date when days, month, year are stored in different cells. If the cell in which the function is being called is of Number format, then the function will return a number - excel stores dates as numbers</t>
  </si>
  <si>
    <t xml:space="preserve"> =DATE(Year,Month,Day)</t>
  </si>
  <si>
    <t>Year</t>
  </si>
  <si>
    <t>Year of the date. Try to supply the entire 4 digits</t>
  </si>
  <si>
    <t>Month</t>
  </si>
  <si>
    <t>Month of the date in numeric format like for January it would be 1, for February it would be 2</t>
  </si>
  <si>
    <t>Day</t>
  </si>
  <si>
    <t>Day of the date - it needs to be in numeric format like 1, 2, 3 …and till 31</t>
  </si>
  <si>
    <t>Use DATE function to calculate dates</t>
  </si>
  <si>
    <t xml:space="preserve"> =DATE(A22,B22,C22)</t>
  </si>
  <si>
    <t xml:space="preserve"> =DATE(A23,B23,C23)</t>
  </si>
  <si>
    <t xml:space="preserve"> =DATE(A24,B24,C24)</t>
  </si>
  <si>
    <t xml:space="preserve"> =DATE(A25,B25,C25)</t>
  </si>
  <si>
    <t>DATEVALUE</t>
  </si>
  <si>
    <t>This function converts a date which has been entered as text to date value but in number format</t>
  </si>
  <si>
    <t xml:space="preserve"> =DATEVALUE(DATE_TEXT)</t>
  </si>
  <si>
    <t>DATE_TEXT</t>
  </si>
  <si>
    <t>Date which needs to be converted from text to date format</t>
  </si>
  <si>
    <t>Text Date</t>
  </si>
  <si>
    <t>05/05/2017</t>
  </si>
  <si>
    <t xml:space="preserve"> =DATEVALUE(A15)</t>
  </si>
  <si>
    <t>02/12/2018</t>
  </si>
  <si>
    <t xml:space="preserve"> =DATEVALUE(A16)</t>
  </si>
  <si>
    <t>01/03/2015</t>
  </si>
  <si>
    <t xml:space="preserve"> =DATEVALUE(A17)</t>
  </si>
  <si>
    <t>02/08/2014</t>
  </si>
  <si>
    <t xml:space="preserve"> =DATEVALUE(A18)</t>
  </si>
  <si>
    <t>TODAY</t>
  </si>
  <si>
    <t>This function returns today's date in date format</t>
  </si>
  <si>
    <t xml:space="preserve"> =TODAY()</t>
  </si>
  <si>
    <t>No paramter</t>
  </si>
  <si>
    <t>No paramter is required for this function</t>
  </si>
  <si>
    <t>Identify today's date</t>
  </si>
  <si>
    <t xml:space="preserve"> =TODAY()-5</t>
  </si>
  <si>
    <t>NOW</t>
  </si>
  <si>
    <t>This function returns current date and time in excel date and time format</t>
  </si>
  <si>
    <t xml:space="preserve"> =NOW()</t>
  </si>
  <si>
    <t>Identify today's date and time</t>
  </si>
  <si>
    <t xml:space="preserve"> =NOW()-5</t>
  </si>
  <si>
    <t>Serial Number</t>
  </si>
  <si>
    <t>MONTH</t>
  </si>
  <si>
    <t>This function returns the month in a date in a number format i.e. 1, 2, 3 ..12. Do note that at times, you may have to change the format of the cell to numeric to get the date in numeric format</t>
  </si>
  <si>
    <t xml:space="preserve"> =MONTH(SERIAL_NUMBER)</t>
  </si>
  <si>
    <t>Date from which you want to extract the month part</t>
  </si>
  <si>
    <t xml:space="preserve"> =MONTH(A16)</t>
  </si>
  <si>
    <t xml:space="preserve"> =MONTH(A17)</t>
  </si>
  <si>
    <t>YEAR</t>
  </si>
  <si>
    <t>This function returns the year month in a date in a number format. Do note that at times, you may have to change the format of the cell to numeric to get the date in numeric format</t>
  </si>
  <si>
    <t xml:space="preserve"> =YEAR(SERIAL_NUMBER)</t>
  </si>
  <si>
    <t>Date from which you want to extract the year part</t>
  </si>
  <si>
    <t xml:space="preserve"> =YEAR(A16)</t>
  </si>
  <si>
    <t xml:space="preserve"> =YEAR(A17)</t>
  </si>
  <si>
    <t>WEEKDAY</t>
  </si>
  <si>
    <t>This function returns a number between 1 and 7 depending upon the day of the week. Default return is - Sunday would be 1, Monday 2...so on till Saturday which will be 7. Do note that at times, you may have to change the format of the cell to numeric to get the date in numeric format</t>
  </si>
  <si>
    <t xml:space="preserve"> =WEEKDAY(SERIAL_NUMBER, [return_type])</t>
  </si>
  <si>
    <t>return_type</t>
  </si>
  <si>
    <t>Default settings i.e. if you do not mention this, Sunday would be 1, Monday 2 and so on. If you select it as 2, Monday will be given 1, Tuesday 2 and so on.</t>
  </si>
  <si>
    <t>Identify today's weekday number basis different return_type value</t>
  </si>
  <si>
    <t xml:space="preserve"> =WEEKDAY(A20)</t>
  </si>
  <si>
    <t xml:space="preserve"> =WEEKDAY(A21,2)</t>
  </si>
  <si>
    <t xml:space="preserve"> =WEEKDAY(A22,3)</t>
  </si>
  <si>
    <t xml:space="preserve"> =WEEKDAY(A23,14)</t>
  </si>
  <si>
    <t>Physics Wallah</t>
  </si>
  <si>
    <t>Market IS CLOSED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</si>
</sst>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quot;$&quot;#,##0\);&quot;$&quot;0_)"/>
    <numFmt numFmtId="165" formatCode="#,##0%_);\(#,##0%\);0%_)"/>
    <numFmt numFmtId="166" formatCode="_ [$₹-4009]\ * #,##0.00_ ;_ [$₹-4009]\ * \-#,##0.00_ ;_ [$₹-4009]\ * &quot;-&quot;??_ ;_ @_ "/>
    <numFmt numFmtId="167" formatCode="[$$-409]#,##0"/>
    <numFmt numFmtId="169" formatCode="&quot;£&quot;#,##0.00"/>
    <numFmt numFmtId="170" formatCode="_-* #,##0.00_-;\-* #,##0.00_-;_-* &quot;-&quot;??_-;_-@_-"/>
  </numFmts>
  <fonts count="18" x14ac:knownFonts="1">
    <font>
      <sz val="11"/>
      <color theme="1"/>
      <name val="Aptos Narrow"/>
      <family val="2"/>
      <scheme val="minor"/>
    </font>
    <font>
      <sz val="8"/>
      <name val="Aptos Narrow"/>
      <family val="2"/>
      <scheme val="minor"/>
    </font>
    <font>
      <b/>
      <sz val="11"/>
      <name val="Calibri"/>
      <family val="2"/>
    </font>
    <font>
      <u/>
      <sz val="11"/>
      <color theme="1"/>
      <name val="Aptos Narrow"/>
      <family val="2"/>
      <scheme val="minor"/>
    </font>
    <font>
      <sz val="10"/>
      <color theme="1"/>
      <name val="Calibri"/>
      <family val="2"/>
    </font>
    <font>
      <b/>
      <sz val="10"/>
      <name val="Calibri"/>
      <family val="2"/>
    </font>
    <font>
      <sz val="10"/>
      <color theme="1"/>
      <name val="Aptos Narrow"/>
      <family val="2"/>
      <scheme val="minor"/>
    </font>
    <font>
      <sz val="10"/>
      <color theme="4" tint="-0.499984740745262"/>
      <name val="Calibri"/>
      <family val="2"/>
    </font>
    <font>
      <sz val="11"/>
      <color theme="1"/>
      <name val="Aptos Narrow"/>
      <family val="2"/>
      <scheme val="minor"/>
    </font>
    <font>
      <sz val="10"/>
      <color theme="0"/>
      <name val="Calibri"/>
      <family val="2"/>
    </font>
    <font>
      <b/>
      <sz val="10"/>
      <color theme="0"/>
      <name val="Calibri"/>
      <family val="2"/>
    </font>
    <font>
      <sz val="11"/>
      <color rgb="FFFF0000"/>
      <name val="Aptos Narrow"/>
      <family val="2"/>
      <scheme val="minor"/>
    </font>
    <font>
      <b/>
      <sz val="11"/>
      <color theme="1"/>
      <name val="Aptos Narrow"/>
      <family val="2"/>
      <scheme val="minor"/>
    </font>
    <font>
      <b/>
      <sz val="24"/>
      <color theme="1"/>
      <name val="Aptos Narrow"/>
      <family val="2"/>
      <scheme val="minor"/>
    </font>
    <font>
      <b/>
      <sz val="14"/>
      <color theme="1"/>
      <name val="Aptos Narrow"/>
      <family val="2"/>
      <scheme val="minor"/>
    </font>
    <font>
      <b/>
      <sz val="12"/>
      <color rgb="FF0070C0"/>
      <name val="Aptos Narrow"/>
      <family val="2"/>
      <scheme val="minor"/>
    </font>
    <font>
      <b/>
      <sz val="12"/>
      <color theme="1"/>
      <name val="Aptos Narrow"/>
      <family val="2"/>
      <scheme val="minor"/>
    </font>
    <font>
      <b/>
      <sz val="11"/>
      <color rgb="FFFF0000"/>
      <name val="Aptos Narrow"/>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rgb="FF92D050"/>
        <bgColor indexed="64"/>
      </patternFill>
    </fill>
    <fill>
      <patternFill patternType="solid">
        <fgColor theme="4" tint="-0.499984740745262"/>
        <bgColor theme="4" tint="-0.499984740745262"/>
      </patternFill>
    </fill>
    <fill>
      <patternFill patternType="solid">
        <fgColor rgb="FFFFFF00"/>
        <bgColor indexed="64"/>
      </patternFill>
    </fill>
    <fill>
      <patternFill patternType="solid">
        <fgColor theme="3" tint="0.59999389629810485"/>
        <bgColor indexed="64"/>
      </patternFill>
    </fill>
  </fills>
  <borders count="16">
    <border>
      <left/>
      <right/>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style="medium">
        <color rgb="FFFFFFFF"/>
      </left>
      <right style="thin">
        <color theme="9"/>
      </right>
      <top style="thin">
        <color theme="9"/>
      </top>
      <bottom/>
      <diagonal/>
    </border>
    <border>
      <left/>
      <right/>
      <top style="thin">
        <color theme="9"/>
      </top>
      <bottom/>
      <diagonal/>
    </border>
    <border>
      <left/>
      <right style="thin">
        <color theme="9"/>
      </right>
      <top style="thin">
        <color theme="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ck">
        <color indexed="64"/>
      </bottom>
      <diagonal/>
    </border>
  </borders>
  <cellStyleXfs count="3">
    <xf numFmtId="0" fontId="0" fillId="0" borderId="0"/>
    <xf numFmtId="9" fontId="8" fillId="0" borderId="0" applyFont="0" applyFill="0" applyBorder="0" applyAlignment="0" applyProtection="0"/>
    <xf numFmtId="170" fontId="8" fillId="0" borderId="0" applyFont="0" applyFill="0" applyBorder="0" applyAlignment="0" applyProtection="0"/>
  </cellStyleXfs>
  <cellXfs count="121">
    <xf numFmtId="0" fontId="0" fillId="0" borderId="0" xfId="0"/>
    <xf numFmtId="14" fontId="0" fillId="0" borderId="0" xfId="0" applyNumberFormat="1"/>
    <xf numFmtId="0" fontId="2" fillId="2" borderId="1" xfId="0" applyFont="1" applyFill="1" applyBorder="1" applyAlignment="1">
      <alignment horizontal="left"/>
    </xf>
    <xf numFmtId="0" fontId="2" fillId="2" borderId="2" xfId="0" applyFont="1" applyFill="1" applyBorder="1" applyAlignment="1">
      <alignment horizontal="left"/>
    </xf>
    <xf numFmtId="14" fontId="2" fillId="2" borderId="3" xfId="0" applyNumberFormat="1" applyFont="1" applyFill="1" applyBorder="1" applyAlignment="1">
      <alignment horizontal="left"/>
    </xf>
    <xf numFmtId="0" fontId="3" fillId="0" borderId="0" xfId="0" applyFont="1"/>
    <xf numFmtId="0" fontId="4" fillId="0" borderId="0" xfId="0" applyFont="1"/>
    <xf numFmtId="0" fontId="4" fillId="0" borderId="4" xfId="0" applyFont="1" applyBorder="1"/>
    <xf numFmtId="14" fontId="4" fillId="0" borderId="4" xfId="0" applyNumberFormat="1" applyFont="1" applyBorder="1"/>
    <xf numFmtId="164" fontId="4" fillId="0" borderId="4" xfId="0" applyNumberFormat="1" applyFont="1" applyBorder="1"/>
    <xf numFmtId="165" fontId="4" fillId="0" borderId="4" xfId="0" applyNumberFormat="1" applyFont="1" applyBorder="1"/>
    <xf numFmtId="14" fontId="4" fillId="0" borderId="5" xfId="0" applyNumberFormat="1" applyFont="1" applyBorder="1"/>
    <xf numFmtId="0" fontId="4" fillId="0" borderId="6" xfId="0" applyFont="1" applyBorder="1" applyAlignment="1">
      <alignment horizontal="left" vertical="center"/>
    </xf>
    <xf numFmtId="0" fontId="5" fillId="2" borderId="6" xfId="0" applyFont="1" applyFill="1" applyBorder="1" applyAlignment="1">
      <alignment horizontal="center" vertical="center"/>
    </xf>
    <xf numFmtId="14" fontId="5" fillId="2" borderId="6" xfId="0" applyNumberFormat="1" applyFont="1" applyFill="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6" fillId="0" borderId="6" xfId="0" applyFont="1" applyBorder="1" applyAlignment="1">
      <alignment horizontal="center" vertical="center"/>
    </xf>
    <xf numFmtId="14" fontId="4" fillId="0" borderId="6" xfId="0" applyNumberFormat="1" applyFont="1" applyBorder="1" applyAlignment="1">
      <alignment horizontal="left" vertical="center"/>
    </xf>
    <xf numFmtId="165" fontId="4" fillId="0" borderId="6" xfId="0" applyNumberFormat="1" applyFont="1" applyBorder="1" applyAlignment="1">
      <alignment horizontal="left" vertical="center"/>
    </xf>
    <xf numFmtId="0" fontId="5" fillId="2"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4" fillId="4" borderId="6" xfId="0" applyFont="1" applyFill="1" applyBorder="1" applyAlignment="1">
      <alignment horizontal="left" vertical="center"/>
    </xf>
    <xf numFmtId="14" fontId="4" fillId="4" borderId="6" xfId="0" applyNumberFormat="1" applyFont="1" applyFill="1" applyBorder="1" applyAlignment="1">
      <alignment horizontal="left" vertical="center"/>
    </xf>
    <xf numFmtId="164" fontId="4" fillId="4" borderId="6" xfId="0" applyNumberFormat="1" applyFont="1" applyFill="1" applyBorder="1" applyAlignment="1">
      <alignment horizontal="left" vertical="center"/>
    </xf>
    <xf numFmtId="165" fontId="4" fillId="4" borderId="6" xfId="0" applyNumberFormat="1" applyFont="1" applyFill="1" applyBorder="1" applyAlignment="1">
      <alignment horizontal="left" vertical="center"/>
    </xf>
    <xf numFmtId="0" fontId="4" fillId="5" borderId="6" xfId="0" applyFont="1" applyFill="1" applyBorder="1" applyAlignment="1">
      <alignment horizontal="left" vertical="center"/>
    </xf>
    <xf numFmtId="14" fontId="4" fillId="5" borderId="6" xfId="0" applyNumberFormat="1" applyFont="1" applyFill="1" applyBorder="1" applyAlignment="1">
      <alignment horizontal="left" vertical="center"/>
    </xf>
    <xf numFmtId="164" fontId="4" fillId="5" borderId="6" xfId="0" applyNumberFormat="1" applyFont="1" applyFill="1" applyBorder="1" applyAlignment="1">
      <alignment horizontal="left" vertical="center"/>
    </xf>
    <xf numFmtId="165" fontId="4" fillId="5" borderId="6" xfId="0" applyNumberFormat="1" applyFont="1" applyFill="1" applyBorder="1" applyAlignment="1">
      <alignment horizontal="left" vertical="center"/>
    </xf>
    <xf numFmtId="0" fontId="7" fillId="5" borderId="6" xfId="0" applyFont="1" applyFill="1" applyBorder="1" applyAlignment="1">
      <alignment horizontal="left" vertical="center"/>
    </xf>
    <xf numFmtId="10" fontId="6" fillId="0" borderId="0" xfId="1" applyNumberFormat="1" applyFont="1" applyAlignment="1">
      <alignment horizontal="center" vertical="center"/>
    </xf>
    <xf numFmtId="166" fontId="4" fillId="0" borderId="6" xfId="0" applyNumberFormat="1" applyFont="1" applyBorder="1" applyAlignment="1">
      <alignment horizontal="left" vertical="center"/>
    </xf>
    <xf numFmtId="0" fontId="5" fillId="2" borderId="9" xfId="0" applyFont="1" applyFill="1" applyBorder="1" applyAlignment="1">
      <alignment horizontal="center" vertical="center"/>
    </xf>
    <xf numFmtId="0" fontId="4" fillId="0" borderId="9" xfId="0" applyFont="1" applyBorder="1" applyAlignment="1">
      <alignment horizontal="left" vertical="center"/>
    </xf>
    <xf numFmtId="0" fontId="9" fillId="0" borderId="6" xfId="0" applyFont="1" applyBorder="1" applyAlignment="1">
      <alignment horizontal="left" vertical="center"/>
    </xf>
    <xf numFmtId="0" fontId="4" fillId="0" borderId="13" xfId="0" applyFont="1" applyBorder="1" applyAlignment="1">
      <alignment horizontal="left" vertical="center"/>
    </xf>
    <xf numFmtId="0" fontId="4" fillId="0" borderId="10" xfId="0" applyFont="1" applyBorder="1" applyAlignment="1">
      <alignment horizontal="left" vertical="center"/>
    </xf>
    <xf numFmtId="14" fontId="4" fillId="0" borderId="10" xfId="0" applyNumberFormat="1" applyFont="1" applyBorder="1" applyAlignment="1">
      <alignment horizontal="left" vertical="center"/>
    </xf>
    <xf numFmtId="166" fontId="4" fillId="0" borderId="10" xfId="0" applyNumberFormat="1" applyFont="1" applyBorder="1" applyAlignment="1">
      <alignment horizontal="left" vertical="center"/>
    </xf>
    <xf numFmtId="0" fontId="10" fillId="6" borderId="10" xfId="0" applyFont="1" applyFill="1" applyBorder="1" applyAlignment="1">
      <alignment horizontal="left" vertical="center"/>
    </xf>
    <xf numFmtId="49" fontId="0" fillId="0" borderId="0" xfId="0" applyNumberFormat="1"/>
    <xf numFmtId="166" fontId="10" fillId="6" borderId="10" xfId="0" applyNumberFormat="1" applyFont="1" applyFill="1" applyBorder="1" applyAlignment="1">
      <alignment horizontal="left"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13" fillId="0" borderId="15" xfId="0" applyFont="1" applyBorder="1" applyAlignment="1">
      <alignment horizontal="left" vertical="top"/>
    </xf>
    <xf numFmtId="0" fontId="13" fillId="0" borderId="15" xfId="0" applyFont="1" applyBorder="1" applyAlignment="1">
      <alignment vertical="top"/>
    </xf>
    <xf numFmtId="0" fontId="0" fillId="0" borderId="15" xfId="0" applyBorder="1"/>
    <xf numFmtId="0" fontId="14" fillId="0" borderId="0" xfId="0" applyFont="1"/>
    <xf numFmtId="0" fontId="0" fillId="0" borderId="0" xfId="0" applyAlignment="1">
      <alignment horizontal="left" vertical="center" wrapText="1"/>
    </xf>
    <xf numFmtId="0" fontId="0" fillId="0" borderId="0" xfId="0" applyAlignment="1">
      <alignment horizontal="left" vertical="center" wrapText="1"/>
    </xf>
    <xf numFmtId="0" fontId="15" fillId="0" borderId="0" xfId="0" applyFont="1"/>
    <xf numFmtId="0" fontId="16" fillId="0" borderId="0" xfId="0" applyFont="1"/>
    <xf numFmtId="0" fontId="0" fillId="0" borderId="0" xfId="0" applyAlignment="1">
      <alignment horizontal="left" vertical="top"/>
    </xf>
    <xf numFmtId="0" fontId="12" fillId="0" borderId="6" xfId="0" applyFont="1" applyBorder="1" applyAlignment="1">
      <alignment horizontal="center"/>
    </xf>
    <xf numFmtId="1" fontId="0" fillId="0" borderId="6" xfId="0" applyNumberFormat="1" applyBorder="1" applyAlignment="1">
      <alignment horizontal="center"/>
    </xf>
    <xf numFmtId="0" fontId="0" fillId="0" borderId="0" xfId="0" applyAlignment="1">
      <alignment horizontal="center"/>
    </xf>
    <xf numFmtId="0" fontId="0" fillId="0" borderId="6" xfId="0" applyBorder="1" applyAlignment="1">
      <alignment horizontal="center"/>
    </xf>
    <xf numFmtId="0" fontId="12" fillId="0" borderId="6" xfId="0" applyFont="1" applyBorder="1" applyAlignment="1">
      <alignment horizontal="center" vertical="center" wrapText="1"/>
    </xf>
    <xf numFmtId="0" fontId="0" fillId="0" borderId="6" xfId="0" applyBorder="1" applyAlignment="1">
      <alignment horizontal="center" vertical="center" wrapText="1"/>
    </xf>
    <xf numFmtId="0" fontId="12" fillId="0" borderId="6" xfId="0" applyFont="1" applyBorder="1" applyAlignment="1">
      <alignment horizontal="center"/>
    </xf>
    <xf numFmtId="0" fontId="0" fillId="0" borderId="12" xfId="0" applyBorder="1" applyAlignment="1">
      <alignment horizontal="center"/>
    </xf>
    <xf numFmtId="0" fontId="0" fillId="0" borderId="6" xfId="0" applyBorder="1" applyAlignment="1">
      <alignment horizontal="left"/>
    </xf>
    <xf numFmtId="0" fontId="0" fillId="0" borderId="0" xfId="0" applyAlignment="1">
      <alignment horizontal="left" vertical="top" wrapText="1"/>
    </xf>
    <xf numFmtId="0" fontId="0" fillId="0" borderId="6" xfId="0" applyBorder="1" applyAlignment="1">
      <alignment horizontal="center" vertical="center"/>
    </xf>
    <xf numFmtId="14" fontId="0" fillId="0" borderId="6" xfId="0" applyNumberFormat="1" applyBorder="1" applyAlignment="1">
      <alignment horizontal="center"/>
    </xf>
    <xf numFmtId="167" fontId="0" fillId="0" borderId="6" xfId="0" applyNumberFormat="1" applyBorder="1" applyAlignment="1">
      <alignment horizontal="center"/>
    </xf>
    <xf numFmtId="167" fontId="0" fillId="0" borderId="6" xfId="0" applyNumberFormat="1" applyBorder="1" applyAlignment="1">
      <alignment horizontal="center" vertical="center" wrapText="1"/>
    </xf>
    <xf numFmtId="0" fontId="12" fillId="0" borderId="6" xfId="0" applyFont="1" applyBorder="1" applyAlignment="1">
      <alignment horizontal="center" vertical="center"/>
    </xf>
    <xf numFmtId="0" fontId="12" fillId="0" borderId="0" xfId="0" applyFont="1" applyAlignment="1">
      <alignment horizontal="center" vertical="top"/>
    </xf>
    <xf numFmtId="0" fontId="0" fillId="0" borderId="6" xfId="0" applyBorder="1" applyAlignment="1">
      <alignment horizontal="center" vertical="center"/>
    </xf>
    <xf numFmtId="0" fontId="12" fillId="0" borderId="6" xfId="0" applyFont="1" applyBorder="1" applyAlignment="1">
      <alignment horizontal="center" vertical="center" wrapText="1"/>
    </xf>
    <xf numFmtId="169" fontId="0" fillId="0" borderId="6" xfId="0" applyNumberFormat="1" applyBorder="1" applyAlignment="1">
      <alignment horizontal="center"/>
    </xf>
    <xf numFmtId="3" fontId="0" fillId="0" borderId="6" xfId="2" applyNumberFormat="1" applyFont="1" applyBorder="1" applyAlignment="1">
      <alignment horizontal="center"/>
    </xf>
    <xf numFmtId="0" fontId="12" fillId="0" borderId="6" xfId="0" applyFont="1" applyBorder="1" applyAlignment="1">
      <alignment horizontal="center" vertical="top"/>
    </xf>
    <xf numFmtId="0" fontId="0" fillId="0" borderId="6" xfId="0" applyBorder="1" applyAlignment="1">
      <alignment horizontal="center"/>
    </xf>
    <xf numFmtId="0" fontId="13" fillId="0" borderId="15" xfId="0" applyFont="1" applyBorder="1"/>
    <xf numFmtId="0" fontId="0" fillId="0" borderId="0" xfId="0" applyAlignment="1">
      <alignment horizontal="left" vertical="top"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3" fillId="0" borderId="15" xfId="0" applyFont="1" applyBorder="1" applyAlignment="1">
      <alignment horizontal="left"/>
    </xf>
    <xf numFmtId="0" fontId="12" fillId="7" borderId="6"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2" fillId="7" borderId="6" xfId="0" applyFont="1" applyFill="1" applyBorder="1" applyAlignment="1">
      <alignment horizontal="center"/>
    </xf>
    <xf numFmtId="0" fontId="12" fillId="8" borderId="6" xfId="0" applyFont="1" applyFill="1" applyBorder="1" applyAlignment="1">
      <alignment horizontal="center"/>
    </xf>
    <xf numFmtId="0" fontId="12" fillId="8" borderId="6" xfId="0" applyFont="1" applyFill="1" applyBorder="1" applyAlignment="1">
      <alignment horizontal="center"/>
    </xf>
    <xf numFmtId="0" fontId="0" fillId="7" borderId="6" xfId="0" applyFill="1" applyBorder="1" applyAlignment="1">
      <alignment horizontal="center"/>
    </xf>
    <xf numFmtId="0" fontId="0" fillId="8" borderId="6" xfId="0" applyFill="1" applyBorder="1" applyAlignment="1">
      <alignment horizontal="center"/>
    </xf>
    <xf numFmtId="0" fontId="0" fillId="8" borderId="6" xfId="0" applyFill="1" applyBorder="1" applyAlignment="1">
      <alignment horizontal="center"/>
    </xf>
    <xf numFmtId="0" fontId="0" fillId="7" borderId="11" xfId="0" applyFill="1" applyBorder="1" applyAlignment="1">
      <alignment horizontal="center"/>
    </xf>
    <xf numFmtId="0" fontId="13" fillId="0" borderId="15" xfId="0" applyFont="1" applyBorder="1" applyAlignment="1">
      <alignment horizontal="left"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9" xfId="0" applyFont="1" applyBorder="1" applyAlignment="1">
      <alignment horizontal="center"/>
    </xf>
    <xf numFmtId="0" fontId="0" fillId="0" borderId="6" xfId="0" quotePrefix="1" applyBorder="1" applyAlignment="1">
      <alignment horizontal="center"/>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7" fillId="0" borderId="6" xfId="0" applyFont="1" applyBorder="1" applyAlignment="1">
      <alignment horizontal="center" vertical="center"/>
    </xf>
    <xf numFmtId="0" fontId="17" fillId="0" borderId="6" xfId="0" applyFont="1" applyBorder="1" applyAlignment="1">
      <alignment horizontal="center"/>
    </xf>
    <xf numFmtId="0" fontId="0" fillId="0" borderId="6" xfId="0" applyBorder="1" applyAlignment="1">
      <alignment horizontal="left"/>
    </xf>
    <xf numFmtId="14" fontId="0" fillId="8" borderId="6" xfId="0" quotePrefix="1" applyNumberFormat="1" applyFill="1" applyBorder="1" applyAlignment="1">
      <alignment horizontal="center"/>
    </xf>
    <xf numFmtId="0" fontId="0" fillId="8" borderId="7" xfId="0" applyFill="1" applyBorder="1" applyAlignment="1">
      <alignment horizontal="center"/>
    </xf>
    <xf numFmtId="0" fontId="0" fillId="8" borderId="9" xfId="0" applyFill="1" applyBorder="1" applyAlignment="1">
      <alignment horizontal="center"/>
    </xf>
    <xf numFmtId="0" fontId="0" fillId="8" borderId="6" xfId="0" quotePrefix="1" applyFill="1" applyBorder="1" applyAlignment="1">
      <alignment horizontal="center"/>
    </xf>
    <xf numFmtId="0" fontId="0" fillId="0" borderId="6" xfId="0" applyBorder="1" applyAlignment="1">
      <alignment horizontal="center" vertical="center" wrapText="1"/>
    </xf>
    <xf numFmtId="20" fontId="0" fillId="0" borderId="6" xfId="0" quotePrefix="1" applyNumberFormat="1" applyBorder="1" applyAlignment="1">
      <alignment horizontal="center"/>
    </xf>
    <xf numFmtId="0" fontId="12" fillId="0" borderId="0" xfId="0" applyFont="1" applyAlignment="1">
      <alignment horizontal="center"/>
    </xf>
    <xf numFmtId="14" fontId="0" fillId="0" borderId="0" xfId="0" applyNumberFormat="1" applyAlignment="1">
      <alignment horizontal="left" vertical="center" wrapText="1"/>
    </xf>
    <xf numFmtId="2" fontId="0" fillId="0" borderId="0" xfId="0" applyNumberFormat="1" applyAlignment="1">
      <alignment horizontal="left" vertical="center" wrapText="1"/>
    </xf>
    <xf numFmtId="14" fontId="0" fillId="0" borderId="6" xfId="0" quotePrefix="1" applyNumberFormat="1" applyBorder="1" applyAlignment="1">
      <alignment horizontal="left"/>
    </xf>
    <xf numFmtId="22" fontId="0" fillId="0" borderId="0" xfId="0" applyNumberFormat="1"/>
    <xf numFmtId="22" fontId="0" fillId="0" borderId="6" xfId="0" applyNumberFormat="1" applyBorder="1" applyAlignment="1">
      <alignment horizontal="center"/>
    </xf>
    <xf numFmtId="14" fontId="0" fillId="0" borderId="6" xfId="0" applyNumberFormat="1" applyBorder="1" applyAlignment="1">
      <alignment horizontal="center"/>
    </xf>
  </cellXfs>
  <cellStyles count="3">
    <cellStyle name="Comma 2" xfId="2" xr:uid="{D3E0941F-BDDF-4AB3-B122-C5ADF7880C07}"/>
    <cellStyle name="Normal" xfId="0" builtinId="0"/>
    <cellStyle name="Percent" xfId="1" builtinId="5"/>
  </cellStyles>
  <dxfs count="31">
    <dxf>
      <fill>
        <patternFill>
          <bgColor rgb="FF92D050"/>
        </patternFill>
      </fill>
    </dxf>
    <dxf>
      <font>
        <b val="0"/>
        <i val="0"/>
        <strike val="0"/>
        <condense val="0"/>
        <extend val="0"/>
        <outline val="0"/>
        <shadow val="0"/>
        <u val="none"/>
        <vertAlign val="baseline"/>
        <sz val="10"/>
        <color theme="1"/>
        <name val="Aptos Narrow"/>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9" formatCode="dd/mm/yyyy"/>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0%_);\(#,##0%\);0%_)"/>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none"/>
      </font>
      <numFmt numFmtId="165" formatCode="#,##0%_);\(#,##0%\);0%_)"/>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6" formatCode="_ [$₹-4009]\ * #,##0.00_ ;_ [$₹-4009]\ * \-#,##0.00_ ;_ [$₹-4009]\ * &quot;-&quot;??_ ;_ @_ "/>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numFmt numFmtId="166" formatCode="_ [$₹-4009]\ * #,##0.00_ ;_ [$₹-4009]\ * \-#,##0.00_ ;_ [$₹-4009]\ * &quot;-&quot;??_ ;_ @_ "/>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9" formatCode="dd/mm/yyyy"/>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numFmt numFmtId="19" formatCode="dd/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349251</xdr:colOff>
      <xdr:row>6</xdr:row>
      <xdr:rowOff>190500</xdr:rowOff>
    </xdr:from>
    <xdr:to>
      <xdr:col>0</xdr:col>
      <xdr:colOff>582083</xdr:colOff>
      <xdr:row>8</xdr:row>
      <xdr:rowOff>31750</xdr:rowOff>
    </xdr:to>
    <xdr:cxnSp macro="">
      <xdr:nvCxnSpPr>
        <xdr:cNvPr id="2" name="Straight Arrow Connector 1">
          <a:extLst>
            <a:ext uri="{FF2B5EF4-FFF2-40B4-BE49-F238E27FC236}">
              <a16:creationId xmlns:a16="http://schemas.microsoft.com/office/drawing/2014/main" id="{6E78779D-9AEE-4817-83BA-BF4A4B31BC06}"/>
            </a:ext>
          </a:extLst>
        </xdr:cNvPr>
        <xdr:cNvCxnSpPr/>
      </xdr:nvCxnSpPr>
      <xdr:spPr>
        <a:xfrm flipH="1">
          <a:off x="349251" y="162560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582083</xdr:colOff>
      <xdr:row>7</xdr:row>
      <xdr:rowOff>10583</xdr:rowOff>
    </xdr:from>
    <xdr:to>
      <xdr:col>1</xdr:col>
      <xdr:colOff>613832</xdr:colOff>
      <xdr:row>11</xdr:row>
      <xdr:rowOff>74084</xdr:rowOff>
    </xdr:to>
    <xdr:cxnSp macro="">
      <xdr:nvCxnSpPr>
        <xdr:cNvPr id="3" name="Straight Arrow Connector 2">
          <a:extLst>
            <a:ext uri="{FF2B5EF4-FFF2-40B4-BE49-F238E27FC236}">
              <a16:creationId xmlns:a16="http://schemas.microsoft.com/office/drawing/2014/main" id="{3BED6637-CF6B-4226-8BA3-36E7DB6B7D2B}"/>
            </a:ext>
          </a:extLst>
        </xdr:cNvPr>
        <xdr:cNvCxnSpPr/>
      </xdr:nvCxnSpPr>
      <xdr:spPr>
        <a:xfrm flipH="1">
          <a:off x="582083" y="1642533"/>
          <a:ext cx="927099" cy="812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592667</xdr:colOff>
      <xdr:row>6</xdr:row>
      <xdr:rowOff>169333</xdr:rowOff>
    </xdr:from>
    <xdr:to>
      <xdr:col>1</xdr:col>
      <xdr:colOff>762000</xdr:colOff>
      <xdr:row>10</xdr:row>
      <xdr:rowOff>31750</xdr:rowOff>
    </xdr:to>
    <xdr:cxnSp macro="">
      <xdr:nvCxnSpPr>
        <xdr:cNvPr id="2" name="Straight Arrow Connector 1">
          <a:extLst>
            <a:ext uri="{FF2B5EF4-FFF2-40B4-BE49-F238E27FC236}">
              <a16:creationId xmlns:a16="http://schemas.microsoft.com/office/drawing/2014/main" id="{7C9B0BC5-8B32-4E4B-87E2-23293E77F743}"/>
            </a:ext>
          </a:extLst>
        </xdr:cNvPr>
        <xdr:cNvCxnSpPr/>
      </xdr:nvCxnSpPr>
      <xdr:spPr>
        <a:xfrm flipH="1">
          <a:off x="592667" y="1598083"/>
          <a:ext cx="867833"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31751</xdr:colOff>
      <xdr:row>7</xdr:row>
      <xdr:rowOff>21167</xdr:rowOff>
    </xdr:from>
    <xdr:to>
      <xdr:col>2</xdr:col>
      <xdr:colOff>359834</xdr:colOff>
      <xdr:row>13</xdr:row>
      <xdr:rowOff>52916</xdr:rowOff>
    </xdr:to>
    <xdr:cxnSp macro="">
      <xdr:nvCxnSpPr>
        <xdr:cNvPr id="3" name="Straight Arrow Connector 2">
          <a:extLst>
            <a:ext uri="{FF2B5EF4-FFF2-40B4-BE49-F238E27FC236}">
              <a16:creationId xmlns:a16="http://schemas.microsoft.com/office/drawing/2014/main" id="{DFEDD9DE-657B-42A9-8A50-54003BB873AB}"/>
            </a:ext>
          </a:extLst>
        </xdr:cNvPr>
        <xdr:cNvCxnSpPr/>
      </xdr:nvCxnSpPr>
      <xdr:spPr>
        <a:xfrm flipH="1">
          <a:off x="730251" y="1646767"/>
          <a:ext cx="1134533" cy="1162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169332</xdr:colOff>
      <xdr:row>23</xdr:row>
      <xdr:rowOff>63500</xdr:rowOff>
    </xdr:from>
    <xdr:to>
      <xdr:col>7</xdr:col>
      <xdr:colOff>507999</xdr:colOff>
      <xdr:row>25</xdr:row>
      <xdr:rowOff>158750</xdr:rowOff>
    </xdr:to>
    <xdr:sp macro="" textlink="">
      <xdr:nvSpPr>
        <xdr:cNvPr id="4" name="Right Brace 3">
          <a:extLst>
            <a:ext uri="{FF2B5EF4-FFF2-40B4-BE49-F238E27FC236}">
              <a16:creationId xmlns:a16="http://schemas.microsoft.com/office/drawing/2014/main" id="{E2FF6F2F-BC18-4076-BA4C-B8EC2D3D4E42}"/>
            </a:ext>
          </a:extLst>
        </xdr:cNvPr>
        <xdr:cNvSpPr/>
      </xdr:nvSpPr>
      <xdr:spPr>
        <a:xfrm>
          <a:off x="6043082" y="4686300"/>
          <a:ext cx="338667" cy="4635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306917</xdr:colOff>
      <xdr:row>8</xdr:row>
      <xdr:rowOff>0</xdr:rowOff>
    </xdr:from>
    <xdr:to>
      <xdr:col>1</xdr:col>
      <xdr:colOff>296334</xdr:colOff>
      <xdr:row>9</xdr:row>
      <xdr:rowOff>74083</xdr:rowOff>
    </xdr:to>
    <xdr:cxnSp macro="">
      <xdr:nvCxnSpPr>
        <xdr:cNvPr id="2" name="Straight Arrow Connector 1">
          <a:extLst>
            <a:ext uri="{FF2B5EF4-FFF2-40B4-BE49-F238E27FC236}">
              <a16:creationId xmlns:a16="http://schemas.microsoft.com/office/drawing/2014/main" id="{6479D2D6-E526-4635-AC12-DD5259C73A88}"/>
            </a:ext>
          </a:extLst>
        </xdr:cNvPr>
        <xdr:cNvCxnSpPr/>
      </xdr:nvCxnSpPr>
      <xdr:spPr>
        <a:xfrm flipH="1">
          <a:off x="306917" y="1809750"/>
          <a:ext cx="687917" cy="2582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232833</xdr:colOff>
      <xdr:row>7</xdr:row>
      <xdr:rowOff>158750</xdr:rowOff>
    </xdr:from>
    <xdr:to>
      <xdr:col>1</xdr:col>
      <xdr:colOff>762000</xdr:colOff>
      <xdr:row>12</xdr:row>
      <xdr:rowOff>21167</xdr:rowOff>
    </xdr:to>
    <xdr:cxnSp macro="">
      <xdr:nvCxnSpPr>
        <xdr:cNvPr id="3" name="Straight Arrow Connector 2">
          <a:extLst>
            <a:ext uri="{FF2B5EF4-FFF2-40B4-BE49-F238E27FC236}">
              <a16:creationId xmlns:a16="http://schemas.microsoft.com/office/drawing/2014/main" id="{7ED63ECB-9282-4A0E-B9CE-D39491AD44EA}"/>
            </a:ext>
          </a:extLst>
        </xdr:cNvPr>
        <xdr:cNvCxnSpPr/>
      </xdr:nvCxnSpPr>
      <xdr:spPr>
        <a:xfrm flipH="1">
          <a:off x="232833" y="1771650"/>
          <a:ext cx="1227667" cy="80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338667</xdr:colOff>
      <xdr:row>8</xdr:row>
      <xdr:rowOff>52917</xdr:rowOff>
    </xdr:from>
    <xdr:to>
      <xdr:col>3</xdr:col>
      <xdr:colOff>88899</xdr:colOff>
      <xdr:row>15</xdr:row>
      <xdr:rowOff>0</xdr:rowOff>
    </xdr:to>
    <xdr:cxnSp macro="">
      <xdr:nvCxnSpPr>
        <xdr:cNvPr id="4" name="Straight Arrow Connector 3">
          <a:extLst>
            <a:ext uri="{FF2B5EF4-FFF2-40B4-BE49-F238E27FC236}">
              <a16:creationId xmlns:a16="http://schemas.microsoft.com/office/drawing/2014/main" id="{5ECE4E94-4119-4F29-B6F1-4E257183B526}"/>
            </a:ext>
          </a:extLst>
        </xdr:cNvPr>
        <xdr:cNvCxnSpPr/>
      </xdr:nvCxnSpPr>
      <xdr:spPr>
        <a:xfrm flipH="1">
          <a:off x="338667" y="1862667"/>
          <a:ext cx="1966382" cy="12615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560917</xdr:colOff>
      <xdr:row>8</xdr:row>
      <xdr:rowOff>46567</xdr:rowOff>
    </xdr:from>
    <xdr:to>
      <xdr:col>3</xdr:col>
      <xdr:colOff>939800</xdr:colOff>
      <xdr:row>18</xdr:row>
      <xdr:rowOff>21167</xdr:rowOff>
    </xdr:to>
    <xdr:cxnSp macro="">
      <xdr:nvCxnSpPr>
        <xdr:cNvPr id="5" name="Straight Arrow Connector 4">
          <a:extLst>
            <a:ext uri="{FF2B5EF4-FFF2-40B4-BE49-F238E27FC236}">
              <a16:creationId xmlns:a16="http://schemas.microsoft.com/office/drawing/2014/main" id="{EB8528BC-FE81-4308-B25B-686BDEB93228}"/>
            </a:ext>
          </a:extLst>
        </xdr:cNvPr>
        <xdr:cNvCxnSpPr/>
      </xdr:nvCxnSpPr>
      <xdr:spPr>
        <a:xfrm flipH="1">
          <a:off x="560917" y="1856317"/>
          <a:ext cx="2595033" cy="1854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349251</xdr:colOff>
      <xdr:row>6</xdr:row>
      <xdr:rowOff>190500</xdr:rowOff>
    </xdr:from>
    <xdr:to>
      <xdr:col>0</xdr:col>
      <xdr:colOff>582083</xdr:colOff>
      <xdr:row>8</xdr:row>
      <xdr:rowOff>31750</xdr:rowOff>
    </xdr:to>
    <xdr:cxnSp macro="">
      <xdr:nvCxnSpPr>
        <xdr:cNvPr id="2" name="Straight Arrow Connector 1">
          <a:extLst>
            <a:ext uri="{FF2B5EF4-FFF2-40B4-BE49-F238E27FC236}">
              <a16:creationId xmlns:a16="http://schemas.microsoft.com/office/drawing/2014/main" id="{8F361167-8925-4719-97D5-0499DA3DC882}"/>
            </a:ext>
          </a:extLst>
        </xdr:cNvPr>
        <xdr:cNvCxnSpPr/>
      </xdr:nvCxnSpPr>
      <xdr:spPr>
        <a:xfrm flipH="1">
          <a:off x="349251" y="161925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349251</xdr:colOff>
      <xdr:row>7</xdr:row>
      <xdr:rowOff>190500</xdr:rowOff>
    </xdr:from>
    <xdr:to>
      <xdr:col>0</xdr:col>
      <xdr:colOff>582083</xdr:colOff>
      <xdr:row>9</xdr:row>
      <xdr:rowOff>31750</xdr:rowOff>
    </xdr:to>
    <xdr:cxnSp macro="">
      <xdr:nvCxnSpPr>
        <xdr:cNvPr id="2" name="Straight Arrow Connector 1">
          <a:extLst>
            <a:ext uri="{FF2B5EF4-FFF2-40B4-BE49-F238E27FC236}">
              <a16:creationId xmlns:a16="http://schemas.microsoft.com/office/drawing/2014/main" id="{5B354975-51FA-46CB-9770-466B8B5C8720}"/>
            </a:ext>
          </a:extLst>
        </xdr:cNvPr>
        <xdr:cNvCxnSpPr/>
      </xdr:nvCxnSpPr>
      <xdr:spPr>
        <a:xfrm flipH="1">
          <a:off x="349251" y="180975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243417</xdr:colOff>
      <xdr:row>7</xdr:row>
      <xdr:rowOff>196849</xdr:rowOff>
    </xdr:from>
    <xdr:to>
      <xdr:col>1</xdr:col>
      <xdr:colOff>243416</xdr:colOff>
      <xdr:row>12</xdr:row>
      <xdr:rowOff>31750</xdr:rowOff>
    </xdr:to>
    <xdr:cxnSp macro="">
      <xdr:nvCxnSpPr>
        <xdr:cNvPr id="3" name="Straight Arrow Connector 2">
          <a:extLst>
            <a:ext uri="{FF2B5EF4-FFF2-40B4-BE49-F238E27FC236}">
              <a16:creationId xmlns:a16="http://schemas.microsoft.com/office/drawing/2014/main" id="{D40B5F46-2282-4FE3-AEE9-30B6E670A729}"/>
            </a:ext>
          </a:extLst>
        </xdr:cNvPr>
        <xdr:cNvCxnSpPr/>
      </xdr:nvCxnSpPr>
      <xdr:spPr>
        <a:xfrm flipH="1">
          <a:off x="243417" y="1816099"/>
          <a:ext cx="888999" cy="7810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349251</xdr:colOff>
      <xdr:row>7</xdr:row>
      <xdr:rowOff>190500</xdr:rowOff>
    </xdr:from>
    <xdr:to>
      <xdr:col>0</xdr:col>
      <xdr:colOff>582083</xdr:colOff>
      <xdr:row>9</xdr:row>
      <xdr:rowOff>31750</xdr:rowOff>
    </xdr:to>
    <xdr:cxnSp macro="">
      <xdr:nvCxnSpPr>
        <xdr:cNvPr id="2" name="Straight Arrow Connector 1">
          <a:extLst>
            <a:ext uri="{FF2B5EF4-FFF2-40B4-BE49-F238E27FC236}">
              <a16:creationId xmlns:a16="http://schemas.microsoft.com/office/drawing/2014/main" id="{3AE6B425-AFBD-478B-967D-AC272B4476C4}"/>
            </a:ext>
          </a:extLst>
        </xdr:cNvPr>
        <xdr:cNvCxnSpPr/>
      </xdr:nvCxnSpPr>
      <xdr:spPr>
        <a:xfrm flipH="1">
          <a:off x="349251" y="180975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560917</xdr:colOff>
      <xdr:row>8</xdr:row>
      <xdr:rowOff>21167</xdr:rowOff>
    </xdr:from>
    <xdr:to>
      <xdr:col>2</xdr:col>
      <xdr:colOff>603250</xdr:colOff>
      <xdr:row>15</xdr:row>
      <xdr:rowOff>31750</xdr:rowOff>
    </xdr:to>
    <xdr:cxnSp macro="">
      <xdr:nvCxnSpPr>
        <xdr:cNvPr id="3" name="Straight Arrow Connector 2">
          <a:extLst>
            <a:ext uri="{FF2B5EF4-FFF2-40B4-BE49-F238E27FC236}">
              <a16:creationId xmlns:a16="http://schemas.microsoft.com/office/drawing/2014/main" id="{A74BBAA2-73CC-454D-A6DE-EF1C6461DA92}"/>
            </a:ext>
          </a:extLst>
        </xdr:cNvPr>
        <xdr:cNvCxnSpPr/>
      </xdr:nvCxnSpPr>
      <xdr:spPr>
        <a:xfrm flipH="1">
          <a:off x="560917" y="1837267"/>
          <a:ext cx="1820333" cy="13250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455084</xdr:colOff>
      <xdr:row>7</xdr:row>
      <xdr:rowOff>190500</xdr:rowOff>
    </xdr:from>
    <xdr:to>
      <xdr:col>1</xdr:col>
      <xdr:colOff>624416</xdr:colOff>
      <xdr:row>12</xdr:row>
      <xdr:rowOff>84667</xdr:rowOff>
    </xdr:to>
    <xdr:cxnSp macro="">
      <xdr:nvCxnSpPr>
        <xdr:cNvPr id="4" name="Straight Arrow Connector 3">
          <a:extLst>
            <a:ext uri="{FF2B5EF4-FFF2-40B4-BE49-F238E27FC236}">
              <a16:creationId xmlns:a16="http://schemas.microsoft.com/office/drawing/2014/main" id="{7BDD7352-A823-412B-A680-471DD9176008}"/>
            </a:ext>
          </a:extLst>
        </xdr:cNvPr>
        <xdr:cNvCxnSpPr/>
      </xdr:nvCxnSpPr>
      <xdr:spPr>
        <a:xfrm flipH="1">
          <a:off x="455084" y="1809750"/>
          <a:ext cx="1058332" cy="84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349251</xdr:colOff>
      <xdr:row>7</xdr:row>
      <xdr:rowOff>190500</xdr:rowOff>
    </xdr:from>
    <xdr:to>
      <xdr:col>0</xdr:col>
      <xdr:colOff>582083</xdr:colOff>
      <xdr:row>9</xdr:row>
      <xdr:rowOff>31750</xdr:rowOff>
    </xdr:to>
    <xdr:cxnSp macro="">
      <xdr:nvCxnSpPr>
        <xdr:cNvPr id="2" name="Straight Arrow Connector 1">
          <a:extLst>
            <a:ext uri="{FF2B5EF4-FFF2-40B4-BE49-F238E27FC236}">
              <a16:creationId xmlns:a16="http://schemas.microsoft.com/office/drawing/2014/main" id="{E5AF75BA-C3B6-4B94-8ED6-B39A177FFFF4}"/>
            </a:ext>
          </a:extLst>
        </xdr:cNvPr>
        <xdr:cNvCxnSpPr/>
      </xdr:nvCxnSpPr>
      <xdr:spPr>
        <a:xfrm flipH="1">
          <a:off x="349251" y="180975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8</xdr:row>
      <xdr:rowOff>42333</xdr:rowOff>
    </xdr:from>
    <xdr:to>
      <xdr:col>1</xdr:col>
      <xdr:colOff>539750</xdr:colOff>
      <xdr:row>15</xdr:row>
      <xdr:rowOff>0</xdr:rowOff>
    </xdr:to>
    <xdr:cxnSp macro="">
      <xdr:nvCxnSpPr>
        <xdr:cNvPr id="3" name="Straight Arrow Connector 2">
          <a:extLst>
            <a:ext uri="{FF2B5EF4-FFF2-40B4-BE49-F238E27FC236}">
              <a16:creationId xmlns:a16="http://schemas.microsoft.com/office/drawing/2014/main" id="{77C8921D-9254-4BE1-B5C9-CD0E229DBE5E}"/>
            </a:ext>
          </a:extLst>
        </xdr:cNvPr>
        <xdr:cNvCxnSpPr/>
      </xdr:nvCxnSpPr>
      <xdr:spPr>
        <a:xfrm flipH="1">
          <a:off x="0" y="1858433"/>
          <a:ext cx="1428750" cy="1272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xdr:colOff>
      <xdr:row>8</xdr:row>
      <xdr:rowOff>21167</xdr:rowOff>
    </xdr:from>
    <xdr:to>
      <xdr:col>1</xdr:col>
      <xdr:colOff>169333</xdr:colOff>
      <xdr:row>12</xdr:row>
      <xdr:rowOff>116417</xdr:rowOff>
    </xdr:to>
    <xdr:cxnSp macro="">
      <xdr:nvCxnSpPr>
        <xdr:cNvPr id="4" name="Straight Arrow Connector 3">
          <a:extLst>
            <a:ext uri="{FF2B5EF4-FFF2-40B4-BE49-F238E27FC236}">
              <a16:creationId xmlns:a16="http://schemas.microsoft.com/office/drawing/2014/main" id="{425BB3D5-6970-44CC-96E4-286123DB890B}"/>
            </a:ext>
          </a:extLst>
        </xdr:cNvPr>
        <xdr:cNvCxnSpPr/>
      </xdr:nvCxnSpPr>
      <xdr:spPr>
        <a:xfrm flipH="1">
          <a:off x="1" y="1837267"/>
          <a:ext cx="1058332" cy="844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349251</xdr:colOff>
      <xdr:row>7</xdr:row>
      <xdr:rowOff>31750</xdr:rowOff>
    </xdr:from>
    <xdr:to>
      <xdr:col>1</xdr:col>
      <xdr:colOff>201083</xdr:colOff>
      <xdr:row>8</xdr:row>
      <xdr:rowOff>31750</xdr:rowOff>
    </xdr:to>
    <xdr:cxnSp macro="">
      <xdr:nvCxnSpPr>
        <xdr:cNvPr id="2" name="Straight Arrow Connector 1">
          <a:extLst>
            <a:ext uri="{FF2B5EF4-FFF2-40B4-BE49-F238E27FC236}">
              <a16:creationId xmlns:a16="http://schemas.microsoft.com/office/drawing/2014/main" id="{90B2E6E2-1206-443F-AADC-4DE7685040DA}"/>
            </a:ext>
          </a:extLst>
        </xdr:cNvPr>
        <xdr:cNvCxnSpPr/>
      </xdr:nvCxnSpPr>
      <xdr:spPr>
        <a:xfrm flipH="1">
          <a:off x="349251" y="1663700"/>
          <a:ext cx="740832" cy="184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349251</xdr:colOff>
      <xdr:row>6</xdr:row>
      <xdr:rowOff>190500</xdr:rowOff>
    </xdr:from>
    <xdr:to>
      <xdr:col>0</xdr:col>
      <xdr:colOff>582083</xdr:colOff>
      <xdr:row>8</xdr:row>
      <xdr:rowOff>31750</xdr:rowOff>
    </xdr:to>
    <xdr:cxnSp macro="">
      <xdr:nvCxnSpPr>
        <xdr:cNvPr id="2" name="Straight Arrow Connector 1">
          <a:extLst>
            <a:ext uri="{FF2B5EF4-FFF2-40B4-BE49-F238E27FC236}">
              <a16:creationId xmlns:a16="http://schemas.microsoft.com/office/drawing/2014/main" id="{93F59E6F-8703-4864-93A3-EA51E693881F}"/>
            </a:ext>
          </a:extLst>
        </xdr:cNvPr>
        <xdr:cNvCxnSpPr/>
      </xdr:nvCxnSpPr>
      <xdr:spPr>
        <a:xfrm flipH="1">
          <a:off x="349251" y="162560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275167</xdr:colOff>
      <xdr:row>7</xdr:row>
      <xdr:rowOff>31750</xdr:rowOff>
    </xdr:from>
    <xdr:to>
      <xdr:col>0</xdr:col>
      <xdr:colOff>507999</xdr:colOff>
      <xdr:row>8</xdr:row>
      <xdr:rowOff>74083</xdr:rowOff>
    </xdr:to>
    <xdr:cxnSp macro="">
      <xdr:nvCxnSpPr>
        <xdr:cNvPr id="2" name="Straight Arrow Connector 1">
          <a:extLst>
            <a:ext uri="{FF2B5EF4-FFF2-40B4-BE49-F238E27FC236}">
              <a16:creationId xmlns:a16="http://schemas.microsoft.com/office/drawing/2014/main" id="{53051D10-5BB0-44D2-A871-575D4A540CE1}"/>
            </a:ext>
          </a:extLst>
        </xdr:cNvPr>
        <xdr:cNvCxnSpPr/>
      </xdr:nvCxnSpPr>
      <xdr:spPr>
        <a:xfrm flipH="1">
          <a:off x="275167" y="1663700"/>
          <a:ext cx="232832" cy="226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349251</xdr:colOff>
      <xdr:row>7</xdr:row>
      <xdr:rowOff>190500</xdr:rowOff>
    </xdr:from>
    <xdr:to>
      <xdr:col>0</xdr:col>
      <xdr:colOff>804333</xdr:colOff>
      <xdr:row>9</xdr:row>
      <xdr:rowOff>31750</xdr:rowOff>
    </xdr:to>
    <xdr:cxnSp macro="">
      <xdr:nvCxnSpPr>
        <xdr:cNvPr id="2" name="Straight Arrow Connector 1">
          <a:extLst>
            <a:ext uri="{FF2B5EF4-FFF2-40B4-BE49-F238E27FC236}">
              <a16:creationId xmlns:a16="http://schemas.microsoft.com/office/drawing/2014/main" id="{4CF06AF2-0929-4FD0-BAC6-709A17D29A5B}"/>
            </a:ext>
          </a:extLst>
        </xdr:cNvPr>
        <xdr:cNvCxnSpPr/>
      </xdr:nvCxnSpPr>
      <xdr:spPr>
        <a:xfrm flipH="1">
          <a:off x="349251" y="1809750"/>
          <a:ext cx="45508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349251</xdr:colOff>
      <xdr:row>7</xdr:row>
      <xdr:rowOff>21167</xdr:rowOff>
    </xdr:from>
    <xdr:to>
      <xdr:col>0</xdr:col>
      <xdr:colOff>687917</xdr:colOff>
      <xdr:row>8</xdr:row>
      <xdr:rowOff>31750</xdr:rowOff>
    </xdr:to>
    <xdr:cxnSp macro="">
      <xdr:nvCxnSpPr>
        <xdr:cNvPr id="2" name="Straight Arrow Connector 1">
          <a:extLst>
            <a:ext uri="{FF2B5EF4-FFF2-40B4-BE49-F238E27FC236}">
              <a16:creationId xmlns:a16="http://schemas.microsoft.com/office/drawing/2014/main" id="{BE4BC799-44C8-4711-9230-32E59399300B}"/>
            </a:ext>
          </a:extLst>
        </xdr:cNvPr>
        <xdr:cNvCxnSpPr/>
      </xdr:nvCxnSpPr>
      <xdr:spPr>
        <a:xfrm flipH="1">
          <a:off x="349251" y="1653117"/>
          <a:ext cx="338666" cy="1947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582083</xdr:colOff>
      <xdr:row>7</xdr:row>
      <xdr:rowOff>10583</xdr:rowOff>
    </xdr:from>
    <xdr:to>
      <xdr:col>1</xdr:col>
      <xdr:colOff>613832</xdr:colOff>
      <xdr:row>11</xdr:row>
      <xdr:rowOff>74084</xdr:rowOff>
    </xdr:to>
    <xdr:cxnSp macro="">
      <xdr:nvCxnSpPr>
        <xdr:cNvPr id="3" name="Straight Arrow Connector 2">
          <a:extLst>
            <a:ext uri="{FF2B5EF4-FFF2-40B4-BE49-F238E27FC236}">
              <a16:creationId xmlns:a16="http://schemas.microsoft.com/office/drawing/2014/main" id="{EAF9346B-2971-44EF-A1E4-D3808AB733B2}"/>
            </a:ext>
          </a:extLst>
        </xdr:cNvPr>
        <xdr:cNvCxnSpPr/>
      </xdr:nvCxnSpPr>
      <xdr:spPr>
        <a:xfrm flipH="1">
          <a:off x="582083" y="1642533"/>
          <a:ext cx="927099" cy="8128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560917</xdr:colOff>
      <xdr:row>7</xdr:row>
      <xdr:rowOff>26458</xdr:rowOff>
    </xdr:from>
    <xdr:to>
      <xdr:col>2</xdr:col>
      <xdr:colOff>232833</xdr:colOff>
      <xdr:row>13</xdr:row>
      <xdr:rowOff>179916</xdr:rowOff>
    </xdr:to>
    <xdr:cxnSp macro="">
      <xdr:nvCxnSpPr>
        <xdr:cNvPr id="4" name="Straight Arrow Connector 3">
          <a:extLst>
            <a:ext uri="{FF2B5EF4-FFF2-40B4-BE49-F238E27FC236}">
              <a16:creationId xmlns:a16="http://schemas.microsoft.com/office/drawing/2014/main" id="{B93D62B7-C70D-47CB-BC18-960559CF0740}"/>
            </a:ext>
          </a:extLst>
        </xdr:cNvPr>
        <xdr:cNvCxnSpPr/>
      </xdr:nvCxnSpPr>
      <xdr:spPr>
        <a:xfrm flipH="1">
          <a:off x="560917" y="1658408"/>
          <a:ext cx="1456266" cy="12837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349251</xdr:colOff>
      <xdr:row>7</xdr:row>
      <xdr:rowOff>190500</xdr:rowOff>
    </xdr:from>
    <xdr:to>
      <xdr:col>0</xdr:col>
      <xdr:colOff>582083</xdr:colOff>
      <xdr:row>9</xdr:row>
      <xdr:rowOff>31750</xdr:rowOff>
    </xdr:to>
    <xdr:cxnSp macro="">
      <xdr:nvCxnSpPr>
        <xdr:cNvPr id="2" name="Straight Arrow Connector 1">
          <a:extLst>
            <a:ext uri="{FF2B5EF4-FFF2-40B4-BE49-F238E27FC236}">
              <a16:creationId xmlns:a16="http://schemas.microsoft.com/office/drawing/2014/main" id="{09C69280-6085-4A46-B0D9-BB6C05DAEA91}"/>
            </a:ext>
          </a:extLst>
        </xdr:cNvPr>
        <xdr:cNvCxnSpPr/>
      </xdr:nvCxnSpPr>
      <xdr:spPr>
        <a:xfrm flipH="1">
          <a:off x="349251" y="1809750"/>
          <a:ext cx="232832" cy="222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349251</xdr:colOff>
      <xdr:row>8</xdr:row>
      <xdr:rowOff>21167</xdr:rowOff>
    </xdr:from>
    <xdr:to>
      <xdr:col>1</xdr:col>
      <xdr:colOff>211667</xdr:colOff>
      <xdr:row>9</xdr:row>
      <xdr:rowOff>31750</xdr:rowOff>
    </xdr:to>
    <xdr:cxnSp macro="">
      <xdr:nvCxnSpPr>
        <xdr:cNvPr id="2" name="Straight Arrow Connector 1">
          <a:extLst>
            <a:ext uri="{FF2B5EF4-FFF2-40B4-BE49-F238E27FC236}">
              <a16:creationId xmlns:a16="http://schemas.microsoft.com/office/drawing/2014/main" id="{E2AE43A8-00A3-4AC7-BC52-3B72BF615E12}"/>
            </a:ext>
          </a:extLst>
        </xdr:cNvPr>
        <xdr:cNvCxnSpPr/>
      </xdr:nvCxnSpPr>
      <xdr:spPr>
        <a:xfrm flipH="1">
          <a:off x="349251" y="1837267"/>
          <a:ext cx="757766" cy="1947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433917</xdr:colOff>
      <xdr:row>8</xdr:row>
      <xdr:rowOff>0</xdr:rowOff>
    </xdr:from>
    <xdr:to>
      <xdr:col>2</xdr:col>
      <xdr:colOff>476250</xdr:colOff>
      <xdr:row>12</xdr:row>
      <xdr:rowOff>10584</xdr:rowOff>
    </xdr:to>
    <xdr:cxnSp macro="">
      <xdr:nvCxnSpPr>
        <xdr:cNvPr id="3" name="Straight Arrow Connector 2">
          <a:extLst>
            <a:ext uri="{FF2B5EF4-FFF2-40B4-BE49-F238E27FC236}">
              <a16:creationId xmlns:a16="http://schemas.microsoft.com/office/drawing/2014/main" id="{C89CFB6E-8370-4A6E-BBDD-C0140CE2121F}"/>
            </a:ext>
          </a:extLst>
        </xdr:cNvPr>
        <xdr:cNvCxnSpPr/>
      </xdr:nvCxnSpPr>
      <xdr:spPr>
        <a:xfrm flipH="1">
          <a:off x="433917" y="1816100"/>
          <a:ext cx="1826683" cy="7598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349251</xdr:colOff>
      <xdr:row>6</xdr:row>
      <xdr:rowOff>179916</xdr:rowOff>
    </xdr:from>
    <xdr:to>
      <xdr:col>1</xdr:col>
      <xdr:colOff>412750</xdr:colOff>
      <xdr:row>8</xdr:row>
      <xdr:rowOff>31750</xdr:rowOff>
    </xdr:to>
    <xdr:cxnSp macro="">
      <xdr:nvCxnSpPr>
        <xdr:cNvPr id="2" name="Straight Arrow Connector 1">
          <a:extLst>
            <a:ext uri="{FF2B5EF4-FFF2-40B4-BE49-F238E27FC236}">
              <a16:creationId xmlns:a16="http://schemas.microsoft.com/office/drawing/2014/main" id="{95BD2DB3-E77C-4AF3-992A-24AC9DC5385B}"/>
            </a:ext>
          </a:extLst>
        </xdr:cNvPr>
        <xdr:cNvCxnSpPr/>
      </xdr:nvCxnSpPr>
      <xdr:spPr>
        <a:xfrm flipH="1">
          <a:off x="349251" y="1615016"/>
          <a:ext cx="958849" cy="232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402167</xdr:colOff>
      <xdr:row>7</xdr:row>
      <xdr:rowOff>10583</xdr:rowOff>
    </xdr:from>
    <xdr:to>
      <xdr:col>1</xdr:col>
      <xdr:colOff>613833</xdr:colOff>
      <xdr:row>11</xdr:row>
      <xdr:rowOff>31750</xdr:rowOff>
    </xdr:to>
    <xdr:cxnSp macro="">
      <xdr:nvCxnSpPr>
        <xdr:cNvPr id="3" name="Straight Arrow Connector 2">
          <a:extLst>
            <a:ext uri="{FF2B5EF4-FFF2-40B4-BE49-F238E27FC236}">
              <a16:creationId xmlns:a16="http://schemas.microsoft.com/office/drawing/2014/main" id="{9A5A8EE9-B42B-49F4-ADD7-0D83AAB2825B}"/>
            </a:ext>
          </a:extLst>
        </xdr:cNvPr>
        <xdr:cNvCxnSpPr/>
      </xdr:nvCxnSpPr>
      <xdr:spPr>
        <a:xfrm flipH="1">
          <a:off x="402167" y="1642533"/>
          <a:ext cx="1107016" cy="7704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349252</xdr:colOff>
      <xdr:row>6</xdr:row>
      <xdr:rowOff>169333</xdr:rowOff>
    </xdr:from>
    <xdr:to>
      <xdr:col>1</xdr:col>
      <xdr:colOff>539750</xdr:colOff>
      <xdr:row>8</xdr:row>
      <xdr:rowOff>31750</xdr:rowOff>
    </xdr:to>
    <xdr:cxnSp macro="">
      <xdr:nvCxnSpPr>
        <xdr:cNvPr id="2" name="Straight Arrow Connector 1">
          <a:extLst>
            <a:ext uri="{FF2B5EF4-FFF2-40B4-BE49-F238E27FC236}">
              <a16:creationId xmlns:a16="http://schemas.microsoft.com/office/drawing/2014/main" id="{AB2DDF6F-9D2C-4333-B4E4-6AB092BBD33D}"/>
            </a:ext>
          </a:extLst>
        </xdr:cNvPr>
        <xdr:cNvCxnSpPr/>
      </xdr:nvCxnSpPr>
      <xdr:spPr>
        <a:xfrm flipH="1">
          <a:off x="349252" y="1604433"/>
          <a:ext cx="1085848" cy="243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349252</xdr:colOff>
      <xdr:row>6</xdr:row>
      <xdr:rowOff>190500</xdr:rowOff>
    </xdr:from>
    <xdr:to>
      <xdr:col>2</xdr:col>
      <xdr:colOff>201083</xdr:colOff>
      <xdr:row>11</xdr:row>
      <xdr:rowOff>31750</xdr:rowOff>
    </xdr:to>
    <xdr:cxnSp macro="">
      <xdr:nvCxnSpPr>
        <xdr:cNvPr id="3" name="Straight Arrow Connector 2">
          <a:extLst>
            <a:ext uri="{FF2B5EF4-FFF2-40B4-BE49-F238E27FC236}">
              <a16:creationId xmlns:a16="http://schemas.microsoft.com/office/drawing/2014/main" id="{E6F23F2E-A2DF-4A8E-A250-BE4BE629BE1D}"/>
            </a:ext>
          </a:extLst>
        </xdr:cNvPr>
        <xdr:cNvCxnSpPr/>
      </xdr:nvCxnSpPr>
      <xdr:spPr>
        <a:xfrm flipH="1">
          <a:off x="349252" y="1625600"/>
          <a:ext cx="1636181" cy="78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592667</xdr:colOff>
      <xdr:row>6</xdr:row>
      <xdr:rowOff>169333</xdr:rowOff>
    </xdr:from>
    <xdr:to>
      <xdr:col>1</xdr:col>
      <xdr:colOff>762000</xdr:colOff>
      <xdr:row>12</xdr:row>
      <xdr:rowOff>31750</xdr:rowOff>
    </xdr:to>
    <xdr:cxnSp macro="">
      <xdr:nvCxnSpPr>
        <xdr:cNvPr id="2" name="Straight Arrow Connector 1">
          <a:extLst>
            <a:ext uri="{FF2B5EF4-FFF2-40B4-BE49-F238E27FC236}">
              <a16:creationId xmlns:a16="http://schemas.microsoft.com/office/drawing/2014/main" id="{4A04B8E0-9303-4CAE-8C0E-C32D90AB82A9}"/>
            </a:ext>
          </a:extLst>
        </xdr:cNvPr>
        <xdr:cNvCxnSpPr/>
      </xdr:nvCxnSpPr>
      <xdr:spPr>
        <a:xfrm flipH="1">
          <a:off x="592667" y="1598083"/>
          <a:ext cx="867833" cy="9927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xdr:colOff>
      <xdr:row>6</xdr:row>
      <xdr:rowOff>169333</xdr:rowOff>
    </xdr:from>
    <xdr:to>
      <xdr:col>3</xdr:col>
      <xdr:colOff>338668</xdr:colOff>
      <xdr:row>15</xdr:row>
      <xdr:rowOff>52916</xdr:rowOff>
    </xdr:to>
    <xdr:cxnSp macro="">
      <xdr:nvCxnSpPr>
        <xdr:cNvPr id="3" name="Straight Arrow Connector 2">
          <a:extLst>
            <a:ext uri="{FF2B5EF4-FFF2-40B4-BE49-F238E27FC236}">
              <a16:creationId xmlns:a16="http://schemas.microsoft.com/office/drawing/2014/main" id="{63F497EA-C64A-44BB-B9BF-B2A0BCB0F10C}"/>
            </a:ext>
          </a:extLst>
        </xdr:cNvPr>
        <xdr:cNvCxnSpPr/>
      </xdr:nvCxnSpPr>
      <xdr:spPr>
        <a:xfrm flipH="1">
          <a:off x="730250" y="1598083"/>
          <a:ext cx="2205568" cy="15790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592667</xdr:colOff>
      <xdr:row>6</xdr:row>
      <xdr:rowOff>169333</xdr:rowOff>
    </xdr:from>
    <xdr:to>
      <xdr:col>1</xdr:col>
      <xdr:colOff>762000</xdr:colOff>
      <xdr:row>12</xdr:row>
      <xdr:rowOff>31750</xdr:rowOff>
    </xdr:to>
    <xdr:cxnSp macro="">
      <xdr:nvCxnSpPr>
        <xdr:cNvPr id="2" name="Straight Arrow Connector 1">
          <a:extLst>
            <a:ext uri="{FF2B5EF4-FFF2-40B4-BE49-F238E27FC236}">
              <a16:creationId xmlns:a16="http://schemas.microsoft.com/office/drawing/2014/main" id="{32474B0A-62EC-4850-8EF9-6C7F6C863A72}"/>
            </a:ext>
          </a:extLst>
        </xdr:cNvPr>
        <xdr:cNvCxnSpPr/>
      </xdr:nvCxnSpPr>
      <xdr:spPr>
        <a:xfrm flipH="1">
          <a:off x="592667" y="1598083"/>
          <a:ext cx="988483" cy="9927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31751</xdr:colOff>
      <xdr:row>7</xdr:row>
      <xdr:rowOff>0</xdr:rowOff>
    </xdr:from>
    <xdr:to>
      <xdr:col>6</xdr:col>
      <xdr:colOff>349250</xdr:colOff>
      <xdr:row>15</xdr:row>
      <xdr:rowOff>52916</xdr:rowOff>
    </xdr:to>
    <xdr:cxnSp macro="">
      <xdr:nvCxnSpPr>
        <xdr:cNvPr id="3" name="Straight Arrow Connector 2">
          <a:extLst>
            <a:ext uri="{FF2B5EF4-FFF2-40B4-BE49-F238E27FC236}">
              <a16:creationId xmlns:a16="http://schemas.microsoft.com/office/drawing/2014/main" id="{02BB2459-F62A-4F84-8471-C3A5D52B8CD2}"/>
            </a:ext>
          </a:extLst>
        </xdr:cNvPr>
        <xdr:cNvCxnSpPr/>
      </xdr:nvCxnSpPr>
      <xdr:spPr>
        <a:xfrm flipH="1">
          <a:off x="850901" y="1625600"/>
          <a:ext cx="4210049" cy="15515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603250</xdr:colOff>
      <xdr:row>7</xdr:row>
      <xdr:rowOff>0</xdr:rowOff>
    </xdr:from>
    <xdr:to>
      <xdr:col>3</xdr:col>
      <xdr:colOff>0</xdr:colOff>
      <xdr:row>18</xdr:row>
      <xdr:rowOff>42333</xdr:rowOff>
    </xdr:to>
    <xdr:cxnSp macro="">
      <xdr:nvCxnSpPr>
        <xdr:cNvPr id="4" name="Straight Arrow Connector 3">
          <a:extLst>
            <a:ext uri="{FF2B5EF4-FFF2-40B4-BE49-F238E27FC236}">
              <a16:creationId xmlns:a16="http://schemas.microsoft.com/office/drawing/2014/main" id="{5C088FEC-06F1-4EBE-B740-9888A85E599D}"/>
            </a:ext>
          </a:extLst>
        </xdr:cNvPr>
        <xdr:cNvCxnSpPr/>
      </xdr:nvCxnSpPr>
      <xdr:spPr>
        <a:xfrm flipH="1">
          <a:off x="603250" y="1625600"/>
          <a:ext cx="1733550" cy="21060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592667</xdr:colOff>
      <xdr:row>7</xdr:row>
      <xdr:rowOff>169333</xdr:rowOff>
    </xdr:from>
    <xdr:to>
      <xdr:col>1</xdr:col>
      <xdr:colOff>762000</xdr:colOff>
      <xdr:row>12</xdr:row>
      <xdr:rowOff>31750</xdr:rowOff>
    </xdr:to>
    <xdr:cxnSp macro="">
      <xdr:nvCxnSpPr>
        <xdr:cNvPr id="2" name="Straight Arrow Connector 1">
          <a:extLst>
            <a:ext uri="{FF2B5EF4-FFF2-40B4-BE49-F238E27FC236}">
              <a16:creationId xmlns:a16="http://schemas.microsoft.com/office/drawing/2014/main" id="{9AD092B7-155E-494A-92D2-B325F51D5321}"/>
            </a:ext>
          </a:extLst>
        </xdr:cNvPr>
        <xdr:cNvCxnSpPr/>
      </xdr:nvCxnSpPr>
      <xdr:spPr>
        <a:xfrm flipH="1">
          <a:off x="592667" y="1782233"/>
          <a:ext cx="937683" cy="80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433918</xdr:colOff>
      <xdr:row>8</xdr:row>
      <xdr:rowOff>21167</xdr:rowOff>
    </xdr:from>
    <xdr:to>
      <xdr:col>1</xdr:col>
      <xdr:colOff>74083</xdr:colOff>
      <xdr:row>9</xdr:row>
      <xdr:rowOff>74083</xdr:rowOff>
    </xdr:to>
    <xdr:cxnSp macro="">
      <xdr:nvCxnSpPr>
        <xdr:cNvPr id="3" name="Straight Arrow Connector 2">
          <a:extLst>
            <a:ext uri="{FF2B5EF4-FFF2-40B4-BE49-F238E27FC236}">
              <a16:creationId xmlns:a16="http://schemas.microsoft.com/office/drawing/2014/main" id="{BEBE312A-5D2A-4506-AE8A-38CEB4EBC90D}"/>
            </a:ext>
          </a:extLst>
        </xdr:cNvPr>
        <xdr:cNvCxnSpPr/>
      </xdr:nvCxnSpPr>
      <xdr:spPr>
        <a:xfrm flipH="1">
          <a:off x="433918" y="1830917"/>
          <a:ext cx="408515" cy="237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338667</xdr:colOff>
      <xdr:row>31</xdr:row>
      <xdr:rowOff>127000</xdr:rowOff>
    </xdr:from>
    <xdr:to>
      <xdr:col>9</xdr:col>
      <xdr:colOff>645584</xdr:colOff>
      <xdr:row>32</xdr:row>
      <xdr:rowOff>95250</xdr:rowOff>
    </xdr:to>
    <xdr:cxnSp macro="">
      <xdr:nvCxnSpPr>
        <xdr:cNvPr id="4" name="Straight Arrow Connector 3">
          <a:extLst>
            <a:ext uri="{FF2B5EF4-FFF2-40B4-BE49-F238E27FC236}">
              <a16:creationId xmlns:a16="http://schemas.microsoft.com/office/drawing/2014/main" id="{C4D94ED9-D33F-49E5-BE62-D061AF408DBC}"/>
            </a:ext>
          </a:extLst>
        </xdr:cNvPr>
        <xdr:cNvCxnSpPr/>
      </xdr:nvCxnSpPr>
      <xdr:spPr>
        <a:xfrm>
          <a:off x="6923617" y="6273800"/>
          <a:ext cx="916517"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243417</xdr:colOff>
      <xdr:row>8</xdr:row>
      <xdr:rowOff>10584</xdr:rowOff>
    </xdr:from>
    <xdr:to>
      <xdr:col>1</xdr:col>
      <xdr:colOff>412750</xdr:colOff>
      <xdr:row>12</xdr:row>
      <xdr:rowOff>74084</xdr:rowOff>
    </xdr:to>
    <xdr:cxnSp macro="">
      <xdr:nvCxnSpPr>
        <xdr:cNvPr id="2" name="Straight Arrow Connector 1">
          <a:extLst>
            <a:ext uri="{FF2B5EF4-FFF2-40B4-BE49-F238E27FC236}">
              <a16:creationId xmlns:a16="http://schemas.microsoft.com/office/drawing/2014/main" id="{D81C9F2B-2EE0-472B-A999-C23B8ECE35E1}"/>
            </a:ext>
          </a:extLst>
        </xdr:cNvPr>
        <xdr:cNvCxnSpPr/>
      </xdr:nvCxnSpPr>
      <xdr:spPr>
        <a:xfrm flipH="1">
          <a:off x="243417" y="1820334"/>
          <a:ext cx="937683" cy="812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433918</xdr:colOff>
      <xdr:row>8</xdr:row>
      <xdr:rowOff>21167</xdr:rowOff>
    </xdr:from>
    <xdr:to>
      <xdr:col>1</xdr:col>
      <xdr:colOff>74083</xdr:colOff>
      <xdr:row>9</xdr:row>
      <xdr:rowOff>74083</xdr:rowOff>
    </xdr:to>
    <xdr:cxnSp macro="">
      <xdr:nvCxnSpPr>
        <xdr:cNvPr id="3" name="Straight Arrow Connector 2">
          <a:extLst>
            <a:ext uri="{FF2B5EF4-FFF2-40B4-BE49-F238E27FC236}">
              <a16:creationId xmlns:a16="http://schemas.microsoft.com/office/drawing/2014/main" id="{B9DAB261-38EB-46FF-B9CE-A47ACA2DD1F7}"/>
            </a:ext>
          </a:extLst>
        </xdr:cNvPr>
        <xdr:cNvCxnSpPr/>
      </xdr:nvCxnSpPr>
      <xdr:spPr>
        <a:xfrm flipH="1">
          <a:off x="433918" y="1830917"/>
          <a:ext cx="408515" cy="237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592667</xdr:colOff>
      <xdr:row>6</xdr:row>
      <xdr:rowOff>169333</xdr:rowOff>
    </xdr:from>
    <xdr:to>
      <xdr:col>1</xdr:col>
      <xdr:colOff>762000</xdr:colOff>
      <xdr:row>11</xdr:row>
      <xdr:rowOff>31750</xdr:rowOff>
    </xdr:to>
    <xdr:cxnSp macro="">
      <xdr:nvCxnSpPr>
        <xdr:cNvPr id="2" name="Straight Arrow Connector 1">
          <a:extLst>
            <a:ext uri="{FF2B5EF4-FFF2-40B4-BE49-F238E27FC236}">
              <a16:creationId xmlns:a16="http://schemas.microsoft.com/office/drawing/2014/main" id="{240191AC-23FC-4BE0-919D-FE96EDB891B5}"/>
            </a:ext>
          </a:extLst>
        </xdr:cNvPr>
        <xdr:cNvCxnSpPr/>
      </xdr:nvCxnSpPr>
      <xdr:spPr>
        <a:xfrm flipH="1">
          <a:off x="592667" y="1598083"/>
          <a:ext cx="1020233" cy="808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433918</xdr:colOff>
      <xdr:row>7</xdr:row>
      <xdr:rowOff>21167</xdr:rowOff>
    </xdr:from>
    <xdr:to>
      <xdr:col>1</xdr:col>
      <xdr:colOff>74083</xdr:colOff>
      <xdr:row>8</xdr:row>
      <xdr:rowOff>74083</xdr:rowOff>
    </xdr:to>
    <xdr:cxnSp macro="">
      <xdr:nvCxnSpPr>
        <xdr:cNvPr id="3" name="Straight Arrow Connector 2">
          <a:extLst>
            <a:ext uri="{FF2B5EF4-FFF2-40B4-BE49-F238E27FC236}">
              <a16:creationId xmlns:a16="http://schemas.microsoft.com/office/drawing/2014/main" id="{754223EA-4239-49BC-B383-BA6EB4ECE84D}"/>
            </a:ext>
          </a:extLst>
        </xdr:cNvPr>
        <xdr:cNvCxnSpPr/>
      </xdr:nvCxnSpPr>
      <xdr:spPr>
        <a:xfrm flipH="1">
          <a:off x="433918" y="1646767"/>
          <a:ext cx="491065" cy="2370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dmin\Documents\Vendor%20Partners\Physics%20Walla\Datasets\Excel%20-%20Formulas%20Reference%20WE%20PW%20workshop.xlsx" TargetMode="External"/><Relationship Id="rId1" Type="http://schemas.openxmlformats.org/officeDocument/2006/relationships/externalLinkPath" Target="Excel%20-%20Formulas%20Reference%20WE%20PW%20work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ulas"/>
      <sheetName val="MATH - SUM"/>
      <sheetName val="MATH - SUMIF"/>
      <sheetName val="MATH - SUMPRODUCT"/>
      <sheetName val="MATH - RAND"/>
      <sheetName val="MATH - RANDBETWEEN"/>
      <sheetName val="Logical - IF"/>
      <sheetName val="Sheet2"/>
      <sheetName val="Logical - AND"/>
      <sheetName val="Logical - Nested IFs"/>
      <sheetName val="Logical - OR"/>
      <sheetName val="Logical - IFERROR"/>
      <sheetName val="Logical - IFNA"/>
      <sheetName val="Text - Exact"/>
      <sheetName val="Text - TEXT"/>
      <sheetName val="Text - CONCATENATE"/>
      <sheetName val="Text - TRIM"/>
      <sheetName val="Text - SUBSTITUTE"/>
      <sheetName val="Text - VALUE"/>
      <sheetName val="Text - UPPER"/>
      <sheetName val="Text - LOWER"/>
      <sheetName val="Text - LEN"/>
      <sheetName val="Text - LEFT"/>
      <sheetName val="Text - RIGHT"/>
      <sheetName val="Text - MID"/>
      <sheetName val="Date - DATE"/>
      <sheetName val="Date - DATEVALUE"/>
      <sheetName val="Date - TODAY"/>
      <sheetName val="Date - NOW"/>
      <sheetName val="Date - DAY"/>
      <sheetName val="Date - MONTH"/>
      <sheetName val="Date - YEAR"/>
      <sheetName val="Date - WEEKDAY"/>
      <sheetName val="Time - MINUTE"/>
      <sheetName val="Time - HOUR"/>
      <sheetName val="Lookup - VLOOKUP"/>
      <sheetName val="Lookup - HLOOKUP"/>
      <sheetName val="Lookup - TRANSPOSE"/>
      <sheetName val="Lookup - MATCH"/>
      <sheetName val="MATH - ROUND"/>
      <sheetName val="MATH - EVEN"/>
      <sheetName val="MATH - ODD"/>
      <sheetName val="MATH - MOD"/>
      <sheetName val="STATISTICAL - MIN"/>
      <sheetName val="STATISTICAL - MAX"/>
      <sheetName val="STATISTICAL - AVERAGE"/>
      <sheetName val="STATISTICAL - SMALL"/>
      <sheetName val="STATISTICAL - LARGE"/>
      <sheetName val="STATISTICAL - COUNT"/>
      <sheetName val="STATISTICAL - COUNTIF"/>
      <sheetName val="STATISTICAL - STDEV"/>
      <sheetName val="STATISTICAL - VAR"/>
      <sheetName val="STATISTICAL - CORREL"/>
      <sheetName val="STATISTICAL - MEDIAN"/>
      <sheetName val="STATISTICAL - NORMAL CURVE"/>
      <sheetName val="FINANCIAL functions"/>
      <sheetName val="More questions"/>
      <sheetName val="VlookUp"/>
      <sheetName val="Hlookup"/>
      <sheetName val="Transpo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CE69D-2B4A-4684-9B41-6AB536690A04}" name="Table1" displayName="Table1" ref="A2:O18" totalsRowCount="1" tableBorderDxfId="30">
  <autoFilter ref="A2:O17" xr:uid="{B09CE69D-2B4A-4684-9B41-6AB536690A04}"/>
  <tableColumns count="15">
    <tableColumn id="1" xr3:uid="{8E978A7F-8482-4D95-B768-DE382D6203BE}" name="EEID" totalsRowLabel="Total" dataDxfId="29" totalsRowDxfId="28"/>
    <tableColumn id="2" xr3:uid="{8FE879DC-FF5E-44FD-BC78-D4CFC1BDB0F5}" name="Full Name" totalsRowFunction="custom" totalsRowDxfId="27">
      <totalsRowFormula>COUNTA(A3:A17)</totalsRowFormula>
    </tableColumn>
    <tableColumn id="3" xr3:uid="{B17728FE-15CB-4FF0-BF03-737F26088B39}" name="Job Title" dataDxfId="26" totalsRowDxfId="25"/>
    <tableColumn id="4" xr3:uid="{BBDC47FF-D503-4C9A-8379-8548245113AB}" name="Dept" dataDxfId="24" totalsRowDxfId="23"/>
    <tableColumn id="5" xr3:uid="{C841F719-222B-4C74-A3F8-3A473891C269}" name="Business Unit" dataDxfId="22" totalsRowDxfId="21"/>
    <tableColumn id="6" xr3:uid="{0E8A3ABF-448D-41CE-A08F-74D64104BE9C}" name="Gender" dataDxfId="20" totalsRowDxfId="19"/>
    <tableColumn id="7" xr3:uid="{D17926EC-8688-4D6E-A9C7-BDA6815A4F22}" name="Ethnicity" dataDxfId="18" totalsRowDxfId="17"/>
    <tableColumn id="8" xr3:uid="{90AEC8F1-4D3F-4652-BDE5-F2779A6DDFBF}" name="Age" dataDxfId="16" totalsRowDxfId="15">
      <calculatedColumnFormula>RANDBETWEEN(25,60)</calculatedColumnFormula>
    </tableColumn>
    <tableColumn id="9" xr3:uid="{8BD860D6-63AD-4CED-BF3D-25AFEE2CEA78}" name="Hire Date" dataDxfId="14" totalsRowDxfId="13"/>
    <tableColumn id="10" xr3:uid="{06069DD8-A8CD-416C-B33E-E06329D4A260}" name="Annual Salary" totalsRowFunction="custom" dataDxfId="12" totalsRowDxfId="11">
      <totalsRowFormula>SUM(J3:J17)</totalsRowFormula>
    </tableColumn>
    <tableColumn id="11" xr3:uid="{C2745784-090C-4A0A-B7A3-6065D908C705}" name="Bonus %" totalsRowFunction="custom" dataDxfId="10" totalsRowDxfId="9">
      <totalsRowFormula>AVERAGE(K3:K17)</totalsRowFormula>
    </tableColumn>
    <tableColumn id="12" xr3:uid="{357E7A1F-2AAD-4CAB-BD25-C31577B88506}" name="Country" dataDxfId="8" totalsRowDxfId="7"/>
    <tableColumn id="13" xr3:uid="{BD5B1044-3443-4F3B-AEF3-AF0882A7FDBA}" name="City" dataDxfId="6" totalsRowDxfId="5"/>
    <tableColumn id="14" xr3:uid="{CABFA7D3-D277-45D8-9AEA-D056C6F0C37B}" name="Exit Date" dataDxfId="4" totalsRowDxfId="3"/>
    <tableColumn id="15" xr3:uid="{7C616868-E4EC-4BC8-A5C8-E784AF50A539}" name="Percentage Bonus" totalsRowFunction="sum" dataDxfId="2" totalsRowDxfId="1"/>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09F8B-7635-4524-BC23-A09AC7C28ABD}">
  <sheetPr>
    <tabColor rgb="FFFFC000"/>
  </sheetPr>
  <dimension ref="A1:O551"/>
  <sheetViews>
    <sheetView workbookViewId="0">
      <selection activeCell="G20" sqref="G20"/>
    </sheetView>
  </sheetViews>
  <sheetFormatPr defaultRowHeight="13" x14ac:dyDescent="0.35"/>
  <cols>
    <col min="1" max="1" width="6.26953125" style="16" bestFit="1" customWidth="1"/>
    <col min="2" max="2" width="15" style="16" bestFit="1" customWidth="1"/>
    <col min="3" max="3" width="23.7265625" style="16" bestFit="1" customWidth="1"/>
    <col min="4" max="4" width="14.453125" style="16" bestFit="1" customWidth="1"/>
    <col min="5" max="5" width="20.1796875" style="16" bestFit="1" customWidth="1"/>
    <col min="6" max="6" width="8.453125" style="16" customWidth="1"/>
    <col min="7" max="7" width="9.453125" style="16" customWidth="1"/>
    <col min="8" max="8" width="5.6328125" style="16" customWidth="1"/>
    <col min="9" max="9" width="11" style="16" customWidth="1"/>
    <col min="10" max="10" width="15.81640625" style="16" bestFit="1" customWidth="1"/>
    <col min="11" max="11" width="9.36328125" style="16" customWidth="1"/>
    <col min="12" max="12" width="8.90625" style="16" customWidth="1"/>
    <col min="13" max="13" width="9.453125" style="16" bestFit="1" customWidth="1"/>
    <col min="14" max="14" width="9.7265625" style="16" customWidth="1"/>
    <col min="15" max="15" width="16.36328125" style="16" customWidth="1"/>
    <col min="16" max="16384" width="8.7265625" style="16"/>
  </cols>
  <sheetData>
    <row r="1" spans="1:15" x14ac:dyDescent="0.35">
      <c r="A1" s="21"/>
      <c r="B1" s="21"/>
      <c r="C1" s="21"/>
      <c r="D1" s="21"/>
      <c r="E1" s="21"/>
      <c r="F1" s="43" t="s">
        <v>121</v>
      </c>
      <c r="G1" s="44"/>
      <c r="H1" s="44"/>
      <c r="I1" s="44"/>
      <c r="J1" s="44"/>
      <c r="K1" s="45"/>
      <c r="L1" s="21"/>
      <c r="M1" s="21"/>
      <c r="N1" s="21"/>
    </row>
    <row r="2" spans="1:15" s="15" customFormat="1" ht="26" x14ac:dyDescent="0.35">
      <c r="A2" s="33" t="s">
        <v>1</v>
      </c>
      <c r="B2" s="13" t="s">
        <v>2</v>
      </c>
      <c r="C2" s="13" t="s">
        <v>3</v>
      </c>
      <c r="D2" s="13" t="s">
        <v>120</v>
      </c>
      <c r="E2" s="13" t="s">
        <v>4</v>
      </c>
      <c r="F2" s="13" t="s">
        <v>5</v>
      </c>
      <c r="G2" s="13" t="s">
        <v>6</v>
      </c>
      <c r="H2" s="13" t="s">
        <v>7</v>
      </c>
      <c r="I2" s="13" t="s">
        <v>8</v>
      </c>
      <c r="J2" s="20" t="s">
        <v>9</v>
      </c>
      <c r="K2" s="20" t="s">
        <v>10</v>
      </c>
      <c r="L2" s="13" t="s">
        <v>11</v>
      </c>
      <c r="M2" s="13" t="s">
        <v>12</v>
      </c>
      <c r="N2" s="14" t="s">
        <v>13</v>
      </c>
      <c r="O2" s="15" t="s">
        <v>122</v>
      </c>
    </row>
    <row r="3" spans="1:15" x14ac:dyDescent="0.35">
      <c r="A3" s="34" t="s">
        <v>14</v>
      </c>
      <c r="B3" s="12" t="s">
        <v>15</v>
      </c>
      <c r="C3" s="12" t="s">
        <v>16</v>
      </c>
      <c r="D3" s="12" t="s">
        <v>17</v>
      </c>
      <c r="E3" s="12" t="s">
        <v>18</v>
      </c>
      <c r="F3" s="12" t="s">
        <v>19</v>
      </c>
      <c r="G3" s="12" t="s">
        <v>20</v>
      </c>
      <c r="H3" s="12">
        <f ca="1">RANDBETWEEN(25,60)</f>
        <v>39</v>
      </c>
      <c r="I3" s="18">
        <v>33612</v>
      </c>
      <c r="J3" s="32">
        <v>78000</v>
      </c>
      <c r="K3" s="19">
        <v>0.1</v>
      </c>
      <c r="L3" s="12" t="s">
        <v>21</v>
      </c>
      <c r="M3" s="12" t="s">
        <v>22</v>
      </c>
      <c r="N3" s="18" t="s">
        <v>23</v>
      </c>
      <c r="O3" s="31">
        <v>5.2499999999999998E-2</v>
      </c>
    </row>
    <row r="4" spans="1:15" x14ac:dyDescent="0.35">
      <c r="A4" s="34" t="s">
        <v>24</v>
      </c>
      <c r="B4" s="12" t="s">
        <v>25</v>
      </c>
      <c r="C4" s="12" t="s">
        <v>26</v>
      </c>
      <c r="D4" s="12" t="s">
        <v>27</v>
      </c>
      <c r="E4" s="12" t="s">
        <v>28</v>
      </c>
      <c r="F4" s="12" t="s">
        <v>19</v>
      </c>
      <c r="G4" s="12" t="s">
        <v>20</v>
      </c>
      <c r="H4" s="12">
        <f t="shared" ref="H4:H17" ca="1" si="0">RANDBETWEEN(25,60)</f>
        <v>39</v>
      </c>
      <c r="I4" s="18">
        <v>33682</v>
      </c>
      <c r="J4" s="32">
        <v>61000</v>
      </c>
      <c r="K4" s="19">
        <v>0.13</v>
      </c>
      <c r="L4" s="12" t="s">
        <v>21</v>
      </c>
      <c r="M4" s="12" t="s">
        <v>29</v>
      </c>
      <c r="N4" s="18" t="s">
        <v>23</v>
      </c>
      <c r="O4" s="31">
        <v>3.3399999999999999E-2</v>
      </c>
    </row>
    <row r="5" spans="1:15" x14ac:dyDescent="0.35">
      <c r="A5" s="34" t="s">
        <v>30</v>
      </c>
      <c r="B5" s="12" t="s">
        <v>31</v>
      </c>
      <c r="C5" s="12" t="s">
        <v>32</v>
      </c>
      <c r="D5" s="12" t="s">
        <v>33</v>
      </c>
      <c r="E5" s="12" t="s">
        <v>28</v>
      </c>
      <c r="F5" s="12" t="s">
        <v>34</v>
      </c>
      <c r="G5" s="12" t="s">
        <v>20</v>
      </c>
      <c r="H5" s="12">
        <f t="shared" ca="1" si="0"/>
        <v>51</v>
      </c>
      <c r="I5" s="18">
        <v>33728</v>
      </c>
      <c r="J5" s="32">
        <v>76202</v>
      </c>
      <c r="K5" s="19">
        <v>0.09</v>
      </c>
      <c r="L5" s="12" t="s">
        <v>35</v>
      </c>
      <c r="M5" s="12" t="s">
        <v>36</v>
      </c>
      <c r="N5" s="18">
        <v>34686</v>
      </c>
      <c r="O5" s="31">
        <v>0.08</v>
      </c>
    </row>
    <row r="6" spans="1:15" x14ac:dyDescent="0.35">
      <c r="A6" s="34" t="s">
        <v>37</v>
      </c>
      <c r="B6" s="12" t="s">
        <v>38</v>
      </c>
      <c r="C6" s="35" t="s">
        <v>39</v>
      </c>
      <c r="D6" s="12" t="s">
        <v>17</v>
      </c>
      <c r="E6" s="12" t="s">
        <v>40</v>
      </c>
      <c r="F6" s="12" t="s">
        <v>19</v>
      </c>
      <c r="G6" s="12" t="s">
        <v>20</v>
      </c>
      <c r="H6" s="12">
        <f t="shared" ca="1" si="0"/>
        <v>46</v>
      </c>
      <c r="I6" s="18">
        <v>33890</v>
      </c>
      <c r="J6" s="32">
        <v>88213</v>
      </c>
      <c r="K6" s="19">
        <v>0.06</v>
      </c>
      <c r="L6" s="12" t="s">
        <v>21</v>
      </c>
      <c r="M6" s="12" t="s">
        <v>41</v>
      </c>
      <c r="N6" s="18" t="s">
        <v>23</v>
      </c>
      <c r="O6" s="31">
        <v>0.12</v>
      </c>
    </row>
    <row r="7" spans="1:15" x14ac:dyDescent="0.35">
      <c r="A7" s="34" t="s">
        <v>42</v>
      </c>
      <c r="B7" s="12" t="s">
        <v>43</v>
      </c>
      <c r="C7" s="35" t="s">
        <v>44</v>
      </c>
      <c r="D7" s="12" t="s">
        <v>27</v>
      </c>
      <c r="E7" s="12" t="s">
        <v>18</v>
      </c>
      <c r="F7" s="12" t="s">
        <v>19</v>
      </c>
      <c r="G7" s="12" t="s">
        <v>20</v>
      </c>
      <c r="H7" s="12">
        <f t="shared" ca="1" si="0"/>
        <v>33</v>
      </c>
      <c r="I7" s="18">
        <v>34383</v>
      </c>
      <c r="J7" s="32">
        <v>99624</v>
      </c>
      <c r="K7" s="19">
        <v>0.14000000000000001</v>
      </c>
      <c r="L7" s="12" t="s">
        <v>45</v>
      </c>
      <c r="M7" s="12" t="s">
        <v>46</v>
      </c>
      <c r="N7" s="18" t="s">
        <v>23</v>
      </c>
      <c r="O7" s="31">
        <v>0.11</v>
      </c>
    </row>
    <row r="8" spans="1:15" x14ac:dyDescent="0.35">
      <c r="A8" s="34" t="s">
        <v>47</v>
      </c>
      <c r="B8" s="12" t="s">
        <v>48</v>
      </c>
      <c r="C8" s="12" t="s">
        <v>49</v>
      </c>
      <c r="D8" s="12" t="s">
        <v>33</v>
      </c>
      <c r="E8" s="12" t="s">
        <v>28</v>
      </c>
      <c r="F8" s="12" t="s">
        <v>19</v>
      </c>
      <c r="G8" s="12" t="s">
        <v>20</v>
      </c>
      <c r="H8" s="12">
        <f t="shared" ca="1" si="0"/>
        <v>38</v>
      </c>
      <c r="I8" s="18">
        <v>34388</v>
      </c>
      <c r="J8" s="32">
        <v>122802</v>
      </c>
      <c r="K8" s="19">
        <v>0.08</v>
      </c>
      <c r="L8" s="12" t="s">
        <v>50</v>
      </c>
      <c r="M8" s="12" t="s">
        <v>51</v>
      </c>
      <c r="N8" s="18" t="s">
        <v>23</v>
      </c>
      <c r="O8" s="31">
        <v>0.2</v>
      </c>
    </row>
    <row r="9" spans="1:15" x14ac:dyDescent="0.35">
      <c r="A9" s="34" t="s">
        <v>52</v>
      </c>
      <c r="B9" s="12" t="s">
        <v>53</v>
      </c>
      <c r="C9" s="12" t="s">
        <v>54</v>
      </c>
      <c r="D9" s="12" t="s">
        <v>55</v>
      </c>
      <c r="E9" s="12" t="s">
        <v>18</v>
      </c>
      <c r="F9" s="12" t="s">
        <v>34</v>
      </c>
      <c r="G9" s="12" t="s">
        <v>20</v>
      </c>
      <c r="H9" s="12">
        <f t="shared" ca="1" si="0"/>
        <v>40</v>
      </c>
      <c r="I9" s="18">
        <v>34567</v>
      </c>
      <c r="J9" s="32">
        <v>93102</v>
      </c>
      <c r="K9" s="19">
        <v>0.17</v>
      </c>
      <c r="L9" s="12" t="s">
        <v>21</v>
      </c>
      <c r="M9" s="12" t="s">
        <v>56</v>
      </c>
      <c r="N9" s="18">
        <v>41621</v>
      </c>
    </row>
    <row r="10" spans="1:15" x14ac:dyDescent="0.35">
      <c r="A10" s="34" t="s">
        <v>57</v>
      </c>
      <c r="B10" s="12" t="s">
        <v>58</v>
      </c>
      <c r="C10" s="12" t="s">
        <v>49</v>
      </c>
      <c r="D10" s="12" t="s">
        <v>59</v>
      </c>
      <c r="E10" s="12" t="s">
        <v>18</v>
      </c>
      <c r="F10" s="12" t="s">
        <v>19</v>
      </c>
      <c r="G10" s="12" t="s">
        <v>20</v>
      </c>
      <c r="H10" s="12">
        <f t="shared" ca="1" si="0"/>
        <v>29</v>
      </c>
      <c r="I10" s="18">
        <v>34595</v>
      </c>
      <c r="J10" s="32">
        <v>102270</v>
      </c>
      <c r="K10" s="19">
        <v>0.17</v>
      </c>
      <c r="L10" s="12" t="s">
        <v>45</v>
      </c>
      <c r="M10" s="12" t="s">
        <v>60</v>
      </c>
      <c r="N10" s="18" t="s">
        <v>23</v>
      </c>
    </row>
    <row r="11" spans="1:15" x14ac:dyDescent="0.35">
      <c r="A11" s="34" t="s">
        <v>61</v>
      </c>
      <c r="B11" s="12" t="s">
        <v>62</v>
      </c>
      <c r="C11" s="12" t="s">
        <v>63</v>
      </c>
      <c r="D11" s="12" t="s">
        <v>33</v>
      </c>
      <c r="E11" s="12" t="s">
        <v>28</v>
      </c>
      <c r="F11" s="12" t="s">
        <v>19</v>
      </c>
      <c r="G11" s="12" t="s">
        <v>20</v>
      </c>
      <c r="H11" s="12">
        <f t="shared" ca="1" si="0"/>
        <v>49</v>
      </c>
      <c r="I11" s="18">
        <v>34692</v>
      </c>
      <c r="J11" s="32">
        <v>99774</v>
      </c>
      <c r="K11" s="19">
        <v>0.06</v>
      </c>
      <c r="L11" s="12" t="s">
        <v>21</v>
      </c>
      <c r="M11" s="12" t="s">
        <v>64</v>
      </c>
      <c r="N11" s="18" t="s">
        <v>23</v>
      </c>
    </row>
    <row r="12" spans="1:15" x14ac:dyDescent="0.35">
      <c r="A12" s="34" t="s">
        <v>65</v>
      </c>
      <c r="B12" s="12" t="s">
        <v>66</v>
      </c>
      <c r="C12" s="12" t="s">
        <v>67</v>
      </c>
      <c r="D12" s="12" t="s">
        <v>17</v>
      </c>
      <c r="E12" s="12" t="s">
        <v>28</v>
      </c>
      <c r="F12" s="12" t="s">
        <v>34</v>
      </c>
      <c r="G12" s="12" t="s">
        <v>20</v>
      </c>
      <c r="H12" s="12">
        <f t="shared" ca="1" si="0"/>
        <v>33</v>
      </c>
      <c r="I12" s="18">
        <v>34915</v>
      </c>
      <c r="J12" s="32">
        <v>80701</v>
      </c>
      <c r="K12" s="19">
        <v>7.0000000000000007E-2</v>
      </c>
      <c r="L12" s="12" t="s">
        <v>21</v>
      </c>
      <c r="M12" s="12" t="s">
        <v>68</v>
      </c>
      <c r="N12" s="18">
        <v>38456</v>
      </c>
    </row>
    <row r="13" spans="1:15" x14ac:dyDescent="0.35">
      <c r="A13" s="34" t="s">
        <v>69</v>
      </c>
      <c r="B13" s="12" t="s">
        <v>70</v>
      </c>
      <c r="C13" s="12" t="s">
        <v>26</v>
      </c>
      <c r="D13" s="12" t="s">
        <v>17</v>
      </c>
      <c r="E13" s="12" t="s">
        <v>71</v>
      </c>
      <c r="F13" s="12" t="s">
        <v>19</v>
      </c>
      <c r="G13" s="12" t="s">
        <v>20</v>
      </c>
      <c r="H13" s="12">
        <f t="shared" ca="1" si="0"/>
        <v>53</v>
      </c>
      <c r="I13" s="18">
        <v>34940</v>
      </c>
      <c r="J13" s="32">
        <v>158787</v>
      </c>
      <c r="K13" s="19">
        <v>0.06</v>
      </c>
      <c r="L13" s="12" t="s">
        <v>35</v>
      </c>
      <c r="M13" s="12" t="s">
        <v>72</v>
      </c>
      <c r="N13" s="18" t="s">
        <v>23</v>
      </c>
    </row>
    <row r="14" spans="1:15" x14ac:dyDescent="0.35">
      <c r="A14" s="34" t="s">
        <v>73</v>
      </c>
      <c r="B14" s="12" t="s">
        <v>74</v>
      </c>
      <c r="C14" s="12" t="s">
        <v>49</v>
      </c>
      <c r="D14" s="12" t="s">
        <v>55</v>
      </c>
      <c r="E14" s="12" t="s">
        <v>40</v>
      </c>
      <c r="F14" s="12" t="s">
        <v>19</v>
      </c>
      <c r="G14" s="12" t="s">
        <v>20</v>
      </c>
      <c r="H14" s="12">
        <f t="shared" ca="1" si="0"/>
        <v>55</v>
      </c>
      <c r="I14" s="18">
        <v>35019</v>
      </c>
      <c r="J14" s="32">
        <v>125936</v>
      </c>
      <c r="K14" s="19">
        <v>0.11</v>
      </c>
      <c r="L14" s="12" t="s">
        <v>21</v>
      </c>
      <c r="M14" s="12" t="s">
        <v>75</v>
      </c>
      <c r="N14" s="18" t="s">
        <v>23</v>
      </c>
    </row>
    <row r="15" spans="1:15" x14ac:dyDescent="0.35">
      <c r="A15" s="34" t="s">
        <v>76</v>
      </c>
      <c r="B15" s="12" t="s">
        <v>77</v>
      </c>
      <c r="C15" s="12" t="s">
        <v>44</v>
      </c>
      <c r="D15" s="12" t="s">
        <v>78</v>
      </c>
      <c r="E15" s="12" t="s">
        <v>40</v>
      </c>
      <c r="F15" s="12" t="s">
        <v>19</v>
      </c>
      <c r="G15" s="12" t="s">
        <v>20</v>
      </c>
      <c r="H15" s="12">
        <f t="shared" ca="1" si="0"/>
        <v>46</v>
      </c>
      <c r="I15" s="18">
        <v>35023</v>
      </c>
      <c r="J15" s="32">
        <v>30000</v>
      </c>
      <c r="K15" s="19">
        <v>0.14000000000000001</v>
      </c>
      <c r="L15" s="12" t="s">
        <v>45</v>
      </c>
      <c r="M15" s="12" t="s">
        <v>79</v>
      </c>
      <c r="N15" s="18" t="s">
        <v>23</v>
      </c>
    </row>
    <row r="16" spans="1:15" x14ac:dyDescent="0.35">
      <c r="A16" s="34" t="s">
        <v>80</v>
      </c>
      <c r="B16" s="12" t="s">
        <v>81</v>
      </c>
      <c r="C16" s="12" t="s">
        <v>26</v>
      </c>
      <c r="D16" s="12" t="s">
        <v>33</v>
      </c>
      <c r="E16" s="12" t="s">
        <v>18</v>
      </c>
      <c r="F16" s="12" t="s">
        <v>34</v>
      </c>
      <c r="G16" s="12" t="s">
        <v>20</v>
      </c>
      <c r="H16" s="12">
        <f t="shared" ca="1" si="0"/>
        <v>50</v>
      </c>
      <c r="I16" s="18">
        <v>35109</v>
      </c>
      <c r="J16" s="32">
        <v>159724</v>
      </c>
      <c r="K16" s="19">
        <v>0.06</v>
      </c>
      <c r="L16" s="12" t="s">
        <v>21</v>
      </c>
      <c r="M16" s="12" t="s">
        <v>82</v>
      </c>
      <c r="N16" s="18" t="s">
        <v>23</v>
      </c>
    </row>
    <row r="17" spans="1:15" x14ac:dyDescent="0.35">
      <c r="A17" s="34" t="s">
        <v>83</v>
      </c>
      <c r="B17" s="12" t="s">
        <v>84</v>
      </c>
      <c r="C17" s="12" t="s">
        <v>26</v>
      </c>
      <c r="D17" s="12" t="s">
        <v>78</v>
      </c>
      <c r="E17" s="12" t="s">
        <v>18</v>
      </c>
      <c r="F17" s="12" t="s">
        <v>19</v>
      </c>
      <c r="G17" s="12" t="s">
        <v>20</v>
      </c>
      <c r="H17" s="12">
        <f t="shared" ca="1" si="0"/>
        <v>60</v>
      </c>
      <c r="I17" s="18">
        <v>35187</v>
      </c>
      <c r="J17" s="32">
        <v>189933</v>
      </c>
      <c r="K17" s="19">
        <v>0.12</v>
      </c>
      <c r="L17" s="12" t="s">
        <v>35</v>
      </c>
      <c r="M17" s="12" t="s">
        <v>85</v>
      </c>
      <c r="N17" s="18" t="s">
        <v>23</v>
      </c>
    </row>
    <row r="18" spans="1:15" x14ac:dyDescent="0.35">
      <c r="A18" s="36" t="s">
        <v>123</v>
      </c>
      <c r="B18" s="37">
        <f>COUNTA(A3:A17)</f>
        <v>15</v>
      </c>
      <c r="C18" s="37"/>
      <c r="D18" s="37"/>
      <c r="E18" s="37"/>
      <c r="F18" s="37"/>
      <c r="G18" s="37"/>
      <c r="H18" s="37"/>
      <c r="I18" s="38"/>
      <c r="J18" s="39">
        <f>SUM(J3:J17)</f>
        <v>1566068</v>
      </c>
      <c r="K18" s="19">
        <f>AVERAGE(K3:K17)</f>
        <v>0.10400000000000004</v>
      </c>
      <c r="L18" s="37"/>
      <c r="M18" s="37"/>
      <c r="N18" s="38"/>
      <c r="O18" s="16">
        <f>SUBTOTAL(109,Table1[Percentage Bonus])</f>
        <v>0.59589999999999999</v>
      </c>
    </row>
    <row r="19" spans="1:15" x14ac:dyDescent="0.35">
      <c r="A19" s="17"/>
      <c r="B19" s="17"/>
      <c r="C19" s="17"/>
      <c r="D19" s="17"/>
      <c r="E19" s="17"/>
      <c r="F19" s="17"/>
      <c r="G19" s="17"/>
      <c r="H19" s="17"/>
      <c r="I19" s="17" t="s">
        <v>132</v>
      </c>
      <c r="J19" s="42">
        <f>SUMIFS(Table1[Annual Salary],Table1[Dept],"Engineering",Table1[Gender],"Male")</f>
        <v>325000</v>
      </c>
      <c r="K19" s="17"/>
      <c r="L19" s="17"/>
      <c r="M19" s="17"/>
      <c r="N19" s="17"/>
    </row>
    <row r="20" spans="1:15" x14ac:dyDescent="0.35">
      <c r="A20" s="17"/>
      <c r="B20" s="17"/>
      <c r="C20" s="17"/>
      <c r="D20" s="17"/>
      <c r="E20" s="17"/>
      <c r="F20" s="17"/>
      <c r="G20" s="17"/>
      <c r="H20" s="17"/>
      <c r="I20" s="17"/>
      <c r="J20" s="17"/>
      <c r="K20" s="17"/>
      <c r="L20" s="17"/>
      <c r="M20" s="17"/>
      <c r="N20" s="17"/>
    </row>
    <row r="21" spans="1:15" x14ac:dyDescent="0.35">
      <c r="A21" s="17"/>
      <c r="B21" s="40"/>
      <c r="C21" s="17"/>
      <c r="D21" s="17"/>
      <c r="E21" s="17"/>
      <c r="F21" s="17"/>
      <c r="G21" s="17"/>
      <c r="H21" s="17"/>
      <c r="I21" s="17"/>
      <c r="J21" s="17"/>
      <c r="K21" s="17"/>
      <c r="L21" s="17"/>
      <c r="M21" s="17"/>
      <c r="N21" s="17"/>
    </row>
    <row r="22" spans="1:15" x14ac:dyDescent="0.35">
      <c r="A22" s="17"/>
      <c r="B22" s="17"/>
      <c r="C22" s="17"/>
      <c r="D22" s="17"/>
      <c r="E22" s="17"/>
      <c r="F22" s="17"/>
      <c r="G22" s="17"/>
      <c r="H22" s="17"/>
      <c r="I22" s="17"/>
      <c r="J22" s="17"/>
      <c r="K22" s="17"/>
      <c r="L22" s="17"/>
      <c r="M22" s="17"/>
      <c r="N22" s="17"/>
    </row>
    <row r="23" spans="1:15" x14ac:dyDescent="0.35">
      <c r="A23" s="17"/>
      <c r="B23" s="17"/>
      <c r="C23" s="17"/>
      <c r="D23" s="17"/>
      <c r="E23" s="17"/>
      <c r="F23" s="17"/>
      <c r="G23" s="17"/>
      <c r="H23" s="17"/>
      <c r="I23" s="17"/>
      <c r="J23" s="17"/>
      <c r="K23" s="17"/>
      <c r="L23" s="17"/>
      <c r="M23" s="17"/>
      <c r="N23" s="17"/>
    </row>
    <row r="24" spans="1:15" x14ac:dyDescent="0.35">
      <c r="A24" s="17"/>
      <c r="B24" s="17"/>
      <c r="C24" s="17"/>
      <c r="D24" s="17"/>
      <c r="E24" s="17"/>
      <c r="F24" s="17"/>
      <c r="G24" s="17"/>
      <c r="H24" s="17"/>
      <c r="I24" s="17"/>
      <c r="J24" s="17"/>
      <c r="K24" s="17"/>
      <c r="L24" s="17"/>
      <c r="M24" s="17"/>
      <c r="N24" s="17"/>
    </row>
    <row r="31" spans="1:15" x14ac:dyDescent="0.35">
      <c r="A31" s="16">
        <v>29</v>
      </c>
    </row>
    <row r="32" spans="1:15" x14ac:dyDescent="0.35">
      <c r="A32" s="16">
        <v>30</v>
      </c>
    </row>
    <row r="33" spans="1:1" x14ac:dyDescent="0.35">
      <c r="A33" s="16">
        <v>31</v>
      </c>
    </row>
    <row r="34" spans="1:1" x14ac:dyDescent="0.35">
      <c r="A34" s="16">
        <v>32</v>
      </c>
    </row>
    <row r="35" spans="1:1" x14ac:dyDescent="0.35">
      <c r="A35" s="16">
        <v>33</v>
      </c>
    </row>
    <row r="36" spans="1:1" x14ac:dyDescent="0.35">
      <c r="A36" s="16">
        <v>34</v>
      </c>
    </row>
    <row r="37" spans="1:1" x14ac:dyDescent="0.35">
      <c r="A37" s="16">
        <v>35</v>
      </c>
    </row>
    <row r="38" spans="1:1" x14ac:dyDescent="0.35">
      <c r="A38" s="16">
        <v>36</v>
      </c>
    </row>
    <row r="39" spans="1:1" x14ac:dyDescent="0.35">
      <c r="A39" s="16">
        <v>37</v>
      </c>
    </row>
    <row r="40" spans="1:1" x14ac:dyDescent="0.35">
      <c r="A40" s="16">
        <v>38</v>
      </c>
    </row>
    <row r="41" spans="1:1" x14ac:dyDescent="0.35">
      <c r="A41" s="16">
        <v>39</v>
      </c>
    </row>
    <row r="42" spans="1:1" x14ac:dyDescent="0.35">
      <c r="A42" s="16">
        <v>40</v>
      </c>
    </row>
    <row r="43" spans="1:1" x14ac:dyDescent="0.35">
      <c r="A43" s="16">
        <v>41</v>
      </c>
    </row>
    <row r="44" spans="1:1" x14ac:dyDescent="0.35">
      <c r="A44" s="16">
        <v>42</v>
      </c>
    </row>
    <row r="45" spans="1:1" x14ac:dyDescent="0.35">
      <c r="A45" s="16">
        <v>43</v>
      </c>
    </row>
    <row r="46" spans="1:1" x14ac:dyDescent="0.35">
      <c r="A46" s="16">
        <v>44</v>
      </c>
    </row>
    <row r="47" spans="1:1" x14ac:dyDescent="0.35">
      <c r="A47" s="16">
        <v>45</v>
      </c>
    </row>
    <row r="48" spans="1:1" x14ac:dyDescent="0.35">
      <c r="A48" s="16">
        <v>46</v>
      </c>
    </row>
    <row r="49" spans="1:1" x14ac:dyDescent="0.35">
      <c r="A49" s="16">
        <v>47</v>
      </c>
    </row>
    <row r="50" spans="1:1" x14ac:dyDescent="0.35">
      <c r="A50" s="16">
        <v>48</v>
      </c>
    </row>
    <row r="51" spans="1:1" x14ac:dyDescent="0.35">
      <c r="A51" s="16">
        <v>49</v>
      </c>
    </row>
    <row r="52" spans="1:1" x14ac:dyDescent="0.35">
      <c r="A52" s="16">
        <v>50</v>
      </c>
    </row>
    <row r="53" spans="1:1" x14ac:dyDescent="0.35">
      <c r="A53" s="16">
        <v>51</v>
      </c>
    </row>
    <row r="54" spans="1:1" x14ac:dyDescent="0.35">
      <c r="A54" s="16">
        <v>52</v>
      </c>
    </row>
    <row r="55" spans="1:1" x14ac:dyDescent="0.35">
      <c r="A55" s="16">
        <v>53</v>
      </c>
    </row>
    <row r="56" spans="1:1" x14ac:dyDescent="0.35">
      <c r="A56" s="16">
        <v>54</v>
      </c>
    </row>
    <row r="57" spans="1:1" x14ac:dyDescent="0.35">
      <c r="A57" s="16">
        <v>55</v>
      </c>
    </row>
    <row r="58" spans="1:1" x14ac:dyDescent="0.35">
      <c r="A58" s="16">
        <v>56</v>
      </c>
    </row>
    <row r="59" spans="1:1" x14ac:dyDescent="0.35">
      <c r="A59" s="16">
        <v>57</v>
      </c>
    </row>
    <row r="60" spans="1:1" x14ac:dyDescent="0.35">
      <c r="A60" s="16">
        <v>58</v>
      </c>
    </row>
    <row r="61" spans="1:1" x14ac:dyDescent="0.35">
      <c r="A61" s="16">
        <v>59</v>
      </c>
    </row>
    <row r="62" spans="1:1" x14ac:dyDescent="0.35">
      <c r="A62" s="16">
        <v>60</v>
      </c>
    </row>
    <row r="63" spans="1:1" x14ac:dyDescent="0.35">
      <c r="A63" s="16">
        <v>61</v>
      </c>
    </row>
    <row r="64" spans="1:1" x14ac:dyDescent="0.35">
      <c r="A64" s="16">
        <v>62</v>
      </c>
    </row>
    <row r="65" spans="1:1" x14ac:dyDescent="0.35">
      <c r="A65" s="16">
        <v>63</v>
      </c>
    </row>
    <row r="66" spans="1:1" x14ac:dyDescent="0.35">
      <c r="A66" s="16">
        <v>64</v>
      </c>
    </row>
    <row r="67" spans="1:1" x14ac:dyDescent="0.35">
      <c r="A67" s="16">
        <v>65</v>
      </c>
    </row>
    <row r="68" spans="1:1" x14ac:dyDescent="0.35">
      <c r="A68" s="16">
        <v>66</v>
      </c>
    </row>
    <row r="69" spans="1:1" x14ac:dyDescent="0.35">
      <c r="A69" s="16">
        <v>67</v>
      </c>
    </row>
    <row r="70" spans="1:1" x14ac:dyDescent="0.35">
      <c r="A70" s="16">
        <v>68</v>
      </c>
    </row>
    <row r="71" spans="1:1" x14ac:dyDescent="0.35">
      <c r="A71" s="16">
        <v>69</v>
      </c>
    </row>
    <row r="72" spans="1:1" x14ac:dyDescent="0.35">
      <c r="A72" s="16">
        <v>70</v>
      </c>
    </row>
    <row r="73" spans="1:1" x14ac:dyDescent="0.35">
      <c r="A73" s="16">
        <v>71</v>
      </c>
    </row>
    <row r="74" spans="1:1" x14ac:dyDescent="0.35">
      <c r="A74" s="16">
        <v>72</v>
      </c>
    </row>
    <row r="75" spans="1:1" x14ac:dyDescent="0.35">
      <c r="A75" s="16">
        <v>73</v>
      </c>
    </row>
    <row r="76" spans="1:1" x14ac:dyDescent="0.35">
      <c r="A76" s="16">
        <v>74</v>
      </c>
    </row>
    <row r="77" spans="1:1" x14ac:dyDescent="0.35">
      <c r="A77" s="16">
        <v>75</v>
      </c>
    </row>
    <row r="78" spans="1:1" x14ac:dyDescent="0.35">
      <c r="A78" s="16">
        <v>76</v>
      </c>
    </row>
    <row r="79" spans="1:1" x14ac:dyDescent="0.35">
      <c r="A79" s="16">
        <v>77</v>
      </c>
    </row>
    <row r="80" spans="1:1" x14ac:dyDescent="0.35">
      <c r="A80" s="16">
        <v>78</v>
      </c>
    </row>
    <row r="81" spans="1:1" x14ac:dyDescent="0.35">
      <c r="A81" s="16">
        <v>79</v>
      </c>
    </row>
    <row r="82" spans="1:1" x14ac:dyDescent="0.35">
      <c r="A82" s="16">
        <v>80</v>
      </c>
    </row>
    <row r="83" spans="1:1" x14ac:dyDescent="0.35">
      <c r="A83" s="16">
        <v>81</v>
      </c>
    </row>
    <row r="84" spans="1:1" x14ac:dyDescent="0.35">
      <c r="A84" s="16">
        <v>82</v>
      </c>
    </row>
    <row r="85" spans="1:1" x14ac:dyDescent="0.35">
      <c r="A85" s="16">
        <v>83</v>
      </c>
    </row>
    <row r="86" spans="1:1" x14ac:dyDescent="0.35">
      <c r="A86" s="16">
        <v>84</v>
      </c>
    </row>
    <row r="87" spans="1:1" x14ac:dyDescent="0.35">
      <c r="A87" s="16">
        <v>85</v>
      </c>
    </row>
    <row r="88" spans="1:1" x14ac:dyDescent="0.35">
      <c r="A88" s="16">
        <v>86</v>
      </c>
    </row>
    <row r="89" spans="1:1" x14ac:dyDescent="0.35">
      <c r="A89" s="16">
        <v>87</v>
      </c>
    </row>
    <row r="90" spans="1:1" x14ac:dyDescent="0.35">
      <c r="A90" s="16">
        <v>88</v>
      </c>
    </row>
    <row r="91" spans="1:1" x14ac:dyDescent="0.35">
      <c r="A91" s="16">
        <v>89</v>
      </c>
    </row>
    <row r="92" spans="1:1" x14ac:dyDescent="0.35">
      <c r="A92" s="16">
        <v>90</v>
      </c>
    </row>
    <row r="93" spans="1:1" x14ac:dyDescent="0.35">
      <c r="A93" s="16">
        <v>91</v>
      </c>
    </row>
    <row r="94" spans="1:1" x14ac:dyDescent="0.35">
      <c r="A94" s="16">
        <v>92</v>
      </c>
    </row>
    <row r="95" spans="1:1" x14ac:dyDescent="0.35">
      <c r="A95" s="16">
        <v>93</v>
      </c>
    </row>
    <row r="96" spans="1:1" x14ac:dyDescent="0.35">
      <c r="A96" s="16">
        <v>94</v>
      </c>
    </row>
    <row r="97" spans="1:1" x14ac:dyDescent="0.35">
      <c r="A97" s="16">
        <v>95</v>
      </c>
    </row>
    <row r="98" spans="1:1" x14ac:dyDescent="0.35">
      <c r="A98" s="16">
        <v>96</v>
      </c>
    </row>
    <row r="99" spans="1:1" x14ac:dyDescent="0.35">
      <c r="A99" s="16">
        <v>97</v>
      </c>
    </row>
    <row r="100" spans="1:1" x14ac:dyDescent="0.35">
      <c r="A100" s="16">
        <v>98</v>
      </c>
    </row>
    <row r="101" spans="1:1" x14ac:dyDescent="0.35">
      <c r="A101" s="16">
        <v>99</v>
      </c>
    </row>
    <row r="102" spans="1:1" x14ac:dyDescent="0.35">
      <c r="A102" s="16">
        <v>100</v>
      </c>
    </row>
    <row r="103" spans="1:1" x14ac:dyDescent="0.35">
      <c r="A103" s="16">
        <v>101</v>
      </c>
    </row>
    <row r="104" spans="1:1" x14ac:dyDescent="0.35">
      <c r="A104" s="16">
        <v>102</v>
      </c>
    </row>
    <row r="105" spans="1:1" x14ac:dyDescent="0.35">
      <c r="A105" s="16">
        <v>103</v>
      </c>
    </row>
    <row r="106" spans="1:1" x14ac:dyDescent="0.35">
      <c r="A106" s="16">
        <v>104</v>
      </c>
    </row>
    <row r="107" spans="1:1" x14ac:dyDescent="0.35">
      <c r="A107" s="16">
        <v>105</v>
      </c>
    </row>
    <row r="108" spans="1:1" x14ac:dyDescent="0.35">
      <c r="A108" s="16">
        <v>106</v>
      </c>
    </row>
    <row r="109" spans="1:1" x14ac:dyDescent="0.35">
      <c r="A109" s="16">
        <v>107</v>
      </c>
    </row>
    <row r="110" spans="1:1" x14ac:dyDescent="0.35">
      <c r="A110" s="16">
        <v>108</v>
      </c>
    </row>
    <row r="111" spans="1:1" x14ac:dyDescent="0.35">
      <c r="A111" s="16">
        <v>109</v>
      </c>
    </row>
    <row r="112" spans="1:1" x14ac:dyDescent="0.35">
      <c r="A112" s="16">
        <v>110</v>
      </c>
    </row>
    <row r="113" spans="1:1" x14ac:dyDescent="0.35">
      <c r="A113" s="16">
        <v>111</v>
      </c>
    </row>
    <row r="114" spans="1:1" x14ac:dyDescent="0.35">
      <c r="A114" s="16">
        <v>112</v>
      </c>
    </row>
    <row r="115" spans="1:1" x14ac:dyDescent="0.35">
      <c r="A115" s="16">
        <v>113</v>
      </c>
    </row>
    <row r="116" spans="1:1" x14ac:dyDescent="0.35">
      <c r="A116" s="16">
        <v>114</v>
      </c>
    </row>
    <row r="117" spans="1:1" x14ac:dyDescent="0.35">
      <c r="A117" s="16">
        <v>115</v>
      </c>
    </row>
    <row r="118" spans="1:1" x14ac:dyDescent="0.35">
      <c r="A118" s="16">
        <v>116</v>
      </c>
    </row>
    <row r="119" spans="1:1" x14ac:dyDescent="0.35">
      <c r="A119" s="16">
        <v>117</v>
      </c>
    </row>
    <row r="120" spans="1:1" x14ac:dyDescent="0.35">
      <c r="A120" s="16">
        <v>118</v>
      </c>
    </row>
    <row r="121" spans="1:1" x14ac:dyDescent="0.35">
      <c r="A121" s="16">
        <v>119</v>
      </c>
    </row>
    <row r="122" spans="1:1" x14ac:dyDescent="0.35">
      <c r="A122" s="16">
        <v>120</v>
      </c>
    </row>
    <row r="123" spans="1:1" x14ac:dyDescent="0.35">
      <c r="A123" s="16">
        <v>121</v>
      </c>
    </row>
    <row r="124" spans="1:1" x14ac:dyDescent="0.35">
      <c r="A124" s="16">
        <v>122</v>
      </c>
    </row>
    <row r="125" spans="1:1" x14ac:dyDescent="0.35">
      <c r="A125" s="16">
        <v>123</v>
      </c>
    </row>
    <row r="126" spans="1:1" x14ac:dyDescent="0.35">
      <c r="A126" s="16">
        <v>124</v>
      </c>
    </row>
    <row r="127" spans="1:1" x14ac:dyDescent="0.35">
      <c r="A127" s="16">
        <v>125</v>
      </c>
    </row>
    <row r="128" spans="1:1" x14ac:dyDescent="0.35">
      <c r="A128" s="16">
        <v>126</v>
      </c>
    </row>
    <row r="129" spans="1:12" x14ac:dyDescent="0.35">
      <c r="A129" s="16">
        <v>127</v>
      </c>
    </row>
    <row r="130" spans="1:12" x14ac:dyDescent="0.35">
      <c r="A130" s="16">
        <v>128</v>
      </c>
    </row>
    <row r="131" spans="1:12" x14ac:dyDescent="0.35">
      <c r="A131" s="16">
        <v>129</v>
      </c>
      <c r="L131" s="16" t="s">
        <v>0</v>
      </c>
    </row>
    <row r="132" spans="1:12" x14ac:dyDescent="0.35">
      <c r="A132" s="16">
        <v>130</v>
      </c>
    </row>
    <row r="133" spans="1:12" x14ac:dyDescent="0.35">
      <c r="A133" s="16">
        <v>131</v>
      </c>
    </row>
    <row r="134" spans="1:12" x14ac:dyDescent="0.35">
      <c r="A134" s="16">
        <v>132</v>
      </c>
    </row>
    <row r="135" spans="1:12" x14ac:dyDescent="0.35">
      <c r="A135" s="16">
        <v>133</v>
      </c>
    </row>
    <row r="136" spans="1:12" x14ac:dyDescent="0.35">
      <c r="A136" s="16">
        <v>134</v>
      </c>
    </row>
    <row r="137" spans="1:12" x14ac:dyDescent="0.35">
      <c r="A137" s="16">
        <v>135</v>
      </c>
    </row>
    <row r="138" spans="1:12" x14ac:dyDescent="0.35">
      <c r="A138" s="16">
        <v>136</v>
      </c>
    </row>
    <row r="139" spans="1:12" x14ac:dyDescent="0.35">
      <c r="A139" s="16">
        <v>137</v>
      </c>
    </row>
    <row r="140" spans="1:12" x14ac:dyDescent="0.35">
      <c r="A140" s="16">
        <v>138</v>
      </c>
    </row>
    <row r="141" spans="1:12" x14ac:dyDescent="0.35">
      <c r="A141" s="16">
        <v>139</v>
      </c>
    </row>
    <row r="142" spans="1:12" x14ac:dyDescent="0.35">
      <c r="A142" s="16">
        <v>140</v>
      </c>
    </row>
    <row r="143" spans="1:12" x14ac:dyDescent="0.35">
      <c r="A143" s="16">
        <v>141</v>
      </c>
    </row>
    <row r="144" spans="1:12" x14ac:dyDescent="0.35">
      <c r="A144" s="16">
        <v>142</v>
      </c>
    </row>
    <row r="145" spans="1:1" x14ac:dyDescent="0.35">
      <c r="A145" s="16">
        <v>143</v>
      </c>
    </row>
    <row r="146" spans="1:1" x14ac:dyDescent="0.35">
      <c r="A146" s="16">
        <v>144</v>
      </c>
    </row>
    <row r="147" spans="1:1" x14ac:dyDescent="0.35">
      <c r="A147" s="16">
        <v>145</v>
      </c>
    </row>
    <row r="148" spans="1:1" x14ac:dyDescent="0.35">
      <c r="A148" s="16">
        <v>146</v>
      </c>
    </row>
    <row r="149" spans="1:1" x14ac:dyDescent="0.35">
      <c r="A149" s="16">
        <v>147</v>
      </c>
    </row>
    <row r="150" spans="1:1" x14ac:dyDescent="0.35">
      <c r="A150" s="16">
        <v>148</v>
      </c>
    </row>
    <row r="151" spans="1:1" x14ac:dyDescent="0.35">
      <c r="A151" s="16">
        <v>149</v>
      </c>
    </row>
    <row r="152" spans="1:1" x14ac:dyDescent="0.35">
      <c r="A152" s="16">
        <v>150</v>
      </c>
    </row>
    <row r="153" spans="1:1" x14ac:dyDescent="0.35">
      <c r="A153" s="16">
        <v>151</v>
      </c>
    </row>
    <row r="154" spans="1:1" x14ac:dyDescent="0.35">
      <c r="A154" s="16">
        <v>152</v>
      </c>
    </row>
    <row r="155" spans="1:1" x14ac:dyDescent="0.35">
      <c r="A155" s="16">
        <v>153</v>
      </c>
    </row>
    <row r="156" spans="1:1" x14ac:dyDescent="0.35">
      <c r="A156" s="16">
        <v>154</v>
      </c>
    </row>
    <row r="157" spans="1:1" x14ac:dyDescent="0.35">
      <c r="A157" s="16">
        <v>155</v>
      </c>
    </row>
    <row r="158" spans="1:1" x14ac:dyDescent="0.35">
      <c r="A158" s="16">
        <v>156</v>
      </c>
    </row>
    <row r="159" spans="1:1" x14ac:dyDescent="0.35">
      <c r="A159" s="16">
        <v>157</v>
      </c>
    </row>
    <row r="160" spans="1:1" x14ac:dyDescent="0.35">
      <c r="A160" s="16">
        <v>158</v>
      </c>
    </row>
    <row r="161" spans="1:1" x14ac:dyDescent="0.35">
      <c r="A161" s="16">
        <v>159</v>
      </c>
    </row>
    <row r="162" spans="1:1" x14ac:dyDescent="0.35">
      <c r="A162" s="16">
        <v>160</v>
      </c>
    </row>
    <row r="163" spans="1:1" x14ac:dyDescent="0.35">
      <c r="A163" s="16">
        <v>161</v>
      </c>
    </row>
    <row r="164" spans="1:1" x14ac:dyDescent="0.35">
      <c r="A164" s="16">
        <v>162</v>
      </c>
    </row>
    <row r="165" spans="1:1" x14ac:dyDescent="0.35">
      <c r="A165" s="16">
        <v>163</v>
      </c>
    </row>
    <row r="166" spans="1:1" x14ac:dyDescent="0.35">
      <c r="A166" s="16">
        <v>164</v>
      </c>
    </row>
    <row r="167" spans="1:1" x14ac:dyDescent="0.35">
      <c r="A167" s="16">
        <v>165</v>
      </c>
    </row>
    <row r="168" spans="1:1" x14ac:dyDescent="0.35">
      <c r="A168" s="16">
        <v>166</v>
      </c>
    </row>
    <row r="169" spans="1:1" x14ac:dyDescent="0.35">
      <c r="A169" s="16">
        <v>167</v>
      </c>
    </row>
    <row r="170" spans="1:1" x14ac:dyDescent="0.35">
      <c r="A170" s="16">
        <v>168</v>
      </c>
    </row>
    <row r="171" spans="1:1" x14ac:dyDescent="0.35">
      <c r="A171" s="16">
        <v>169</v>
      </c>
    </row>
    <row r="172" spans="1:1" x14ac:dyDescent="0.35">
      <c r="A172" s="16">
        <v>170</v>
      </c>
    </row>
    <row r="173" spans="1:1" x14ac:dyDescent="0.35">
      <c r="A173" s="16">
        <v>171</v>
      </c>
    </row>
    <row r="174" spans="1:1" x14ac:dyDescent="0.35">
      <c r="A174" s="16">
        <v>172</v>
      </c>
    </row>
    <row r="175" spans="1:1" x14ac:dyDescent="0.35">
      <c r="A175" s="16">
        <v>173</v>
      </c>
    </row>
    <row r="176" spans="1:1" x14ac:dyDescent="0.35">
      <c r="A176" s="16">
        <v>174</v>
      </c>
    </row>
    <row r="177" spans="1:1" x14ac:dyDescent="0.35">
      <c r="A177" s="16">
        <v>175</v>
      </c>
    </row>
    <row r="178" spans="1:1" x14ac:dyDescent="0.35">
      <c r="A178" s="16">
        <v>176</v>
      </c>
    </row>
    <row r="179" spans="1:1" x14ac:dyDescent="0.35">
      <c r="A179" s="16">
        <v>177</v>
      </c>
    </row>
    <row r="180" spans="1:1" x14ac:dyDescent="0.35">
      <c r="A180" s="16">
        <v>178</v>
      </c>
    </row>
    <row r="181" spans="1:1" x14ac:dyDescent="0.35">
      <c r="A181" s="16">
        <v>179</v>
      </c>
    </row>
    <row r="182" spans="1:1" x14ac:dyDescent="0.35">
      <c r="A182" s="16">
        <v>180</v>
      </c>
    </row>
    <row r="183" spans="1:1" x14ac:dyDescent="0.35">
      <c r="A183" s="16">
        <v>181</v>
      </c>
    </row>
    <row r="184" spans="1:1" x14ac:dyDescent="0.35">
      <c r="A184" s="16">
        <v>182</v>
      </c>
    </row>
    <row r="185" spans="1:1" x14ac:dyDescent="0.35">
      <c r="A185" s="16">
        <v>183</v>
      </c>
    </row>
    <row r="186" spans="1:1" x14ac:dyDescent="0.35">
      <c r="A186" s="16">
        <v>184</v>
      </c>
    </row>
    <row r="187" spans="1:1" x14ac:dyDescent="0.35">
      <c r="A187" s="16">
        <v>185</v>
      </c>
    </row>
    <row r="188" spans="1:1" x14ac:dyDescent="0.35">
      <c r="A188" s="16">
        <v>186</v>
      </c>
    </row>
    <row r="189" spans="1:1" x14ac:dyDescent="0.35">
      <c r="A189" s="16">
        <v>187</v>
      </c>
    </row>
    <row r="190" spans="1:1" x14ac:dyDescent="0.35">
      <c r="A190" s="16">
        <v>188</v>
      </c>
    </row>
    <row r="191" spans="1:1" x14ac:dyDescent="0.35">
      <c r="A191" s="16">
        <v>189</v>
      </c>
    </row>
    <row r="192" spans="1:1" x14ac:dyDescent="0.35">
      <c r="A192" s="16">
        <v>190</v>
      </c>
    </row>
    <row r="193" spans="1:1" x14ac:dyDescent="0.35">
      <c r="A193" s="16">
        <v>191</v>
      </c>
    </row>
    <row r="194" spans="1:1" x14ac:dyDescent="0.35">
      <c r="A194" s="16">
        <v>192</v>
      </c>
    </row>
    <row r="195" spans="1:1" x14ac:dyDescent="0.35">
      <c r="A195" s="16">
        <v>193</v>
      </c>
    </row>
    <row r="196" spans="1:1" x14ac:dyDescent="0.35">
      <c r="A196" s="16">
        <v>194</v>
      </c>
    </row>
    <row r="197" spans="1:1" x14ac:dyDescent="0.35">
      <c r="A197" s="16">
        <v>195</v>
      </c>
    </row>
    <row r="198" spans="1:1" x14ac:dyDescent="0.35">
      <c r="A198" s="16">
        <v>196</v>
      </c>
    </row>
    <row r="199" spans="1:1" x14ac:dyDescent="0.35">
      <c r="A199" s="16">
        <v>197</v>
      </c>
    </row>
    <row r="200" spans="1:1" x14ac:dyDescent="0.35">
      <c r="A200" s="16">
        <v>198</v>
      </c>
    </row>
    <row r="201" spans="1:1" x14ac:dyDescent="0.35">
      <c r="A201" s="16">
        <v>199</v>
      </c>
    </row>
    <row r="202" spans="1:1" x14ac:dyDescent="0.35">
      <c r="A202" s="16">
        <v>200</v>
      </c>
    </row>
    <row r="203" spans="1:1" x14ac:dyDescent="0.35">
      <c r="A203" s="16">
        <v>201</v>
      </c>
    </row>
    <row r="204" spans="1:1" x14ac:dyDescent="0.35">
      <c r="A204" s="16">
        <v>202</v>
      </c>
    </row>
    <row r="205" spans="1:1" x14ac:dyDescent="0.35">
      <c r="A205" s="16">
        <v>203</v>
      </c>
    </row>
    <row r="206" spans="1:1" x14ac:dyDescent="0.35">
      <c r="A206" s="16">
        <v>204</v>
      </c>
    </row>
    <row r="207" spans="1:1" x14ac:dyDescent="0.35">
      <c r="A207" s="16">
        <v>205</v>
      </c>
    </row>
    <row r="208" spans="1:1" x14ac:dyDescent="0.35">
      <c r="A208" s="16">
        <v>206</v>
      </c>
    </row>
    <row r="209" spans="1:1" x14ac:dyDescent="0.35">
      <c r="A209" s="16">
        <v>207</v>
      </c>
    </row>
    <row r="210" spans="1:1" x14ac:dyDescent="0.35">
      <c r="A210" s="16">
        <v>208</v>
      </c>
    </row>
    <row r="211" spans="1:1" x14ac:dyDescent="0.35">
      <c r="A211" s="16">
        <v>209</v>
      </c>
    </row>
    <row r="212" spans="1:1" x14ac:dyDescent="0.35">
      <c r="A212" s="16">
        <v>210</v>
      </c>
    </row>
    <row r="213" spans="1:1" x14ac:dyDescent="0.35">
      <c r="A213" s="16">
        <v>211</v>
      </c>
    </row>
    <row r="214" spans="1:1" x14ac:dyDescent="0.35">
      <c r="A214" s="16">
        <v>212</v>
      </c>
    </row>
    <row r="215" spans="1:1" x14ac:dyDescent="0.35">
      <c r="A215" s="16">
        <v>213</v>
      </c>
    </row>
    <row r="216" spans="1:1" x14ac:dyDescent="0.35">
      <c r="A216" s="16">
        <v>214</v>
      </c>
    </row>
    <row r="217" spans="1:1" x14ac:dyDescent="0.35">
      <c r="A217" s="16">
        <v>215</v>
      </c>
    </row>
    <row r="218" spans="1:1" x14ac:dyDescent="0.35">
      <c r="A218" s="16">
        <v>216</v>
      </c>
    </row>
    <row r="219" spans="1:1" x14ac:dyDescent="0.35">
      <c r="A219" s="16">
        <v>217</v>
      </c>
    </row>
    <row r="220" spans="1:1" x14ac:dyDescent="0.35">
      <c r="A220" s="16">
        <v>218</v>
      </c>
    </row>
    <row r="221" spans="1:1" x14ac:dyDescent="0.35">
      <c r="A221" s="16">
        <v>219</v>
      </c>
    </row>
    <row r="222" spans="1:1" x14ac:dyDescent="0.35">
      <c r="A222" s="16">
        <v>220</v>
      </c>
    </row>
    <row r="223" spans="1:1" x14ac:dyDescent="0.35">
      <c r="A223" s="16">
        <v>221</v>
      </c>
    </row>
    <row r="224" spans="1:1" x14ac:dyDescent="0.35">
      <c r="A224" s="16">
        <v>222</v>
      </c>
    </row>
    <row r="225" spans="1:1" x14ac:dyDescent="0.35">
      <c r="A225" s="16">
        <v>223</v>
      </c>
    </row>
    <row r="226" spans="1:1" x14ac:dyDescent="0.35">
      <c r="A226" s="16">
        <v>224</v>
      </c>
    </row>
    <row r="227" spans="1:1" x14ac:dyDescent="0.35">
      <c r="A227" s="16">
        <v>225</v>
      </c>
    </row>
    <row r="228" spans="1:1" x14ac:dyDescent="0.35">
      <c r="A228" s="16">
        <v>226</v>
      </c>
    </row>
    <row r="229" spans="1:1" x14ac:dyDescent="0.35">
      <c r="A229" s="16">
        <v>227</v>
      </c>
    </row>
    <row r="230" spans="1:1" x14ac:dyDescent="0.35">
      <c r="A230" s="16">
        <v>228</v>
      </c>
    </row>
    <row r="231" spans="1:1" x14ac:dyDescent="0.35">
      <c r="A231" s="16">
        <v>229</v>
      </c>
    </row>
    <row r="232" spans="1:1" x14ac:dyDescent="0.35">
      <c r="A232" s="16">
        <v>230</v>
      </c>
    </row>
    <row r="233" spans="1:1" x14ac:dyDescent="0.35">
      <c r="A233" s="16">
        <v>231</v>
      </c>
    </row>
    <row r="234" spans="1:1" x14ac:dyDescent="0.35">
      <c r="A234" s="16">
        <v>232</v>
      </c>
    </row>
    <row r="235" spans="1:1" x14ac:dyDescent="0.35">
      <c r="A235" s="16">
        <v>233</v>
      </c>
    </row>
    <row r="236" spans="1:1" x14ac:dyDescent="0.35">
      <c r="A236" s="16">
        <v>234</v>
      </c>
    </row>
    <row r="237" spans="1:1" x14ac:dyDescent="0.35">
      <c r="A237" s="16">
        <v>235</v>
      </c>
    </row>
    <row r="238" spans="1:1" x14ac:dyDescent="0.35">
      <c r="A238" s="16">
        <v>236</v>
      </c>
    </row>
    <row r="239" spans="1:1" x14ac:dyDescent="0.35">
      <c r="A239" s="16">
        <v>237</v>
      </c>
    </row>
    <row r="240" spans="1:1" x14ac:dyDescent="0.35">
      <c r="A240" s="16">
        <v>238</v>
      </c>
    </row>
    <row r="241" spans="1:1" x14ac:dyDescent="0.35">
      <c r="A241" s="16">
        <v>239</v>
      </c>
    </row>
    <row r="242" spans="1:1" x14ac:dyDescent="0.35">
      <c r="A242" s="16">
        <v>240</v>
      </c>
    </row>
    <row r="243" spans="1:1" x14ac:dyDescent="0.35">
      <c r="A243" s="16">
        <v>241</v>
      </c>
    </row>
    <row r="244" spans="1:1" x14ac:dyDescent="0.35">
      <c r="A244" s="16">
        <v>242</v>
      </c>
    </row>
    <row r="245" spans="1:1" x14ac:dyDescent="0.35">
      <c r="A245" s="16">
        <v>243</v>
      </c>
    </row>
    <row r="246" spans="1:1" x14ac:dyDescent="0.35">
      <c r="A246" s="16">
        <v>244</v>
      </c>
    </row>
    <row r="247" spans="1:1" x14ac:dyDescent="0.35">
      <c r="A247" s="16">
        <v>245</v>
      </c>
    </row>
    <row r="248" spans="1:1" x14ac:dyDescent="0.35">
      <c r="A248" s="16">
        <v>246</v>
      </c>
    </row>
    <row r="249" spans="1:1" x14ac:dyDescent="0.35">
      <c r="A249" s="16">
        <v>247</v>
      </c>
    </row>
    <row r="250" spans="1:1" x14ac:dyDescent="0.35">
      <c r="A250" s="16">
        <v>248</v>
      </c>
    </row>
    <row r="251" spans="1:1" x14ac:dyDescent="0.35">
      <c r="A251" s="16">
        <v>249</v>
      </c>
    </row>
    <row r="252" spans="1:1" x14ac:dyDescent="0.35">
      <c r="A252" s="16">
        <v>250</v>
      </c>
    </row>
    <row r="253" spans="1:1" x14ac:dyDescent="0.35">
      <c r="A253" s="16">
        <v>251</v>
      </c>
    </row>
    <row r="254" spans="1:1" x14ac:dyDescent="0.35">
      <c r="A254" s="16">
        <v>252</v>
      </c>
    </row>
    <row r="255" spans="1:1" x14ac:dyDescent="0.35">
      <c r="A255" s="16">
        <v>253</v>
      </c>
    </row>
    <row r="256" spans="1:1" x14ac:dyDescent="0.35">
      <c r="A256" s="16">
        <v>254</v>
      </c>
    </row>
    <row r="257" spans="1:1" x14ac:dyDescent="0.35">
      <c r="A257" s="16">
        <v>255</v>
      </c>
    </row>
    <row r="258" spans="1:1" x14ac:dyDescent="0.35">
      <c r="A258" s="16">
        <v>256</v>
      </c>
    </row>
    <row r="259" spans="1:1" x14ac:dyDescent="0.35">
      <c r="A259" s="16">
        <v>257</v>
      </c>
    </row>
    <row r="260" spans="1:1" x14ac:dyDescent="0.35">
      <c r="A260" s="16">
        <v>258</v>
      </c>
    </row>
    <row r="261" spans="1:1" x14ac:dyDescent="0.35">
      <c r="A261" s="16">
        <v>259</v>
      </c>
    </row>
    <row r="262" spans="1:1" x14ac:dyDescent="0.35">
      <c r="A262" s="16">
        <v>260</v>
      </c>
    </row>
    <row r="263" spans="1:1" x14ac:dyDescent="0.35">
      <c r="A263" s="16">
        <v>261</v>
      </c>
    </row>
    <row r="264" spans="1:1" x14ac:dyDescent="0.35">
      <c r="A264" s="16">
        <v>262</v>
      </c>
    </row>
    <row r="265" spans="1:1" x14ac:dyDescent="0.35">
      <c r="A265" s="16">
        <v>263</v>
      </c>
    </row>
    <row r="266" spans="1:1" x14ac:dyDescent="0.35">
      <c r="A266" s="16">
        <v>264</v>
      </c>
    </row>
    <row r="267" spans="1:1" x14ac:dyDescent="0.35">
      <c r="A267" s="16">
        <v>265</v>
      </c>
    </row>
    <row r="268" spans="1:1" x14ac:dyDescent="0.35">
      <c r="A268" s="16">
        <v>266</v>
      </c>
    </row>
    <row r="269" spans="1:1" x14ac:dyDescent="0.35">
      <c r="A269" s="16">
        <v>267</v>
      </c>
    </row>
    <row r="270" spans="1:1" x14ac:dyDescent="0.35">
      <c r="A270" s="16">
        <v>268</v>
      </c>
    </row>
    <row r="271" spans="1:1" x14ac:dyDescent="0.35">
      <c r="A271" s="16">
        <v>269</v>
      </c>
    </row>
    <row r="272" spans="1:1" x14ac:dyDescent="0.35">
      <c r="A272" s="16">
        <v>270</v>
      </c>
    </row>
    <row r="273" spans="1:1" x14ac:dyDescent="0.35">
      <c r="A273" s="16">
        <v>271</v>
      </c>
    </row>
    <row r="274" spans="1:1" x14ac:dyDescent="0.35">
      <c r="A274" s="16">
        <v>272</v>
      </c>
    </row>
    <row r="275" spans="1:1" x14ac:dyDescent="0.35">
      <c r="A275" s="16">
        <v>273</v>
      </c>
    </row>
    <row r="276" spans="1:1" x14ac:dyDescent="0.35">
      <c r="A276" s="16">
        <v>274</v>
      </c>
    </row>
    <row r="277" spans="1:1" x14ac:dyDescent="0.35">
      <c r="A277" s="16">
        <v>275</v>
      </c>
    </row>
    <row r="278" spans="1:1" x14ac:dyDescent="0.35">
      <c r="A278" s="16">
        <v>276</v>
      </c>
    </row>
    <row r="279" spans="1:1" x14ac:dyDescent="0.35">
      <c r="A279" s="16">
        <v>277</v>
      </c>
    </row>
    <row r="280" spans="1:1" x14ac:dyDescent="0.35">
      <c r="A280" s="16">
        <v>278</v>
      </c>
    </row>
    <row r="281" spans="1:1" x14ac:dyDescent="0.35">
      <c r="A281" s="16">
        <v>279</v>
      </c>
    </row>
    <row r="282" spans="1:1" x14ac:dyDescent="0.35">
      <c r="A282" s="16">
        <v>280</v>
      </c>
    </row>
    <row r="283" spans="1:1" x14ac:dyDescent="0.35">
      <c r="A283" s="16">
        <v>281</v>
      </c>
    </row>
    <row r="284" spans="1:1" x14ac:dyDescent="0.35">
      <c r="A284" s="16">
        <v>282</v>
      </c>
    </row>
    <row r="285" spans="1:1" x14ac:dyDescent="0.35">
      <c r="A285" s="16">
        <v>283</v>
      </c>
    </row>
    <row r="286" spans="1:1" x14ac:dyDescent="0.35">
      <c r="A286" s="16">
        <v>284</v>
      </c>
    </row>
    <row r="287" spans="1:1" x14ac:dyDescent="0.35">
      <c r="A287" s="16">
        <v>285</v>
      </c>
    </row>
    <row r="288" spans="1:1" x14ac:dyDescent="0.35">
      <c r="A288" s="16">
        <v>286</v>
      </c>
    </row>
    <row r="289" spans="1:1" x14ac:dyDescent="0.35">
      <c r="A289" s="16">
        <v>287</v>
      </c>
    </row>
    <row r="290" spans="1:1" x14ac:dyDescent="0.35">
      <c r="A290" s="16">
        <v>288</v>
      </c>
    </row>
    <row r="291" spans="1:1" x14ac:dyDescent="0.35">
      <c r="A291" s="16">
        <v>289</v>
      </c>
    </row>
    <row r="292" spans="1:1" x14ac:dyDescent="0.35">
      <c r="A292" s="16">
        <v>290</v>
      </c>
    </row>
    <row r="293" spans="1:1" x14ac:dyDescent="0.35">
      <c r="A293" s="16">
        <v>291</v>
      </c>
    </row>
    <row r="294" spans="1:1" x14ac:dyDescent="0.35">
      <c r="A294" s="16">
        <v>292</v>
      </c>
    </row>
    <row r="295" spans="1:1" x14ac:dyDescent="0.35">
      <c r="A295" s="16">
        <v>293</v>
      </c>
    </row>
    <row r="296" spans="1:1" x14ac:dyDescent="0.35">
      <c r="A296" s="16">
        <v>294</v>
      </c>
    </row>
    <row r="297" spans="1:1" x14ac:dyDescent="0.35">
      <c r="A297" s="16">
        <v>295</v>
      </c>
    </row>
    <row r="298" spans="1:1" x14ac:dyDescent="0.35">
      <c r="A298" s="16">
        <v>296</v>
      </c>
    </row>
    <row r="299" spans="1:1" x14ac:dyDescent="0.35">
      <c r="A299" s="16">
        <v>297</v>
      </c>
    </row>
    <row r="300" spans="1:1" x14ac:dyDescent="0.35">
      <c r="A300" s="16">
        <v>298</v>
      </c>
    </row>
    <row r="301" spans="1:1" x14ac:dyDescent="0.35">
      <c r="A301" s="16">
        <v>299</v>
      </c>
    </row>
    <row r="302" spans="1:1" x14ac:dyDescent="0.35">
      <c r="A302" s="16">
        <v>300</v>
      </c>
    </row>
    <row r="303" spans="1:1" x14ac:dyDescent="0.35">
      <c r="A303" s="16">
        <v>301</v>
      </c>
    </row>
    <row r="304" spans="1:1" x14ac:dyDescent="0.35">
      <c r="A304" s="16">
        <v>302</v>
      </c>
    </row>
    <row r="305" spans="1:1" x14ac:dyDescent="0.35">
      <c r="A305" s="16">
        <v>303</v>
      </c>
    </row>
    <row r="306" spans="1:1" x14ac:dyDescent="0.35">
      <c r="A306" s="16">
        <v>304</v>
      </c>
    </row>
    <row r="307" spans="1:1" x14ac:dyDescent="0.35">
      <c r="A307" s="16">
        <v>305</v>
      </c>
    </row>
    <row r="308" spans="1:1" x14ac:dyDescent="0.35">
      <c r="A308" s="16">
        <v>306</v>
      </c>
    </row>
    <row r="309" spans="1:1" x14ac:dyDescent="0.35">
      <c r="A309" s="16">
        <v>307</v>
      </c>
    </row>
    <row r="310" spans="1:1" x14ac:dyDescent="0.35">
      <c r="A310" s="16">
        <v>308</v>
      </c>
    </row>
    <row r="311" spans="1:1" x14ac:dyDescent="0.35">
      <c r="A311" s="16">
        <v>309</v>
      </c>
    </row>
    <row r="312" spans="1:1" x14ac:dyDescent="0.35">
      <c r="A312" s="16">
        <v>310</v>
      </c>
    </row>
    <row r="313" spans="1:1" x14ac:dyDescent="0.35">
      <c r="A313" s="16">
        <v>311</v>
      </c>
    </row>
    <row r="314" spans="1:1" x14ac:dyDescent="0.35">
      <c r="A314" s="16">
        <v>312</v>
      </c>
    </row>
    <row r="315" spans="1:1" x14ac:dyDescent="0.35">
      <c r="A315" s="16">
        <v>313</v>
      </c>
    </row>
    <row r="316" spans="1:1" x14ac:dyDescent="0.35">
      <c r="A316" s="16">
        <v>314</v>
      </c>
    </row>
    <row r="317" spans="1:1" x14ac:dyDescent="0.35">
      <c r="A317" s="16">
        <v>315</v>
      </c>
    </row>
    <row r="318" spans="1:1" x14ac:dyDescent="0.35">
      <c r="A318" s="16">
        <v>316</v>
      </c>
    </row>
    <row r="319" spans="1:1" x14ac:dyDescent="0.35">
      <c r="A319" s="16">
        <v>317</v>
      </c>
    </row>
    <row r="320" spans="1:1" x14ac:dyDescent="0.35">
      <c r="A320" s="16">
        <v>318</v>
      </c>
    </row>
    <row r="321" spans="1:1" x14ac:dyDescent="0.35">
      <c r="A321" s="16">
        <v>319</v>
      </c>
    </row>
    <row r="322" spans="1:1" x14ac:dyDescent="0.35">
      <c r="A322" s="16">
        <v>320</v>
      </c>
    </row>
    <row r="323" spans="1:1" x14ac:dyDescent="0.35">
      <c r="A323" s="16">
        <v>321</v>
      </c>
    </row>
    <row r="324" spans="1:1" x14ac:dyDescent="0.35">
      <c r="A324" s="16">
        <v>322</v>
      </c>
    </row>
    <row r="325" spans="1:1" x14ac:dyDescent="0.35">
      <c r="A325" s="16">
        <v>323</v>
      </c>
    </row>
    <row r="326" spans="1:1" x14ac:dyDescent="0.35">
      <c r="A326" s="16">
        <v>324</v>
      </c>
    </row>
    <row r="327" spans="1:1" x14ac:dyDescent="0.35">
      <c r="A327" s="16">
        <v>325</v>
      </c>
    </row>
    <row r="328" spans="1:1" x14ac:dyDescent="0.35">
      <c r="A328" s="16">
        <v>326</v>
      </c>
    </row>
    <row r="329" spans="1:1" x14ac:dyDescent="0.35">
      <c r="A329" s="16">
        <v>327</v>
      </c>
    </row>
    <row r="330" spans="1:1" x14ac:dyDescent="0.35">
      <c r="A330" s="16">
        <v>328</v>
      </c>
    </row>
    <row r="331" spans="1:1" x14ac:dyDescent="0.35">
      <c r="A331" s="16">
        <v>329</v>
      </c>
    </row>
    <row r="332" spans="1:1" x14ac:dyDescent="0.35">
      <c r="A332" s="16">
        <v>330</v>
      </c>
    </row>
    <row r="333" spans="1:1" x14ac:dyDescent="0.35">
      <c r="A333" s="16">
        <v>331</v>
      </c>
    </row>
    <row r="334" spans="1:1" x14ac:dyDescent="0.35">
      <c r="A334" s="16">
        <v>332</v>
      </c>
    </row>
    <row r="335" spans="1:1" x14ac:dyDescent="0.35">
      <c r="A335" s="16">
        <v>333</v>
      </c>
    </row>
    <row r="336" spans="1:1" x14ac:dyDescent="0.35">
      <c r="A336" s="16">
        <v>334</v>
      </c>
    </row>
    <row r="337" spans="1:1" x14ac:dyDescent="0.35">
      <c r="A337" s="16">
        <v>335</v>
      </c>
    </row>
    <row r="338" spans="1:1" x14ac:dyDescent="0.35">
      <c r="A338" s="16">
        <v>336</v>
      </c>
    </row>
    <row r="339" spans="1:1" x14ac:dyDescent="0.35">
      <c r="A339" s="16">
        <v>337</v>
      </c>
    </row>
    <row r="340" spans="1:1" x14ac:dyDescent="0.35">
      <c r="A340" s="16">
        <v>338</v>
      </c>
    </row>
    <row r="341" spans="1:1" x14ac:dyDescent="0.35">
      <c r="A341" s="16">
        <v>339</v>
      </c>
    </row>
    <row r="342" spans="1:1" x14ac:dyDescent="0.35">
      <c r="A342" s="16">
        <v>340</v>
      </c>
    </row>
    <row r="343" spans="1:1" x14ac:dyDescent="0.35">
      <c r="A343" s="16">
        <v>341</v>
      </c>
    </row>
    <row r="344" spans="1:1" x14ac:dyDescent="0.35">
      <c r="A344" s="16">
        <v>342</v>
      </c>
    </row>
    <row r="345" spans="1:1" x14ac:dyDescent="0.35">
      <c r="A345" s="16">
        <v>343</v>
      </c>
    </row>
    <row r="346" spans="1:1" x14ac:dyDescent="0.35">
      <c r="A346" s="16">
        <v>344</v>
      </c>
    </row>
    <row r="347" spans="1:1" x14ac:dyDescent="0.35">
      <c r="A347" s="16">
        <v>345</v>
      </c>
    </row>
    <row r="348" spans="1:1" x14ac:dyDescent="0.35">
      <c r="A348" s="16">
        <v>346</v>
      </c>
    </row>
    <row r="349" spans="1:1" x14ac:dyDescent="0.35">
      <c r="A349" s="16">
        <v>347</v>
      </c>
    </row>
    <row r="350" spans="1:1" x14ac:dyDescent="0.35">
      <c r="A350" s="16">
        <v>348</v>
      </c>
    </row>
    <row r="351" spans="1:1" x14ac:dyDescent="0.35">
      <c r="A351" s="16">
        <v>349</v>
      </c>
    </row>
    <row r="352" spans="1:1" x14ac:dyDescent="0.35">
      <c r="A352" s="16">
        <v>350</v>
      </c>
    </row>
    <row r="353" spans="1:1" x14ac:dyDescent="0.35">
      <c r="A353" s="16">
        <v>351</v>
      </c>
    </row>
    <row r="354" spans="1:1" x14ac:dyDescent="0.35">
      <c r="A354" s="16">
        <v>352</v>
      </c>
    </row>
    <row r="355" spans="1:1" x14ac:dyDescent="0.35">
      <c r="A355" s="16">
        <v>353</v>
      </c>
    </row>
    <row r="356" spans="1:1" x14ac:dyDescent="0.35">
      <c r="A356" s="16">
        <v>354</v>
      </c>
    </row>
    <row r="357" spans="1:1" x14ac:dyDescent="0.35">
      <c r="A357" s="16">
        <v>355</v>
      </c>
    </row>
    <row r="358" spans="1:1" x14ac:dyDescent="0.35">
      <c r="A358" s="16">
        <v>356</v>
      </c>
    </row>
    <row r="359" spans="1:1" x14ac:dyDescent="0.35">
      <c r="A359" s="16">
        <v>357</v>
      </c>
    </row>
    <row r="360" spans="1:1" x14ac:dyDescent="0.35">
      <c r="A360" s="16">
        <v>358</v>
      </c>
    </row>
    <row r="361" spans="1:1" x14ac:dyDescent="0.35">
      <c r="A361" s="16">
        <v>359</v>
      </c>
    </row>
    <row r="362" spans="1:1" x14ac:dyDescent="0.35">
      <c r="A362" s="16">
        <v>360</v>
      </c>
    </row>
    <row r="363" spans="1:1" x14ac:dyDescent="0.35">
      <c r="A363" s="16">
        <v>361</v>
      </c>
    </row>
    <row r="364" spans="1:1" x14ac:dyDescent="0.35">
      <c r="A364" s="16">
        <v>362</v>
      </c>
    </row>
    <row r="365" spans="1:1" x14ac:dyDescent="0.35">
      <c r="A365" s="16">
        <v>363</v>
      </c>
    </row>
    <row r="366" spans="1:1" x14ac:dyDescent="0.35">
      <c r="A366" s="16">
        <v>364</v>
      </c>
    </row>
    <row r="367" spans="1:1" x14ac:dyDescent="0.35">
      <c r="A367" s="16">
        <v>365</v>
      </c>
    </row>
    <row r="368" spans="1:1" x14ac:dyDescent="0.35">
      <c r="A368" s="16">
        <v>366</v>
      </c>
    </row>
    <row r="369" spans="1:1" x14ac:dyDescent="0.35">
      <c r="A369" s="16">
        <v>367</v>
      </c>
    </row>
    <row r="370" spans="1:1" x14ac:dyDescent="0.35">
      <c r="A370" s="16">
        <v>368</v>
      </c>
    </row>
    <row r="371" spans="1:1" x14ac:dyDescent="0.35">
      <c r="A371" s="16">
        <v>369</v>
      </c>
    </row>
    <row r="372" spans="1:1" x14ac:dyDescent="0.35">
      <c r="A372" s="16">
        <v>370</v>
      </c>
    </row>
    <row r="373" spans="1:1" x14ac:dyDescent="0.35">
      <c r="A373" s="16">
        <v>371</v>
      </c>
    </row>
    <row r="374" spans="1:1" x14ac:dyDescent="0.35">
      <c r="A374" s="16">
        <v>372</v>
      </c>
    </row>
    <row r="375" spans="1:1" x14ac:dyDescent="0.35">
      <c r="A375" s="16">
        <v>373</v>
      </c>
    </row>
    <row r="376" spans="1:1" x14ac:dyDescent="0.35">
      <c r="A376" s="16">
        <v>374</v>
      </c>
    </row>
    <row r="377" spans="1:1" x14ac:dyDescent="0.35">
      <c r="A377" s="16">
        <v>375</v>
      </c>
    </row>
    <row r="378" spans="1:1" x14ac:dyDescent="0.35">
      <c r="A378" s="16">
        <v>376</v>
      </c>
    </row>
    <row r="379" spans="1:1" x14ac:dyDescent="0.35">
      <c r="A379" s="16">
        <v>377</v>
      </c>
    </row>
    <row r="380" spans="1:1" x14ac:dyDescent="0.35">
      <c r="A380" s="16">
        <v>378</v>
      </c>
    </row>
    <row r="381" spans="1:1" x14ac:dyDescent="0.35">
      <c r="A381" s="16">
        <v>379</v>
      </c>
    </row>
    <row r="382" spans="1:1" x14ac:dyDescent="0.35">
      <c r="A382" s="16">
        <v>380</v>
      </c>
    </row>
    <row r="383" spans="1:1" x14ac:dyDescent="0.35">
      <c r="A383" s="16">
        <v>381</v>
      </c>
    </row>
    <row r="384" spans="1:1" x14ac:dyDescent="0.35">
      <c r="A384" s="16">
        <v>382</v>
      </c>
    </row>
    <row r="385" spans="1:1" x14ac:dyDescent="0.35">
      <c r="A385" s="16">
        <v>383</v>
      </c>
    </row>
    <row r="386" spans="1:1" x14ac:dyDescent="0.35">
      <c r="A386" s="16">
        <v>384</v>
      </c>
    </row>
    <row r="387" spans="1:1" x14ac:dyDescent="0.35">
      <c r="A387" s="16">
        <v>385</v>
      </c>
    </row>
    <row r="388" spans="1:1" x14ac:dyDescent="0.35">
      <c r="A388" s="16">
        <v>386</v>
      </c>
    </row>
    <row r="389" spans="1:1" x14ac:dyDescent="0.35">
      <c r="A389" s="16">
        <v>387</v>
      </c>
    </row>
    <row r="390" spans="1:1" x14ac:dyDescent="0.35">
      <c r="A390" s="16">
        <v>388</v>
      </c>
    </row>
    <row r="391" spans="1:1" x14ac:dyDescent="0.35">
      <c r="A391" s="16">
        <v>389</v>
      </c>
    </row>
    <row r="392" spans="1:1" x14ac:dyDescent="0.35">
      <c r="A392" s="16">
        <v>390</v>
      </c>
    </row>
    <row r="393" spans="1:1" x14ac:dyDescent="0.35">
      <c r="A393" s="16">
        <v>391</v>
      </c>
    </row>
    <row r="394" spans="1:1" x14ac:dyDescent="0.35">
      <c r="A394" s="16">
        <v>392</v>
      </c>
    </row>
    <row r="395" spans="1:1" x14ac:dyDescent="0.35">
      <c r="A395" s="16">
        <v>393</v>
      </c>
    </row>
    <row r="396" spans="1:1" x14ac:dyDescent="0.35">
      <c r="A396" s="16">
        <v>394</v>
      </c>
    </row>
    <row r="397" spans="1:1" x14ac:dyDescent="0.35">
      <c r="A397" s="16">
        <v>395</v>
      </c>
    </row>
    <row r="398" spans="1:1" x14ac:dyDescent="0.35">
      <c r="A398" s="16">
        <v>396</v>
      </c>
    </row>
    <row r="399" spans="1:1" x14ac:dyDescent="0.35">
      <c r="A399" s="16">
        <v>397</v>
      </c>
    </row>
    <row r="400" spans="1:1" x14ac:dyDescent="0.35">
      <c r="A400" s="16">
        <v>398</v>
      </c>
    </row>
    <row r="401" spans="1:1" x14ac:dyDescent="0.35">
      <c r="A401" s="16">
        <v>399</v>
      </c>
    </row>
    <row r="402" spans="1:1" x14ac:dyDescent="0.35">
      <c r="A402" s="16">
        <v>400</v>
      </c>
    </row>
    <row r="403" spans="1:1" x14ac:dyDescent="0.35">
      <c r="A403" s="16">
        <v>401</v>
      </c>
    </row>
    <row r="404" spans="1:1" x14ac:dyDescent="0.35">
      <c r="A404" s="16">
        <v>402</v>
      </c>
    </row>
    <row r="405" spans="1:1" x14ac:dyDescent="0.35">
      <c r="A405" s="16">
        <v>403</v>
      </c>
    </row>
    <row r="406" spans="1:1" x14ac:dyDescent="0.35">
      <c r="A406" s="16">
        <v>404</v>
      </c>
    </row>
    <row r="407" spans="1:1" x14ac:dyDescent="0.35">
      <c r="A407" s="16">
        <v>405</v>
      </c>
    </row>
    <row r="408" spans="1:1" x14ac:dyDescent="0.35">
      <c r="A408" s="16">
        <v>406</v>
      </c>
    </row>
    <row r="409" spans="1:1" x14ac:dyDescent="0.35">
      <c r="A409" s="16">
        <v>407</v>
      </c>
    </row>
    <row r="410" spans="1:1" x14ac:dyDescent="0.35">
      <c r="A410" s="16">
        <v>408</v>
      </c>
    </row>
    <row r="411" spans="1:1" x14ac:dyDescent="0.35">
      <c r="A411" s="16">
        <v>409</v>
      </c>
    </row>
    <row r="412" spans="1:1" x14ac:dyDescent="0.35">
      <c r="A412" s="16">
        <v>410</v>
      </c>
    </row>
    <row r="413" spans="1:1" x14ac:dyDescent="0.35">
      <c r="A413" s="16">
        <v>411</v>
      </c>
    </row>
    <row r="414" spans="1:1" x14ac:dyDescent="0.35">
      <c r="A414" s="16">
        <v>412</v>
      </c>
    </row>
    <row r="415" spans="1:1" x14ac:dyDescent="0.35">
      <c r="A415" s="16">
        <v>413</v>
      </c>
    </row>
    <row r="416" spans="1:1" x14ac:dyDescent="0.35">
      <c r="A416" s="16">
        <v>414</v>
      </c>
    </row>
    <row r="417" spans="1:1" x14ac:dyDescent="0.35">
      <c r="A417" s="16">
        <v>415</v>
      </c>
    </row>
    <row r="418" spans="1:1" x14ac:dyDescent="0.35">
      <c r="A418" s="16">
        <v>416</v>
      </c>
    </row>
    <row r="419" spans="1:1" x14ac:dyDescent="0.35">
      <c r="A419" s="16">
        <v>417</v>
      </c>
    </row>
    <row r="420" spans="1:1" x14ac:dyDescent="0.35">
      <c r="A420" s="16">
        <v>418</v>
      </c>
    </row>
    <row r="421" spans="1:1" x14ac:dyDescent="0.35">
      <c r="A421" s="16">
        <v>419</v>
      </c>
    </row>
    <row r="422" spans="1:1" x14ac:dyDescent="0.35">
      <c r="A422" s="16">
        <v>420</v>
      </c>
    </row>
    <row r="423" spans="1:1" x14ac:dyDescent="0.35">
      <c r="A423" s="16">
        <v>421</v>
      </c>
    </row>
    <row r="424" spans="1:1" x14ac:dyDescent="0.35">
      <c r="A424" s="16">
        <v>422</v>
      </c>
    </row>
    <row r="425" spans="1:1" x14ac:dyDescent="0.35">
      <c r="A425" s="16">
        <v>423</v>
      </c>
    </row>
    <row r="426" spans="1:1" x14ac:dyDescent="0.35">
      <c r="A426" s="16">
        <v>424</v>
      </c>
    </row>
    <row r="427" spans="1:1" x14ac:dyDescent="0.35">
      <c r="A427" s="16">
        <v>425</v>
      </c>
    </row>
    <row r="428" spans="1:1" x14ac:dyDescent="0.35">
      <c r="A428" s="16">
        <v>426</v>
      </c>
    </row>
    <row r="429" spans="1:1" x14ac:dyDescent="0.35">
      <c r="A429" s="16">
        <v>427</v>
      </c>
    </row>
    <row r="430" spans="1:1" x14ac:dyDescent="0.35">
      <c r="A430" s="16">
        <v>428</v>
      </c>
    </row>
    <row r="431" spans="1:1" x14ac:dyDescent="0.35">
      <c r="A431" s="16">
        <v>429</v>
      </c>
    </row>
    <row r="432" spans="1:1" x14ac:dyDescent="0.35">
      <c r="A432" s="16">
        <v>430</v>
      </c>
    </row>
    <row r="433" spans="1:1" x14ac:dyDescent="0.35">
      <c r="A433" s="16">
        <v>431</v>
      </c>
    </row>
    <row r="434" spans="1:1" x14ac:dyDescent="0.35">
      <c r="A434" s="16">
        <v>432</v>
      </c>
    </row>
    <row r="435" spans="1:1" x14ac:dyDescent="0.35">
      <c r="A435" s="16">
        <v>433</v>
      </c>
    </row>
    <row r="436" spans="1:1" x14ac:dyDescent="0.35">
      <c r="A436" s="16">
        <v>434</v>
      </c>
    </row>
    <row r="437" spans="1:1" x14ac:dyDescent="0.35">
      <c r="A437" s="16">
        <v>435</v>
      </c>
    </row>
    <row r="438" spans="1:1" x14ac:dyDescent="0.35">
      <c r="A438" s="16">
        <v>436</v>
      </c>
    </row>
    <row r="439" spans="1:1" x14ac:dyDescent="0.35">
      <c r="A439" s="16">
        <v>437</v>
      </c>
    </row>
    <row r="440" spans="1:1" x14ac:dyDescent="0.35">
      <c r="A440" s="16">
        <v>438</v>
      </c>
    </row>
    <row r="441" spans="1:1" x14ac:dyDescent="0.35">
      <c r="A441" s="16">
        <v>439</v>
      </c>
    </row>
    <row r="442" spans="1:1" x14ac:dyDescent="0.35">
      <c r="A442" s="16">
        <v>440</v>
      </c>
    </row>
    <row r="443" spans="1:1" x14ac:dyDescent="0.35">
      <c r="A443" s="16">
        <v>441</v>
      </c>
    </row>
    <row r="444" spans="1:1" x14ac:dyDescent="0.35">
      <c r="A444" s="16">
        <v>442</v>
      </c>
    </row>
    <row r="445" spans="1:1" x14ac:dyDescent="0.35">
      <c r="A445" s="16">
        <v>443</v>
      </c>
    </row>
    <row r="446" spans="1:1" x14ac:dyDescent="0.35">
      <c r="A446" s="16">
        <v>444</v>
      </c>
    </row>
    <row r="447" spans="1:1" x14ac:dyDescent="0.35">
      <c r="A447" s="16">
        <v>445</v>
      </c>
    </row>
    <row r="448" spans="1:1" x14ac:dyDescent="0.35">
      <c r="A448" s="16">
        <v>446</v>
      </c>
    </row>
    <row r="449" spans="1:1" x14ac:dyDescent="0.35">
      <c r="A449" s="16">
        <v>447</v>
      </c>
    </row>
    <row r="450" spans="1:1" x14ac:dyDescent="0.35">
      <c r="A450" s="16">
        <v>448</v>
      </c>
    </row>
    <row r="451" spans="1:1" x14ac:dyDescent="0.35">
      <c r="A451" s="16">
        <v>449</v>
      </c>
    </row>
    <row r="452" spans="1:1" x14ac:dyDescent="0.35">
      <c r="A452" s="16">
        <v>450</v>
      </c>
    </row>
    <row r="453" spans="1:1" x14ac:dyDescent="0.35">
      <c r="A453" s="16">
        <v>451</v>
      </c>
    </row>
    <row r="454" spans="1:1" x14ac:dyDescent="0.35">
      <c r="A454" s="16">
        <v>452</v>
      </c>
    </row>
    <row r="455" spans="1:1" x14ac:dyDescent="0.35">
      <c r="A455" s="16">
        <v>453</v>
      </c>
    </row>
    <row r="456" spans="1:1" x14ac:dyDescent="0.35">
      <c r="A456" s="16">
        <v>454</v>
      </c>
    </row>
    <row r="457" spans="1:1" x14ac:dyDescent="0.35">
      <c r="A457" s="16">
        <v>455</v>
      </c>
    </row>
    <row r="458" spans="1:1" x14ac:dyDescent="0.35">
      <c r="A458" s="16">
        <v>456</v>
      </c>
    </row>
    <row r="459" spans="1:1" x14ac:dyDescent="0.35">
      <c r="A459" s="16">
        <v>457</v>
      </c>
    </row>
    <row r="460" spans="1:1" x14ac:dyDescent="0.35">
      <c r="A460" s="16">
        <v>458</v>
      </c>
    </row>
    <row r="461" spans="1:1" x14ac:dyDescent="0.35">
      <c r="A461" s="16">
        <v>459</v>
      </c>
    </row>
    <row r="462" spans="1:1" x14ac:dyDescent="0.35">
      <c r="A462" s="16">
        <v>460</v>
      </c>
    </row>
    <row r="463" spans="1:1" x14ac:dyDescent="0.35">
      <c r="A463" s="16">
        <v>461</v>
      </c>
    </row>
    <row r="464" spans="1:1" x14ac:dyDescent="0.35">
      <c r="A464" s="16">
        <v>462</v>
      </c>
    </row>
    <row r="465" spans="1:1" x14ac:dyDescent="0.35">
      <c r="A465" s="16">
        <v>463</v>
      </c>
    </row>
    <row r="466" spans="1:1" x14ac:dyDescent="0.35">
      <c r="A466" s="16">
        <v>464</v>
      </c>
    </row>
    <row r="467" spans="1:1" x14ac:dyDescent="0.35">
      <c r="A467" s="16">
        <v>465</v>
      </c>
    </row>
    <row r="468" spans="1:1" x14ac:dyDescent="0.35">
      <c r="A468" s="16">
        <v>466</v>
      </c>
    </row>
    <row r="469" spans="1:1" x14ac:dyDescent="0.35">
      <c r="A469" s="16">
        <v>467</v>
      </c>
    </row>
    <row r="470" spans="1:1" x14ac:dyDescent="0.35">
      <c r="A470" s="16">
        <v>468</v>
      </c>
    </row>
    <row r="471" spans="1:1" x14ac:dyDescent="0.35">
      <c r="A471" s="16">
        <v>469</v>
      </c>
    </row>
    <row r="472" spans="1:1" x14ac:dyDescent="0.35">
      <c r="A472" s="16">
        <v>470</v>
      </c>
    </row>
    <row r="473" spans="1:1" x14ac:dyDescent="0.35">
      <c r="A473" s="16">
        <v>471</v>
      </c>
    </row>
    <row r="474" spans="1:1" x14ac:dyDescent="0.35">
      <c r="A474" s="16">
        <v>472</v>
      </c>
    </row>
    <row r="475" spans="1:1" x14ac:dyDescent="0.35">
      <c r="A475" s="16">
        <v>473</v>
      </c>
    </row>
    <row r="476" spans="1:1" x14ac:dyDescent="0.35">
      <c r="A476" s="16">
        <v>474</v>
      </c>
    </row>
    <row r="477" spans="1:1" x14ac:dyDescent="0.35">
      <c r="A477" s="16">
        <v>475</v>
      </c>
    </row>
    <row r="478" spans="1:1" x14ac:dyDescent="0.35">
      <c r="A478" s="16">
        <v>476</v>
      </c>
    </row>
    <row r="479" spans="1:1" x14ac:dyDescent="0.35">
      <c r="A479" s="16">
        <v>477</v>
      </c>
    </row>
    <row r="480" spans="1:1" x14ac:dyDescent="0.35">
      <c r="A480" s="16">
        <v>478</v>
      </c>
    </row>
    <row r="481" spans="1:1" x14ac:dyDescent="0.35">
      <c r="A481" s="16">
        <v>479</v>
      </c>
    </row>
    <row r="482" spans="1:1" x14ac:dyDescent="0.35">
      <c r="A482" s="16">
        <v>480</v>
      </c>
    </row>
    <row r="483" spans="1:1" x14ac:dyDescent="0.35">
      <c r="A483" s="16">
        <v>481</v>
      </c>
    </row>
    <row r="484" spans="1:1" x14ac:dyDescent="0.35">
      <c r="A484" s="16">
        <v>482</v>
      </c>
    </row>
    <row r="485" spans="1:1" x14ac:dyDescent="0.35">
      <c r="A485" s="16">
        <v>483</v>
      </c>
    </row>
    <row r="486" spans="1:1" x14ac:dyDescent="0.35">
      <c r="A486" s="16">
        <v>484</v>
      </c>
    </row>
    <row r="487" spans="1:1" x14ac:dyDescent="0.35">
      <c r="A487" s="16">
        <v>485</v>
      </c>
    </row>
    <row r="488" spans="1:1" x14ac:dyDescent="0.35">
      <c r="A488" s="16">
        <v>486</v>
      </c>
    </row>
    <row r="489" spans="1:1" x14ac:dyDescent="0.35">
      <c r="A489" s="16">
        <v>487</v>
      </c>
    </row>
    <row r="490" spans="1:1" x14ac:dyDescent="0.35">
      <c r="A490" s="16">
        <v>488</v>
      </c>
    </row>
    <row r="491" spans="1:1" x14ac:dyDescent="0.35">
      <c r="A491" s="16">
        <v>489</v>
      </c>
    </row>
    <row r="492" spans="1:1" x14ac:dyDescent="0.35">
      <c r="A492" s="16">
        <v>490</v>
      </c>
    </row>
    <row r="493" spans="1:1" x14ac:dyDescent="0.35">
      <c r="A493" s="16">
        <v>491</v>
      </c>
    </row>
    <row r="494" spans="1:1" x14ac:dyDescent="0.35">
      <c r="A494" s="16">
        <v>492</v>
      </c>
    </row>
    <row r="495" spans="1:1" x14ac:dyDescent="0.35">
      <c r="A495" s="16">
        <v>493</v>
      </c>
    </row>
    <row r="496" spans="1:1" x14ac:dyDescent="0.35">
      <c r="A496" s="16">
        <v>494</v>
      </c>
    </row>
    <row r="497" spans="1:1" x14ac:dyDescent="0.35">
      <c r="A497" s="16">
        <v>495</v>
      </c>
    </row>
    <row r="498" spans="1:1" x14ac:dyDescent="0.35">
      <c r="A498" s="16">
        <v>496</v>
      </c>
    </row>
    <row r="499" spans="1:1" x14ac:dyDescent="0.35">
      <c r="A499" s="16">
        <v>497</v>
      </c>
    </row>
    <row r="500" spans="1:1" x14ac:dyDescent="0.35">
      <c r="A500" s="16">
        <v>498</v>
      </c>
    </row>
    <row r="501" spans="1:1" x14ac:dyDescent="0.35">
      <c r="A501" s="16">
        <v>499</v>
      </c>
    </row>
    <row r="502" spans="1:1" x14ac:dyDescent="0.35">
      <c r="A502" s="16">
        <v>500</v>
      </c>
    </row>
    <row r="503" spans="1:1" x14ac:dyDescent="0.35">
      <c r="A503" s="16">
        <v>501</v>
      </c>
    </row>
    <row r="504" spans="1:1" x14ac:dyDescent="0.35">
      <c r="A504" s="16">
        <v>502</v>
      </c>
    </row>
    <row r="505" spans="1:1" x14ac:dyDescent="0.35">
      <c r="A505" s="16">
        <v>503</v>
      </c>
    </row>
    <row r="506" spans="1:1" x14ac:dyDescent="0.35">
      <c r="A506" s="16">
        <v>504</v>
      </c>
    </row>
    <row r="507" spans="1:1" x14ac:dyDescent="0.35">
      <c r="A507" s="16">
        <v>505</v>
      </c>
    </row>
    <row r="508" spans="1:1" x14ac:dyDescent="0.35">
      <c r="A508" s="16">
        <v>506</v>
      </c>
    </row>
    <row r="509" spans="1:1" x14ac:dyDescent="0.35">
      <c r="A509" s="16">
        <v>507</v>
      </c>
    </row>
    <row r="510" spans="1:1" x14ac:dyDescent="0.35">
      <c r="A510" s="16">
        <v>508</v>
      </c>
    </row>
    <row r="511" spans="1:1" x14ac:dyDescent="0.35">
      <c r="A511" s="16">
        <v>509</v>
      </c>
    </row>
    <row r="512" spans="1:1" x14ac:dyDescent="0.35">
      <c r="A512" s="16">
        <v>510</v>
      </c>
    </row>
    <row r="513" spans="1:1" x14ac:dyDescent="0.35">
      <c r="A513" s="16">
        <v>511</v>
      </c>
    </row>
    <row r="514" spans="1:1" x14ac:dyDescent="0.35">
      <c r="A514" s="16">
        <v>512</v>
      </c>
    </row>
    <row r="515" spans="1:1" x14ac:dyDescent="0.35">
      <c r="A515" s="16">
        <v>513</v>
      </c>
    </row>
    <row r="516" spans="1:1" x14ac:dyDescent="0.35">
      <c r="A516" s="16">
        <v>514</v>
      </c>
    </row>
    <row r="517" spans="1:1" x14ac:dyDescent="0.35">
      <c r="A517" s="16">
        <v>515</v>
      </c>
    </row>
    <row r="518" spans="1:1" x14ac:dyDescent="0.35">
      <c r="A518" s="16">
        <v>516</v>
      </c>
    </row>
    <row r="519" spans="1:1" x14ac:dyDescent="0.35">
      <c r="A519" s="16">
        <v>517</v>
      </c>
    </row>
    <row r="520" spans="1:1" x14ac:dyDescent="0.35">
      <c r="A520" s="16">
        <v>518</v>
      </c>
    </row>
    <row r="521" spans="1:1" x14ac:dyDescent="0.35">
      <c r="A521" s="16">
        <v>519</v>
      </c>
    </row>
    <row r="522" spans="1:1" x14ac:dyDescent="0.35">
      <c r="A522" s="16">
        <v>520</v>
      </c>
    </row>
    <row r="523" spans="1:1" x14ac:dyDescent="0.35">
      <c r="A523" s="16">
        <v>521</v>
      </c>
    </row>
    <row r="524" spans="1:1" x14ac:dyDescent="0.35">
      <c r="A524" s="16">
        <v>522</v>
      </c>
    </row>
    <row r="525" spans="1:1" x14ac:dyDescent="0.35">
      <c r="A525" s="16">
        <v>523</v>
      </c>
    </row>
    <row r="526" spans="1:1" x14ac:dyDescent="0.35">
      <c r="A526" s="16">
        <v>524</v>
      </c>
    </row>
    <row r="527" spans="1:1" x14ac:dyDescent="0.35">
      <c r="A527" s="16">
        <v>525</v>
      </c>
    </row>
    <row r="528" spans="1:1" x14ac:dyDescent="0.35">
      <c r="A528" s="16">
        <v>526</v>
      </c>
    </row>
    <row r="529" spans="1:1" x14ac:dyDescent="0.35">
      <c r="A529" s="16">
        <v>527</v>
      </c>
    </row>
    <row r="530" spans="1:1" x14ac:dyDescent="0.35">
      <c r="A530" s="16">
        <v>528</v>
      </c>
    </row>
    <row r="531" spans="1:1" x14ac:dyDescent="0.35">
      <c r="A531" s="16">
        <v>529</v>
      </c>
    </row>
    <row r="532" spans="1:1" x14ac:dyDescent="0.35">
      <c r="A532" s="16">
        <v>530</v>
      </c>
    </row>
    <row r="533" spans="1:1" x14ac:dyDescent="0.35">
      <c r="A533" s="16">
        <v>531</v>
      </c>
    </row>
    <row r="534" spans="1:1" x14ac:dyDescent="0.35">
      <c r="A534" s="16">
        <v>532</v>
      </c>
    </row>
    <row r="535" spans="1:1" x14ac:dyDescent="0.35">
      <c r="A535" s="16">
        <v>533</v>
      </c>
    </row>
    <row r="536" spans="1:1" x14ac:dyDescent="0.35">
      <c r="A536" s="16">
        <v>534</v>
      </c>
    </row>
    <row r="537" spans="1:1" x14ac:dyDescent="0.35">
      <c r="A537" s="16">
        <v>535</v>
      </c>
    </row>
    <row r="538" spans="1:1" x14ac:dyDescent="0.35">
      <c r="A538" s="16">
        <v>536</v>
      </c>
    </row>
    <row r="539" spans="1:1" x14ac:dyDescent="0.35">
      <c r="A539" s="16">
        <v>537</v>
      </c>
    </row>
    <row r="540" spans="1:1" x14ac:dyDescent="0.35">
      <c r="A540" s="16">
        <v>538</v>
      </c>
    </row>
    <row r="541" spans="1:1" x14ac:dyDescent="0.35">
      <c r="A541" s="16">
        <v>539</v>
      </c>
    </row>
    <row r="542" spans="1:1" x14ac:dyDescent="0.35">
      <c r="A542" s="16">
        <v>540</v>
      </c>
    </row>
    <row r="543" spans="1:1" x14ac:dyDescent="0.35">
      <c r="A543" s="16">
        <v>541</v>
      </c>
    </row>
    <row r="544" spans="1:1" x14ac:dyDescent="0.35">
      <c r="A544" s="16">
        <v>542</v>
      </c>
    </row>
    <row r="545" spans="1:1" x14ac:dyDescent="0.35">
      <c r="A545" s="16">
        <v>543</v>
      </c>
    </row>
    <row r="546" spans="1:1" x14ac:dyDescent="0.35">
      <c r="A546" s="16">
        <v>544</v>
      </c>
    </row>
    <row r="547" spans="1:1" x14ac:dyDescent="0.35">
      <c r="A547" s="16">
        <v>545</v>
      </c>
    </row>
    <row r="548" spans="1:1" x14ac:dyDescent="0.35">
      <c r="A548" s="16">
        <v>546</v>
      </c>
    </row>
    <row r="549" spans="1:1" x14ac:dyDescent="0.35">
      <c r="A549" s="16">
        <v>547</v>
      </c>
    </row>
    <row r="550" spans="1:1" x14ac:dyDescent="0.35">
      <c r="A550" s="16">
        <v>548</v>
      </c>
    </row>
    <row r="551" spans="1:1" x14ac:dyDescent="0.35">
      <c r="A551" s="16">
        <v>549</v>
      </c>
    </row>
  </sheetData>
  <mergeCells count="1">
    <mergeCell ref="F1:K1"/>
  </mergeCells>
  <phoneticPr fontId="1" type="noConversion"/>
  <conditionalFormatting sqref="J1:J1048576">
    <cfRule type="iconSet" priority="2">
      <iconSet iconSet="3TrafficLights2">
        <cfvo type="percent" val="0"/>
        <cfvo type="num" val="50000"/>
        <cfvo type="num" val="100000"/>
      </iconSet>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CF57B-81D8-4B15-91D7-74943E775906}">
  <dimension ref="A1:K27"/>
  <sheetViews>
    <sheetView showGridLines="0" topLeftCell="A19" zoomScale="90" zoomScaleNormal="90" workbookViewId="0">
      <selection activeCell="C9" sqref="C9"/>
    </sheetView>
  </sheetViews>
  <sheetFormatPr defaultRowHeight="14.5" x14ac:dyDescent="0.35"/>
  <cols>
    <col min="1" max="1" width="12.81640625" customWidth="1"/>
    <col min="2" max="2" width="12.7265625" customWidth="1"/>
    <col min="3" max="3" width="13.26953125" customWidth="1"/>
    <col min="4" max="4" width="15.1796875" customWidth="1"/>
    <col min="5" max="5" width="14.7265625"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193</v>
      </c>
      <c r="B1" s="51"/>
      <c r="C1" s="51"/>
      <c r="D1" s="53"/>
      <c r="E1" s="53"/>
      <c r="F1" s="53"/>
      <c r="G1" s="53"/>
      <c r="H1" s="53"/>
      <c r="I1" s="53"/>
      <c r="J1" s="53"/>
      <c r="K1" s="53"/>
    </row>
    <row r="2" spans="1:11" ht="15" thickTop="1" x14ac:dyDescent="0.35"/>
    <row r="3" spans="1:11" ht="18.5" x14ac:dyDescent="0.45">
      <c r="A3" s="54" t="s">
        <v>134</v>
      </c>
    </row>
    <row r="4" spans="1:11" ht="15" customHeight="1" x14ac:dyDescent="0.35">
      <c r="A4" s="55" t="s">
        <v>194</v>
      </c>
      <c r="B4" s="55"/>
      <c r="C4" s="55"/>
      <c r="D4" s="55"/>
      <c r="E4" s="55"/>
      <c r="F4" s="55"/>
      <c r="G4" s="55"/>
      <c r="H4" s="55"/>
      <c r="I4" s="55"/>
    </row>
    <row r="5" spans="1:11" x14ac:dyDescent="0.35">
      <c r="A5" s="56"/>
      <c r="B5" s="56"/>
      <c r="C5" s="56"/>
      <c r="D5" s="56"/>
      <c r="E5" s="56"/>
      <c r="F5" s="56"/>
      <c r="G5" s="56"/>
      <c r="H5" s="56"/>
      <c r="I5" s="56"/>
    </row>
    <row r="6" spans="1:11" ht="18.5" x14ac:dyDescent="0.45">
      <c r="A6" s="54" t="s">
        <v>136</v>
      </c>
    </row>
    <row r="7" spans="1:11" ht="16" x14ac:dyDescent="0.4">
      <c r="A7" s="57" t="s">
        <v>195</v>
      </c>
    </row>
    <row r="9" spans="1:11" ht="16" x14ac:dyDescent="0.4">
      <c r="A9" s="58" t="s">
        <v>196</v>
      </c>
    </row>
    <row r="10" spans="1:11" x14ac:dyDescent="0.35">
      <c r="A10" t="s">
        <v>197</v>
      </c>
    </row>
    <row r="11" spans="1:11" x14ac:dyDescent="0.35">
      <c r="A11" s="1"/>
    </row>
    <row r="12" spans="1:11" ht="16" x14ac:dyDescent="0.4">
      <c r="A12" s="58" t="s">
        <v>198</v>
      </c>
    </row>
    <row r="13" spans="1:11" x14ac:dyDescent="0.35">
      <c r="A13" t="s">
        <v>199</v>
      </c>
    </row>
    <row r="14" spans="1:11" x14ac:dyDescent="0.35">
      <c r="A14" s="1"/>
    </row>
    <row r="15" spans="1:11" ht="16" x14ac:dyDescent="0.4">
      <c r="A15" s="58" t="s">
        <v>142</v>
      </c>
    </row>
    <row r="16" spans="1:11" x14ac:dyDescent="0.35">
      <c r="A16" s="59" t="s">
        <v>200</v>
      </c>
    </row>
    <row r="17" spans="1:9" x14ac:dyDescent="0.35">
      <c r="A17" s="60" t="s">
        <v>201</v>
      </c>
      <c r="B17" s="60" t="s">
        <v>202</v>
      </c>
      <c r="C17" s="60" t="s">
        <v>203</v>
      </c>
      <c r="D17" s="60" t="s">
        <v>204</v>
      </c>
      <c r="H17" t="s">
        <v>205</v>
      </c>
    </row>
    <row r="18" spans="1:9" x14ac:dyDescent="0.35">
      <c r="A18" s="61" t="s">
        <v>206</v>
      </c>
      <c r="B18" s="63" t="s">
        <v>207</v>
      </c>
      <c r="C18" s="78">
        <v>1.5</v>
      </c>
      <c r="D18" s="79">
        <v>100</v>
      </c>
      <c r="E18">
        <f>(C18*D18)+(C19*D19)+(C20*D20)+(C21*D21)+(C22*D22)+(C23*D23)</f>
        <v>7993.5</v>
      </c>
      <c r="H18">
        <v>1</v>
      </c>
      <c r="I18">
        <v>1</v>
      </c>
    </row>
    <row r="19" spans="1:9" x14ac:dyDescent="0.35">
      <c r="A19" s="61" t="s">
        <v>208</v>
      </c>
      <c r="B19" s="63" t="s">
        <v>209</v>
      </c>
      <c r="C19" s="78">
        <v>1.99</v>
      </c>
      <c r="D19" s="79">
        <v>150</v>
      </c>
      <c r="H19">
        <v>2</v>
      </c>
      <c r="I19">
        <v>2</v>
      </c>
    </row>
    <row r="20" spans="1:9" x14ac:dyDescent="0.35">
      <c r="A20" s="61" t="s">
        <v>210</v>
      </c>
      <c r="B20" s="63" t="s">
        <v>209</v>
      </c>
      <c r="C20" s="78">
        <v>2.0499999999999998</v>
      </c>
      <c r="D20" s="79">
        <v>200</v>
      </c>
      <c r="H20">
        <v>3</v>
      </c>
      <c r="I20">
        <v>10</v>
      </c>
    </row>
    <row r="21" spans="1:9" x14ac:dyDescent="0.35">
      <c r="A21" s="61" t="s">
        <v>211</v>
      </c>
      <c r="B21" s="63" t="s">
        <v>207</v>
      </c>
      <c r="C21" s="78">
        <v>3.5</v>
      </c>
      <c r="D21" s="79">
        <v>50</v>
      </c>
      <c r="H21">
        <v>4</v>
      </c>
      <c r="I21">
        <v>30</v>
      </c>
    </row>
    <row r="22" spans="1:9" x14ac:dyDescent="0.35">
      <c r="A22" s="61" t="s">
        <v>212</v>
      </c>
      <c r="B22" s="63" t="s">
        <v>209</v>
      </c>
      <c r="C22" s="78">
        <v>4.9000000000000004</v>
      </c>
      <c r="D22" s="79">
        <v>400</v>
      </c>
      <c r="I22">
        <f>SUMPRODUCT(H18:H21,I18:I21)</f>
        <v>155</v>
      </c>
    </row>
    <row r="23" spans="1:9" x14ac:dyDescent="0.35">
      <c r="A23" s="61" t="s">
        <v>213</v>
      </c>
      <c r="B23" s="63" t="s">
        <v>207</v>
      </c>
      <c r="C23" s="78">
        <v>5</v>
      </c>
      <c r="D23" s="79">
        <v>1000</v>
      </c>
    </row>
    <row r="24" spans="1:9" ht="16" x14ac:dyDescent="0.4">
      <c r="A24" s="58"/>
      <c r="B24" s="62"/>
      <c r="C24" s="62"/>
    </row>
    <row r="25" spans="1:9" ht="16" x14ac:dyDescent="0.4">
      <c r="A25" s="58"/>
      <c r="B25" s="62"/>
      <c r="C25" s="60" t="s">
        <v>123</v>
      </c>
      <c r="D25" s="74" t="s">
        <v>148</v>
      </c>
      <c r="E25" s="74"/>
      <c r="F25" s="74"/>
    </row>
    <row r="26" spans="1:9" x14ac:dyDescent="0.35">
      <c r="A26" s="80" t="s">
        <v>214</v>
      </c>
      <c r="B26" s="80"/>
      <c r="C26" s="73">
        <f>SUMPRODUCT(C18:C23,D18:D23)</f>
        <v>7993.5</v>
      </c>
      <c r="D26" s="76" t="s">
        <v>215</v>
      </c>
      <c r="E26" s="76"/>
      <c r="F26" s="76"/>
    </row>
    <row r="27" spans="1:9" ht="16" x14ac:dyDescent="0.4">
      <c r="A27" s="58"/>
      <c r="B27" s="62"/>
      <c r="C27" s="62"/>
    </row>
  </sheetData>
  <mergeCells count="5">
    <mergeCell ref="A1:C1"/>
    <mergeCell ref="A4:I4"/>
    <mergeCell ref="D25:F25"/>
    <mergeCell ref="A26:B26"/>
    <mergeCell ref="D26:F26"/>
  </mergeCells>
  <pageMargins left="0.7" right="0.7" top="0.75" bottom="0.75" header="0.3" footer="0.3"/>
  <pageSetup orientation="portrait" horizontalDpi="4294967293" vertic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3C434-F5BA-4456-A4E6-F4F7DB0FED1C}">
  <dimension ref="A1:K24"/>
  <sheetViews>
    <sheetView showGridLines="0" topLeftCell="A8" zoomScale="90" zoomScaleNormal="90" workbookViewId="0">
      <selection activeCell="C9" sqref="C9"/>
    </sheetView>
  </sheetViews>
  <sheetFormatPr defaultRowHeight="14.5" x14ac:dyDescent="0.35"/>
  <cols>
    <col min="1" max="1" width="12.81640625" customWidth="1"/>
    <col min="2" max="2" width="12.7265625" customWidth="1"/>
    <col min="3" max="3" width="13.26953125" customWidth="1"/>
    <col min="4" max="4" width="15.1796875" customWidth="1"/>
    <col min="5" max="5" width="14.7265625"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216</v>
      </c>
      <c r="B1" s="51"/>
      <c r="C1" s="51"/>
      <c r="D1" s="53"/>
      <c r="E1" s="53"/>
      <c r="F1" s="53"/>
      <c r="G1" s="53"/>
      <c r="H1" s="53"/>
      <c r="I1" s="53"/>
      <c r="J1" s="53"/>
      <c r="K1" s="53"/>
    </row>
    <row r="2" spans="1:11" ht="15" thickTop="1" x14ac:dyDescent="0.35"/>
    <row r="3" spans="1:11" ht="18.5" x14ac:dyDescent="0.45">
      <c r="A3" s="54" t="s">
        <v>134</v>
      </c>
    </row>
    <row r="4" spans="1:11" ht="15" customHeight="1" x14ac:dyDescent="0.35">
      <c r="A4" s="55" t="s">
        <v>217</v>
      </c>
      <c r="B4" s="55"/>
      <c r="C4" s="55"/>
      <c r="D4" s="55"/>
      <c r="E4" s="55"/>
      <c r="F4" s="55"/>
      <c r="G4" s="55"/>
      <c r="H4" s="55"/>
      <c r="I4" s="55"/>
    </row>
    <row r="5" spans="1:11" x14ac:dyDescent="0.35">
      <c r="A5" s="56"/>
      <c r="B5" s="56"/>
      <c r="C5" s="56"/>
      <c r="D5" s="56"/>
      <c r="E5" s="56"/>
      <c r="F5" s="56"/>
      <c r="G5" s="56"/>
      <c r="H5" s="56"/>
      <c r="I5" s="56"/>
    </row>
    <row r="6" spans="1:11" ht="18.5" x14ac:dyDescent="0.45">
      <c r="A6" s="54" t="s">
        <v>136</v>
      </c>
    </row>
    <row r="7" spans="1:11" ht="16" x14ac:dyDescent="0.4">
      <c r="A7" s="57" t="s">
        <v>218</v>
      </c>
    </row>
    <row r="9" spans="1:11" ht="16" x14ac:dyDescent="0.4">
      <c r="A9" s="58" t="s">
        <v>219</v>
      </c>
    </row>
    <row r="10" spans="1:11" x14ac:dyDescent="0.35">
      <c r="A10" t="s">
        <v>220</v>
      </c>
    </row>
    <row r="11" spans="1:11" x14ac:dyDescent="0.35">
      <c r="A11" s="1"/>
    </row>
    <row r="12" spans="1:11" ht="16" x14ac:dyDescent="0.4">
      <c r="A12" s="58" t="s">
        <v>221</v>
      </c>
      <c r="E12">
        <f ca="1">RANDBETWEEN(1,10)</f>
        <v>10</v>
      </c>
    </row>
    <row r="13" spans="1:11" x14ac:dyDescent="0.35">
      <c r="A13" t="s">
        <v>222</v>
      </c>
      <c r="E13">
        <f t="shared" ref="E13:E23" ca="1" si="0">RANDBETWEEN(1,10)</f>
        <v>6</v>
      </c>
    </row>
    <row r="14" spans="1:11" x14ac:dyDescent="0.35">
      <c r="A14" s="1"/>
      <c r="E14">
        <f t="shared" ca="1" si="0"/>
        <v>5</v>
      </c>
    </row>
    <row r="15" spans="1:11" ht="16" x14ac:dyDescent="0.4">
      <c r="A15" s="58" t="s">
        <v>223</v>
      </c>
      <c r="E15">
        <f t="shared" ca="1" si="0"/>
        <v>1</v>
      </c>
    </row>
    <row r="16" spans="1:11" x14ac:dyDescent="0.35">
      <c r="A16" s="59" t="s">
        <v>224</v>
      </c>
      <c r="E16">
        <f t="shared" ca="1" si="0"/>
        <v>7</v>
      </c>
    </row>
    <row r="17" spans="1:5" x14ac:dyDescent="0.35">
      <c r="A17" s="60" t="s">
        <v>225</v>
      </c>
      <c r="B17" s="66" t="s">
        <v>148</v>
      </c>
      <c r="C17" s="66"/>
      <c r="E17">
        <f t="shared" ca="1" si="0"/>
        <v>5</v>
      </c>
    </row>
    <row r="18" spans="1:5" x14ac:dyDescent="0.35">
      <c r="A18" s="63">
        <f ca="1">RANDBETWEEN(0,100000)</f>
        <v>38787</v>
      </c>
      <c r="B18" s="81" t="s">
        <v>226</v>
      </c>
      <c r="C18" s="81"/>
      <c r="E18">
        <f t="shared" ca="1" si="0"/>
        <v>2</v>
      </c>
    </row>
    <row r="19" spans="1:5" x14ac:dyDescent="0.35">
      <c r="A19" s="63">
        <f t="shared" ref="A19:A20" ca="1" si="1">RANDBETWEEN(0,100000)</f>
        <v>50255</v>
      </c>
      <c r="B19" s="81" t="s">
        <v>226</v>
      </c>
      <c r="C19" s="81"/>
      <c r="E19">
        <f t="shared" ca="1" si="0"/>
        <v>6</v>
      </c>
    </row>
    <row r="20" spans="1:5" x14ac:dyDescent="0.35">
      <c r="A20" s="63">
        <f t="shared" ca="1" si="1"/>
        <v>6255</v>
      </c>
      <c r="B20" s="81" t="s">
        <v>226</v>
      </c>
      <c r="C20" s="81"/>
      <c r="E20">
        <f t="shared" ca="1" si="0"/>
        <v>6</v>
      </c>
    </row>
    <row r="21" spans="1:5" x14ac:dyDescent="0.35">
      <c r="A21" s="63">
        <f ca="1">RANDBETWEEN(0,5000)</f>
        <v>2716</v>
      </c>
      <c r="B21" s="81" t="s">
        <v>227</v>
      </c>
      <c r="C21" s="81"/>
      <c r="E21">
        <f t="shared" ca="1" si="0"/>
        <v>7</v>
      </c>
    </row>
    <row r="22" spans="1:5" x14ac:dyDescent="0.35">
      <c r="A22" s="63">
        <f t="shared" ref="A22:A23" ca="1" si="2">RANDBETWEEN(0,5000)</f>
        <v>4819</v>
      </c>
      <c r="B22" s="81" t="s">
        <v>227</v>
      </c>
      <c r="C22" s="81"/>
      <c r="E22">
        <f t="shared" ca="1" si="0"/>
        <v>9</v>
      </c>
    </row>
    <row r="23" spans="1:5" x14ac:dyDescent="0.35">
      <c r="A23" s="63">
        <f t="shared" ca="1" si="2"/>
        <v>1283</v>
      </c>
      <c r="B23" s="81" t="s">
        <v>227</v>
      </c>
      <c r="C23" s="81"/>
      <c r="E23">
        <f t="shared" ca="1" si="0"/>
        <v>5</v>
      </c>
    </row>
    <row r="24" spans="1:5" ht="16" x14ac:dyDescent="0.4">
      <c r="A24" s="58"/>
      <c r="B24" s="62"/>
      <c r="C24" s="62"/>
    </row>
  </sheetData>
  <mergeCells count="9">
    <mergeCell ref="B21:C21"/>
    <mergeCell ref="B22:C22"/>
    <mergeCell ref="B23:C23"/>
    <mergeCell ref="A1:C1"/>
    <mergeCell ref="A4:I4"/>
    <mergeCell ref="B17:C17"/>
    <mergeCell ref="B18:C18"/>
    <mergeCell ref="B19:C19"/>
    <mergeCell ref="B20:C20"/>
  </mergeCells>
  <pageMargins left="0.7" right="0.7" top="0.75" bottom="0.75" header="0.3" footer="0.3"/>
  <pageSetup orientation="portrait" horizontalDpi="4294967293" vertic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9D3BB-E104-481E-8B47-8803ACF3DCFE}">
  <dimension ref="A1:L25"/>
  <sheetViews>
    <sheetView showGridLines="0" topLeftCell="A19" zoomScale="90" zoomScaleNormal="90" workbookViewId="0">
      <selection activeCell="A27" sqref="A27:XFD39"/>
    </sheetView>
  </sheetViews>
  <sheetFormatPr defaultRowHeight="14.5" x14ac:dyDescent="0.35"/>
  <cols>
    <col min="1" max="1" width="10" customWidth="1"/>
    <col min="2" max="2" width="11.54296875" bestFit="1" customWidth="1"/>
    <col min="3" max="3" width="15.6328125" customWidth="1"/>
    <col min="9" max="9" width="10.1796875" customWidth="1"/>
    <col min="10" max="10" width="12.1796875" customWidth="1"/>
    <col min="11" max="11" width="11.26953125" customWidth="1"/>
    <col min="12" max="12" width="10.1796875" customWidth="1"/>
  </cols>
  <sheetData>
    <row r="1" spans="1:12" ht="31.5" thickBot="1" x14ac:dyDescent="0.75">
      <c r="A1" s="82" t="s">
        <v>228</v>
      </c>
      <c r="B1" s="53"/>
      <c r="C1" s="53"/>
      <c r="D1" s="53"/>
      <c r="E1" s="53"/>
      <c r="F1" s="53"/>
      <c r="G1" s="53"/>
      <c r="H1" s="53"/>
      <c r="I1" s="53"/>
      <c r="J1" s="53"/>
      <c r="K1" s="53"/>
      <c r="L1" s="53"/>
    </row>
    <row r="2" spans="1:12" ht="15" thickTop="1" x14ac:dyDescent="0.35"/>
    <row r="3" spans="1:12" ht="18.5" x14ac:dyDescent="0.45">
      <c r="A3" s="54" t="s">
        <v>134</v>
      </c>
    </row>
    <row r="4" spans="1:12" x14ac:dyDescent="0.35">
      <c r="A4" t="s">
        <v>229</v>
      </c>
    </row>
    <row r="6" spans="1:12" ht="18.5" x14ac:dyDescent="0.45">
      <c r="A6" s="54" t="s">
        <v>136</v>
      </c>
    </row>
    <row r="7" spans="1:12" ht="16" x14ac:dyDescent="0.4">
      <c r="A7" s="57" t="s">
        <v>230</v>
      </c>
    </row>
    <row r="9" spans="1:12" ht="16" x14ac:dyDescent="0.4">
      <c r="A9" s="58" t="s">
        <v>231</v>
      </c>
    </row>
    <row r="10" spans="1:12" x14ac:dyDescent="0.35">
      <c r="A10" s="69" t="s">
        <v>232</v>
      </c>
      <c r="B10" s="69"/>
      <c r="C10" s="69"/>
      <c r="D10" s="69"/>
      <c r="E10" s="69"/>
      <c r="F10" s="69"/>
      <c r="G10" s="69"/>
      <c r="H10" s="69"/>
      <c r="I10" s="69"/>
      <c r="J10" s="69"/>
      <c r="K10" s="69"/>
    </row>
    <row r="11" spans="1:12" x14ac:dyDescent="0.35">
      <c r="A11" s="69"/>
      <c r="B11" s="69"/>
      <c r="C11" s="69"/>
      <c r="D11" s="69"/>
      <c r="E11" s="69"/>
      <c r="F11" s="69"/>
      <c r="G11" s="69"/>
      <c r="H11" s="69"/>
      <c r="I11" s="69"/>
      <c r="J11" s="69"/>
      <c r="K11" s="69"/>
    </row>
    <row r="12" spans="1:12" x14ac:dyDescent="0.35">
      <c r="A12" s="83"/>
      <c r="B12" s="83"/>
      <c r="C12" s="83"/>
      <c r="D12" s="83"/>
      <c r="E12" s="83"/>
      <c r="F12" s="83"/>
      <c r="G12" s="83"/>
      <c r="H12" s="83"/>
      <c r="I12" s="83"/>
      <c r="J12" s="83"/>
      <c r="K12" s="83"/>
    </row>
    <row r="13" spans="1:12" ht="16" x14ac:dyDescent="0.4">
      <c r="A13" s="58" t="s">
        <v>233</v>
      </c>
    </row>
    <row r="14" spans="1:12" x14ac:dyDescent="0.35">
      <c r="A14" t="s">
        <v>234</v>
      </c>
    </row>
    <row r="16" spans="1:12" ht="16" x14ac:dyDescent="0.4">
      <c r="A16" s="58" t="s">
        <v>235</v>
      </c>
    </row>
    <row r="17" spans="1:6" x14ac:dyDescent="0.35">
      <c r="A17" t="s">
        <v>236</v>
      </c>
    </row>
    <row r="19" spans="1:6" ht="16" x14ac:dyDescent="0.4">
      <c r="A19" s="58" t="s">
        <v>223</v>
      </c>
    </row>
    <row r="20" spans="1:6" x14ac:dyDescent="0.35">
      <c r="A20" t="s">
        <v>237</v>
      </c>
    </row>
    <row r="21" spans="1:6" x14ac:dyDescent="0.35">
      <c r="A21" s="60" t="s">
        <v>238</v>
      </c>
      <c r="B21" s="60" t="s">
        <v>239</v>
      </c>
      <c r="C21" s="60" t="s">
        <v>240</v>
      </c>
      <c r="D21" s="66" t="s">
        <v>148</v>
      </c>
      <c r="E21" s="66"/>
      <c r="F21" s="66"/>
    </row>
    <row r="22" spans="1:6" x14ac:dyDescent="0.35">
      <c r="A22" s="63" t="s">
        <v>241</v>
      </c>
      <c r="B22" s="63">
        <v>90</v>
      </c>
      <c r="C22" s="60" t="str">
        <f>IF(B22&gt;=40,"Pass","Fail")</f>
        <v>Pass</v>
      </c>
      <c r="D22" s="84" t="s">
        <v>242</v>
      </c>
      <c r="E22" s="85"/>
      <c r="F22" s="86"/>
    </row>
    <row r="23" spans="1:6" x14ac:dyDescent="0.35">
      <c r="A23" s="63" t="s">
        <v>243</v>
      </c>
      <c r="B23" s="63">
        <v>70</v>
      </c>
      <c r="C23" s="60" t="str">
        <f t="shared" ref="C23:C25" si="0">IF(B23&gt;=40,"Pass","Fail")</f>
        <v>Pass</v>
      </c>
      <c r="D23" s="84" t="s">
        <v>244</v>
      </c>
      <c r="E23" s="85"/>
      <c r="F23" s="86"/>
    </row>
    <row r="24" spans="1:6" x14ac:dyDescent="0.35">
      <c r="A24" s="63" t="s">
        <v>245</v>
      </c>
      <c r="B24" s="63">
        <v>20</v>
      </c>
      <c r="C24" s="60" t="str">
        <f t="shared" si="0"/>
        <v>Fail</v>
      </c>
      <c r="D24" s="84" t="s">
        <v>246</v>
      </c>
      <c r="E24" s="85"/>
      <c r="F24" s="86"/>
    </row>
    <row r="25" spans="1:6" x14ac:dyDescent="0.35">
      <c r="A25" s="63" t="s">
        <v>247</v>
      </c>
      <c r="B25" s="63">
        <v>41</v>
      </c>
      <c r="C25" s="60" t="str">
        <f t="shared" si="0"/>
        <v>Pass</v>
      </c>
      <c r="D25" s="81" t="s">
        <v>248</v>
      </c>
      <c r="E25" s="81"/>
      <c r="F25" s="81"/>
    </row>
  </sheetData>
  <mergeCells count="6">
    <mergeCell ref="A10:K11"/>
    <mergeCell ref="D21:F21"/>
    <mergeCell ref="D22:F22"/>
    <mergeCell ref="D23:F23"/>
    <mergeCell ref="D24:F24"/>
    <mergeCell ref="D25:F25"/>
  </mergeCells>
  <conditionalFormatting sqref="B22:B25">
    <cfRule type="iconSet" priority="1">
      <iconSet iconSet="3Flags">
        <cfvo type="percent" val="0"/>
        <cfvo type="num" val="20"/>
        <cfvo type="num" val="40"/>
      </iconSet>
    </cfRule>
  </conditionalFormatting>
  <conditionalFormatting sqref="C22:C25">
    <cfRule type="containsText" dxfId="0" priority="2" operator="containsText" text="Pass">
      <formula>NOT(ISERROR(SEARCH("Pass",C22)))</formula>
    </cfRule>
  </conditionalFormatting>
  <pageMargins left="0.7" right="0.7" top="0.75" bottom="0.75" header="0.3" footer="0.3"/>
  <pageSetup orientation="portrait" horizontalDpi="4294967293" vertic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8147-080F-48B1-82BF-C082552751EF}">
  <dimension ref="A1:L29"/>
  <sheetViews>
    <sheetView showGridLines="0" topLeftCell="A13" zoomScale="90" zoomScaleNormal="90" workbookViewId="0">
      <selection activeCell="A27" sqref="A27:XFD39"/>
    </sheetView>
  </sheetViews>
  <sheetFormatPr defaultRowHeight="14.5" x14ac:dyDescent="0.35"/>
  <cols>
    <col min="1" max="1" width="11.7265625" customWidth="1"/>
    <col min="2" max="2" width="11.54296875" customWidth="1"/>
    <col min="3" max="3" width="10.1796875" customWidth="1"/>
    <col min="4" max="4" width="10" customWidth="1"/>
    <col min="5" max="5" width="11.54296875" bestFit="1" customWidth="1"/>
    <col min="6" max="6" width="12.453125" bestFit="1" customWidth="1"/>
    <col min="9" max="9" width="11.453125" customWidth="1"/>
    <col min="10" max="10" width="12.1796875" customWidth="1"/>
    <col min="11" max="11" width="11.26953125" customWidth="1"/>
    <col min="12" max="12" width="10.1796875" customWidth="1"/>
  </cols>
  <sheetData>
    <row r="1" spans="1:12" ht="31.5" thickBot="1" x14ac:dyDescent="0.75">
      <c r="A1" s="87" t="s">
        <v>250</v>
      </c>
      <c r="B1" s="87"/>
      <c r="C1" s="53"/>
      <c r="D1" s="53"/>
      <c r="E1" s="53"/>
      <c r="F1" s="53"/>
      <c r="G1" s="53"/>
      <c r="H1" s="53"/>
      <c r="I1" s="53"/>
      <c r="J1" s="53"/>
      <c r="K1" s="53"/>
      <c r="L1" s="53"/>
    </row>
    <row r="2" spans="1:12" ht="15" thickTop="1" x14ac:dyDescent="0.35"/>
    <row r="3" spans="1:12" ht="18.5" x14ac:dyDescent="0.45">
      <c r="A3" s="54" t="s">
        <v>134</v>
      </c>
    </row>
    <row r="4" spans="1:12" x14ac:dyDescent="0.35">
      <c r="A4" s="69" t="s">
        <v>251</v>
      </c>
      <c r="B4" s="69"/>
      <c r="C4" s="69"/>
      <c r="D4" s="69"/>
      <c r="E4" s="69"/>
      <c r="F4" s="69"/>
      <c r="G4" s="69"/>
      <c r="H4" s="69"/>
      <c r="I4" s="69"/>
      <c r="J4" s="69"/>
    </row>
    <row r="5" spans="1:12" x14ac:dyDescent="0.35">
      <c r="A5" s="69"/>
      <c r="B5" s="69"/>
      <c r="C5" s="69"/>
      <c r="D5" s="69"/>
      <c r="E5" s="69"/>
      <c r="F5" s="69"/>
      <c r="G5" s="69"/>
      <c r="H5" s="69"/>
      <c r="I5" s="69"/>
      <c r="J5" s="69"/>
    </row>
    <row r="6" spans="1:12" ht="18.5" x14ac:dyDescent="0.45">
      <c r="A6" s="54" t="s">
        <v>136</v>
      </c>
    </row>
    <row r="7" spans="1:12" ht="16" x14ac:dyDescent="0.4">
      <c r="A7" s="57" t="s">
        <v>252</v>
      </c>
    </row>
    <row r="9" spans="1:12" ht="16" x14ac:dyDescent="0.4">
      <c r="A9" s="58" t="s">
        <v>231</v>
      </c>
    </row>
    <row r="10" spans="1:12" x14ac:dyDescent="0.35">
      <c r="A10" s="69" t="s">
        <v>253</v>
      </c>
      <c r="B10" s="69"/>
      <c r="C10" s="69"/>
      <c r="D10" s="69"/>
      <c r="E10" s="69"/>
      <c r="F10" s="69"/>
      <c r="G10" s="69"/>
      <c r="H10" s="69"/>
      <c r="I10" s="69"/>
      <c r="J10" s="69"/>
      <c r="K10" s="69"/>
    </row>
    <row r="11" spans="1:12" x14ac:dyDescent="0.35">
      <c r="A11" s="69"/>
      <c r="B11" s="69"/>
      <c r="C11" s="69"/>
      <c r="D11" s="69"/>
      <c r="E11" s="69"/>
      <c r="F11" s="69"/>
      <c r="G11" s="69"/>
      <c r="H11" s="69"/>
      <c r="I11" s="69"/>
      <c r="J11" s="69"/>
      <c r="K11" s="69"/>
    </row>
    <row r="12" spans="1:12" x14ac:dyDescent="0.35">
      <c r="A12" s="83"/>
      <c r="B12" s="83"/>
      <c r="C12" s="83"/>
      <c r="D12" s="83"/>
      <c r="E12" s="83"/>
      <c r="F12" s="83"/>
      <c r="G12" s="83"/>
      <c r="H12" s="83"/>
      <c r="I12" s="83"/>
      <c r="J12" s="83"/>
      <c r="K12" s="83"/>
    </row>
    <row r="13" spans="1:12" ht="16" x14ac:dyDescent="0.4">
      <c r="A13" s="58" t="s">
        <v>233</v>
      </c>
    </row>
    <row r="14" spans="1:12" x14ac:dyDescent="0.35">
      <c r="A14" t="s">
        <v>234</v>
      </c>
    </row>
    <row r="16" spans="1:12" ht="16" x14ac:dyDescent="0.4">
      <c r="A16" s="58" t="s">
        <v>235</v>
      </c>
    </row>
    <row r="17" spans="1:9" x14ac:dyDescent="0.35">
      <c r="A17" t="s">
        <v>236</v>
      </c>
    </row>
    <row r="19" spans="1:9" ht="16" x14ac:dyDescent="0.4">
      <c r="A19" s="58" t="s">
        <v>254</v>
      </c>
    </row>
    <row r="20" spans="1:9" x14ac:dyDescent="0.35">
      <c r="A20" t="s">
        <v>255</v>
      </c>
    </row>
    <row r="22" spans="1:9" ht="16" x14ac:dyDescent="0.4">
      <c r="A22" s="58" t="s">
        <v>223</v>
      </c>
    </row>
    <row r="23" spans="1:9" x14ac:dyDescent="0.35">
      <c r="A23" t="s">
        <v>256</v>
      </c>
    </row>
    <row r="24" spans="1:9" x14ac:dyDescent="0.35">
      <c r="A24" s="88" t="s">
        <v>257</v>
      </c>
      <c r="B24" s="88"/>
      <c r="D24" s="89" t="s">
        <v>258</v>
      </c>
      <c r="E24" s="89"/>
      <c r="F24" s="89"/>
      <c r="G24" s="89"/>
      <c r="H24" s="89"/>
      <c r="I24" s="89"/>
    </row>
    <row r="25" spans="1:9" x14ac:dyDescent="0.35">
      <c r="A25" s="90" t="s">
        <v>259</v>
      </c>
      <c r="B25" s="90" t="s">
        <v>260</v>
      </c>
      <c r="D25" s="91" t="s">
        <v>238</v>
      </c>
      <c r="E25" s="91" t="s">
        <v>239</v>
      </c>
      <c r="F25" s="91" t="s">
        <v>260</v>
      </c>
      <c r="G25" s="92" t="s">
        <v>148</v>
      </c>
      <c r="H25" s="92"/>
      <c r="I25" s="92"/>
    </row>
    <row r="26" spans="1:9" x14ac:dyDescent="0.35">
      <c r="A26" s="93" t="s">
        <v>261</v>
      </c>
      <c r="B26" s="93" t="s">
        <v>262</v>
      </c>
      <c r="D26" s="94" t="s">
        <v>241</v>
      </c>
      <c r="E26" s="94">
        <v>90</v>
      </c>
      <c r="F26" s="94" t="str">
        <f>IF(E26&lt;25,"D",IF(E26&lt;41,"C",IF(E26&lt;71,"B","A")))</f>
        <v>A</v>
      </c>
      <c r="G26" s="95" t="s">
        <v>263</v>
      </c>
      <c r="H26" s="95"/>
      <c r="I26" s="95"/>
    </row>
    <row r="27" spans="1:9" x14ac:dyDescent="0.35">
      <c r="A27" s="93" t="s">
        <v>264</v>
      </c>
      <c r="B27" s="93" t="s">
        <v>265</v>
      </c>
      <c r="D27" s="94" t="s">
        <v>243</v>
      </c>
      <c r="E27" s="94">
        <v>70</v>
      </c>
      <c r="F27" s="94" t="str">
        <f t="shared" ref="F27:F29" si="0">IF(E27&lt;25,"D",IF(E27&lt;41,"C",IF(E27&lt;71,"B","A")))</f>
        <v>B</v>
      </c>
      <c r="G27" s="95"/>
      <c r="H27" s="95"/>
      <c r="I27" s="95"/>
    </row>
    <row r="28" spans="1:9" x14ac:dyDescent="0.35">
      <c r="A28" s="93" t="s">
        <v>266</v>
      </c>
      <c r="B28" s="93" t="s">
        <v>267</v>
      </c>
      <c r="D28" s="94" t="s">
        <v>245</v>
      </c>
      <c r="E28" s="94">
        <v>28</v>
      </c>
      <c r="F28" s="94" t="str">
        <f t="shared" si="0"/>
        <v>C</v>
      </c>
      <c r="G28" s="95"/>
      <c r="H28" s="95"/>
      <c r="I28" s="95"/>
    </row>
    <row r="29" spans="1:9" x14ac:dyDescent="0.35">
      <c r="A29" s="96" t="s">
        <v>268</v>
      </c>
      <c r="B29" s="96" t="s">
        <v>269</v>
      </c>
      <c r="D29" s="94" t="s">
        <v>247</v>
      </c>
      <c r="E29" s="94">
        <v>41</v>
      </c>
      <c r="F29" s="94" t="str">
        <f t="shared" si="0"/>
        <v>B</v>
      </c>
      <c r="G29" s="95"/>
      <c r="H29" s="95"/>
      <c r="I29" s="95"/>
    </row>
  </sheetData>
  <mergeCells count="10">
    <mergeCell ref="G26:I26"/>
    <mergeCell ref="G27:I27"/>
    <mergeCell ref="G28:I28"/>
    <mergeCell ref="G29:I29"/>
    <mergeCell ref="A1:B1"/>
    <mergeCell ref="A4:J5"/>
    <mergeCell ref="A10:K11"/>
    <mergeCell ref="A24:B24"/>
    <mergeCell ref="D24:I24"/>
    <mergeCell ref="G25:I25"/>
  </mergeCells>
  <pageMargins left="0.7" right="0.7" top="0.75" bottom="0.75" header="0.3" footer="0.3"/>
  <pageSetup orientation="portrait" horizontalDpi="4294967293" vertic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93209-6D7F-4EC6-860C-E72F6AF6C208}">
  <dimension ref="A1:M33"/>
  <sheetViews>
    <sheetView showGridLines="0" topLeftCell="A28" zoomScale="90" zoomScaleNormal="90" workbookViewId="0">
      <selection activeCell="A34" sqref="A34:XFD44"/>
    </sheetView>
  </sheetViews>
  <sheetFormatPr defaultRowHeight="14.5" x14ac:dyDescent="0.35"/>
  <cols>
    <col min="1" max="1" width="11" customWidth="1"/>
    <col min="2" max="2" width="12.81640625" customWidth="1"/>
    <col min="3" max="3" width="10.1796875" customWidth="1"/>
    <col min="4" max="4" width="15.453125" customWidth="1"/>
    <col min="5" max="5" width="15.81640625" customWidth="1"/>
    <col min="7" max="7" width="10.26953125" customWidth="1"/>
    <col min="8" max="8" width="10" customWidth="1"/>
    <col min="10" max="10" width="10.1796875" customWidth="1"/>
    <col min="11" max="11" width="11.26953125" customWidth="1"/>
    <col min="12" max="12" width="10.1796875" customWidth="1"/>
  </cols>
  <sheetData>
    <row r="1" spans="1:12" ht="31.5" thickBot="1" x14ac:dyDescent="0.75">
      <c r="A1" s="97" t="s">
        <v>270</v>
      </c>
      <c r="B1" s="97"/>
      <c r="C1" s="53"/>
      <c r="D1" s="53"/>
      <c r="E1" s="53"/>
      <c r="F1" s="53"/>
      <c r="G1" s="53"/>
      <c r="H1" s="53"/>
      <c r="I1" s="53"/>
      <c r="J1" s="53"/>
      <c r="K1" s="53"/>
      <c r="L1" s="53"/>
    </row>
    <row r="2" spans="1:12" ht="15" thickTop="1" x14ac:dyDescent="0.35"/>
    <row r="3" spans="1:12" ht="18.5" x14ac:dyDescent="0.45">
      <c r="A3" s="54" t="s">
        <v>134</v>
      </c>
    </row>
    <row r="4" spans="1:12" x14ac:dyDescent="0.35">
      <c r="A4" s="69" t="s">
        <v>271</v>
      </c>
      <c r="B4" s="69"/>
      <c r="C4" s="69"/>
      <c r="D4" s="69"/>
      <c r="E4" s="69"/>
      <c r="F4" s="69"/>
      <c r="G4" s="69"/>
      <c r="H4" s="69"/>
      <c r="I4" s="69"/>
      <c r="J4" s="69"/>
    </row>
    <row r="5" spans="1:12" x14ac:dyDescent="0.35">
      <c r="A5" s="69"/>
      <c r="B5" s="69"/>
      <c r="C5" s="69"/>
      <c r="D5" s="69"/>
      <c r="E5" s="69"/>
      <c r="F5" s="69"/>
      <c r="G5" s="69"/>
      <c r="H5" s="69"/>
      <c r="I5" s="69"/>
      <c r="J5" s="69"/>
    </row>
    <row r="6" spans="1:12" x14ac:dyDescent="0.35">
      <c r="A6" s="83"/>
      <c r="B6" s="83"/>
      <c r="C6" s="83"/>
      <c r="D6" s="83"/>
      <c r="E6" s="83"/>
      <c r="F6" s="83"/>
      <c r="G6" s="83"/>
      <c r="H6" s="83"/>
      <c r="I6" s="83"/>
      <c r="J6" s="83"/>
    </row>
    <row r="7" spans="1:12" ht="18.5" x14ac:dyDescent="0.45">
      <c r="A7" s="54" t="s">
        <v>136</v>
      </c>
    </row>
    <row r="8" spans="1:12" ht="16" x14ac:dyDescent="0.4">
      <c r="A8" s="57" t="s">
        <v>272</v>
      </c>
    </row>
    <row r="10" spans="1:12" ht="16" x14ac:dyDescent="0.4">
      <c r="A10" s="58" t="s">
        <v>273</v>
      </c>
    </row>
    <row r="11" spans="1:12" x14ac:dyDescent="0.35">
      <c r="A11" t="s">
        <v>274</v>
      </c>
    </row>
    <row r="13" spans="1:12" ht="16" x14ac:dyDescent="0.4">
      <c r="A13" s="58" t="s">
        <v>275</v>
      </c>
    </row>
    <row r="14" spans="1:12" x14ac:dyDescent="0.35">
      <c r="A14" t="s">
        <v>276</v>
      </c>
    </row>
    <row r="15" spans="1:12" x14ac:dyDescent="0.35">
      <c r="K15">
        <v>1</v>
      </c>
      <c r="L15">
        <v>0</v>
      </c>
    </row>
    <row r="16" spans="1:12" ht="16" x14ac:dyDescent="0.4">
      <c r="A16" s="58" t="s">
        <v>142</v>
      </c>
      <c r="K16" t="str">
        <f>IFERROR(K15/L15,"Zero division not possible")</f>
        <v>Zero division not possible</v>
      </c>
    </row>
    <row r="17" spans="1:13" x14ac:dyDescent="0.35">
      <c r="A17" t="s">
        <v>277</v>
      </c>
    </row>
    <row r="18" spans="1:13" x14ac:dyDescent="0.35">
      <c r="A18" s="60" t="s">
        <v>144</v>
      </c>
      <c r="B18" s="60" t="s">
        <v>145</v>
      </c>
      <c r="C18" s="66" t="s">
        <v>278</v>
      </c>
      <c r="D18" s="66"/>
      <c r="E18" s="98" t="s">
        <v>279</v>
      </c>
      <c r="F18" s="99"/>
      <c r="G18" s="99"/>
      <c r="H18" s="100"/>
    </row>
    <row r="19" spans="1:13" x14ac:dyDescent="0.35">
      <c r="A19" s="101">
        <v>1</v>
      </c>
      <c r="B19" s="101">
        <v>2</v>
      </c>
      <c r="C19" s="70">
        <f>A19/B19</f>
        <v>0.5</v>
      </c>
      <c r="D19" s="63" t="s">
        <v>280</v>
      </c>
      <c r="E19" s="63">
        <f>IFERROR(A19/B19,999)</f>
        <v>0.5</v>
      </c>
      <c r="F19" s="102" t="s">
        <v>281</v>
      </c>
      <c r="G19" s="103"/>
      <c r="H19" s="104"/>
    </row>
    <row r="20" spans="1:13" x14ac:dyDescent="0.35">
      <c r="A20" s="101">
        <v>1</v>
      </c>
      <c r="B20" s="101">
        <v>0</v>
      </c>
      <c r="C20" s="105" t="e">
        <f>A20/B20</f>
        <v>#DIV/0!</v>
      </c>
      <c r="D20" s="63" t="s">
        <v>282</v>
      </c>
      <c r="E20" s="106">
        <f>IFERROR(A20/B20,999)</f>
        <v>999</v>
      </c>
      <c r="F20" s="107" t="s">
        <v>283</v>
      </c>
      <c r="G20" s="107"/>
      <c r="H20" s="107"/>
    </row>
    <row r="21" spans="1:13" ht="16" x14ac:dyDescent="0.4">
      <c r="A21" s="58"/>
    </row>
    <row r="22" spans="1:13" ht="16" x14ac:dyDescent="0.4">
      <c r="A22" s="58" t="s">
        <v>165</v>
      </c>
    </row>
    <row r="23" spans="1:13" x14ac:dyDescent="0.35">
      <c r="A23" s="69" t="s">
        <v>284</v>
      </c>
      <c r="B23" s="69"/>
      <c r="C23" s="69"/>
      <c r="D23" s="69"/>
      <c r="E23" s="69"/>
      <c r="F23" s="69"/>
      <c r="G23" s="69"/>
      <c r="H23" s="69"/>
      <c r="I23" s="69"/>
      <c r="J23" s="69"/>
    </row>
    <row r="24" spans="1:13" ht="15.75" customHeight="1" x14ac:dyDescent="0.35">
      <c r="A24" s="69"/>
      <c r="B24" s="69"/>
      <c r="C24" s="69"/>
      <c r="D24" s="69"/>
      <c r="E24" s="69"/>
      <c r="F24" s="69"/>
      <c r="G24" s="69"/>
      <c r="H24" s="69"/>
      <c r="I24" s="69"/>
      <c r="J24" s="69"/>
    </row>
    <row r="25" spans="1:13" ht="16" x14ac:dyDescent="0.4">
      <c r="A25" s="58"/>
    </row>
    <row r="26" spans="1:13" ht="16" x14ac:dyDescent="0.4">
      <c r="A26" s="58" t="s">
        <v>152</v>
      </c>
    </row>
    <row r="27" spans="1:13" x14ac:dyDescent="0.35">
      <c r="A27" t="s">
        <v>277</v>
      </c>
    </row>
    <row r="28" spans="1:13" x14ac:dyDescent="0.35">
      <c r="A28" s="60" t="s">
        <v>144</v>
      </c>
      <c r="B28" s="60" t="s">
        <v>145</v>
      </c>
      <c r="C28" s="66" t="s">
        <v>278</v>
      </c>
      <c r="D28" s="66"/>
      <c r="E28" s="66" t="s">
        <v>279</v>
      </c>
      <c r="F28" s="66"/>
      <c r="G28" s="66"/>
      <c r="H28" s="66"/>
      <c r="I28" s="66"/>
    </row>
    <row r="29" spans="1:13" x14ac:dyDescent="0.35">
      <c r="A29" s="101">
        <v>1</v>
      </c>
      <c r="B29" s="101">
        <v>2</v>
      </c>
      <c r="C29" s="70">
        <f>A29*B29</f>
        <v>2</v>
      </c>
      <c r="D29" s="63" t="s">
        <v>285</v>
      </c>
      <c r="E29" s="63">
        <f>IFERROR(A29*B29,"DATA IS WRONG")</f>
        <v>2</v>
      </c>
      <c r="F29" s="81" t="s">
        <v>286</v>
      </c>
      <c r="G29" s="81"/>
      <c r="H29" s="81"/>
      <c r="I29" s="81"/>
    </row>
    <row r="30" spans="1:13" x14ac:dyDescent="0.35">
      <c r="A30" s="101">
        <v>1</v>
      </c>
      <c r="B30" s="101">
        <v>1</v>
      </c>
      <c r="C30" s="70">
        <f t="shared" ref="C30:C32" si="0">A30*B30</f>
        <v>1</v>
      </c>
      <c r="D30" s="63" t="s">
        <v>287</v>
      </c>
      <c r="E30" s="63">
        <f t="shared" ref="E30:E32" si="1">IFERROR(A30*B30,"DATA IS WRONG")</f>
        <v>1</v>
      </c>
      <c r="F30" s="81" t="s">
        <v>288</v>
      </c>
      <c r="G30" s="81"/>
      <c r="H30" s="81"/>
      <c r="I30" s="81"/>
    </row>
    <row r="31" spans="1:13" x14ac:dyDescent="0.35">
      <c r="A31" s="101">
        <v>1</v>
      </c>
      <c r="B31" s="101" t="s">
        <v>125</v>
      </c>
      <c r="C31" s="105" t="e">
        <f t="shared" si="0"/>
        <v>#VALUE!</v>
      </c>
      <c r="D31" s="63" t="s">
        <v>289</v>
      </c>
      <c r="E31" s="106" t="str">
        <f t="shared" si="1"/>
        <v>DATA IS WRONG</v>
      </c>
      <c r="F31" s="81" t="s">
        <v>290</v>
      </c>
      <c r="G31" s="81"/>
      <c r="H31" s="81"/>
      <c r="I31" s="81"/>
    </row>
    <row r="32" spans="1:13" x14ac:dyDescent="0.35">
      <c r="A32" s="101">
        <v>5</v>
      </c>
      <c r="B32" s="101" t="s">
        <v>125</v>
      </c>
      <c r="C32" s="105" t="e">
        <f t="shared" si="0"/>
        <v>#VALUE!</v>
      </c>
      <c r="D32" s="63" t="s">
        <v>291</v>
      </c>
      <c r="E32" s="106" t="str">
        <f t="shared" si="1"/>
        <v>DATA IS WRONG</v>
      </c>
      <c r="F32" s="81" t="s">
        <v>292</v>
      </c>
      <c r="G32" s="81"/>
      <c r="H32" s="81"/>
      <c r="I32" s="81"/>
      <c r="K32" s="77" t="s">
        <v>293</v>
      </c>
      <c r="L32" s="77"/>
      <c r="M32" s="77"/>
    </row>
    <row r="33" spans="1:13" ht="16" x14ac:dyDescent="0.4">
      <c r="A33" s="58"/>
      <c r="K33" s="77"/>
      <c r="L33" s="77"/>
      <c r="M33" s="77"/>
    </row>
  </sheetData>
  <mergeCells count="14">
    <mergeCell ref="F32:I32"/>
    <mergeCell ref="K32:M33"/>
    <mergeCell ref="A23:J24"/>
    <mergeCell ref="C28:D28"/>
    <mergeCell ref="E28:I28"/>
    <mergeCell ref="F29:I29"/>
    <mergeCell ref="F30:I30"/>
    <mergeCell ref="F31:I31"/>
    <mergeCell ref="A1:B1"/>
    <mergeCell ref="A4:J5"/>
    <mergeCell ref="C18:D18"/>
    <mergeCell ref="E18:H18"/>
    <mergeCell ref="F19:H19"/>
    <mergeCell ref="F20:H20"/>
  </mergeCells>
  <pageMargins left="0.7" right="0.7" top="0.75" bottom="0.75" header="0.3" footer="0.3"/>
  <pageSetup orientation="portrait" horizontalDpi="4294967293" vertic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3CA5C-8E94-434D-8E7D-E43D509A4026}">
  <dimension ref="A1:L25"/>
  <sheetViews>
    <sheetView showGridLines="0" topLeftCell="A13" zoomScale="90" zoomScaleNormal="90" workbookViewId="0">
      <selection activeCell="A26" sqref="A26:XFD33"/>
    </sheetView>
  </sheetViews>
  <sheetFormatPr defaultRowHeight="14.5" x14ac:dyDescent="0.35"/>
  <cols>
    <col min="1" max="1" width="11" customWidth="1"/>
    <col min="2" max="2" width="12.81640625" customWidth="1"/>
    <col min="3" max="3" width="10.1796875" customWidth="1"/>
    <col min="4" max="4" width="15.453125" customWidth="1"/>
    <col min="5" max="5" width="15.81640625" customWidth="1"/>
    <col min="7" max="7" width="10.26953125" customWidth="1"/>
    <col min="10" max="10" width="10.1796875" customWidth="1"/>
    <col min="11" max="11" width="11.26953125" customWidth="1"/>
    <col min="12" max="12" width="10.1796875" customWidth="1"/>
  </cols>
  <sheetData>
    <row r="1" spans="1:12" ht="31.5" thickBot="1" x14ac:dyDescent="0.75">
      <c r="A1" s="87" t="s">
        <v>294</v>
      </c>
      <c r="B1" s="87"/>
      <c r="C1" s="53"/>
      <c r="D1" s="53"/>
      <c r="E1" s="53"/>
      <c r="F1" s="53"/>
      <c r="G1" s="53"/>
      <c r="H1" s="53"/>
      <c r="I1" s="53"/>
      <c r="J1" s="53"/>
      <c r="K1" s="53"/>
      <c r="L1" s="53"/>
    </row>
    <row r="2" spans="1:12" ht="15" thickTop="1" x14ac:dyDescent="0.35"/>
    <row r="3" spans="1:12" ht="18.5" x14ac:dyDescent="0.45">
      <c r="A3" s="54" t="s">
        <v>134</v>
      </c>
    </row>
    <row r="4" spans="1:12" x14ac:dyDescent="0.35">
      <c r="A4" s="69" t="s">
        <v>295</v>
      </c>
      <c r="B4" s="69"/>
      <c r="C4" s="69"/>
      <c r="D4" s="69"/>
      <c r="E4" s="69"/>
      <c r="F4" s="69"/>
      <c r="G4" s="69"/>
      <c r="H4" s="69"/>
      <c r="I4" s="69"/>
      <c r="J4" s="69"/>
    </row>
    <row r="5" spans="1:12" x14ac:dyDescent="0.35">
      <c r="A5" s="69"/>
      <c r="B5" s="69"/>
      <c r="C5" s="69"/>
      <c r="D5" s="69"/>
      <c r="E5" s="69"/>
      <c r="F5" s="69"/>
      <c r="G5" s="69"/>
      <c r="H5" s="69"/>
      <c r="I5" s="69"/>
      <c r="J5" s="69"/>
    </row>
    <row r="6" spans="1:12" x14ac:dyDescent="0.35">
      <c r="A6" s="83"/>
      <c r="B6" s="83"/>
      <c r="C6" s="83"/>
      <c r="D6" s="83"/>
      <c r="E6" s="83"/>
      <c r="F6" s="83"/>
      <c r="G6" s="83"/>
      <c r="H6" s="83"/>
      <c r="I6" s="83"/>
      <c r="J6" s="83"/>
    </row>
    <row r="7" spans="1:12" ht="18.5" x14ac:dyDescent="0.45">
      <c r="A7" s="54" t="s">
        <v>136</v>
      </c>
    </row>
    <row r="8" spans="1:12" ht="16" x14ac:dyDescent="0.4">
      <c r="A8" s="57" t="s">
        <v>296</v>
      </c>
    </row>
    <row r="10" spans="1:12" ht="16" x14ac:dyDescent="0.4">
      <c r="A10" s="58" t="s">
        <v>297</v>
      </c>
    </row>
    <row r="11" spans="1:12" x14ac:dyDescent="0.35">
      <c r="A11" t="s">
        <v>298</v>
      </c>
    </row>
    <row r="13" spans="1:12" ht="16" x14ac:dyDescent="0.4">
      <c r="A13" s="58" t="s">
        <v>299</v>
      </c>
    </row>
    <row r="14" spans="1:12" x14ac:dyDescent="0.35">
      <c r="A14" t="s">
        <v>300</v>
      </c>
    </row>
    <row r="16" spans="1:12" ht="16" x14ac:dyDescent="0.4">
      <c r="A16" s="58" t="s">
        <v>142</v>
      </c>
    </row>
    <row r="17" spans="1:10" x14ac:dyDescent="0.35">
      <c r="A17" t="s">
        <v>301</v>
      </c>
    </row>
    <row r="18" spans="1:10" x14ac:dyDescent="0.35">
      <c r="A18" s="60" t="s">
        <v>144</v>
      </c>
      <c r="B18" s="60" t="s">
        <v>145</v>
      </c>
      <c r="C18" s="60" t="s">
        <v>147</v>
      </c>
      <c r="D18" s="66" t="s">
        <v>148</v>
      </c>
      <c r="E18" s="66"/>
    </row>
    <row r="19" spans="1:10" x14ac:dyDescent="0.35">
      <c r="A19" s="101" t="s">
        <v>302</v>
      </c>
      <c r="B19" s="101" t="s">
        <v>303</v>
      </c>
      <c r="C19" s="63" t="b">
        <f>EXACT(A19,B19)</f>
        <v>0</v>
      </c>
      <c r="D19" s="84" t="s">
        <v>304</v>
      </c>
      <c r="E19" s="86"/>
    </row>
    <row r="20" spans="1:10" x14ac:dyDescent="0.35">
      <c r="A20" s="101" t="s">
        <v>305</v>
      </c>
      <c r="B20" s="101" t="s">
        <v>306</v>
      </c>
      <c r="C20" s="63" t="b">
        <f>EXACT(A20,B20)</f>
        <v>0</v>
      </c>
      <c r="D20" s="84" t="s">
        <v>307</v>
      </c>
      <c r="E20" s="86"/>
    </row>
    <row r="21" spans="1:10" ht="16" x14ac:dyDescent="0.4">
      <c r="A21" s="58"/>
    </row>
    <row r="22" spans="1:10" ht="16" x14ac:dyDescent="0.4">
      <c r="A22" s="58" t="s">
        <v>165</v>
      </c>
    </row>
    <row r="23" spans="1:10" x14ac:dyDescent="0.35">
      <c r="A23" s="69" t="s">
        <v>308</v>
      </c>
      <c r="B23" s="69"/>
      <c r="C23" s="69"/>
      <c r="D23" s="69"/>
      <c r="E23" s="69"/>
      <c r="F23" s="69"/>
      <c r="G23" s="69"/>
      <c r="H23" s="69"/>
      <c r="I23" s="69"/>
      <c r="J23" s="69"/>
    </row>
    <row r="24" spans="1:10" ht="15.75" customHeight="1" x14ac:dyDescent="0.35">
      <c r="A24" s="69"/>
      <c r="B24" s="69"/>
      <c r="C24" s="69"/>
      <c r="D24" s="69"/>
      <c r="E24" s="69"/>
      <c r="F24" s="69"/>
      <c r="G24" s="69"/>
      <c r="H24" s="69"/>
      <c r="I24" s="69"/>
      <c r="J24" s="69"/>
    </row>
    <row r="25" spans="1:10" ht="16" x14ac:dyDescent="0.4">
      <c r="A25" s="58"/>
    </row>
  </sheetData>
  <mergeCells count="6">
    <mergeCell ref="A1:B1"/>
    <mergeCell ref="A4:J5"/>
    <mergeCell ref="D18:E18"/>
    <mergeCell ref="D19:E19"/>
    <mergeCell ref="D20:E20"/>
    <mergeCell ref="A23:J24"/>
  </mergeCells>
  <pageMargins left="0.7" right="0.7" top="0.75" bottom="0.75" header="0.3" footer="0.3"/>
  <pageSetup orientation="portrait" horizontalDpi="4294967293" vertic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6234-AF9E-4F7F-9301-2FB5765D0B8A}">
  <dimension ref="A1:L29"/>
  <sheetViews>
    <sheetView showGridLines="0" topLeftCell="A13" zoomScale="90" zoomScaleNormal="90" workbookViewId="0">
      <selection activeCell="E23" sqref="E23"/>
    </sheetView>
  </sheetViews>
  <sheetFormatPr defaultRowHeight="14.5" x14ac:dyDescent="0.35"/>
  <cols>
    <col min="1" max="1" width="12.1796875" customWidth="1"/>
    <col min="2" max="2" width="16" customWidth="1"/>
    <col min="3" max="3" width="10.1796875" customWidth="1"/>
    <col min="4" max="4" width="15.453125" customWidth="1"/>
    <col min="5" max="5" width="15.81640625" customWidth="1"/>
    <col min="7" max="7" width="10.26953125" customWidth="1"/>
    <col min="10" max="10" width="10.1796875" customWidth="1"/>
    <col min="11" max="11" width="11.26953125" customWidth="1"/>
    <col min="12" max="12" width="10.1796875" customWidth="1"/>
  </cols>
  <sheetData>
    <row r="1" spans="1:12" ht="31.5" thickBot="1" x14ac:dyDescent="0.75">
      <c r="A1" s="87" t="s">
        <v>309</v>
      </c>
      <c r="B1" s="87"/>
      <c r="C1" s="53"/>
      <c r="D1" s="53"/>
      <c r="E1" s="53"/>
      <c r="F1" s="53"/>
      <c r="G1" s="53"/>
      <c r="H1" s="53"/>
      <c r="I1" s="53"/>
      <c r="J1" s="53"/>
      <c r="K1" s="53"/>
      <c r="L1" s="53"/>
    </row>
    <row r="2" spans="1:12" ht="15" thickTop="1" x14ac:dyDescent="0.35"/>
    <row r="3" spans="1:12" ht="18.5" x14ac:dyDescent="0.45">
      <c r="A3" s="54" t="s">
        <v>134</v>
      </c>
    </row>
    <row r="4" spans="1:12" x14ac:dyDescent="0.35">
      <c r="A4" s="69" t="s">
        <v>310</v>
      </c>
      <c r="B4" s="69"/>
      <c r="C4" s="69"/>
      <c r="D4" s="69"/>
      <c r="E4" s="69"/>
      <c r="F4" s="69"/>
      <c r="G4" s="69"/>
      <c r="H4" s="69"/>
      <c r="I4" s="69"/>
      <c r="J4" s="69"/>
    </row>
    <row r="5" spans="1:12" x14ac:dyDescent="0.35">
      <c r="A5" s="83"/>
      <c r="B5" s="83"/>
      <c r="C5" s="83"/>
      <c r="D5" s="83"/>
      <c r="E5" s="83"/>
      <c r="F5" s="83"/>
      <c r="G5" s="83"/>
      <c r="H5" s="83"/>
      <c r="I5" s="83"/>
      <c r="J5" s="83"/>
    </row>
    <row r="6" spans="1:12" ht="18.5" x14ac:dyDescent="0.45">
      <c r="A6" s="54" t="s">
        <v>136</v>
      </c>
    </row>
    <row r="7" spans="1:12" ht="16" x14ac:dyDescent="0.4">
      <c r="A7" s="57" t="s">
        <v>311</v>
      </c>
    </row>
    <row r="9" spans="1:12" ht="16" x14ac:dyDescent="0.4">
      <c r="A9" s="58" t="s">
        <v>312</v>
      </c>
    </row>
    <row r="10" spans="1:12" x14ac:dyDescent="0.35">
      <c r="A10" t="s">
        <v>313</v>
      </c>
    </row>
    <row r="12" spans="1:12" ht="16" x14ac:dyDescent="0.4">
      <c r="A12" s="58" t="s">
        <v>314</v>
      </c>
    </row>
    <row r="13" spans="1:12" x14ac:dyDescent="0.35">
      <c r="A13" t="s">
        <v>315</v>
      </c>
    </row>
    <row r="15" spans="1:12" ht="16" x14ac:dyDescent="0.4">
      <c r="A15" s="58" t="s">
        <v>142</v>
      </c>
    </row>
    <row r="16" spans="1:12" x14ac:dyDescent="0.35">
      <c r="A16" t="s">
        <v>316</v>
      </c>
    </row>
    <row r="17" spans="1:10" x14ac:dyDescent="0.35">
      <c r="A17" s="91" t="s">
        <v>144</v>
      </c>
      <c r="B17" s="91" t="s">
        <v>147</v>
      </c>
      <c r="C17" s="92" t="s">
        <v>148</v>
      </c>
      <c r="D17" s="92"/>
    </row>
    <row r="18" spans="1:10" x14ac:dyDescent="0.35">
      <c r="A18" s="108">
        <v>42821</v>
      </c>
      <c r="B18" s="94" t="str">
        <f>TEXT(A18,"dd/mmm/yyyy")</f>
        <v>27/Mar/2017</v>
      </c>
      <c r="C18" s="109" t="s">
        <v>317</v>
      </c>
      <c r="D18" s="110"/>
    </row>
    <row r="19" spans="1:10" x14ac:dyDescent="0.35">
      <c r="A19" s="111">
        <v>42821</v>
      </c>
      <c r="B19" s="94" t="str">
        <f>TEXT(A19, "dd/m/yyyy")</f>
        <v>27/3/2017</v>
      </c>
      <c r="C19" s="109" t="s">
        <v>318</v>
      </c>
      <c r="D19" s="110"/>
      <c r="F19" s="112"/>
      <c r="G19" s="112"/>
      <c r="H19" s="112"/>
      <c r="I19" s="112"/>
    </row>
    <row r="20" spans="1:10" x14ac:dyDescent="0.35">
      <c r="A20" s="111">
        <v>42821</v>
      </c>
      <c r="B20" s="94" t="str">
        <f>TEXT(A20, "mmm dd yyyy")</f>
        <v>Mar 27 2017</v>
      </c>
      <c r="C20" s="109" t="s">
        <v>319</v>
      </c>
      <c r="D20" s="110"/>
      <c r="F20" s="112"/>
      <c r="G20" s="112"/>
      <c r="H20" s="112"/>
      <c r="I20" s="112"/>
    </row>
    <row r="21" spans="1:10" x14ac:dyDescent="0.35">
      <c r="A21" s="108">
        <v>42821</v>
      </c>
      <c r="B21" s="94" t="str">
        <f>TEXT(A21,"mmm-yy")</f>
        <v>Mar-17</v>
      </c>
      <c r="C21" s="109" t="s">
        <v>320</v>
      </c>
      <c r="D21" s="110"/>
      <c r="F21" s="112"/>
      <c r="G21" s="112"/>
      <c r="H21" s="112"/>
      <c r="I21" s="112"/>
    </row>
    <row r="22" spans="1:10" x14ac:dyDescent="0.35">
      <c r="A22" s="101">
        <v>14.141413999999999</v>
      </c>
      <c r="B22" s="63" t="str">
        <f>TEXT(A22, "0.00")</f>
        <v>14.14</v>
      </c>
      <c r="C22" s="84" t="s">
        <v>321</v>
      </c>
      <c r="D22" s="86"/>
      <c r="F22" s="112"/>
      <c r="G22" s="112"/>
      <c r="H22" s="112"/>
      <c r="I22" s="112"/>
    </row>
    <row r="23" spans="1:10" x14ac:dyDescent="0.35">
      <c r="A23" s="101">
        <v>14598.12</v>
      </c>
      <c r="B23" s="63" t="str">
        <f>TEXT(A23, "$#,##0.00")</f>
        <v>$14,598.12</v>
      </c>
      <c r="C23" s="84" t="s">
        <v>322</v>
      </c>
      <c r="D23" s="86"/>
      <c r="F23" s="112"/>
      <c r="G23" s="112"/>
      <c r="H23" s="112"/>
      <c r="I23" s="112"/>
    </row>
    <row r="24" spans="1:10" x14ac:dyDescent="0.35">
      <c r="A24" s="101">
        <v>14598.12</v>
      </c>
      <c r="B24" s="63" t="str">
        <f>TEXT(A24, "£#,##0.00")</f>
        <v>£14,598.12</v>
      </c>
      <c r="C24" s="84" t="s">
        <v>323</v>
      </c>
      <c r="D24" s="86"/>
    </row>
    <row r="25" spans="1:10" x14ac:dyDescent="0.35">
      <c r="A25" s="113">
        <v>0.58333333333333337</v>
      </c>
      <c r="B25" s="63" t="str">
        <f>TEXT(A25, "hh:mm")</f>
        <v>14:00</v>
      </c>
      <c r="C25" s="84" t="s">
        <v>324</v>
      </c>
      <c r="D25" s="86"/>
    </row>
    <row r="26" spans="1:10" ht="16" x14ac:dyDescent="0.4">
      <c r="A26" s="58"/>
    </row>
    <row r="27" spans="1:10" ht="16" x14ac:dyDescent="0.4">
      <c r="A27" s="58" t="s">
        <v>325</v>
      </c>
    </row>
    <row r="28" spans="1:10" x14ac:dyDescent="0.35">
      <c r="A28" s="69" t="s">
        <v>326</v>
      </c>
      <c r="B28" s="69"/>
      <c r="C28" s="69"/>
      <c r="D28" s="69"/>
      <c r="E28" s="69"/>
      <c r="F28" s="69"/>
      <c r="G28" s="69"/>
      <c r="H28" s="69"/>
      <c r="I28" s="69"/>
      <c r="J28" s="69"/>
    </row>
    <row r="29" spans="1:10" ht="15.75" customHeight="1" x14ac:dyDescent="0.35">
      <c r="A29" s="69"/>
      <c r="B29" s="69"/>
      <c r="C29" s="69"/>
      <c r="D29" s="69"/>
      <c r="E29" s="69"/>
      <c r="F29" s="69"/>
      <c r="G29" s="69"/>
      <c r="H29" s="69"/>
      <c r="I29" s="69"/>
      <c r="J29" s="69"/>
    </row>
  </sheetData>
  <mergeCells count="13">
    <mergeCell ref="C24:D24"/>
    <mergeCell ref="C25:D25"/>
    <mergeCell ref="A28:J29"/>
    <mergeCell ref="A1:B1"/>
    <mergeCell ref="A4:J4"/>
    <mergeCell ref="C17:D17"/>
    <mergeCell ref="C18:D18"/>
    <mergeCell ref="C19:D19"/>
    <mergeCell ref="F19:I23"/>
    <mergeCell ref="C20:D20"/>
    <mergeCell ref="C21:D21"/>
    <mergeCell ref="C22:D22"/>
    <mergeCell ref="C23:D23"/>
  </mergeCells>
  <pageMargins left="0.7" right="0.7" top="0.75" bottom="0.75" header="0.3" footer="0.3"/>
  <pageSetup orientation="portrait" horizontalDpi="4294967293" vertic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AE5C-56DF-4595-AE33-3B2302F5FAFE}">
  <dimension ref="A1:L33"/>
  <sheetViews>
    <sheetView showGridLines="0" topLeftCell="A24" zoomScale="90" zoomScaleNormal="90" workbookViewId="0">
      <selection activeCell="A32" sqref="A32:XFD44"/>
    </sheetView>
  </sheetViews>
  <sheetFormatPr defaultRowHeight="14.5" x14ac:dyDescent="0.35"/>
  <cols>
    <col min="1" max="1" width="10" customWidth="1"/>
    <col min="2" max="2" width="11.54296875" bestFit="1" customWidth="1"/>
    <col min="3" max="3" width="10.1796875" customWidth="1"/>
    <col min="4" max="4" width="15.54296875" customWidth="1"/>
    <col min="5" max="5" width="14.54296875" customWidth="1"/>
    <col min="7" max="7" width="13.54296875" customWidth="1"/>
    <col min="8" max="8" width="12.453125" customWidth="1"/>
    <col min="9" max="9" width="10.1796875" customWidth="1"/>
    <col min="10" max="10" width="28.54296875" customWidth="1"/>
    <col min="11" max="11" width="11.26953125" customWidth="1"/>
    <col min="12" max="12" width="10.1796875" customWidth="1"/>
  </cols>
  <sheetData>
    <row r="1" spans="1:12" ht="31.5" thickBot="1" x14ac:dyDescent="0.4">
      <c r="A1" s="51" t="s">
        <v>327</v>
      </c>
      <c r="B1" s="51"/>
      <c r="C1" s="51"/>
      <c r="D1" s="53"/>
      <c r="E1" s="53"/>
      <c r="F1" s="53"/>
      <c r="G1" s="53"/>
      <c r="H1" s="53"/>
      <c r="I1" s="53"/>
      <c r="J1" s="53"/>
      <c r="K1" s="53"/>
      <c r="L1" s="53"/>
    </row>
    <row r="2" spans="1:12" ht="15" thickTop="1" x14ac:dyDescent="0.35"/>
    <row r="3" spans="1:12" ht="18.5" x14ac:dyDescent="0.45">
      <c r="A3" s="54" t="s">
        <v>134</v>
      </c>
    </row>
    <row r="4" spans="1:12" x14ac:dyDescent="0.35">
      <c r="A4" t="s">
        <v>328</v>
      </c>
    </row>
    <row r="5" spans="1:12" x14ac:dyDescent="0.35">
      <c r="H5" t="s">
        <v>329</v>
      </c>
      <c r="I5" t="s">
        <v>330</v>
      </c>
      <c r="J5" t="str">
        <f>CONCATENATE(H5," ",I5)</f>
        <v>Sachin  Tendulkar</v>
      </c>
    </row>
    <row r="6" spans="1:12" ht="18.5" x14ac:dyDescent="0.45">
      <c r="A6" s="54" t="s">
        <v>136</v>
      </c>
    </row>
    <row r="7" spans="1:12" ht="16" x14ac:dyDescent="0.4">
      <c r="A7" s="57" t="s">
        <v>331</v>
      </c>
    </row>
    <row r="8" spans="1:12" x14ac:dyDescent="0.35">
      <c r="A8" t="s">
        <v>332</v>
      </c>
    </row>
    <row r="9" spans="1:12" ht="16" x14ac:dyDescent="0.4">
      <c r="A9" s="57" t="s">
        <v>333</v>
      </c>
    </row>
    <row r="11" spans="1:12" ht="16" x14ac:dyDescent="0.4">
      <c r="A11" s="58" t="s">
        <v>334</v>
      </c>
    </row>
    <row r="12" spans="1:12" x14ac:dyDescent="0.35">
      <c r="A12" t="s">
        <v>335</v>
      </c>
    </row>
    <row r="14" spans="1:12" ht="16" x14ac:dyDescent="0.4">
      <c r="A14" s="58" t="s">
        <v>336</v>
      </c>
    </row>
    <row r="15" spans="1:12" x14ac:dyDescent="0.35">
      <c r="A15" t="s">
        <v>337</v>
      </c>
    </row>
    <row r="17" spans="1:11" ht="16" x14ac:dyDescent="0.4">
      <c r="A17" s="58" t="s">
        <v>223</v>
      </c>
    </row>
    <row r="18" spans="1:11" x14ac:dyDescent="0.35">
      <c r="A18" t="s">
        <v>338</v>
      </c>
    </row>
    <row r="19" spans="1:11" x14ac:dyDescent="0.35">
      <c r="A19" s="60" t="s">
        <v>339</v>
      </c>
      <c r="B19" s="60" t="s">
        <v>340</v>
      </c>
      <c r="C19" s="60" t="s">
        <v>341</v>
      </c>
      <c r="D19" s="60" t="s">
        <v>147</v>
      </c>
      <c r="E19" s="66" t="s">
        <v>148</v>
      </c>
      <c r="F19" s="66"/>
      <c r="G19" s="66"/>
    </row>
    <row r="20" spans="1:11" x14ac:dyDescent="0.35">
      <c r="A20" s="63" t="s">
        <v>241</v>
      </c>
      <c r="B20" s="63">
        <v>90</v>
      </c>
      <c r="C20" s="63" t="s">
        <v>342</v>
      </c>
      <c r="D20" s="60" t="str">
        <f>CONCATENATE(A20,B20,C20)</f>
        <v>S00190Pass</v>
      </c>
      <c r="E20" s="81" t="s">
        <v>343</v>
      </c>
      <c r="F20" s="81"/>
      <c r="G20" s="81"/>
    </row>
    <row r="21" spans="1:11" x14ac:dyDescent="0.35">
      <c r="A21" s="63" t="s">
        <v>243</v>
      </c>
      <c r="B21" s="63">
        <v>70</v>
      </c>
      <c r="C21" s="63" t="s">
        <v>342</v>
      </c>
      <c r="D21" s="60" t="str">
        <f t="shared" ref="D21" si="0">CONCATENATE(A21,B21,C21)</f>
        <v>S00270Pass</v>
      </c>
      <c r="E21" s="81" t="s">
        <v>344</v>
      </c>
      <c r="F21" s="81"/>
      <c r="G21" s="81"/>
    </row>
    <row r="22" spans="1:11" x14ac:dyDescent="0.35">
      <c r="A22" s="63" t="s">
        <v>245</v>
      </c>
      <c r="B22" s="63">
        <v>20</v>
      </c>
      <c r="C22" s="63" t="s">
        <v>345</v>
      </c>
      <c r="D22" s="60" t="str">
        <f>A22&amp;B22&amp;C22</f>
        <v>S00320Fail</v>
      </c>
      <c r="E22" s="81" t="s">
        <v>346</v>
      </c>
      <c r="F22" s="81"/>
      <c r="G22" s="81"/>
    </row>
    <row r="23" spans="1:11" x14ac:dyDescent="0.35">
      <c r="A23" s="63" t="s">
        <v>247</v>
      </c>
      <c r="B23" s="63">
        <v>41</v>
      </c>
      <c r="C23" s="63" t="s">
        <v>342</v>
      </c>
      <c r="D23" s="60" t="str">
        <f>A23&amp;B23&amp;C23</f>
        <v>S00441Pass</v>
      </c>
      <c r="E23" s="81" t="s">
        <v>347</v>
      </c>
      <c r="F23" s="81"/>
      <c r="G23" s="81"/>
    </row>
    <row r="24" spans="1:11" x14ac:dyDescent="0.35">
      <c r="A24" s="63" t="s">
        <v>348</v>
      </c>
      <c r="B24" s="63">
        <v>39</v>
      </c>
      <c r="C24" s="63" t="s">
        <v>345</v>
      </c>
      <c r="D24" s="60" t="str">
        <f>CONCATENATE(A24," ",B24," ",C24)</f>
        <v>S005 39 Fail</v>
      </c>
      <c r="E24" s="81" t="s">
        <v>349</v>
      </c>
      <c r="F24" s="81"/>
      <c r="G24" s="81"/>
      <c r="I24" s="77" t="s">
        <v>350</v>
      </c>
      <c r="J24" s="77"/>
      <c r="K24" s="77"/>
    </row>
    <row r="25" spans="1:11" x14ac:dyDescent="0.35">
      <c r="A25" s="63" t="s">
        <v>351</v>
      </c>
      <c r="B25" s="63">
        <v>99</v>
      </c>
      <c r="C25" s="63" t="s">
        <v>342</v>
      </c>
      <c r="D25" s="60" t="str">
        <f>A25&amp;" "&amp;B25&amp;" "&amp;C25</f>
        <v>S006 99 Pass</v>
      </c>
      <c r="E25" s="81" t="s">
        <v>352</v>
      </c>
      <c r="F25" s="81"/>
      <c r="G25" s="81"/>
      <c r="I25" s="77"/>
      <c r="J25" s="77"/>
      <c r="K25" s="77"/>
    </row>
    <row r="26" spans="1:11" x14ac:dyDescent="0.35">
      <c r="A26" s="63" t="s">
        <v>353</v>
      </c>
      <c r="B26" s="63">
        <v>11</v>
      </c>
      <c r="C26" s="63" t="s">
        <v>345</v>
      </c>
      <c r="D26" s="60" t="str">
        <f>CONCATENATE(A26,";",B26,";",C26)</f>
        <v>S007;11;Fail</v>
      </c>
      <c r="E26" s="81" t="s">
        <v>354</v>
      </c>
      <c r="F26" s="81"/>
      <c r="G26" s="81"/>
      <c r="I26" s="77"/>
      <c r="J26" s="77"/>
      <c r="K26" s="77"/>
    </row>
    <row r="28" spans="1:11" ht="16" x14ac:dyDescent="0.4">
      <c r="A28" s="58" t="s">
        <v>165</v>
      </c>
    </row>
    <row r="29" spans="1:11" x14ac:dyDescent="0.35">
      <c r="A29" s="69" t="s">
        <v>355</v>
      </c>
      <c r="B29" s="69"/>
      <c r="C29" s="69"/>
      <c r="D29" s="69"/>
      <c r="E29" s="69"/>
      <c r="F29" s="69"/>
      <c r="G29" s="69"/>
      <c r="H29" s="69"/>
      <c r="I29" s="69"/>
      <c r="J29" s="69"/>
    </row>
    <row r="30" spans="1:11" x14ac:dyDescent="0.35">
      <c r="A30" s="69"/>
      <c r="B30" s="69"/>
      <c r="C30" s="69"/>
      <c r="D30" s="69"/>
      <c r="E30" s="69"/>
      <c r="F30" s="69"/>
      <c r="G30" s="69"/>
      <c r="H30" s="69"/>
      <c r="I30" s="69"/>
      <c r="J30" s="69"/>
    </row>
    <row r="31" spans="1:11" x14ac:dyDescent="0.35">
      <c r="A31" s="83"/>
      <c r="B31" s="83"/>
      <c r="C31" s="83"/>
      <c r="D31" s="83"/>
      <c r="E31" s="83"/>
      <c r="F31" s="83"/>
      <c r="G31" s="83"/>
      <c r="H31" s="83"/>
      <c r="I31" s="83"/>
      <c r="J31" s="83"/>
    </row>
    <row r="32" spans="1:11" x14ac:dyDescent="0.35">
      <c r="D32" s="114"/>
      <c r="E32" s="62"/>
    </row>
    <row r="33" spans="4:5" x14ac:dyDescent="0.35">
      <c r="D33" s="114"/>
      <c r="E33" s="62"/>
    </row>
  </sheetData>
  <mergeCells count="11">
    <mergeCell ref="E24:G24"/>
    <mergeCell ref="I24:K26"/>
    <mergeCell ref="E25:G25"/>
    <mergeCell ref="E26:G26"/>
    <mergeCell ref="A29:J30"/>
    <mergeCell ref="A1:C1"/>
    <mergeCell ref="E19:G19"/>
    <mergeCell ref="E20:G20"/>
    <mergeCell ref="E21:G21"/>
    <mergeCell ref="E22:G22"/>
    <mergeCell ref="E23:G23"/>
  </mergeCells>
  <pageMargins left="0.7" right="0.7" top="0.75" bottom="0.75" header="0.3" footer="0.3"/>
  <pageSetup orientation="portrait" horizontalDpi="4294967293" vertic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37E4E-209B-4944-B006-FDBCFCD502EB}">
  <dimension ref="A1:L42"/>
  <sheetViews>
    <sheetView showGridLines="0" topLeftCell="A11" zoomScale="90" zoomScaleNormal="90" workbookViewId="0">
      <selection activeCell="A18" sqref="A18:J21"/>
    </sheetView>
  </sheetViews>
  <sheetFormatPr defaultRowHeight="14.5" x14ac:dyDescent="0.35"/>
  <cols>
    <col min="1" max="1" width="10" customWidth="1"/>
    <col min="2" max="2" width="11.54296875" customWidth="1"/>
    <col min="3" max="3" width="10.1796875" customWidth="1"/>
    <col min="4" max="4" width="15.54296875" customWidth="1"/>
    <col min="5" max="5" width="14.54296875" customWidth="1"/>
    <col min="7" max="7" width="13.54296875" customWidth="1"/>
    <col min="9" max="9" width="20.54296875" customWidth="1"/>
    <col min="10" max="10" width="12.1796875" customWidth="1"/>
    <col min="11" max="11" width="11.26953125" customWidth="1"/>
    <col min="12" max="12" width="10.1796875" customWidth="1"/>
  </cols>
  <sheetData>
    <row r="1" spans="1:12" ht="31.5" thickBot="1" x14ac:dyDescent="0.4">
      <c r="A1" s="51" t="s">
        <v>357</v>
      </c>
      <c r="B1" s="51"/>
      <c r="C1" s="51"/>
      <c r="D1" s="53"/>
      <c r="E1" s="53"/>
      <c r="F1" s="53"/>
      <c r="G1" s="53"/>
      <c r="H1" s="53"/>
      <c r="I1" s="53"/>
      <c r="J1" s="53"/>
      <c r="K1" s="53"/>
      <c r="L1" s="53"/>
    </row>
    <row r="2" spans="1:12" ht="15" thickTop="1" x14ac:dyDescent="0.35"/>
    <row r="3" spans="1:12" ht="18.5" x14ac:dyDescent="0.45">
      <c r="A3" s="54" t="s">
        <v>134</v>
      </c>
    </row>
    <row r="4" spans="1:12" x14ac:dyDescent="0.35">
      <c r="A4" s="55" t="s">
        <v>358</v>
      </c>
      <c r="B4" s="55"/>
      <c r="C4" s="55"/>
      <c r="D4" s="55"/>
      <c r="E4" s="55"/>
      <c r="F4" s="55"/>
      <c r="G4" s="55"/>
      <c r="H4" s="55"/>
      <c r="I4" s="55"/>
      <c r="J4" s="55"/>
    </row>
    <row r="5" spans="1:12" x14ac:dyDescent="0.35">
      <c r="A5" s="55"/>
      <c r="B5" s="55"/>
      <c r="C5" s="55"/>
      <c r="D5" s="55"/>
      <c r="E5" s="55"/>
      <c r="F5" s="55"/>
      <c r="G5" s="55"/>
      <c r="H5" s="55"/>
      <c r="I5" s="55"/>
      <c r="J5" s="55"/>
    </row>
    <row r="6" spans="1:12" x14ac:dyDescent="0.35">
      <c r="A6" s="56"/>
      <c r="B6" s="56"/>
      <c r="C6" s="56"/>
      <c r="D6" s="56"/>
      <c r="E6" s="56"/>
      <c r="F6" s="56"/>
      <c r="G6" s="56"/>
      <c r="H6" s="56"/>
      <c r="I6" s="56"/>
      <c r="J6" s="56"/>
    </row>
    <row r="7" spans="1:12" ht="18.5" x14ac:dyDescent="0.45">
      <c r="A7" s="54" t="s">
        <v>136</v>
      </c>
    </row>
    <row r="8" spans="1:12" ht="16" x14ac:dyDescent="0.4">
      <c r="A8" s="57" t="s">
        <v>359</v>
      </c>
    </row>
    <row r="10" spans="1:12" ht="16" x14ac:dyDescent="0.4">
      <c r="A10" s="58" t="s">
        <v>356</v>
      </c>
    </row>
    <row r="11" spans="1:12" x14ac:dyDescent="0.35">
      <c r="A11" t="s">
        <v>360</v>
      </c>
      <c r="I11" t="s">
        <v>361</v>
      </c>
    </row>
    <row r="13" spans="1:12" ht="16" x14ac:dyDescent="0.4">
      <c r="A13" s="58" t="s">
        <v>362</v>
      </c>
    </row>
    <row r="14" spans="1:12" x14ac:dyDescent="0.35">
      <c r="A14" t="s">
        <v>363</v>
      </c>
    </row>
    <row r="16" spans="1:12" ht="16" x14ac:dyDescent="0.4">
      <c r="A16" s="58" t="s">
        <v>364</v>
      </c>
    </row>
    <row r="17" spans="1:10" x14ac:dyDescent="0.35">
      <c r="A17" t="s">
        <v>365</v>
      </c>
    </row>
    <row r="19" spans="1:10" ht="16" x14ac:dyDescent="0.4">
      <c r="A19" s="58" t="s">
        <v>366</v>
      </c>
    </row>
    <row r="20" spans="1:10" x14ac:dyDescent="0.35">
      <c r="A20" s="69" t="s">
        <v>367</v>
      </c>
      <c r="B20" s="69"/>
      <c r="C20" s="69"/>
      <c r="D20" s="69"/>
      <c r="E20" s="69"/>
      <c r="F20" s="69"/>
      <c r="G20" s="69"/>
      <c r="H20" s="69"/>
      <c r="I20" s="69"/>
      <c r="J20" s="69"/>
    </row>
    <row r="21" spans="1:10" x14ac:dyDescent="0.35">
      <c r="A21" s="69"/>
      <c r="B21" s="69"/>
      <c r="C21" s="69"/>
      <c r="D21" s="69"/>
      <c r="E21" s="69"/>
      <c r="F21" s="69"/>
      <c r="G21" s="69"/>
      <c r="H21" s="69"/>
      <c r="I21" s="69"/>
      <c r="J21" s="69"/>
    </row>
    <row r="22" spans="1:10" x14ac:dyDescent="0.35">
      <c r="A22" s="83"/>
      <c r="B22" s="83"/>
      <c r="C22" s="83"/>
      <c r="D22" s="83"/>
      <c r="E22" s="83"/>
      <c r="F22" s="83"/>
      <c r="G22" s="83"/>
      <c r="H22" s="83"/>
      <c r="I22" s="83"/>
      <c r="J22" s="83"/>
    </row>
    <row r="23" spans="1:10" ht="16" x14ac:dyDescent="0.4">
      <c r="A23" s="58" t="s">
        <v>223</v>
      </c>
    </row>
    <row r="24" spans="1:10" x14ac:dyDescent="0.35">
      <c r="A24" t="s">
        <v>338</v>
      </c>
    </row>
    <row r="25" spans="1:10" x14ac:dyDescent="0.35">
      <c r="A25" s="66" t="s">
        <v>368</v>
      </c>
      <c r="B25" s="66"/>
      <c r="C25" s="66"/>
      <c r="D25" s="60" t="s">
        <v>369</v>
      </c>
      <c r="E25" s="66" t="s">
        <v>147</v>
      </c>
      <c r="F25" s="66"/>
      <c r="G25" s="66" t="s">
        <v>148</v>
      </c>
      <c r="H25" s="66"/>
      <c r="I25" s="66"/>
    </row>
    <row r="26" spans="1:10" x14ac:dyDescent="0.35">
      <c r="A26" s="76" t="s">
        <v>370</v>
      </c>
      <c r="B26" s="76"/>
      <c r="C26" s="76"/>
      <c r="D26" s="63"/>
      <c r="E26" s="76" t="str">
        <f>SUBSTITUTE(A26,"t","b")</f>
        <v>Hub</v>
      </c>
      <c r="F26" s="76"/>
      <c r="G26" s="81" t="s">
        <v>371</v>
      </c>
      <c r="H26" s="81"/>
      <c r="I26" s="81"/>
    </row>
    <row r="27" spans="1:10" x14ac:dyDescent="0.35">
      <c r="A27" s="76" t="s">
        <v>372</v>
      </c>
      <c r="B27" s="76"/>
      <c r="C27" s="76"/>
      <c r="D27" s="63">
        <v>1</v>
      </c>
      <c r="E27" s="76" t="str">
        <f>SUBSTITUTE(A27,"b","T",1)</f>
        <v>Tumble</v>
      </c>
      <c r="F27" s="76"/>
      <c r="G27" s="81" t="s">
        <v>373</v>
      </c>
      <c r="H27" s="81"/>
      <c r="I27" s="81"/>
    </row>
    <row r="28" spans="1:10" x14ac:dyDescent="0.35">
      <c r="A28" s="76" t="s">
        <v>374</v>
      </c>
      <c r="B28" s="76"/>
      <c r="C28" s="76"/>
      <c r="D28" s="63"/>
      <c r="E28" s="76" t="str">
        <f>SUBSTITUTE(A28,"the","")</f>
        <v xml:space="preserve"> car is in  driveway</v>
      </c>
      <c r="F28" s="76"/>
      <c r="G28" s="81" t="s">
        <v>375</v>
      </c>
      <c r="H28" s="81"/>
      <c r="I28" s="81"/>
    </row>
    <row r="29" spans="1:10" x14ac:dyDescent="0.35">
      <c r="A29" s="76" t="s">
        <v>374</v>
      </c>
      <c r="B29" s="76"/>
      <c r="C29" s="76"/>
      <c r="D29" s="63">
        <v>2</v>
      </c>
      <c r="E29" s="76" t="str">
        <f>SUBSTITUTE(A29,"the","a",2)</f>
        <v>the car is in a driveway</v>
      </c>
      <c r="F29" s="76"/>
      <c r="G29" s="81" t="s">
        <v>376</v>
      </c>
      <c r="H29" s="81"/>
      <c r="I29" s="81"/>
    </row>
    <row r="30" spans="1:10" x14ac:dyDescent="0.35">
      <c r="A30" s="76" t="s">
        <v>377</v>
      </c>
      <c r="B30" s="76"/>
      <c r="C30" s="76"/>
      <c r="D30" s="63"/>
      <c r="E30" s="76" t="str">
        <f>SUBSTITUTE(A30,"The"," ")</f>
        <v xml:space="preserve">  car is in the driveway</v>
      </c>
      <c r="F30" s="76"/>
      <c r="G30" s="81" t="s">
        <v>378</v>
      </c>
      <c r="H30" s="81"/>
      <c r="I30" s="81"/>
    </row>
    <row r="32" spans="1:10" ht="16" x14ac:dyDescent="0.4">
      <c r="A32" s="58" t="s">
        <v>165</v>
      </c>
    </row>
    <row r="33" spans="1:10" x14ac:dyDescent="0.35">
      <c r="A33" s="69" t="s">
        <v>379</v>
      </c>
      <c r="B33" s="69"/>
      <c r="C33" s="69"/>
      <c r="D33" s="69"/>
      <c r="E33" s="69"/>
      <c r="F33" s="69"/>
      <c r="G33" s="69"/>
      <c r="H33" s="69"/>
      <c r="I33" s="69"/>
      <c r="J33" s="69"/>
    </row>
    <row r="34" spans="1:10" x14ac:dyDescent="0.35">
      <c r="A34" s="69"/>
      <c r="B34" s="69"/>
      <c r="C34" s="69"/>
      <c r="D34" s="69"/>
      <c r="E34" s="69"/>
      <c r="F34" s="69"/>
      <c r="G34" s="69"/>
      <c r="H34" s="69"/>
      <c r="I34" s="69"/>
      <c r="J34" s="69"/>
    </row>
    <row r="36" spans="1:10" ht="16" x14ac:dyDescent="0.4">
      <c r="A36" s="58" t="s">
        <v>249</v>
      </c>
    </row>
    <row r="37" spans="1:10" x14ac:dyDescent="0.35">
      <c r="A37" s="69" t="s">
        <v>380</v>
      </c>
      <c r="B37" s="69"/>
      <c r="C37" s="69"/>
      <c r="D37" s="69"/>
      <c r="E37" s="69"/>
      <c r="F37" s="69"/>
      <c r="G37" s="69"/>
      <c r="H37" s="69"/>
      <c r="I37" s="69"/>
      <c r="J37" s="69"/>
    </row>
    <row r="38" spans="1:10" x14ac:dyDescent="0.35">
      <c r="A38" s="98" t="s">
        <v>368</v>
      </c>
      <c r="B38" s="100"/>
      <c r="C38" s="66" t="s">
        <v>147</v>
      </c>
      <c r="D38" s="66"/>
      <c r="E38" s="99" t="s">
        <v>148</v>
      </c>
      <c r="F38" s="100"/>
    </row>
    <row r="39" spans="1:10" x14ac:dyDescent="0.35">
      <c r="A39" s="84" t="s">
        <v>381</v>
      </c>
      <c r="B39" s="86"/>
      <c r="C39" s="84" t="s">
        <v>382</v>
      </c>
      <c r="D39" s="86"/>
      <c r="E39" s="99"/>
      <c r="F39" s="100"/>
    </row>
    <row r="40" spans="1:10" x14ac:dyDescent="0.35">
      <c r="A40" s="84" t="s">
        <v>383</v>
      </c>
      <c r="B40" s="86"/>
      <c r="C40" s="84" t="s">
        <v>384</v>
      </c>
      <c r="D40" s="86"/>
      <c r="E40" s="99"/>
      <c r="F40" s="100"/>
    </row>
    <row r="41" spans="1:10" x14ac:dyDescent="0.35">
      <c r="A41" s="84" t="s">
        <v>385</v>
      </c>
      <c r="B41" s="86"/>
      <c r="C41" s="84" t="s">
        <v>386</v>
      </c>
      <c r="D41" s="86"/>
      <c r="E41" s="99"/>
      <c r="F41" s="100"/>
    </row>
    <row r="42" spans="1:10" x14ac:dyDescent="0.35">
      <c r="A42" s="84" t="s">
        <v>387</v>
      </c>
      <c r="B42" s="86"/>
      <c r="C42" s="84" t="s">
        <v>388</v>
      </c>
      <c r="D42" s="86"/>
      <c r="E42" s="99"/>
      <c r="F42" s="100"/>
    </row>
  </sheetData>
  <mergeCells count="38">
    <mergeCell ref="A41:B41"/>
    <mergeCell ref="C41:D41"/>
    <mergeCell ref="E41:F41"/>
    <mergeCell ref="A42:B42"/>
    <mergeCell ref="C42:D42"/>
    <mergeCell ref="E42:F42"/>
    <mergeCell ref="A39:B39"/>
    <mergeCell ref="C39:D39"/>
    <mergeCell ref="E39:F39"/>
    <mergeCell ref="A40:B40"/>
    <mergeCell ref="C40:D40"/>
    <mergeCell ref="E40:F40"/>
    <mergeCell ref="A30:C30"/>
    <mergeCell ref="E30:F30"/>
    <mergeCell ref="G30:I30"/>
    <mergeCell ref="A33:J34"/>
    <mergeCell ref="A37:J37"/>
    <mergeCell ref="A38:B38"/>
    <mergeCell ref="C38:D38"/>
    <mergeCell ref="E38:F38"/>
    <mergeCell ref="A28:C28"/>
    <mergeCell ref="E28:F28"/>
    <mergeCell ref="G28:I28"/>
    <mergeCell ref="A29:C29"/>
    <mergeCell ref="E29:F29"/>
    <mergeCell ref="G29:I29"/>
    <mergeCell ref="A26:C26"/>
    <mergeCell ref="E26:F26"/>
    <mergeCell ref="G26:I26"/>
    <mergeCell ref="A27:C27"/>
    <mergeCell ref="E27:F27"/>
    <mergeCell ref="G27:I27"/>
    <mergeCell ref="A1:C1"/>
    <mergeCell ref="A4:J5"/>
    <mergeCell ref="A20:J21"/>
    <mergeCell ref="A25:C25"/>
    <mergeCell ref="E25:F25"/>
    <mergeCell ref="G25:I25"/>
  </mergeCells>
  <pageMargins left="0.7" right="0.7" top="0.75" bottom="0.75" header="0.3" footer="0.3"/>
  <pageSetup orientation="portrait" horizontalDpi="4294967293" vertic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4AA70-FF93-4F67-8919-D07A386D9599}">
  <dimension ref="A1:L17"/>
  <sheetViews>
    <sheetView showGridLines="0" topLeftCell="A11" zoomScale="90" zoomScaleNormal="90" workbookViewId="0">
      <selection activeCell="A18" sqref="A18:XFD30"/>
    </sheetView>
  </sheetViews>
  <sheetFormatPr defaultRowHeight="14.5" x14ac:dyDescent="0.35"/>
  <cols>
    <col min="1" max="1" width="10.453125" customWidth="1"/>
    <col min="2" max="2" width="11.54296875" customWidth="1"/>
    <col min="3" max="3" width="10.1796875" customWidth="1"/>
    <col min="4" max="4" width="15.54296875" customWidth="1"/>
    <col min="5" max="5" width="9.7265625" customWidth="1"/>
    <col min="7" max="7" width="13.54296875" customWidth="1"/>
    <col min="9" max="9" width="10.1796875" customWidth="1"/>
    <col min="10" max="10" width="12.1796875" customWidth="1"/>
    <col min="11" max="11" width="11.26953125" customWidth="1"/>
    <col min="12" max="12" width="10.1796875" customWidth="1"/>
  </cols>
  <sheetData>
    <row r="1" spans="1:12" ht="31.5" thickBot="1" x14ac:dyDescent="0.4">
      <c r="A1" s="51" t="s">
        <v>389</v>
      </c>
      <c r="B1" s="51"/>
      <c r="C1" s="52"/>
      <c r="D1" s="53"/>
      <c r="E1" s="53"/>
      <c r="F1" s="53"/>
      <c r="G1" s="53"/>
      <c r="H1" s="53"/>
      <c r="I1" s="53"/>
      <c r="J1" s="53"/>
      <c r="K1" s="53"/>
      <c r="L1" s="53"/>
    </row>
    <row r="2" spans="1:12" ht="15" thickTop="1" x14ac:dyDescent="0.35"/>
    <row r="3" spans="1:12" ht="18.5" x14ac:dyDescent="0.45">
      <c r="A3" s="54" t="s">
        <v>134</v>
      </c>
    </row>
    <row r="4" spans="1:12" x14ac:dyDescent="0.35">
      <c r="A4" s="55" t="s">
        <v>390</v>
      </c>
      <c r="B4" s="55"/>
      <c r="C4" s="55"/>
      <c r="D4" s="55"/>
      <c r="E4" s="55"/>
      <c r="F4" s="55"/>
      <c r="G4" s="55"/>
      <c r="H4" s="55"/>
      <c r="I4" s="55"/>
      <c r="J4" s="55"/>
    </row>
    <row r="5" spans="1:12" x14ac:dyDescent="0.35">
      <c r="A5" s="56"/>
      <c r="B5" s="56"/>
      <c r="C5" s="56"/>
      <c r="D5" s="56"/>
      <c r="E5" s="56"/>
      <c r="F5" s="56"/>
      <c r="G5" s="56"/>
      <c r="H5" s="56"/>
      <c r="I5" s="56"/>
      <c r="J5" s="56"/>
    </row>
    <row r="6" spans="1:12" ht="18.5" x14ac:dyDescent="0.45">
      <c r="A6" s="54" t="s">
        <v>136</v>
      </c>
    </row>
    <row r="7" spans="1:12" ht="16" x14ac:dyDescent="0.4">
      <c r="A7" s="57" t="s">
        <v>391</v>
      </c>
    </row>
    <row r="9" spans="1:12" ht="16" x14ac:dyDescent="0.4">
      <c r="A9" s="58" t="s">
        <v>356</v>
      </c>
    </row>
    <row r="10" spans="1:12" x14ac:dyDescent="0.35">
      <c r="A10" t="s">
        <v>392</v>
      </c>
    </row>
    <row r="12" spans="1:12" ht="16" x14ac:dyDescent="0.4">
      <c r="A12" s="58" t="s">
        <v>223</v>
      </c>
    </row>
    <row r="13" spans="1:12" x14ac:dyDescent="0.35">
      <c r="A13" s="59" t="s">
        <v>393</v>
      </c>
    </row>
    <row r="14" spans="1:12" x14ac:dyDescent="0.35">
      <c r="A14" s="66" t="s">
        <v>356</v>
      </c>
      <c r="B14" s="66"/>
      <c r="C14" s="66" t="s">
        <v>147</v>
      </c>
      <c r="D14" s="66"/>
      <c r="E14" s="98" t="s">
        <v>148</v>
      </c>
      <c r="F14" s="100"/>
    </row>
    <row r="15" spans="1:12" x14ac:dyDescent="0.35">
      <c r="A15" s="81" t="s">
        <v>394</v>
      </c>
      <c r="B15" s="81"/>
      <c r="C15" s="81" t="str">
        <f>UPPER(A15)</f>
        <v>LAPTOP</v>
      </c>
      <c r="D15" s="81"/>
      <c r="E15" s="84" t="s">
        <v>395</v>
      </c>
      <c r="F15" s="86"/>
    </row>
    <row r="16" spans="1:12" ht="15" customHeight="1" x14ac:dyDescent="0.35">
      <c r="A16" s="81" t="s">
        <v>396</v>
      </c>
      <c r="B16" s="81"/>
      <c r="C16" s="81" t="str">
        <f>UPPER(A16)</f>
        <v>EXCEL</v>
      </c>
      <c r="D16" s="81"/>
      <c r="E16" s="84" t="s">
        <v>397</v>
      </c>
      <c r="F16" s="86"/>
    </row>
    <row r="17" spans="1:6" x14ac:dyDescent="0.35">
      <c r="A17" s="81" t="s">
        <v>398</v>
      </c>
      <c r="B17" s="81"/>
      <c r="C17" s="81" t="str">
        <f>UPPER(A17)</f>
        <v>SUPERSTORE IS CLOSED NOW</v>
      </c>
      <c r="D17" s="81"/>
      <c r="E17" s="84" t="s">
        <v>399</v>
      </c>
      <c r="F17" s="86"/>
    </row>
  </sheetData>
  <mergeCells count="14">
    <mergeCell ref="A16:B16"/>
    <mergeCell ref="C16:D16"/>
    <mergeCell ref="E16:F16"/>
    <mergeCell ref="A17:B17"/>
    <mergeCell ref="C17:D17"/>
    <mergeCell ref="E17:F17"/>
    <mergeCell ref="A1:B1"/>
    <mergeCell ref="A4:J4"/>
    <mergeCell ref="A14:B14"/>
    <mergeCell ref="C14:D14"/>
    <mergeCell ref="E14:F14"/>
    <mergeCell ref="A15:B15"/>
    <mergeCell ref="C15:D15"/>
    <mergeCell ref="E15:F15"/>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B856F-B03C-42CD-A7EA-F4A402DADB89}">
  <dimension ref="A1:A11"/>
  <sheetViews>
    <sheetView workbookViewId="0">
      <selection activeCell="G20" sqref="G20"/>
    </sheetView>
  </sheetViews>
  <sheetFormatPr defaultRowHeight="14.5" x14ac:dyDescent="0.35"/>
  <sheetData>
    <row r="1" spans="1:1" x14ac:dyDescent="0.35">
      <c r="A1" s="41" t="s">
        <v>124</v>
      </c>
    </row>
    <row r="2" spans="1:1" x14ac:dyDescent="0.35">
      <c r="A2" s="41" t="s">
        <v>125</v>
      </c>
    </row>
    <row r="3" spans="1:1" x14ac:dyDescent="0.35">
      <c r="A3" s="41" t="s">
        <v>126</v>
      </c>
    </row>
    <row r="4" spans="1:1" x14ac:dyDescent="0.35">
      <c r="A4" s="41" t="s">
        <v>127</v>
      </c>
    </row>
    <row r="5" spans="1:1" x14ac:dyDescent="0.35">
      <c r="A5" s="41" t="s">
        <v>126</v>
      </c>
    </row>
    <row r="6" spans="1:1" x14ac:dyDescent="0.35">
      <c r="A6" s="41" t="s">
        <v>128</v>
      </c>
    </row>
    <row r="7" spans="1:1" x14ac:dyDescent="0.35">
      <c r="A7" s="41" t="s">
        <v>129</v>
      </c>
    </row>
    <row r="8" spans="1:1" x14ac:dyDescent="0.35">
      <c r="A8" s="41" t="s">
        <v>126</v>
      </c>
    </row>
    <row r="9" spans="1:1" x14ac:dyDescent="0.35">
      <c r="A9" s="41" t="s">
        <v>131</v>
      </c>
    </row>
    <row r="10" spans="1:1" x14ac:dyDescent="0.35">
      <c r="A10" s="41" t="s">
        <v>130</v>
      </c>
    </row>
    <row r="11" spans="1:1" x14ac:dyDescent="0.35">
      <c r="A11">
        <f>COUNT(A1:A10)</f>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8D5F-3890-4689-9A67-A4EFAC745DE7}">
  <dimension ref="A1:L24"/>
  <sheetViews>
    <sheetView showGridLines="0" topLeftCell="A18" zoomScale="90" zoomScaleNormal="90" workbookViewId="0">
      <selection activeCell="A25" sqref="A25:XFD31"/>
    </sheetView>
  </sheetViews>
  <sheetFormatPr defaultRowHeight="14.5" x14ac:dyDescent="0.35"/>
  <cols>
    <col min="1" max="2" width="12.7265625" customWidth="1"/>
    <col min="3" max="3" width="10.1796875" customWidth="1"/>
    <col min="4" max="4" width="15.54296875" customWidth="1"/>
    <col min="5" max="5" width="9.7265625" customWidth="1"/>
    <col min="6" max="6" width="11" customWidth="1"/>
    <col min="7" max="7" width="17.08984375" bestFit="1" customWidth="1"/>
    <col min="9" max="9" width="10.1796875" customWidth="1"/>
    <col min="10" max="10" width="12.1796875" customWidth="1"/>
    <col min="11" max="11" width="11.26953125" customWidth="1"/>
    <col min="12" max="12" width="10.1796875" customWidth="1"/>
  </cols>
  <sheetData>
    <row r="1" spans="1:12" ht="31.5" thickBot="1" x14ac:dyDescent="0.4">
      <c r="A1" s="51" t="s">
        <v>400</v>
      </c>
      <c r="B1" s="51"/>
      <c r="C1" s="52"/>
      <c r="D1" s="53"/>
      <c r="E1" s="53"/>
      <c r="F1" s="53"/>
      <c r="G1" s="53"/>
      <c r="H1" s="53"/>
      <c r="I1" s="53"/>
      <c r="J1" s="53"/>
      <c r="K1" s="53"/>
      <c r="L1" s="53"/>
    </row>
    <row r="2" spans="1:12" ht="15" thickTop="1" x14ac:dyDescent="0.35"/>
    <row r="3" spans="1:12" ht="18.5" x14ac:dyDescent="0.45">
      <c r="A3" s="54" t="s">
        <v>134</v>
      </c>
    </row>
    <row r="4" spans="1:12" ht="15" customHeight="1" x14ac:dyDescent="0.35">
      <c r="A4" s="55" t="s">
        <v>401</v>
      </c>
      <c r="B4" s="55"/>
      <c r="C4" s="55"/>
      <c r="D4" s="55"/>
      <c r="E4" s="55"/>
      <c r="F4" s="55"/>
      <c r="G4" s="55"/>
      <c r="H4" s="55"/>
      <c r="I4" s="55"/>
      <c r="J4" s="55"/>
    </row>
    <row r="5" spans="1:12" x14ac:dyDescent="0.35">
      <c r="A5" s="55"/>
      <c r="B5" s="55"/>
      <c r="C5" s="55"/>
      <c r="D5" s="55"/>
      <c r="E5" s="55"/>
      <c r="F5" s="55"/>
      <c r="G5" s="55"/>
      <c r="H5" s="55"/>
      <c r="I5" s="55"/>
      <c r="J5" s="55"/>
    </row>
    <row r="6" spans="1:12" x14ac:dyDescent="0.35">
      <c r="A6" s="56"/>
      <c r="B6" s="56"/>
      <c r="C6" s="56"/>
      <c r="D6" s="56"/>
      <c r="E6" s="56"/>
      <c r="F6" s="56"/>
      <c r="G6" s="56"/>
      <c r="H6" s="56"/>
      <c r="I6" s="56"/>
      <c r="J6" s="56"/>
    </row>
    <row r="7" spans="1:12" ht="18.5" x14ac:dyDescent="0.45">
      <c r="A7" s="54" t="s">
        <v>136</v>
      </c>
    </row>
    <row r="8" spans="1:12" ht="16" x14ac:dyDescent="0.4">
      <c r="A8" s="57" t="s">
        <v>402</v>
      </c>
    </row>
    <row r="10" spans="1:12" ht="16" x14ac:dyDescent="0.4">
      <c r="A10" s="58" t="s">
        <v>356</v>
      </c>
    </row>
    <row r="11" spans="1:12" x14ac:dyDescent="0.35">
      <c r="A11" t="s">
        <v>403</v>
      </c>
    </row>
    <row r="13" spans="1:12" ht="16" x14ac:dyDescent="0.4">
      <c r="A13" s="58" t="s">
        <v>404</v>
      </c>
    </row>
    <row r="14" spans="1:12" x14ac:dyDescent="0.35">
      <c r="A14" t="s">
        <v>405</v>
      </c>
      <c r="G14" t="s">
        <v>361</v>
      </c>
      <c r="H14" t="str">
        <f>RIGHT(G14,10)</f>
        <v>my country</v>
      </c>
    </row>
    <row r="16" spans="1:12" ht="16" x14ac:dyDescent="0.4">
      <c r="A16" s="58" t="s">
        <v>223</v>
      </c>
    </row>
    <row r="17" spans="1:6" x14ac:dyDescent="0.35">
      <c r="A17" s="59" t="s">
        <v>406</v>
      </c>
    </row>
    <row r="18" spans="1:6" x14ac:dyDescent="0.35">
      <c r="A18" s="66" t="s">
        <v>356</v>
      </c>
      <c r="B18" s="66"/>
      <c r="C18" s="66" t="s">
        <v>147</v>
      </c>
      <c r="D18" s="66"/>
      <c r="E18" s="98" t="s">
        <v>148</v>
      </c>
      <c r="F18" s="100"/>
    </row>
    <row r="19" spans="1:6" x14ac:dyDescent="0.35">
      <c r="A19" s="81" t="s">
        <v>491</v>
      </c>
      <c r="B19" s="81"/>
      <c r="C19" s="81" t="str">
        <f>LEFT(A19,5)</f>
        <v>Physi</v>
      </c>
      <c r="D19" s="81"/>
      <c r="E19" s="84" t="s">
        <v>407</v>
      </c>
      <c r="F19" s="86"/>
    </row>
    <row r="20" spans="1:6" ht="15" customHeight="1" x14ac:dyDescent="0.35">
      <c r="A20" s="81" t="s">
        <v>408</v>
      </c>
      <c r="B20" s="81"/>
      <c r="C20" s="81" t="str">
        <f>LEFT(A20,8)</f>
        <v>EXCEL IS</v>
      </c>
      <c r="D20" s="81"/>
      <c r="E20" s="84" t="s">
        <v>409</v>
      </c>
      <c r="F20" s="86"/>
    </row>
    <row r="21" spans="1:6" x14ac:dyDescent="0.35">
      <c r="A21" s="81" t="s">
        <v>492</v>
      </c>
      <c r="B21" s="81"/>
      <c r="C21" s="81" t="str">
        <f>LEFT(A21,15)</f>
        <v>Market IS CLOSE</v>
      </c>
      <c r="D21" s="81"/>
      <c r="E21" s="84" t="s">
        <v>411</v>
      </c>
      <c r="F21" s="86"/>
    </row>
    <row r="22" spans="1:6" x14ac:dyDescent="0.35">
      <c r="A22" s="81">
        <v>35</v>
      </c>
      <c r="B22" s="81"/>
      <c r="C22" s="81" t="str">
        <f>LEFT(A22,1)</f>
        <v>3</v>
      </c>
      <c r="D22" s="81"/>
      <c r="E22" s="84" t="s">
        <v>412</v>
      </c>
      <c r="F22" s="86"/>
    </row>
    <row r="23" spans="1:6" x14ac:dyDescent="0.35">
      <c r="A23" s="81" t="s">
        <v>492</v>
      </c>
      <c r="B23" s="81"/>
      <c r="C23" s="81" t="str">
        <f>LEFT(A23,LEN(A23)-7)</f>
        <v>Market IS C</v>
      </c>
      <c r="D23" s="81"/>
      <c r="E23" s="84" t="s">
        <v>413</v>
      </c>
      <c r="F23" s="86"/>
    </row>
    <row r="24" spans="1:6" x14ac:dyDescent="0.35">
      <c r="A24" s="62"/>
      <c r="B24" s="62"/>
      <c r="C24" s="62"/>
      <c r="D24" s="62"/>
    </row>
  </sheetData>
  <mergeCells count="20">
    <mergeCell ref="A22:B22"/>
    <mergeCell ref="C22:D22"/>
    <mergeCell ref="E22:F22"/>
    <mergeCell ref="A23:B23"/>
    <mergeCell ref="C23:D23"/>
    <mergeCell ref="E23:F23"/>
    <mergeCell ref="A20:B20"/>
    <mergeCell ref="C20:D20"/>
    <mergeCell ref="E20:F20"/>
    <mergeCell ref="A21:B21"/>
    <mergeCell ref="C21:D21"/>
    <mergeCell ref="E21:F21"/>
    <mergeCell ref="A1:B1"/>
    <mergeCell ref="A4:J5"/>
    <mergeCell ref="A18:B18"/>
    <mergeCell ref="C18:D18"/>
    <mergeCell ref="E18:F18"/>
    <mergeCell ref="A19:B19"/>
    <mergeCell ref="C19:D19"/>
    <mergeCell ref="E19:F19"/>
  </mergeCells>
  <pageMargins left="0.7" right="0.7" top="0.75" bottom="0.75" header="0.3" footer="0.3"/>
  <pageSetup orientation="portrait" horizontalDpi="4294967293" verticalDpi="429496729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09627-D682-49B1-87E8-787B69F0EF64}">
  <dimension ref="A1:L25"/>
  <sheetViews>
    <sheetView showGridLines="0" topLeftCell="A13" zoomScale="90" zoomScaleNormal="90" workbookViewId="0">
      <selection activeCell="B29" sqref="B29"/>
    </sheetView>
  </sheetViews>
  <sheetFormatPr defaultRowHeight="14.5" x14ac:dyDescent="0.35"/>
  <cols>
    <col min="1" max="2" width="12.7265625" customWidth="1"/>
    <col min="3" max="3" width="10.1796875" customWidth="1"/>
    <col min="4" max="4" width="15.54296875" customWidth="1"/>
    <col min="5" max="5" width="9.7265625" customWidth="1"/>
    <col min="7" max="7" width="13.54296875" customWidth="1"/>
    <col min="8" max="8" width="18.1796875" bestFit="1" customWidth="1"/>
    <col min="9" max="9" width="10.1796875" customWidth="1"/>
    <col min="10" max="10" width="12.1796875" customWidth="1"/>
    <col min="11" max="11" width="11.26953125" customWidth="1"/>
    <col min="12" max="12" width="10.1796875" customWidth="1"/>
  </cols>
  <sheetData>
    <row r="1" spans="1:12" ht="31.5" thickBot="1" x14ac:dyDescent="0.4">
      <c r="A1" s="51" t="s">
        <v>415</v>
      </c>
      <c r="B1" s="51"/>
      <c r="C1" s="52"/>
      <c r="D1" s="53"/>
      <c r="E1" s="53"/>
      <c r="F1" s="53"/>
      <c r="G1" s="53"/>
      <c r="H1" s="53"/>
      <c r="I1" s="53"/>
      <c r="J1" s="53"/>
      <c r="K1" s="53"/>
      <c r="L1" s="53"/>
    </row>
    <row r="2" spans="1:12" ht="15" thickTop="1" x14ac:dyDescent="0.35"/>
    <row r="3" spans="1:12" ht="18.5" x14ac:dyDescent="0.45">
      <c r="A3" s="54" t="s">
        <v>134</v>
      </c>
    </row>
    <row r="4" spans="1:12" ht="15" customHeight="1" x14ac:dyDescent="0.35">
      <c r="A4" s="55" t="s">
        <v>416</v>
      </c>
      <c r="B4" s="55"/>
      <c r="C4" s="55"/>
      <c r="D4" s="55"/>
      <c r="E4" s="55"/>
      <c r="F4" s="55"/>
      <c r="G4" s="55"/>
      <c r="H4" s="55"/>
      <c r="I4" s="55"/>
      <c r="J4" s="55"/>
    </row>
    <row r="5" spans="1:12" x14ac:dyDescent="0.35">
      <c r="A5" s="55"/>
      <c r="B5" s="55"/>
      <c r="C5" s="55"/>
      <c r="D5" s="55"/>
      <c r="E5" s="55"/>
      <c r="F5" s="55"/>
      <c r="G5" s="55"/>
      <c r="H5" s="55"/>
      <c r="I5" s="55"/>
      <c r="J5" s="55"/>
    </row>
    <row r="6" spans="1:12" x14ac:dyDescent="0.35">
      <c r="A6" s="56"/>
      <c r="B6" s="56"/>
      <c r="C6" s="56"/>
      <c r="D6" s="56"/>
      <c r="E6" s="56"/>
      <c r="F6" s="56"/>
      <c r="G6" s="56"/>
      <c r="H6" s="56"/>
      <c r="I6" s="56"/>
      <c r="J6" s="56"/>
    </row>
    <row r="7" spans="1:12" ht="18.5" x14ac:dyDescent="0.45">
      <c r="A7" s="54" t="s">
        <v>136</v>
      </c>
      <c r="H7" t="s">
        <v>417</v>
      </c>
    </row>
    <row r="8" spans="1:12" ht="16" x14ac:dyDescent="0.4">
      <c r="A8" s="57" t="s">
        <v>418</v>
      </c>
      <c r="H8" t="str">
        <f>MID(H7,6,8)</f>
        <v xml:space="preserve"> capital</v>
      </c>
    </row>
    <row r="10" spans="1:12" ht="16" x14ac:dyDescent="0.4">
      <c r="A10" s="58" t="s">
        <v>356</v>
      </c>
    </row>
    <row r="11" spans="1:12" x14ac:dyDescent="0.35">
      <c r="A11" t="s">
        <v>403</v>
      </c>
    </row>
    <row r="13" spans="1:12" ht="16" x14ac:dyDescent="0.4">
      <c r="A13" s="58" t="s">
        <v>419</v>
      </c>
    </row>
    <row r="14" spans="1:12" x14ac:dyDescent="0.35">
      <c r="A14" t="s">
        <v>420</v>
      </c>
    </row>
    <row r="16" spans="1:12" ht="16" x14ac:dyDescent="0.4">
      <c r="A16" s="58" t="s">
        <v>404</v>
      </c>
    </row>
    <row r="17" spans="1:6" x14ac:dyDescent="0.35">
      <c r="A17" t="s">
        <v>421</v>
      </c>
    </row>
    <row r="19" spans="1:6" ht="16" x14ac:dyDescent="0.4">
      <c r="A19" s="58" t="s">
        <v>223</v>
      </c>
    </row>
    <row r="20" spans="1:6" x14ac:dyDescent="0.35">
      <c r="A20" s="59" t="s">
        <v>414</v>
      </c>
    </row>
    <row r="21" spans="1:6" x14ac:dyDescent="0.35">
      <c r="A21" s="66" t="s">
        <v>356</v>
      </c>
      <c r="B21" s="66"/>
      <c r="C21" s="66" t="s">
        <v>147</v>
      </c>
      <c r="D21" s="66"/>
      <c r="E21" s="98" t="s">
        <v>148</v>
      </c>
      <c r="F21" s="100"/>
    </row>
    <row r="22" spans="1:6" x14ac:dyDescent="0.35">
      <c r="A22" s="81" t="s">
        <v>422</v>
      </c>
      <c r="B22" s="81"/>
      <c r="C22" s="81" t="str">
        <f>MID(A22,4,6)</f>
        <v>top re</v>
      </c>
      <c r="D22" s="81"/>
      <c r="E22" s="84" t="s">
        <v>423</v>
      </c>
      <c r="F22" s="86"/>
    </row>
    <row r="23" spans="1:6" ht="15" customHeight="1" x14ac:dyDescent="0.35">
      <c r="A23" s="81" t="s">
        <v>408</v>
      </c>
      <c r="B23" s="81"/>
      <c r="C23" s="81" t="str">
        <f>MID(A23,2,9)</f>
        <v>XCEL IS W</v>
      </c>
      <c r="D23" s="81"/>
      <c r="E23" s="84" t="s">
        <v>424</v>
      </c>
      <c r="F23" s="86"/>
    </row>
    <row r="24" spans="1:6" x14ac:dyDescent="0.35">
      <c r="A24" s="81" t="s">
        <v>410</v>
      </c>
      <c r="B24" s="81"/>
      <c r="C24" s="81" t="str">
        <f>MID(A24,10,9)</f>
        <v>E IS CLOS</v>
      </c>
      <c r="D24" s="81"/>
      <c r="E24" s="84" t="s">
        <v>425</v>
      </c>
      <c r="F24" s="86"/>
    </row>
    <row r="25" spans="1:6" x14ac:dyDescent="0.35">
      <c r="A25" s="81" t="s">
        <v>426</v>
      </c>
      <c r="B25" s="81"/>
      <c r="C25" s="81" t="str">
        <f>MID(A25,2,6)</f>
        <v>0 EMPL</v>
      </c>
      <c r="D25" s="81"/>
      <c r="E25" s="84" t="s">
        <v>427</v>
      </c>
      <c r="F25" s="86"/>
    </row>
  </sheetData>
  <mergeCells count="17">
    <mergeCell ref="A25:B25"/>
    <mergeCell ref="C25:D25"/>
    <mergeCell ref="E25:F25"/>
    <mergeCell ref="A23:B23"/>
    <mergeCell ref="C23:D23"/>
    <mergeCell ref="E23:F23"/>
    <mergeCell ref="A24:B24"/>
    <mergeCell ref="C24:D24"/>
    <mergeCell ref="E24:F24"/>
    <mergeCell ref="A1:B1"/>
    <mergeCell ref="A4:J5"/>
    <mergeCell ref="A21:B21"/>
    <mergeCell ref="C21:D21"/>
    <mergeCell ref="E21:F21"/>
    <mergeCell ref="A22:B22"/>
    <mergeCell ref="C22:D22"/>
    <mergeCell ref="E22:F22"/>
  </mergeCells>
  <pageMargins left="0.7" right="0.7" top="0.75" bottom="0.75" header="0.3" footer="0.3"/>
  <pageSetup orientation="portrait" horizontalDpi="4294967293" verticalDpi="4294967293"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59556-F9D6-4D8E-898A-78FA90D56016}">
  <dimension ref="A1:L25"/>
  <sheetViews>
    <sheetView showGridLines="0" topLeftCell="A22" zoomScale="90" zoomScaleNormal="90" workbookViewId="0">
      <selection activeCell="A26" sqref="A26:XFD42"/>
    </sheetView>
  </sheetViews>
  <sheetFormatPr defaultRowHeight="14.5" x14ac:dyDescent="0.35"/>
  <cols>
    <col min="1" max="2" width="12.7265625" customWidth="1"/>
    <col min="3" max="3" width="10.1796875" customWidth="1"/>
    <col min="4" max="4" width="15.54296875" customWidth="1"/>
    <col min="5" max="5" width="12.26953125" customWidth="1"/>
    <col min="7" max="7" width="13.54296875" customWidth="1"/>
    <col min="8" max="8" width="11.54296875" bestFit="1" customWidth="1"/>
    <col min="9" max="9" width="10.1796875" customWidth="1"/>
    <col min="10" max="10" width="12.1796875" customWidth="1"/>
    <col min="11" max="11" width="11.26953125" customWidth="1"/>
    <col min="12" max="12" width="10.1796875" customWidth="1"/>
  </cols>
  <sheetData>
    <row r="1" spans="1:12" ht="31.5" thickBot="1" x14ac:dyDescent="0.4">
      <c r="A1" s="51" t="s">
        <v>428</v>
      </c>
      <c r="B1" s="51"/>
      <c r="C1" s="52"/>
      <c r="D1" s="53"/>
      <c r="E1" s="53"/>
      <c r="F1" s="53"/>
      <c r="G1" s="53"/>
      <c r="H1" s="53"/>
      <c r="I1" s="53"/>
      <c r="J1" s="53"/>
      <c r="K1" s="53"/>
      <c r="L1" s="53"/>
    </row>
    <row r="2" spans="1:12" ht="15" thickTop="1" x14ac:dyDescent="0.35"/>
    <row r="3" spans="1:12" ht="18.5" x14ac:dyDescent="0.45">
      <c r="A3" s="54" t="s">
        <v>134</v>
      </c>
    </row>
    <row r="4" spans="1:12" ht="15" customHeight="1" x14ac:dyDescent="0.35">
      <c r="A4" s="55" t="s">
        <v>429</v>
      </c>
      <c r="B4" s="55"/>
      <c r="C4" s="55"/>
      <c r="D4" s="55"/>
      <c r="E4" s="55"/>
      <c r="F4" s="55"/>
      <c r="G4" s="55"/>
      <c r="H4" s="55"/>
      <c r="I4" s="55"/>
      <c r="J4" s="55"/>
    </row>
    <row r="5" spans="1:12" x14ac:dyDescent="0.35">
      <c r="A5" s="55"/>
      <c r="B5" s="55"/>
      <c r="C5" s="55"/>
      <c r="D5" s="55"/>
      <c r="E5" s="55"/>
      <c r="F5" s="55"/>
      <c r="G5" s="55"/>
      <c r="H5" s="55"/>
      <c r="I5" s="55"/>
      <c r="J5" s="55"/>
    </row>
    <row r="6" spans="1:12" x14ac:dyDescent="0.35">
      <c r="A6" s="115"/>
      <c r="B6" s="56"/>
      <c r="C6" s="56"/>
      <c r="D6" s="56"/>
      <c r="E6" s="56"/>
      <c r="F6" s="56"/>
      <c r="G6" s="56"/>
      <c r="H6" s="116"/>
      <c r="I6" s="116"/>
      <c r="J6" s="56"/>
    </row>
    <row r="7" spans="1:12" ht="18.5" x14ac:dyDescent="0.45">
      <c r="A7" s="54" t="s">
        <v>136</v>
      </c>
    </row>
    <row r="8" spans="1:12" ht="16" x14ac:dyDescent="0.4">
      <c r="A8" s="57" t="s">
        <v>430</v>
      </c>
    </row>
    <row r="10" spans="1:12" ht="16" x14ac:dyDescent="0.4">
      <c r="A10" s="58" t="s">
        <v>431</v>
      </c>
    </row>
    <row r="11" spans="1:12" x14ac:dyDescent="0.35">
      <c r="A11" t="s">
        <v>432</v>
      </c>
    </row>
    <row r="13" spans="1:12" ht="16" x14ac:dyDescent="0.4">
      <c r="A13" s="58" t="s">
        <v>433</v>
      </c>
    </row>
    <row r="14" spans="1:12" x14ac:dyDescent="0.35">
      <c r="A14" t="s">
        <v>434</v>
      </c>
    </row>
    <row r="16" spans="1:12" ht="16" x14ac:dyDescent="0.4">
      <c r="A16" s="58" t="s">
        <v>435</v>
      </c>
    </row>
    <row r="17" spans="1:7" x14ac:dyDescent="0.35">
      <c r="A17" t="s">
        <v>436</v>
      </c>
    </row>
    <row r="19" spans="1:7" ht="16" x14ac:dyDescent="0.4">
      <c r="A19" s="58" t="s">
        <v>223</v>
      </c>
    </row>
    <row r="20" spans="1:7" x14ac:dyDescent="0.35">
      <c r="A20" s="59" t="s">
        <v>437</v>
      </c>
    </row>
    <row r="21" spans="1:7" x14ac:dyDescent="0.35">
      <c r="A21" s="60" t="s">
        <v>431</v>
      </c>
      <c r="B21" s="60" t="s">
        <v>433</v>
      </c>
      <c r="C21" s="60" t="s">
        <v>435</v>
      </c>
      <c r="D21" s="60" t="s">
        <v>147</v>
      </c>
      <c r="E21" s="98" t="s">
        <v>148</v>
      </c>
      <c r="F21" s="99"/>
      <c r="G21" s="100"/>
    </row>
    <row r="22" spans="1:7" x14ac:dyDescent="0.35">
      <c r="A22" s="63">
        <v>2017</v>
      </c>
      <c r="B22" s="63">
        <v>12</v>
      </c>
      <c r="C22" s="63">
        <v>31</v>
      </c>
      <c r="D22" s="71">
        <f>DATE(A22,B22,C22)</f>
        <v>43100</v>
      </c>
      <c r="E22" s="84" t="s">
        <v>438</v>
      </c>
      <c r="F22" s="85"/>
      <c r="G22" s="86"/>
    </row>
    <row r="23" spans="1:7" ht="15" customHeight="1" x14ac:dyDescent="0.35">
      <c r="A23" s="63">
        <v>2016</v>
      </c>
      <c r="B23" s="63">
        <v>11</v>
      </c>
      <c r="C23" s="63">
        <v>30</v>
      </c>
      <c r="D23" s="71">
        <f t="shared" ref="D23:D25" si="0">DATE(A23,B23,C23)</f>
        <v>42704</v>
      </c>
      <c r="E23" s="84" t="s">
        <v>439</v>
      </c>
      <c r="F23" s="85"/>
      <c r="G23" s="86"/>
    </row>
    <row r="24" spans="1:7" x14ac:dyDescent="0.35">
      <c r="A24" s="63">
        <v>2015</v>
      </c>
      <c r="B24" s="63">
        <v>3</v>
      </c>
      <c r="C24" s="63">
        <v>1</v>
      </c>
      <c r="D24" s="71">
        <f t="shared" si="0"/>
        <v>42064</v>
      </c>
      <c r="E24" s="84" t="s">
        <v>440</v>
      </c>
      <c r="F24" s="85"/>
      <c r="G24" s="86"/>
    </row>
    <row r="25" spans="1:7" x14ac:dyDescent="0.35">
      <c r="A25" s="63">
        <v>2014</v>
      </c>
      <c r="B25" s="63">
        <v>8</v>
      </c>
      <c r="C25" s="63">
        <v>1</v>
      </c>
      <c r="D25" s="71">
        <f t="shared" si="0"/>
        <v>41852</v>
      </c>
      <c r="E25" s="84" t="s">
        <v>441</v>
      </c>
      <c r="F25" s="85"/>
      <c r="G25" s="86"/>
    </row>
  </sheetData>
  <mergeCells count="7">
    <mergeCell ref="E25:G25"/>
    <mergeCell ref="A1:B1"/>
    <mergeCell ref="A4:J5"/>
    <mergeCell ref="E21:G21"/>
    <mergeCell ref="E22:G22"/>
    <mergeCell ref="E23:G23"/>
    <mergeCell ref="E24:G24"/>
  </mergeCells>
  <pageMargins left="0.7" right="0.7" top="0.75" bottom="0.75" header="0.3" footer="0.3"/>
  <pageSetup orientation="portrait" horizontalDpi="4294967293" vertic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3E31-7711-4F92-A385-C644C5D5556D}">
  <dimension ref="A1:K19"/>
  <sheetViews>
    <sheetView showGridLines="0" topLeftCell="A10" zoomScale="90" zoomScaleNormal="90" workbookViewId="0">
      <selection activeCell="A20" sqref="A20:XFD28"/>
    </sheetView>
  </sheetViews>
  <sheetFormatPr defaultRowHeight="14.5" x14ac:dyDescent="0.35"/>
  <cols>
    <col min="1" max="2" width="12.7265625" customWidth="1"/>
    <col min="3" max="3" width="10.1796875" customWidth="1"/>
    <col min="4" max="4" width="12.26953125"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442</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443</v>
      </c>
      <c r="B4" s="55"/>
      <c r="C4" s="55"/>
      <c r="D4" s="55"/>
      <c r="E4" s="55"/>
      <c r="F4" s="55"/>
      <c r="G4" s="55"/>
      <c r="H4" s="55"/>
      <c r="I4" s="55"/>
    </row>
    <row r="5" spans="1:11" x14ac:dyDescent="0.35">
      <c r="A5" s="115"/>
      <c r="B5" s="56"/>
      <c r="C5" s="56"/>
      <c r="D5" s="56"/>
      <c r="E5" s="56"/>
      <c r="F5" s="56"/>
      <c r="G5" s="116"/>
      <c r="H5" s="116"/>
      <c r="I5" s="56"/>
    </row>
    <row r="6" spans="1:11" ht="18.5" x14ac:dyDescent="0.45">
      <c r="A6" s="54" t="s">
        <v>136</v>
      </c>
    </row>
    <row r="7" spans="1:11" ht="16" x14ac:dyDescent="0.4">
      <c r="A7" s="57" t="s">
        <v>444</v>
      </c>
    </row>
    <row r="9" spans="1:11" ht="16" x14ac:dyDescent="0.4">
      <c r="A9" s="58" t="s">
        <v>445</v>
      </c>
    </row>
    <row r="10" spans="1:11" x14ac:dyDescent="0.35">
      <c r="A10" t="s">
        <v>446</v>
      </c>
    </row>
    <row r="12" spans="1:11" ht="16" x14ac:dyDescent="0.4">
      <c r="A12" s="58" t="s">
        <v>223</v>
      </c>
    </row>
    <row r="13" spans="1:11" x14ac:dyDescent="0.35">
      <c r="A13" s="59" t="s">
        <v>437</v>
      </c>
    </row>
    <row r="14" spans="1:11" x14ac:dyDescent="0.35">
      <c r="A14" s="60" t="s">
        <v>447</v>
      </c>
      <c r="B14" s="60" t="s">
        <v>147</v>
      </c>
      <c r="C14" s="98" t="s">
        <v>148</v>
      </c>
      <c r="D14" s="100"/>
    </row>
    <row r="15" spans="1:11" x14ac:dyDescent="0.35">
      <c r="A15" s="117" t="s">
        <v>448</v>
      </c>
      <c r="B15" s="63">
        <f t="shared" ref="B15:B18" si="0">DATEVALUE(A15)</f>
        <v>42860</v>
      </c>
      <c r="C15" s="84" t="s">
        <v>449</v>
      </c>
      <c r="D15" s="86"/>
    </row>
    <row r="16" spans="1:11" ht="15" customHeight="1" x14ac:dyDescent="0.35">
      <c r="A16" s="117" t="s">
        <v>450</v>
      </c>
      <c r="B16" s="63">
        <f t="shared" si="0"/>
        <v>43436</v>
      </c>
      <c r="C16" s="84" t="s">
        <v>451</v>
      </c>
      <c r="D16" s="86"/>
    </row>
    <row r="17" spans="1:4" x14ac:dyDescent="0.35">
      <c r="A17" s="117" t="s">
        <v>452</v>
      </c>
      <c r="B17" s="63">
        <f t="shared" si="0"/>
        <v>42064</v>
      </c>
      <c r="C17" s="84" t="s">
        <v>453</v>
      </c>
      <c r="D17" s="86"/>
    </row>
    <row r="18" spans="1:4" x14ac:dyDescent="0.35">
      <c r="A18" s="117" t="s">
        <v>454</v>
      </c>
      <c r="B18" s="63">
        <f t="shared" si="0"/>
        <v>41853</v>
      </c>
      <c r="C18" s="84" t="s">
        <v>455</v>
      </c>
      <c r="D18" s="86"/>
    </row>
    <row r="19" spans="1:4" x14ac:dyDescent="0.35">
      <c r="A19" s="62"/>
      <c r="B19" s="62"/>
      <c r="C19" s="62"/>
    </row>
  </sheetData>
  <mergeCells count="7">
    <mergeCell ref="C18:D18"/>
    <mergeCell ref="A1:B1"/>
    <mergeCell ref="A4:I4"/>
    <mergeCell ref="C14:D14"/>
    <mergeCell ref="C15:D15"/>
    <mergeCell ref="C16:D16"/>
    <mergeCell ref="C17:D17"/>
  </mergeCells>
  <pageMargins left="0.7" right="0.7" top="0.75" bottom="0.75" header="0.3" footer="0.3"/>
  <pageSetup orientation="portrait" horizontalDpi="4294967293" vertic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7865B-D60A-416B-A6E7-18A97B11F01E}">
  <dimension ref="A1:K17"/>
  <sheetViews>
    <sheetView showGridLines="0" topLeftCell="A10" zoomScale="90" zoomScaleNormal="90" workbookViewId="0">
      <selection activeCell="A18" sqref="A18:XFD26"/>
    </sheetView>
  </sheetViews>
  <sheetFormatPr defaultRowHeight="14.5" x14ac:dyDescent="0.35"/>
  <cols>
    <col min="1" max="2" width="12.7265625" customWidth="1"/>
    <col min="3" max="3" width="10.1796875" customWidth="1"/>
    <col min="4" max="4" width="12.26953125" customWidth="1"/>
    <col min="6" max="6" width="13.54296875" customWidth="1"/>
    <col min="7" max="7" width="11.54296875" bestFit="1" customWidth="1"/>
    <col min="8" max="8" width="15.36328125" bestFit="1" customWidth="1"/>
    <col min="9" max="9" width="12.1796875" customWidth="1"/>
    <col min="10" max="10" width="11.26953125" customWidth="1"/>
    <col min="11" max="11" width="10.1796875" customWidth="1"/>
  </cols>
  <sheetData>
    <row r="1" spans="1:11" ht="31.5" thickBot="1" x14ac:dyDescent="0.4">
      <c r="A1" s="51" t="s">
        <v>456</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457</v>
      </c>
      <c r="B4" s="55"/>
      <c r="C4" s="55"/>
      <c r="D4" s="55"/>
      <c r="E4" s="55"/>
      <c r="F4" s="55"/>
      <c r="G4" s="55"/>
      <c r="H4" s="55"/>
      <c r="I4" s="55"/>
    </row>
    <row r="5" spans="1:11" x14ac:dyDescent="0.35">
      <c r="A5" s="115"/>
      <c r="B5" s="56"/>
      <c r="C5" s="56"/>
      <c r="D5" s="56"/>
      <c r="E5" s="56"/>
      <c r="F5" s="56"/>
      <c r="G5" s="116"/>
      <c r="H5" s="116" t="str">
        <f ca="1">TEXT(TODAY()-7,"mm/dd/yyyy")</f>
        <v>04/08/2024</v>
      </c>
      <c r="I5" s="56"/>
    </row>
    <row r="6" spans="1:11" ht="18.5" x14ac:dyDescent="0.45">
      <c r="A6" s="54" t="s">
        <v>136</v>
      </c>
    </row>
    <row r="7" spans="1:11" ht="16" x14ac:dyDescent="0.4">
      <c r="A7" s="57" t="s">
        <v>458</v>
      </c>
      <c r="H7" s="118">
        <f ca="1">NOW()</f>
        <v>45397.881350115742</v>
      </c>
    </row>
    <row r="9" spans="1:11" ht="16" x14ac:dyDescent="0.4">
      <c r="A9" s="58" t="s">
        <v>459</v>
      </c>
    </row>
    <row r="10" spans="1:11" x14ac:dyDescent="0.35">
      <c r="A10" t="s">
        <v>460</v>
      </c>
    </row>
    <row r="12" spans="1:11" ht="16" x14ac:dyDescent="0.4">
      <c r="A12" s="58" t="s">
        <v>223</v>
      </c>
    </row>
    <row r="13" spans="1:11" x14ac:dyDescent="0.35">
      <c r="A13" s="59" t="s">
        <v>461</v>
      </c>
    </row>
    <row r="14" spans="1:11" x14ac:dyDescent="0.35">
      <c r="A14" s="60" t="s">
        <v>147</v>
      </c>
      <c r="B14" s="98" t="s">
        <v>148</v>
      </c>
      <c r="C14" s="100"/>
    </row>
    <row r="15" spans="1:11" x14ac:dyDescent="0.35">
      <c r="A15" s="71">
        <f ca="1">TODAY()</f>
        <v>45397</v>
      </c>
      <c r="B15" s="84" t="s">
        <v>458</v>
      </c>
      <c r="C15" s="86"/>
    </row>
    <row r="16" spans="1:11" x14ac:dyDescent="0.35">
      <c r="A16" s="71">
        <f ca="1">TODAY()-5</f>
        <v>45392</v>
      </c>
      <c r="B16" s="84" t="s">
        <v>462</v>
      </c>
      <c r="C16" s="86"/>
    </row>
    <row r="17" spans="1:3" x14ac:dyDescent="0.35">
      <c r="A17" s="62"/>
      <c r="B17" s="62"/>
      <c r="C17" s="62"/>
    </row>
  </sheetData>
  <mergeCells count="5">
    <mergeCell ref="A1:B1"/>
    <mergeCell ref="A4:I4"/>
    <mergeCell ref="B14:C14"/>
    <mergeCell ref="B15:C15"/>
    <mergeCell ref="B16:C16"/>
  </mergeCells>
  <pageMargins left="0.7" right="0.7" top="0.75" bottom="0.75" header="0.3" footer="0.3"/>
  <pageSetup orientation="portrait" horizontalDpi="4294967293" vertic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792-FCD3-4779-9EAC-C6C645CCEB7D}">
  <dimension ref="A1:K17"/>
  <sheetViews>
    <sheetView showGridLines="0" topLeftCell="A8" zoomScale="90" zoomScaleNormal="90" workbookViewId="0">
      <selection activeCell="A18" sqref="A18:XFD24"/>
    </sheetView>
  </sheetViews>
  <sheetFormatPr defaultRowHeight="14.5" x14ac:dyDescent="0.35"/>
  <cols>
    <col min="1" max="1" width="12.81640625" customWidth="1"/>
    <col min="2" max="2" width="12.7265625" customWidth="1"/>
    <col min="3" max="3" width="10.1796875" customWidth="1"/>
    <col min="4" max="5" width="17.1796875" bestFit="1"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463</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464</v>
      </c>
      <c r="B4" s="55"/>
      <c r="C4" s="55"/>
      <c r="D4" s="55"/>
      <c r="E4" s="55"/>
      <c r="F4" s="55"/>
      <c r="G4" s="55"/>
      <c r="H4" s="55"/>
      <c r="I4" s="55"/>
    </row>
    <row r="5" spans="1:11" x14ac:dyDescent="0.35">
      <c r="A5" s="115"/>
      <c r="B5" s="56"/>
      <c r="C5" s="56"/>
      <c r="D5" s="56"/>
      <c r="E5" s="56"/>
      <c r="F5" s="56"/>
      <c r="G5" s="116"/>
      <c r="H5" s="116"/>
      <c r="I5" s="56"/>
    </row>
    <row r="6" spans="1:11" ht="18.5" x14ac:dyDescent="0.45">
      <c r="A6" s="54" t="s">
        <v>136</v>
      </c>
    </row>
    <row r="7" spans="1:11" ht="16" x14ac:dyDescent="0.4">
      <c r="A7" s="57" t="s">
        <v>465</v>
      </c>
    </row>
    <row r="9" spans="1:11" ht="16" x14ac:dyDescent="0.4">
      <c r="A9" s="58" t="s">
        <v>459</v>
      </c>
    </row>
    <row r="10" spans="1:11" x14ac:dyDescent="0.35">
      <c r="A10" t="s">
        <v>460</v>
      </c>
    </row>
    <row r="12" spans="1:11" ht="16" x14ac:dyDescent="0.4">
      <c r="A12" s="58" t="s">
        <v>223</v>
      </c>
    </row>
    <row r="13" spans="1:11" x14ac:dyDescent="0.35">
      <c r="A13" s="59" t="s">
        <v>466</v>
      </c>
    </row>
    <row r="14" spans="1:11" x14ac:dyDescent="0.35">
      <c r="A14" s="66" t="s">
        <v>147</v>
      </c>
      <c r="B14" s="66"/>
      <c r="C14" s="98" t="s">
        <v>148</v>
      </c>
      <c r="D14" s="100"/>
    </row>
    <row r="15" spans="1:11" x14ac:dyDescent="0.35">
      <c r="A15" s="119">
        <f ca="1">NOW()</f>
        <v>45397.881350115742</v>
      </c>
      <c r="B15" s="119"/>
      <c r="C15" s="84" t="s">
        <v>465</v>
      </c>
      <c r="D15" s="86"/>
      <c r="E15" s="118"/>
    </row>
    <row r="16" spans="1:11" x14ac:dyDescent="0.35">
      <c r="A16" s="119">
        <f ca="1">NOW()-5</f>
        <v>45392.881350115742</v>
      </c>
      <c r="B16" s="119"/>
      <c r="C16" s="84" t="s">
        <v>467</v>
      </c>
      <c r="D16" s="86"/>
      <c r="E16" s="118"/>
    </row>
    <row r="17" spans="1:3" x14ac:dyDescent="0.35">
      <c r="A17" s="62"/>
      <c r="B17" s="62"/>
      <c r="C17" s="62"/>
    </row>
  </sheetData>
  <mergeCells count="8">
    <mergeCell ref="A16:B16"/>
    <mergeCell ref="C16:D16"/>
    <mergeCell ref="A1:B1"/>
    <mergeCell ref="A4:I4"/>
    <mergeCell ref="A14:B14"/>
    <mergeCell ref="C14:D14"/>
    <mergeCell ref="A15:B15"/>
    <mergeCell ref="C15:D15"/>
  </mergeCells>
  <pageMargins left="0.7" right="0.7" top="0.75" bottom="0.75" header="0.3" footer="0.3"/>
  <pageSetup orientation="portrait" horizontalDpi="4294967293" vertic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13CF-D52F-4762-B40F-88BF70650E2D}">
  <dimension ref="A1:K17"/>
  <sheetViews>
    <sheetView showGridLines="0" topLeftCell="A5" zoomScale="90" zoomScaleNormal="90" workbookViewId="0">
      <selection activeCell="A18" sqref="A18:XFD24"/>
    </sheetView>
  </sheetViews>
  <sheetFormatPr defaultRowHeight="14.5" x14ac:dyDescent="0.35"/>
  <cols>
    <col min="1" max="1" width="12.81640625" customWidth="1"/>
    <col min="2" max="2" width="12.7265625" customWidth="1"/>
    <col min="3" max="3" width="10.1796875" customWidth="1"/>
    <col min="4" max="5" width="17.1796875" bestFit="1"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469</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470</v>
      </c>
      <c r="B4" s="55"/>
      <c r="C4" s="55"/>
      <c r="D4" s="55"/>
      <c r="E4" s="55"/>
      <c r="F4" s="55"/>
      <c r="G4" s="55"/>
      <c r="H4" s="55"/>
      <c r="I4" s="55"/>
    </row>
    <row r="5" spans="1:11" x14ac:dyDescent="0.35">
      <c r="A5" s="55"/>
      <c r="B5" s="55"/>
      <c r="C5" s="55"/>
      <c r="D5" s="55"/>
      <c r="E5" s="55"/>
      <c r="F5" s="55"/>
      <c r="G5" s="55"/>
      <c r="H5" s="55"/>
      <c r="I5" s="55"/>
    </row>
    <row r="6" spans="1:11" x14ac:dyDescent="0.35">
      <c r="A6" s="56"/>
      <c r="B6" s="56"/>
      <c r="C6" s="56"/>
      <c r="D6" s="56"/>
      <c r="E6" s="56"/>
      <c r="F6" s="56"/>
      <c r="G6" s="56"/>
      <c r="H6" s="56"/>
      <c r="I6" s="56"/>
    </row>
    <row r="7" spans="1:11" ht="18.5" x14ac:dyDescent="0.45">
      <c r="A7" s="54" t="s">
        <v>136</v>
      </c>
    </row>
    <row r="8" spans="1:11" ht="16" x14ac:dyDescent="0.4">
      <c r="A8" s="57" t="s">
        <v>471</v>
      </c>
    </row>
    <row r="10" spans="1:11" ht="16" x14ac:dyDescent="0.4">
      <c r="A10" s="58" t="s">
        <v>468</v>
      </c>
    </row>
    <row r="11" spans="1:11" x14ac:dyDescent="0.35">
      <c r="A11" t="s">
        <v>472</v>
      </c>
    </row>
    <row r="12" spans="1:11" x14ac:dyDescent="0.35">
      <c r="A12" s="1"/>
    </row>
    <row r="13" spans="1:11" ht="16" x14ac:dyDescent="0.4">
      <c r="A13" s="58" t="s">
        <v>223</v>
      </c>
    </row>
    <row r="14" spans="1:11" x14ac:dyDescent="0.35">
      <c r="A14" s="59" t="s">
        <v>466</v>
      </c>
    </row>
    <row r="15" spans="1:11" x14ac:dyDescent="0.35">
      <c r="A15" s="66" t="s">
        <v>144</v>
      </c>
      <c r="B15" s="66"/>
      <c r="C15" s="60" t="s">
        <v>147</v>
      </c>
      <c r="D15" s="60" t="s">
        <v>148</v>
      </c>
    </row>
    <row r="16" spans="1:11" x14ac:dyDescent="0.35">
      <c r="A16" s="119">
        <v>42823.507711458333</v>
      </c>
      <c r="B16" s="119"/>
      <c r="C16" s="61">
        <f>MONTH(A16)</f>
        <v>3</v>
      </c>
      <c r="D16" s="61" t="s">
        <v>473</v>
      </c>
    </row>
    <row r="17" spans="1:4" x14ac:dyDescent="0.35">
      <c r="A17" s="119">
        <v>42788.507711458333</v>
      </c>
      <c r="B17" s="119"/>
      <c r="C17" s="61">
        <f>MONTH(A17)</f>
        <v>2</v>
      </c>
      <c r="D17" s="61" t="s">
        <v>474</v>
      </c>
    </row>
  </sheetData>
  <mergeCells count="5">
    <mergeCell ref="A1:B1"/>
    <mergeCell ref="A4:I5"/>
    <mergeCell ref="A15:B15"/>
    <mergeCell ref="A16:B16"/>
    <mergeCell ref="A17:B17"/>
  </mergeCells>
  <pageMargins left="0.7" right="0.7" top="0.75" bottom="0.75" header="0.3" footer="0.3"/>
  <pageSetup orientation="portrait" horizontalDpi="4294967293" verticalDpi="4294967293"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07B96-981B-43B7-AFDE-0A53D7933CEA}">
  <dimension ref="A1:K18"/>
  <sheetViews>
    <sheetView showGridLines="0" tabSelected="1" topLeftCell="A19" zoomScale="90" zoomScaleNormal="90" workbookViewId="0">
      <selection activeCell="C31" sqref="C31"/>
    </sheetView>
  </sheetViews>
  <sheetFormatPr defaultRowHeight="14.5" x14ac:dyDescent="0.35"/>
  <cols>
    <col min="1" max="1" width="12.81640625" customWidth="1"/>
    <col min="2" max="2" width="12.7265625" customWidth="1"/>
    <col min="3" max="3" width="10.1796875" customWidth="1"/>
    <col min="4" max="5" width="17.1796875" bestFit="1"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475</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476</v>
      </c>
      <c r="B4" s="55"/>
      <c r="C4" s="55"/>
      <c r="D4" s="55"/>
      <c r="E4" s="55"/>
      <c r="F4" s="55"/>
      <c r="G4" s="55"/>
      <c r="H4" s="55"/>
      <c r="I4" s="55"/>
    </row>
    <row r="5" spans="1:11" x14ac:dyDescent="0.35">
      <c r="A5" s="55"/>
      <c r="B5" s="55"/>
      <c r="C5" s="55"/>
      <c r="D5" s="55"/>
      <c r="E5" s="55"/>
      <c r="F5" s="55"/>
      <c r="G5" s="55"/>
      <c r="H5" s="55"/>
      <c r="I5" s="55"/>
    </row>
    <row r="6" spans="1:11" x14ac:dyDescent="0.35">
      <c r="A6" s="56"/>
      <c r="B6" s="56"/>
      <c r="C6" s="56"/>
      <c r="D6" s="56"/>
      <c r="E6" s="56"/>
      <c r="F6" s="56"/>
      <c r="G6" s="56"/>
      <c r="H6" s="56"/>
      <c r="I6" s="56"/>
    </row>
    <row r="7" spans="1:11" ht="18.5" x14ac:dyDescent="0.45">
      <c r="A7" s="54" t="s">
        <v>136</v>
      </c>
    </row>
    <row r="8" spans="1:11" ht="16" x14ac:dyDescent="0.4">
      <c r="A8" s="57" t="s">
        <v>477</v>
      </c>
    </row>
    <row r="10" spans="1:11" ht="16" x14ac:dyDescent="0.4">
      <c r="A10" s="58" t="s">
        <v>468</v>
      </c>
    </row>
    <row r="11" spans="1:11" x14ac:dyDescent="0.35">
      <c r="A11" t="s">
        <v>478</v>
      </c>
    </row>
    <row r="12" spans="1:11" x14ac:dyDescent="0.35">
      <c r="A12" s="1"/>
    </row>
    <row r="13" spans="1:11" ht="16" x14ac:dyDescent="0.4">
      <c r="A13" s="58" t="s">
        <v>223</v>
      </c>
    </row>
    <row r="14" spans="1:11" x14ac:dyDescent="0.35">
      <c r="A14" s="59" t="s">
        <v>466</v>
      </c>
    </row>
    <row r="15" spans="1:11" x14ac:dyDescent="0.35">
      <c r="A15" s="66" t="s">
        <v>144</v>
      </c>
      <c r="B15" s="66"/>
      <c r="C15" s="60" t="s">
        <v>147</v>
      </c>
      <c r="D15" s="60" t="s">
        <v>148</v>
      </c>
    </row>
    <row r="16" spans="1:11" x14ac:dyDescent="0.35">
      <c r="A16" s="119">
        <v>42823.507711458333</v>
      </c>
      <c r="B16" s="119"/>
      <c r="C16" s="61">
        <f>YEAR(A16)</f>
        <v>2017</v>
      </c>
      <c r="D16" s="61" t="s">
        <v>479</v>
      </c>
    </row>
    <row r="17" spans="1:4" x14ac:dyDescent="0.35">
      <c r="A17" s="120">
        <v>18681</v>
      </c>
      <c r="B17" s="120"/>
      <c r="C17" s="61">
        <f>YEAR(A17)</f>
        <v>1951</v>
      </c>
      <c r="D17" s="61" t="s">
        <v>480</v>
      </c>
    </row>
    <row r="18" spans="1:4" x14ac:dyDescent="0.35">
      <c r="A18" s="62"/>
      <c r="B18" s="62"/>
      <c r="C18" s="62"/>
    </row>
  </sheetData>
  <mergeCells count="5">
    <mergeCell ref="A1:B1"/>
    <mergeCell ref="A4:I5"/>
    <mergeCell ref="A15:B15"/>
    <mergeCell ref="A16:B16"/>
    <mergeCell ref="A17:B17"/>
  </mergeCells>
  <pageMargins left="0.7" right="0.7" top="0.75" bottom="0.75" header="0.3" footer="0.3"/>
  <pageSetup orientation="portrait" horizontalDpi="4294967293" verticalDpi="4294967293"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102B5-258C-4AC4-B534-1CF10D4492A4}">
  <dimension ref="A1:K24"/>
  <sheetViews>
    <sheetView showGridLines="0" topLeftCell="A15" zoomScale="90" zoomScaleNormal="90" workbookViewId="0">
      <selection activeCell="A25" sqref="A25:XFD47"/>
    </sheetView>
  </sheetViews>
  <sheetFormatPr defaultRowHeight="14.5" x14ac:dyDescent="0.35"/>
  <cols>
    <col min="1" max="1" width="12.81640625" customWidth="1"/>
    <col min="2" max="2" width="12.7265625" customWidth="1"/>
    <col min="3" max="3" width="10.1796875" customWidth="1"/>
    <col min="4" max="5" width="17.1796875" bestFit="1"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481</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482</v>
      </c>
      <c r="B4" s="55"/>
      <c r="C4" s="55"/>
      <c r="D4" s="55"/>
      <c r="E4" s="55"/>
      <c r="F4" s="55"/>
      <c r="G4" s="55"/>
      <c r="H4" s="55"/>
      <c r="I4" s="55"/>
    </row>
    <row r="5" spans="1:11" x14ac:dyDescent="0.35">
      <c r="A5" s="55"/>
      <c r="B5" s="55"/>
      <c r="C5" s="55"/>
      <c r="D5" s="55"/>
      <c r="E5" s="55"/>
      <c r="F5" s="55"/>
      <c r="G5" s="55"/>
      <c r="H5" s="55"/>
      <c r="I5" s="55"/>
    </row>
    <row r="6" spans="1:11" x14ac:dyDescent="0.35">
      <c r="A6" s="56"/>
      <c r="B6" s="56"/>
      <c r="C6" s="56"/>
      <c r="D6" s="56"/>
      <c r="E6" s="56"/>
      <c r="F6" s="56"/>
      <c r="G6" s="56"/>
      <c r="H6" s="56"/>
      <c r="I6" s="56"/>
    </row>
    <row r="7" spans="1:11" ht="18.5" x14ac:dyDescent="0.45">
      <c r="A7" s="54" t="s">
        <v>136</v>
      </c>
    </row>
    <row r="8" spans="1:11" ht="16" x14ac:dyDescent="0.4">
      <c r="A8" s="57" t="s">
        <v>483</v>
      </c>
    </row>
    <row r="9" spans="1:11" x14ac:dyDescent="0.35">
      <c r="I9" s="1">
        <f ca="1">TODAY()</f>
        <v>45397</v>
      </c>
    </row>
    <row r="10" spans="1:11" ht="16" x14ac:dyDescent="0.4">
      <c r="A10" s="58" t="s">
        <v>468</v>
      </c>
      <c r="I10">
        <f ca="1">WEEKDAY(I9,1)</f>
        <v>2</v>
      </c>
    </row>
    <row r="11" spans="1:11" x14ac:dyDescent="0.35">
      <c r="A11" t="s">
        <v>478</v>
      </c>
      <c r="I11" t="str">
        <f ca="1">TEXT(I9, "ddd")</f>
        <v>Mon</v>
      </c>
    </row>
    <row r="12" spans="1:11" x14ac:dyDescent="0.35">
      <c r="A12" s="1"/>
    </row>
    <row r="13" spans="1:11" ht="16" x14ac:dyDescent="0.4">
      <c r="A13" s="58" t="s">
        <v>484</v>
      </c>
    </row>
    <row r="14" spans="1:11" x14ac:dyDescent="0.35">
      <c r="A14" s="69" t="s">
        <v>485</v>
      </c>
      <c r="B14" s="69"/>
      <c r="C14" s="69"/>
      <c r="D14" s="69"/>
      <c r="E14" s="69"/>
      <c r="F14" s="69"/>
      <c r="G14" s="69"/>
      <c r="H14" s="69"/>
      <c r="I14" s="69"/>
      <c r="J14" s="69"/>
    </row>
    <row r="15" spans="1:11" x14ac:dyDescent="0.35">
      <c r="A15" s="69"/>
      <c r="B15" s="69"/>
      <c r="C15" s="69"/>
      <c r="D15" s="69"/>
      <c r="E15" s="69"/>
      <c r="F15" s="69"/>
      <c r="G15" s="69"/>
      <c r="H15" s="69"/>
      <c r="I15" s="69"/>
      <c r="J15" s="69"/>
    </row>
    <row r="16" spans="1:11" x14ac:dyDescent="0.35">
      <c r="A16" s="83"/>
      <c r="B16" s="83"/>
      <c r="C16" s="83"/>
      <c r="D16" s="83"/>
      <c r="E16" s="83"/>
      <c r="F16" s="83"/>
      <c r="G16" s="83"/>
      <c r="H16" s="83"/>
      <c r="I16" s="83"/>
      <c r="J16" s="83"/>
    </row>
    <row r="17" spans="1:4" ht="16" x14ac:dyDescent="0.4">
      <c r="A17" s="58" t="s">
        <v>223</v>
      </c>
    </row>
    <row r="18" spans="1:4" x14ac:dyDescent="0.35">
      <c r="A18" s="59" t="s">
        <v>486</v>
      </c>
    </row>
    <row r="19" spans="1:4" x14ac:dyDescent="0.35">
      <c r="A19" s="66" t="s">
        <v>144</v>
      </c>
      <c r="B19" s="66"/>
      <c r="C19" s="60" t="s">
        <v>147</v>
      </c>
      <c r="D19" s="60" t="s">
        <v>148</v>
      </c>
    </row>
    <row r="20" spans="1:4" x14ac:dyDescent="0.35">
      <c r="A20" s="120">
        <f ca="1">TODAY()</f>
        <v>45397</v>
      </c>
      <c r="B20" s="120"/>
      <c r="C20" s="61">
        <f ca="1">WEEKDAY(A20)</f>
        <v>2</v>
      </c>
      <c r="D20" s="61" t="s">
        <v>487</v>
      </c>
    </row>
    <row r="21" spans="1:4" x14ac:dyDescent="0.35">
      <c r="A21" s="120">
        <f t="shared" ref="A21:A23" ca="1" si="0">TODAY()</f>
        <v>45397</v>
      </c>
      <c r="B21" s="120"/>
      <c r="C21" s="61">
        <f ca="1">WEEKDAY(A21,2)</f>
        <v>1</v>
      </c>
      <c r="D21" s="61" t="s">
        <v>488</v>
      </c>
    </row>
    <row r="22" spans="1:4" x14ac:dyDescent="0.35">
      <c r="A22" s="120">
        <f t="shared" ca="1" si="0"/>
        <v>45397</v>
      </c>
      <c r="B22" s="120"/>
      <c r="C22" s="61">
        <f ca="1">WEEKDAY(A22,3)</f>
        <v>0</v>
      </c>
      <c r="D22" s="61" t="s">
        <v>489</v>
      </c>
    </row>
    <row r="23" spans="1:4" x14ac:dyDescent="0.35">
      <c r="A23" s="120">
        <f t="shared" ca="1" si="0"/>
        <v>45397</v>
      </c>
      <c r="B23" s="120"/>
      <c r="C23" s="61">
        <f ca="1">WEEKDAY(A23,14)</f>
        <v>5</v>
      </c>
      <c r="D23" s="61" t="s">
        <v>490</v>
      </c>
    </row>
    <row r="24" spans="1:4" x14ac:dyDescent="0.35">
      <c r="A24" s="62"/>
      <c r="B24" s="62"/>
      <c r="C24" s="62"/>
    </row>
  </sheetData>
  <mergeCells count="8">
    <mergeCell ref="A22:B22"/>
    <mergeCell ref="A23:B23"/>
    <mergeCell ref="A1:B1"/>
    <mergeCell ref="A4:I5"/>
    <mergeCell ref="A14:J15"/>
    <mergeCell ref="A19:B19"/>
    <mergeCell ref="A20:B20"/>
    <mergeCell ref="A21:B21"/>
  </mergeCells>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6300C-3C55-470F-9E6A-42D7F12DA98E}">
  <sheetPr>
    <tabColor theme="4" tint="0.39997558519241921"/>
  </sheetPr>
  <dimension ref="A1:XFA20"/>
  <sheetViews>
    <sheetView workbookViewId="0">
      <selection activeCell="G20" sqref="G20"/>
    </sheetView>
  </sheetViews>
  <sheetFormatPr defaultRowHeight="14.5" x14ac:dyDescent="0.35"/>
  <cols>
    <col min="4" max="4" width="13.1796875" customWidth="1"/>
    <col min="5" max="5" width="11.81640625" bestFit="1" customWidth="1"/>
    <col min="10" max="10" width="11.6328125" customWidth="1"/>
  </cols>
  <sheetData>
    <row r="1" spans="1:1023 1036:2045 2058:3067 3080:4089 4102:5111 5124:6133 6146:8191 8204:9213 9226:10235 10248:11257 11270:12279 12292:13301 13314:15359 15372:16381" s="3" customFormat="1" x14ac:dyDescent="0.35">
      <c r="A1" s="2" t="str">
        <f>HR!A2</f>
        <v>EEID</v>
      </c>
      <c r="B1" s="3" t="str">
        <f>HR!B2</f>
        <v>Full Name</v>
      </c>
      <c r="C1" s="3" t="str">
        <f>HR!C2</f>
        <v>Job Title</v>
      </c>
      <c r="D1" s="3" t="str">
        <f>HR!D2</f>
        <v>Dept</v>
      </c>
      <c r="E1" s="3" t="str">
        <f>HR!E2</f>
        <v>Business Unit</v>
      </c>
      <c r="F1" s="3" t="str">
        <f>HR!F2</f>
        <v>Gender</v>
      </c>
      <c r="G1" s="3" t="str">
        <f>HR!G2</f>
        <v>Ethnicity</v>
      </c>
      <c r="H1" s="3" t="str">
        <f>HR!H2</f>
        <v>Age</v>
      </c>
      <c r="I1" s="3" t="str">
        <f>HR!I2</f>
        <v>Hire Date</v>
      </c>
      <c r="J1" s="3" t="str">
        <f>HR!J2</f>
        <v>Annual Salary</v>
      </c>
      <c r="K1" s="3" t="str">
        <f>HR!K2</f>
        <v>Bonus %</v>
      </c>
      <c r="L1" s="3" t="str">
        <f>HR!L2</f>
        <v>Country</v>
      </c>
      <c r="M1" s="3" t="str">
        <f>HR!M2</f>
        <v>City</v>
      </c>
      <c r="N1" s="4" t="str">
        <f>HR!N2</f>
        <v>Exit Date</v>
      </c>
      <c r="O1" s="2"/>
      <c r="AB1" s="4"/>
      <c r="AC1" s="2"/>
      <c r="AP1" s="4"/>
      <c r="AQ1" s="2"/>
      <c r="BD1" s="4"/>
      <c r="BE1" s="2"/>
      <c r="BR1" s="4"/>
      <c r="BS1" s="2"/>
      <c r="CF1" s="4"/>
      <c r="CG1" s="2"/>
      <c r="CT1" s="4"/>
      <c r="CU1" s="2"/>
      <c r="DH1" s="4"/>
      <c r="DI1" s="2"/>
      <c r="DV1" s="4"/>
      <c r="DW1" s="2"/>
      <c r="EJ1" s="4"/>
      <c r="EK1" s="2"/>
      <c r="EX1" s="4"/>
      <c r="EY1" s="2"/>
      <c r="FL1" s="4"/>
      <c r="FM1" s="2"/>
      <c r="FZ1" s="4"/>
      <c r="GA1" s="2"/>
      <c r="GN1" s="4"/>
      <c r="GO1" s="2"/>
      <c r="HB1" s="4"/>
      <c r="HC1" s="2"/>
      <c r="HP1" s="4"/>
      <c r="HQ1" s="2"/>
      <c r="ID1" s="4"/>
      <c r="IE1" s="2"/>
      <c r="IR1" s="4"/>
      <c r="IS1" s="2"/>
      <c r="JF1" s="4"/>
      <c r="JG1" s="2"/>
      <c r="JT1" s="4"/>
      <c r="JU1" s="2"/>
      <c r="KH1" s="4"/>
      <c r="KI1" s="2"/>
      <c r="KV1" s="4"/>
      <c r="KW1" s="2"/>
      <c r="LJ1" s="4"/>
      <c r="LK1" s="2"/>
      <c r="LX1" s="4"/>
      <c r="LY1" s="2"/>
      <c r="ML1" s="4"/>
      <c r="MM1" s="2"/>
      <c r="MZ1" s="4"/>
      <c r="NA1" s="2"/>
      <c r="NN1" s="4"/>
      <c r="NO1" s="2"/>
      <c r="OB1" s="4"/>
      <c r="OC1" s="2"/>
      <c r="OP1" s="4"/>
      <c r="OQ1" s="2"/>
      <c r="PD1" s="4"/>
      <c r="PE1" s="2"/>
      <c r="PR1" s="4"/>
      <c r="PS1" s="2"/>
      <c r="QF1" s="4"/>
      <c r="QG1" s="2"/>
      <c r="QT1" s="4"/>
      <c r="QU1" s="2"/>
      <c r="RH1" s="4"/>
      <c r="RI1" s="2"/>
      <c r="RV1" s="4"/>
      <c r="RW1" s="2"/>
      <c r="SJ1" s="4"/>
      <c r="SK1" s="2"/>
      <c r="SX1" s="4"/>
      <c r="SY1" s="2"/>
      <c r="TL1" s="4"/>
      <c r="TM1" s="2"/>
      <c r="TZ1" s="4"/>
      <c r="UA1" s="2"/>
      <c r="UN1" s="4"/>
      <c r="UO1" s="2"/>
      <c r="VB1" s="4"/>
      <c r="VC1" s="2"/>
      <c r="VP1" s="4"/>
      <c r="VQ1" s="2"/>
      <c r="WD1" s="4"/>
      <c r="WE1" s="2"/>
      <c r="WR1" s="4"/>
      <c r="WS1" s="2"/>
      <c r="XF1" s="4"/>
      <c r="XG1" s="2"/>
      <c r="XT1" s="4"/>
      <c r="XU1" s="2"/>
      <c r="YH1" s="4"/>
      <c r="YI1" s="2"/>
      <c r="YV1" s="4"/>
      <c r="YW1" s="2"/>
      <c r="ZJ1" s="4"/>
      <c r="ZK1" s="2"/>
      <c r="ZX1" s="4"/>
      <c r="ZY1" s="2"/>
      <c r="AAL1" s="4"/>
      <c r="AAM1" s="2"/>
      <c r="AAZ1" s="4"/>
      <c r="ABA1" s="2"/>
      <c r="ABN1" s="4"/>
      <c r="ABO1" s="2"/>
      <c r="ACB1" s="4"/>
      <c r="ACC1" s="2"/>
      <c r="ACP1" s="4"/>
      <c r="ACQ1" s="2"/>
      <c r="ADD1" s="4"/>
      <c r="ADE1" s="2"/>
      <c r="ADR1" s="4"/>
      <c r="ADS1" s="2"/>
      <c r="AEF1" s="4"/>
      <c r="AEG1" s="2"/>
      <c r="AET1" s="4"/>
      <c r="AEU1" s="2"/>
      <c r="AFH1" s="4"/>
      <c r="AFI1" s="2"/>
      <c r="AFV1" s="4"/>
      <c r="AFW1" s="2"/>
      <c r="AGJ1" s="4"/>
      <c r="AGK1" s="2"/>
      <c r="AGX1" s="4"/>
      <c r="AGY1" s="2"/>
      <c r="AHL1" s="4"/>
      <c r="AHM1" s="2"/>
      <c r="AHZ1" s="4"/>
      <c r="AIA1" s="2"/>
      <c r="AIN1" s="4"/>
      <c r="AIO1" s="2"/>
      <c r="AJB1" s="4"/>
      <c r="AJC1" s="2"/>
      <c r="AJP1" s="4"/>
      <c r="AJQ1" s="2"/>
      <c r="AKD1" s="4"/>
      <c r="AKE1" s="2"/>
      <c r="AKR1" s="4"/>
      <c r="AKS1" s="2"/>
      <c r="ALF1" s="4"/>
      <c r="ALG1" s="2"/>
      <c r="ALT1" s="4"/>
      <c r="ALU1" s="2"/>
      <c r="AMH1" s="4"/>
      <c r="AMI1" s="2"/>
      <c r="AMV1" s="4"/>
      <c r="AMW1" s="2"/>
      <c r="ANJ1" s="4"/>
      <c r="ANK1" s="2"/>
      <c r="ANX1" s="4"/>
      <c r="ANY1" s="2"/>
      <c r="AOL1" s="4"/>
      <c r="AOM1" s="2"/>
      <c r="AOZ1" s="4"/>
      <c r="APA1" s="2"/>
      <c r="APN1" s="4"/>
      <c r="APO1" s="2"/>
      <c r="AQB1" s="4"/>
      <c r="AQC1" s="2"/>
      <c r="AQP1" s="4"/>
      <c r="AQQ1" s="2"/>
      <c r="ARD1" s="4"/>
      <c r="ARE1" s="2"/>
      <c r="ARR1" s="4"/>
      <c r="ARS1" s="2"/>
      <c r="ASF1" s="4"/>
      <c r="ASG1" s="2"/>
      <c r="AST1" s="4"/>
      <c r="ASU1" s="2"/>
      <c r="ATH1" s="4"/>
      <c r="ATI1" s="2"/>
      <c r="ATV1" s="4"/>
      <c r="ATW1" s="2"/>
      <c r="AUJ1" s="4"/>
      <c r="AUK1" s="2"/>
      <c r="AUX1" s="4"/>
      <c r="AUY1" s="2"/>
      <c r="AVL1" s="4"/>
      <c r="AVM1" s="2"/>
      <c r="AVZ1" s="4"/>
      <c r="AWA1" s="2"/>
      <c r="AWN1" s="4"/>
      <c r="AWO1" s="2"/>
      <c r="AXB1" s="4"/>
      <c r="AXC1" s="2"/>
      <c r="AXP1" s="4"/>
      <c r="AXQ1" s="2"/>
      <c r="AYD1" s="4"/>
      <c r="AYE1" s="2"/>
      <c r="AYR1" s="4"/>
      <c r="AYS1" s="2"/>
      <c r="AZF1" s="4"/>
      <c r="AZG1" s="2"/>
      <c r="AZT1" s="4"/>
      <c r="AZU1" s="2"/>
      <c r="BAH1" s="4"/>
      <c r="BAI1" s="2"/>
      <c r="BAV1" s="4"/>
      <c r="BAW1" s="2"/>
      <c r="BBJ1" s="4"/>
      <c r="BBK1" s="2"/>
      <c r="BBX1" s="4"/>
      <c r="BBY1" s="2"/>
      <c r="BCL1" s="4"/>
      <c r="BCM1" s="2"/>
      <c r="BCZ1" s="4"/>
      <c r="BDA1" s="2"/>
      <c r="BDN1" s="4"/>
      <c r="BDO1" s="2"/>
      <c r="BEB1" s="4"/>
      <c r="BEC1" s="2"/>
      <c r="BEP1" s="4"/>
      <c r="BEQ1" s="2"/>
      <c r="BFD1" s="4"/>
      <c r="BFE1" s="2"/>
      <c r="BFR1" s="4"/>
      <c r="BFS1" s="2"/>
      <c r="BGF1" s="4"/>
      <c r="BGG1" s="2"/>
      <c r="BGT1" s="4"/>
      <c r="BGU1" s="2"/>
      <c r="BHH1" s="4"/>
      <c r="BHI1" s="2"/>
      <c r="BHV1" s="4"/>
      <c r="BHW1" s="2"/>
      <c r="BIJ1" s="4"/>
      <c r="BIK1" s="2"/>
      <c r="BIX1" s="4"/>
      <c r="BIY1" s="2"/>
      <c r="BJL1" s="4"/>
      <c r="BJM1" s="2"/>
      <c r="BJZ1" s="4"/>
      <c r="BKA1" s="2"/>
      <c r="BKN1" s="4"/>
      <c r="BKO1" s="2"/>
      <c r="BLB1" s="4"/>
      <c r="BLC1" s="2"/>
      <c r="BLP1" s="4"/>
      <c r="BLQ1" s="2"/>
      <c r="BMD1" s="4"/>
      <c r="BME1" s="2"/>
      <c r="BMR1" s="4"/>
      <c r="BMS1" s="2"/>
      <c r="BNF1" s="4"/>
      <c r="BNG1" s="2"/>
      <c r="BNT1" s="4"/>
      <c r="BNU1" s="2"/>
      <c r="BOH1" s="4"/>
      <c r="BOI1" s="2"/>
      <c r="BOV1" s="4"/>
      <c r="BOW1" s="2"/>
      <c r="BPJ1" s="4"/>
      <c r="BPK1" s="2"/>
      <c r="BPX1" s="4"/>
      <c r="BPY1" s="2"/>
      <c r="BQL1" s="4"/>
      <c r="BQM1" s="2"/>
      <c r="BQZ1" s="4"/>
      <c r="BRA1" s="2"/>
      <c r="BRN1" s="4"/>
      <c r="BRO1" s="2"/>
      <c r="BSB1" s="4"/>
      <c r="BSC1" s="2"/>
      <c r="BSP1" s="4"/>
      <c r="BSQ1" s="2"/>
      <c r="BTD1" s="4"/>
      <c r="BTE1" s="2"/>
      <c r="BTR1" s="4"/>
      <c r="BTS1" s="2"/>
      <c r="BUF1" s="4"/>
      <c r="BUG1" s="2"/>
      <c r="BUT1" s="4"/>
      <c r="BUU1" s="2"/>
      <c r="BVH1" s="4"/>
      <c r="BVI1" s="2"/>
      <c r="BVV1" s="4"/>
      <c r="BVW1" s="2"/>
      <c r="BWJ1" s="4"/>
      <c r="BWK1" s="2"/>
      <c r="BWX1" s="4"/>
      <c r="BWY1" s="2"/>
      <c r="BXL1" s="4"/>
      <c r="BXM1" s="2"/>
      <c r="BXZ1" s="4"/>
      <c r="BYA1" s="2"/>
      <c r="BYN1" s="4"/>
      <c r="BYO1" s="2"/>
      <c r="BZB1" s="4"/>
      <c r="BZC1" s="2"/>
      <c r="BZP1" s="4"/>
      <c r="BZQ1" s="2"/>
      <c r="CAD1" s="4"/>
      <c r="CAE1" s="2"/>
      <c r="CAR1" s="4"/>
      <c r="CAS1" s="2"/>
      <c r="CBF1" s="4"/>
      <c r="CBG1" s="2"/>
      <c r="CBT1" s="4"/>
      <c r="CBU1" s="2"/>
      <c r="CCH1" s="4"/>
      <c r="CCI1" s="2"/>
      <c r="CCV1" s="4"/>
      <c r="CCW1" s="2"/>
      <c r="CDJ1" s="4"/>
      <c r="CDK1" s="2"/>
      <c r="CDX1" s="4"/>
      <c r="CDY1" s="2"/>
      <c r="CEL1" s="4"/>
      <c r="CEM1" s="2"/>
      <c r="CEZ1" s="4"/>
      <c r="CFA1" s="2"/>
      <c r="CFN1" s="4"/>
      <c r="CFO1" s="2"/>
      <c r="CGB1" s="4"/>
      <c r="CGC1" s="2"/>
      <c r="CGP1" s="4"/>
      <c r="CGQ1" s="2"/>
      <c r="CHD1" s="4"/>
      <c r="CHE1" s="2"/>
      <c r="CHR1" s="4"/>
      <c r="CHS1" s="2"/>
      <c r="CIF1" s="4"/>
      <c r="CIG1" s="2"/>
      <c r="CIT1" s="4"/>
      <c r="CIU1" s="2"/>
      <c r="CJH1" s="4"/>
      <c r="CJI1" s="2"/>
      <c r="CJV1" s="4"/>
      <c r="CJW1" s="2"/>
      <c r="CKJ1" s="4"/>
      <c r="CKK1" s="2"/>
      <c r="CKX1" s="4"/>
      <c r="CKY1" s="2"/>
      <c r="CLL1" s="4"/>
      <c r="CLM1" s="2"/>
      <c r="CLZ1" s="4"/>
      <c r="CMA1" s="2"/>
      <c r="CMN1" s="4"/>
      <c r="CMO1" s="2"/>
      <c r="CNB1" s="4"/>
      <c r="CNC1" s="2"/>
      <c r="CNP1" s="4"/>
      <c r="CNQ1" s="2"/>
      <c r="COD1" s="4"/>
      <c r="COE1" s="2"/>
      <c r="COR1" s="4"/>
      <c r="COS1" s="2"/>
      <c r="CPF1" s="4"/>
      <c r="CPG1" s="2"/>
      <c r="CPT1" s="4"/>
      <c r="CPU1" s="2"/>
      <c r="CQH1" s="4"/>
      <c r="CQI1" s="2"/>
      <c r="CQV1" s="4"/>
      <c r="CQW1" s="2"/>
      <c r="CRJ1" s="4"/>
      <c r="CRK1" s="2"/>
      <c r="CRX1" s="4"/>
      <c r="CRY1" s="2"/>
      <c r="CSL1" s="4"/>
      <c r="CSM1" s="2"/>
      <c r="CSZ1" s="4"/>
      <c r="CTA1" s="2"/>
      <c r="CTN1" s="4"/>
      <c r="CTO1" s="2"/>
      <c r="CUB1" s="4"/>
      <c r="CUC1" s="2"/>
      <c r="CUP1" s="4"/>
      <c r="CUQ1" s="2"/>
      <c r="CVD1" s="4"/>
      <c r="CVE1" s="2"/>
      <c r="CVR1" s="4"/>
      <c r="CVS1" s="2"/>
      <c r="CWF1" s="4"/>
      <c r="CWG1" s="2"/>
      <c r="CWT1" s="4"/>
      <c r="CWU1" s="2"/>
      <c r="CXH1" s="4"/>
      <c r="CXI1" s="2"/>
      <c r="CXV1" s="4"/>
      <c r="CXW1" s="2"/>
      <c r="CYJ1" s="4"/>
      <c r="CYK1" s="2"/>
      <c r="CYX1" s="4"/>
      <c r="CYY1" s="2"/>
      <c r="CZL1" s="4"/>
      <c r="CZM1" s="2"/>
      <c r="CZZ1" s="4"/>
      <c r="DAA1" s="2"/>
      <c r="DAN1" s="4"/>
      <c r="DAO1" s="2"/>
      <c r="DBB1" s="4"/>
      <c r="DBC1" s="2"/>
      <c r="DBP1" s="4"/>
      <c r="DBQ1" s="2"/>
      <c r="DCD1" s="4"/>
      <c r="DCE1" s="2"/>
      <c r="DCR1" s="4"/>
      <c r="DCS1" s="2"/>
      <c r="DDF1" s="4"/>
      <c r="DDG1" s="2"/>
      <c r="DDT1" s="4"/>
      <c r="DDU1" s="2"/>
      <c r="DEH1" s="4"/>
      <c r="DEI1" s="2"/>
      <c r="DEV1" s="4"/>
      <c r="DEW1" s="2"/>
      <c r="DFJ1" s="4"/>
      <c r="DFK1" s="2"/>
      <c r="DFX1" s="4"/>
      <c r="DFY1" s="2"/>
      <c r="DGL1" s="4"/>
      <c r="DGM1" s="2"/>
      <c r="DGZ1" s="4"/>
      <c r="DHA1" s="2"/>
      <c r="DHN1" s="4"/>
      <c r="DHO1" s="2"/>
      <c r="DIB1" s="4"/>
      <c r="DIC1" s="2"/>
      <c r="DIP1" s="4"/>
      <c r="DIQ1" s="2"/>
      <c r="DJD1" s="4"/>
      <c r="DJE1" s="2"/>
      <c r="DJR1" s="4"/>
      <c r="DJS1" s="2"/>
      <c r="DKF1" s="4"/>
      <c r="DKG1" s="2"/>
      <c r="DKT1" s="4"/>
      <c r="DKU1" s="2"/>
      <c r="DLH1" s="4"/>
      <c r="DLI1" s="2"/>
      <c r="DLV1" s="4"/>
      <c r="DLW1" s="2"/>
      <c r="DMJ1" s="4"/>
      <c r="DMK1" s="2"/>
      <c r="DMX1" s="4"/>
      <c r="DMY1" s="2"/>
      <c r="DNL1" s="4"/>
      <c r="DNM1" s="2"/>
      <c r="DNZ1" s="4"/>
      <c r="DOA1" s="2"/>
      <c r="DON1" s="4"/>
      <c r="DOO1" s="2"/>
      <c r="DPB1" s="4"/>
      <c r="DPC1" s="2"/>
      <c r="DPP1" s="4"/>
      <c r="DPQ1" s="2"/>
      <c r="DQD1" s="4"/>
      <c r="DQE1" s="2"/>
      <c r="DQR1" s="4"/>
      <c r="DQS1" s="2"/>
      <c r="DRF1" s="4"/>
      <c r="DRG1" s="2"/>
      <c r="DRT1" s="4"/>
      <c r="DRU1" s="2"/>
      <c r="DSH1" s="4"/>
      <c r="DSI1" s="2"/>
      <c r="DSV1" s="4"/>
      <c r="DSW1" s="2"/>
      <c r="DTJ1" s="4"/>
      <c r="DTK1" s="2"/>
      <c r="DTX1" s="4"/>
      <c r="DTY1" s="2"/>
      <c r="DUL1" s="4"/>
      <c r="DUM1" s="2"/>
      <c r="DUZ1" s="4"/>
      <c r="DVA1" s="2"/>
      <c r="DVN1" s="4"/>
      <c r="DVO1" s="2"/>
      <c r="DWB1" s="4"/>
      <c r="DWC1" s="2"/>
      <c r="DWP1" s="4"/>
      <c r="DWQ1" s="2"/>
      <c r="DXD1" s="4"/>
      <c r="DXE1" s="2"/>
      <c r="DXR1" s="4"/>
      <c r="DXS1" s="2"/>
      <c r="DYF1" s="4"/>
      <c r="DYG1" s="2"/>
      <c r="DYT1" s="4"/>
      <c r="DYU1" s="2"/>
      <c r="DZH1" s="4"/>
      <c r="DZI1" s="2"/>
      <c r="DZV1" s="4"/>
      <c r="DZW1" s="2"/>
      <c r="EAJ1" s="4"/>
      <c r="EAK1" s="2"/>
      <c r="EAX1" s="4"/>
      <c r="EAY1" s="2"/>
      <c r="EBL1" s="4"/>
      <c r="EBM1" s="2"/>
      <c r="EBZ1" s="4"/>
      <c r="ECA1" s="2"/>
      <c r="ECN1" s="4"/>
      <c r="ECO1" s="2"/>
      <c r="EDB1" s="4"/>
      <c r="EDC1" s="2"/>
      <c r="EDP1" s="4"/>
      <c r="EDQ1" s="2"/>
      <c r="EED1" s="4"/>
      <c r="EEE1" s="2"/>
      <c r="EER1" s="4"/>
      <c r="EES1" s="2"/>
      <c r="EFF1" s="4"/>
      <c r="EFG1" s="2"/>
      <c r="EFT1" s="4"/>
      <c r="EFU1" s="2"/>
      <c r="EGH1" s="4"/>
      <c r="EGI1" s="2"/>
      <c r="EGV1" s="4"/>
      <c r="EGW1" s="2"/>
      <c r="EHJ1" s="4"/>
      <c r="EHK1" s="2"/>
      <c r="EHX1" s="4"/>
      <c r="EHY1" s="2"/>
      <c r="EIL1" s="4"/>
      <c r="EIM1" s="2"/>
      <c r="EIZ1" s="4"/>
      <c r="EJA1" s="2"/>
      <c r="EJN1" s="4"/>
      <c r="EJO1" s="2"/>
      <c r="EKB1" s="4"/>
      <c r="EKC1" s="2"/>
      <c r="EKP1" s="4"/>
      <c r="EKQ1" s="2"/>
      <c r="ELD1" s="4"/>
      <c r="ELE1" s="2"/>
      <c r="ELR1" s="4"/>
      <c r="ELS1" s="2"/>
      <c r="EMF1" s="4"/>
      <c r="EMG1" s="2"/>
      <c r="EMT1" s="4"/>
      <c r="EMU1" s="2"/>
      <c r="ENH1" s="4"/>
      <c r="ENI1" s="2"/>
      <c r="ENV1" s="4"/>
      <c r="ENW1" s="2"/>
      <c r="EOJ1" s="4"/>
      <c r="EOK1" s="2"/>
      <c r="EOX1" s="4"/>
      <c r="EOY1" s="2"/>
      <c r="EPL1" s="4"/>
      <c r="EPM1" s="2"/>
      <c r="EPZ1" s="4"/>
      <c r="EQA1" s="2"/>
      <c r="EQN1" s="4"/>
      <c r="EQO1" s="2"/>
      <c r="ERB1" s="4"/>
      <c r="ERC1" s="2"/>
      <c r="ERP1" s="4"/>
      <c r="ERQ1" s="2"/>
      <c r="ESD1" s="4"/>
      <c r="ESE1" s="2"/>
      <c r="ESR1" s="4"/>
      <c r="ESS1" s="2"/>
      <c r="ETF1" s="4"/>
      <c r="ETG1" s="2"/>
      <c r="ETT1" s="4"/>
      <c r="ETU1" s="2"/>
      <c r="EUH1" s="4"/>
      <c r="EUI1" s="2"/>
      <c r="EUV1" s="4"/>
      <c r="EUW1" s="2"/>
      <c r="EVJ1" s="4"/>
      <c r="EVK1" s="2"/>
      <c r="EVX1" s="4"/>
      <c r="EVY1" s="2"/>
      <c r="EWL1" s="4"/>
      <c r="EWM1" s="2"/>
      <c r="EWZ1" s="4"/>
      <c r="EXA1" s="2"/>
      <c r="EXN1" s="4"/>
      <c r="EXO1" s="2"/>
      <c r="EYB1" s="4"/>
      <c r="EYC1" s="2"/>
      <c r="EYP1" s="4"/>
      <c r="EYQ1" s="2"/>
      <c r="EZD1" s="4"/>
      <c r="EZE1" s="2"/>
      <c r="EZR1" s="4"/>
      <c r="EZS1" s="2"/>
      <c r="FAF1" s="4"/>
      <c r="FAG1" s="2"/>
      <c r="FAT1" s="4"/>
      <c r="FAU1" s="2"/>
      <c r="FBH1" s="4"/>
      <c r="FBI1" s="2"/>
      <c r="FBV1" s="4"/>
      <c r="FBW1" s="2"/>
      <c r="FCJ1" s="4"/>
      <c r="FCK1" s="2"/>
      <c r="FCX1" s="4"/>
      <c r="FCY1" s="2"/>
      <c r="FDL1" s="4"/>
      <c r="FDM1" s="2"/>
      <c r="FDZ1" s="4"/>
      <c r="FEA1" s="2"/>
      <c r="FEN1" s="4"/>
      <c r="FEO1" s="2"/>
      <c r="FFB1" s="4"/>
      <c r="FFC1" s="2"/>
      <c r="FFP1" s="4"/>
      <c r="FFQ1" s="2"/>
      <c r="FGD1" s="4"/>
      <c r="FGE1" s="2"/>
      <c r="FGR1" s="4"/>
      <c r="FGS1" s="2"/>
      <c r="FHF1" s="4"/>
      <c r="FHG1" s="2"/>
      <c r="FHT1" s="4"/>
      <c r="FHU1" s="2"/>
      <c r="FIH1" s="4"/>
      <c r="FII1" s="2"/>
      <c r="FIV1" s="4"/>
      <c r="FIW1" s="2"/>
      <c r="FJJ1" s="4"/>
      <c r="FJK1" s="2"/>
      <c r="FJX1" s="4"/>
      <c r="FJY1" s="2"/>
      <c r="FKL1" s="4"/>
      <c r="FKM1" s="2"/>
      <c r="FKZ1" s="4"/>
      <c r="FLA1" s="2"/>
      <c r="FLN1" s="4"/>
      <c r="FLO1" s="2"/>
      <c r="FMB1" s="4"/>
      <c r="FMC1" s="2"/>
      <c r="FMP1" s="4"/>
      <c r="FMQ1" s="2"/>
      <c r="FND1" s="4"/>
      <c r="FNE1" s="2"/>
      <c r="FNR1" s="4"/>
      <c r="FNS1" s="2"/>
      <c r="FOF1" s="4"/>
      <c r="FOG1" s="2"/>
      <c r="FOT1" s="4"/>
      <c r="FOU1" s="2"/>
      <c r="FPH1" s="4"/>
      <c r="FPI1" s="2"/>
      <c r="FPV1" s="4"/>
      <c r="FPW1" s="2"/>
      <c r="FQJ1" s="4"/>
      <c r="FQK1" s="2"/>
      <c r="FQX1" s="4"/>
      <c r="FQY1" s="2"/>
      <c r="FRL1" s="4"/>
      <c r="FRM1" s="2"/>
      <c r="FRZ1" s="4"/>
      <c r="FSA1" s="2"/>
      <c r="FSN1" s="4"/>
      <c r="FSO1" s="2"/>
      <c r="FTB1" s="4"/>
      <c r="FTC1" s="2"/>
      <c r="FTP1" s="4"/>
      <c r="FTQ1" s="2"/>
      <c r="FUD1" s="4"/>
      <c r="FUE1" s="2"/>
      <c r="FUR1" s="4"/>
      <c r="FUS1" s="2"/>
      <c r="FVF1" s="4"/>
      <c r="FVG1" s="2"/>
      <c r="FVT1" s="4"/>
      <c r="FVU1" s="2"/>
      <c r="FWH1" s="4"/>
      <c r="FWI1" s="2"/>
      <c r="FWV1" s="4"/>
      <c r="FWW1" s="2"/>
      <c r="FXJ1" s="4"/>
      <c r="FXK1" s="2"/>
      <c r="FXX1" s="4"/>
      <c r="FXY1" s="2"/>
      <c r="FYL1" s="4"/>
      <c r="FYM1" s="2"/>
      <c r="FYZ1" s="4"/>
      <c r="FZA1" s="2"/>
      <c r="FZN1" s="4"/>
      <c r="FZO1" s="2"/>
      <c r="GAB1" s="4"/>
      <c r="GAC1" s="2"/>
      <c r="GAP1" s="4"/>
      <c r="GAQ1" s="2"/>
      <c r="GBD1" s="4"/>
      <c r="GBE1" s="2"/>
      <c r="GBR1" s="4"/>
      <c r="GBS1" s="2"/>
      <c r="GCF1" s="4"/>
      <c r="GCG1" s="2"/>
      <c r="GCT1" s="4"/>
      <c r="GCU1" s="2"/>
      <c r="GDH1" s="4"/>
      <c r="GDI1" s="2"/>
      <c r="GDV1" s="4"/>
      <c r="GDW1" s="2"/>
      <c r="GEJ1" s="4"/>
      <c r="GEK1" s="2"/>
      <c r="GEX1" s="4"/>
      <c r="GEY1" s="2"/>
      <c r="GFL1" s="4"/>
      <c r="GFM1" s="2"/>
      <c r="GFZ1" s="4"/>
      <c r="GGA1" s="2"/>
      <c r="GGN1" s="4"/>
      <c r="GGO1" s="2"/>
      <c r="GHB1" s="4"/>
      <c r="GHC1" s="2"/>
      <c r="GHP1" s="4"/>
      <c r="GHQ1" s="2"/>
      <c r="GID1" s="4"/>
      <c r="GIE1" s="2"/>
      <c r="GIR1" s="4"/>
      <c r="GIS1" s="2"/>
      <c r="GJF1" s="4"/>
      <c r="GJG1" s="2"/>
      <c r="GJT1" s="4"/>
      <c r="GJU1" s="2"/>
      <c r="GKH1" s="4"/>
      <c r="GKI1" s="2"/>
      <c r="GKV1" s="4"/>
      <c r="GKW1" s="2"/>
      <c r="GLJ1" s="4"/>
      <c r="GLK1" s="2"/>
      <c r="GLX1" s="4"/>
      <c r="GLY1" s="2"/>
      <c r="GML1" s="4"/>
      <c r="GMM1" s="2"/>
      <c r="GMZ1" s="4"/>
      <c r="GNA1" s="2"/>
      <c r="GNN1" s="4"/>
      <c r="GNO1" s="2"/>
      <c r="GOB1" s="4"/>
      <c r="GOC1" s="2"/>
      <c r="GOP1" s="4"/>
      <c r="GOQ1" s="2"/>
      <c r="GPD1" s="4"/>
      <c r="GPE1" s="2"/>
      <c r="GPR1" s="4"/>
      <c r="GPS1" s="2"/>
      <c r="GQF1" s="4"/>
      <c r="GQG1" s="2"/>
      <c r="GQT1" s="4"/>
      <c r="GQU1" s="2"/>
      <c r="GRH1" s="4"/>
      <c r="GRI1" s="2"/>
      <c r="GRV1" s="4"/>
      <c r="GRW1" s="2"/>
      <c r="GSJ1" s="4"/>
      <c r="GSK1" s="2"/>
      <c r="GSX1" s="4"/>
      <c r="GSY1" s="2"/>
      <c r="GTL1" s="4"/>
      <c r="GTM1" s="2"/>
      <c r="GTZ1" s="4"/>
      <c r="GUA1" s="2"/>
      <c r="GUN1" s="4"/>
      <c r="GUO1" s="2"/>
      <c r="GVB1" s="4"/>
      <c r="GVC1" s="2"/>
      <c r="GVP1" s="4"/>
      <c r="GVQ1" s="2"/>
      <c r="GWD1" s="4"/>
      <c r="GWE1" s="2"/>
      <c r="GWR1" s="4"/>
      <c r="GWS1" s="2"/>
      <c r="GXF1" s="4"/>
      <c r="GXG1" s="2"/>
      <c r="GXT1" s="4"/>
      <c r="GXU1" s="2"/>
      <c r="GYH1" s="4"/>
      <c r="GYI1" s="2"/>
      <c r="GYV1" s="4"/>
      <c r="GYW1" s="2"/>
      <c r="GZJ1" s="4"/>
      <c r="GZK1" s="2"/>
      <c r="GZX1" s="4"/>
      <c r="GZY1" s="2"/>
      <c r="HAL1" s="4"/>
      <c r="HAM1" s="2"/>
      <c r="HAZ1" s="4"/>
      <c r="HBA1" s="2"/>
      <c r="HBN1" s="4"/>
      <c r="HBO1" s="2"/>
      <c r="HCB1" s="4"/>
      <c r="HCC1" s="2"/>
      <c r="HCP1" s="4"/>
      <c r="HCQ1" s="2"/>
      <c r="HDD1" s="4"/>
      <c r="HDE1" s="2"/>
      <c r="HDR1" s="4"/>
      <c r="HDS1" s="2"/>
      <c r="HEF1" s="4"/>
      <c r="HEG1" s="2"/>
      <c r="HET1" s="4"/>
      <c r="HEU1" s="2"/>
      <c r="HFH1" s="4"/>
      <c r="HFI1" s="2"/>
      <c r="HFV1" s="4"/>
      <c r="HFW1" s="2"/>
      <c r="HGJ1" s="4"/>
      <c r="HGK1" s="2"/>
      <c r="HGX1" s="4"/>
      <c r="HGY1" s="2"/>
      <c r="HHL1" s="4"/>
      <c r="HHM1" s="2"/>
      <c r="HHZ1" s="4"/>
      <c r="HIA1" s="2"/>
      <c r="HIN1" s="4"/>
      <c r="HIO1" s="2"/>
      <c r="HJB1" s="4"/>
      <c r="HJC1" s="2"/>
      <c r="HJP1" s="4"/>
      <c r="HJQ1" s="2"/>
      <c r="HKD1" s="4"/>
      <c r="HKE1" s="2"/>
      <c r="HKR1" s="4"/>
      <c r="HKS1" s="2"/>
      <c r="HLF1" s="4"/>
      <c r="HLG1" s="2"/>
      <c r="HLT1" s="4"/>
      <c r="HLU1" s="2"/>
      <c r="HMH1" s="4"/>
      <c r="HMI1" s="2"/>
      <c r="HMV1" s="4"/>
      <c r="HMW1" s="2"/>
      <c r="HNJ1" s="4"/>
      <c r="HNK1" s="2"/>
      <c r="HNX1" s="4"/>
      <c r="HNY1" s="2"/>
      <c r="HOL1" s="4"/>
      <c r="HOM1" s="2"/>
      <c r="HOZ1" s="4"/>
      <c r="HPA1" s="2"/>
      <c r="HPN1" s="4"/>
      <c r="HPO1" s="2"/>
      <c r="HQB1" s="4"/>
      <c r="HQC1" s="2"/>
      <c r="HQP1" s="4"/>
      <c r="HQQ1" s="2"/>
      <c r="HRD1" s="4"/>
      <c r="HRE1" s="2"/>
      <c r="HRR1" s="4"/>
      <c r="HRS1" s="2"/>
      <c r="HSF1" s="4"/>
      <c r="HSG1" s="2"/>
      <c r="HST1" s="4"/>
      <c r="HSU1" s="2"/>
      <c r="HTH1" s="4"/>
      <c r="HTI1" s="2"/>
      <c r="HTV1" s="4"/>
      <c r="HTW1" s="2"/>
      <c r="HUJ1" s="4"/>
      <c r="HUK1" s="2"/>
      <c r="HUX1" s="4"/>
      <c r="HUY1" s="2"/>
      <c r="HVL1" s="4"/>
      <c r="HVM1" s="2"/>
      <c r="HVZ1" s="4"/>
      <c r="HWA1" s="2"/>
      <c r="HWN1" s="4"/>
      <c r="HWO1" s="2"/>
      <c r="HXB1" s="4"/>
      <c r="HXC1" s="2"/>
      <c r="HXP1" s="4"/>
      <c r="HXQ1" s="2"/>
      <c r="HYD1" s="4"/>
      <c r="HYE1" s="2"/>
      <c r="HYR1" s="4"/>
      <c r="HYS1" s="2"/>
      <c r="HZF1" s="4"/>
      <c r="HZG1" s="2"/>
      <c r="HZT1" s="4"/>
      <c r="HZU1" s="2"/>
      <c r="IAH1" s="4"/>
      <c r="IAI1" s="2"/>
      <c r="IAV1" s="4"/>
      <c r="IAW1" s="2"/>
      <c r="IBJ1" s="4"/>
      <c r="IBK1" s="2"/>
      <c r="IBX1" s="4"/>
      <c r="IBY1" s="2"/>
      <c r="ICL1" s="4"/>
      <c r="ICM1" s="2"/>
      <c r="ICZ1" s="4"/>
      <c r="IDA1" s="2"/>
      <c r="IDN1" s="4"/>
      <c r="IDO1" s="2"/>
      <c r="IEB1" s="4"/>
      <c r="IEC1" s="2"/>
      <c r="IEP1" s="4"/>
      <c r="IEQ1" s="2"/>
      <c r="IFD1" s="4"/>
      <c r="IFE1" s="2"/>
      <c r="IFR1" s="4"/>
      <c r="IFS1" s="2"/>
      <c r="IGF1" s="4"/>
      <c r="IGG1" s="2"/>
      <c r="IGT1" s="4"/>
      <c r="IGU1" s="2"/>
      <c r="IHH1" s="4"/>
      <c r="IHI1" s="2"/>
      <c r="IHV1" s="4"/>
      <c r="IHW1" s="2"/>
      <c r="IIJ1" s="4"/>
      <c r="IIK1" s="2"/>
      <c r="IIX1" s="4"/>
      <c r="IIY1" s="2"/>
      <c r="IJL1" s="4"/>
      <c r="IJM1" s="2"/>
      <c r="IJZ1" s="4"/>
      <c r="IKA1" s="2"/>
      <c r="IKN1" s="4"/>
      <c r="IKO1" s="2"/>
      <c r="ILB1" s="4"/>
      <c r="ILC1" s="2"/>
      <c r="ILP1" s="4"/>
      <c r="ILQ1" s="2"/>
      <c r="IMD1" s="4"/>
      <c r="IME1" s="2"/>
      <c r="IMR1" s="4"/>
      <c r="IMS1" s="2"/>
      <c r="INF1" s="4"/>
      <c r="ING1" s="2"/>
      <c r="INT1" s="4"/>
      <c r="INU1" s="2"/>
      <c r="IOH1" s="4"/>
      <c r="IOI1" s="2"/>
      <c r="IOV1" s="4"/>
      <c r="IOW1" s="2"/>
      <c r="IPJ1" s="4"/>
      <c r="IPK1" s="2"/>
      <c r="IPX1" s="4"/>
      <c r="IPY1" s="2"/>
      <c r="IQL1" s="4"/>
      <c r="IQM1" s="2"/>
      <c r="IQZ1" s="4"/>
      <c r="IRA1" s="2"/>
      <c r="IRN1" s="4"/>
      <c r="IRO1" s="2"/>
      <c r="ISB1" s="4"/>
      <c r="ISC1" s="2"/>
      <c r="ISP1" s="4"/>
      <c r="ISQ1" s="2"/>
      <c r="ITD1" s="4"/>
      <c r="ITE1" s="2"/>
      <c r="ITR1" s="4"/>
      <c r="ITS1" s="2"/>
      <c r="IUF1" s="4"/>
      <c r="IUG1" s="2"/>
      <c r="IUT1" s="4"/>
      <c r="IUU1" s="2"/>
      <c r="IVH1" s="4"/>
      <c r="IVI1" s="2"/>
      <c r="IVV1" s="4"/>
      <c r="IVW1" s="2"/>
      <c r="IWJ1" s="4"/>
      <c r="IWK1" s="2"/>
      <c r="IWX1" s="4"/>
      <c r="IWY1" s="2"/>
      <c r="IXL1" s="4"/>
      <c r="IXM1" s="2"/>
      <c r="IXZ1" s="4"/>
      <c r="IYA1" s="2"/>
      <c r="IYN1" s="4"/>
      <c r="IYO1" s="2"/>
      <c r="IZB1" s="4"/>
      <c r="IZC1" s="2"/>
      <c r="IZP1" s="4"/>
      <c r="IZQ1" s="2"/>
      <c r="JAD1" s="4"/>
      <c r="JAE1" s="2"/>
      <c r="JAR1" s="4"/>
      <c r="JAS1" s="2"/>
      <c r="JBF1" s="4"/>
      <c r="JBG1" s="2"/>
      <c r="JBT1" s="4"/>
      <c r="JBU1" s="2"/>
      <c r="JCH1" s="4"/>
      <c r="JCI1" s="2"/>
      <c r="JCV1" s="4"/>
      <c r="JCW1" s="2"/>
      <c r="JDJ1" s="4"/>
      <c r="JDK1" s="2"/>
      <c r="JDX1" s="4"/>
      <c r="JDY1" s="2"/>
      <c r="JEL1" s="4"/>
      <c r="JEM1" s="2"/>
      <c r="JEZ1" s="4"/>
      <c r="JFA1" s="2"/>
      <c r="JFN1" s="4"/>
      <c r="JFO1" s="2"/>
      <c r="JGB1" s="4"/>
      <c r="JGC1" s="2"/>
      <c r="JGP1" s="4"/>
      <c r="JGQ1" s="2"/>
      <c r="JHD1" s="4"/>
      <c r="JHE1" s="2"/>
      <c r="JHR1" s="4"/>
      <c r="JHS1" s="2"/>
      <c r="JIF1" s="4"/>
      <c r="JIG1" s="2"/>
      <c r="JIT1" s="4"/>
      <c r="JIU1" s="2"/>
      <c r="JJH1" s="4"/>
      <c r="JJI1" s="2"/>
      <c r="JJV1" s="4"/>
      <c r="JJW1" s="2"/>
      <c r="JKJ1" s="4"/>
      <c r="JKK1" s="2"/>
      <c r="JKX1" s="4"/>
      <c r="JKY1" s="2"/>
      <c r="JLL1" s="4"/>
      <c r="JLM1" s="2"/>
      <c r="JLZ1" s="4"/>
      <c r="JMA1" s="2"/>
      <c r="JMN1" s="4"/>
      <c r="JMO1" s="2"/>
      <c r="JNB1" s="4"/>
      <c r="JNC1" s="2"/>
      <c r="JNP1" s="4"/>
      <c r="JNQ1" s="2"/>
      <c r="JOD1" s="4"/>
      <c r="JOE1" s="2"/>
      <c r="JOR1" s="4"/>
      <c r="JOS1" s="2"/>
      <c r="JPF1" s="4"/>
      <c r="JPG1" s="2"/>
      <c r="JPT1" s="4"/>
      <c r="JPU1" s="2"/>
      <c r="JQH1" s="4"/>
      <c r="JQI1" s="2"/>
      <c r="JQV1" s="4"/>
      <c r="JQW1" s="2"/>
      <c r="JRJ1" s="4"/>
      <c r="JRK1" s="2"/>
      <c r="JRX1" s="4"/>
      <c r="JRY1" s="2"/>
      <c r="JSL1" s="4"/>
      <c r="JSM1" s="2"/>
      <c r="JSZ1" s="4"/>
      <c r="JTA1" s="2"/>
      <c r="JTN1" s="4"/>
      <c r="JTO1" s="2"/>
      <c r="JUB1" s="4"/>
      <c r="JUC1" s="2"/>
      <c r="JUP1" s="4"/>
      <c r="JUQ1" s="2"/>
      <c r="JVD1" s="4"/>
      <c r="JVE1" s="2"/>
      <c r="JVR1" s="4"/>
      <c r="JVS1" s="2"/>
      <c r="JWF1" s="4"/>
      <c r="JWG1" s="2"/>
      <c r="JWT1" s="4"/>
      <c r="JWU1" s="2"/>
      <c r="JXH1" s="4"/>
      <c r="JXI1" s="2"/>
      <c r="JXV1" s="4"/>
      <c r="JXW1" s="2"/>
      <c r="JYJ1" s="4"/>
      <c r="JYK1" s="2"/>
      <c r="JYX1" s="4"/>
      <c r="JYY1" s="2"/>
      <c r="JZL1" s="4"/>
      <c r="JZM1" s="2"/>
      <c r="JZZ1" s="4"/>
      <c r="KAA1" s="2"/>
      <c r="KAN1" s="4"/>
      <c r="KAO1" s="2"/>
      <c r="KBB1" s="4"/>
      <c r="KBC1" s="2"/>
      <c r="KBP1" s="4"/>
      <c r="KBQ1" s="2"/>
      <c r="KCD1" s="4"/>
      <c r="KCE1" s="2"/>
      <c r="KCR1" s="4"/>
      <c r="KCS1" s="2"/>
      <c r="KDF1" s="4"/>
      <c r="KDG1" s="2"/>
      <c r="KDT1" s="4"/>
      <c r="KDU1" s="2"/>
      <c r="KEH1" s="4"/>
      <c r="KEI1" s="2"/>
      <c r="KEV1" s="4"/>
      <c r="KEW1" s="2"/>
      <c r="KFJ1" s="4"/>
      <c r="KFK1" s="2"/>
      <c r="KFX1" s="4"/>
      <c r="KFY1" s="2"/>
      <c r="KGL1" s="4"/>
      <c r="KGM1" s="2"/>
      <c r="KGZ1" s="4"/>
      <c r="KHA1" s="2"/>
      <c r="KHN1" s="4"/>
      <c r="KHO1" s="2"/>
      <c r="KIB1" s="4"/>
      <c r="KIC1" s="2"/>
      <c r="KIP1" s="4"/>
      <c r="KIQ1" s="2"/>
      <c r="KJD1" s="4"/>
      <c r="KJE1" s="2"/>
      <c r="KJR1" s="4"/>
      <c r="KJS1" s="2"/>
      <c r="KKF1" s="4"/>
      <c r="KKG1" s="2"/>
      <c r="KKT1" s="4"/>
      <c r="KKU1" s="2"/>
      <c r="KLH1" s="4"/>
      <c r="KLI1" s="2"/>
      <c r="KLV1" s="4"/>
      <c r="KLW1" s="2"/>
      <c r="KMJ1" s="4"/>
      <c r="KMK1" s="2"/>
      <c r="KMX1" s="4"/>
      <c r="KMY1" s="2"/>
      <c r="KNL1" s="4"/>
      <c r="KNM1" s="2"/>
      <c r="KNZ1" s="4"/>
      <c r="KOA1" s="2"/>
      <c r="KON1" s="4"/>
      <c r="KOO1" s="2"/>
      <c r="KPB1" s="4"/>
      <c r="KPC1" s="2"/>
      <c r="KPP1" s="4"/>
      <c r="KPQ1" s="2"/>
      <c r="KQD1" s="4"/>
      <c r="KQE1" s="2"/>
      <c r="KQR1" s="4"/>
      <c r="KQS1" s="2"/>
      <c r="KRF1" s="4"/>
      <c r="KRG1" s="2"/>
      <c r="KRT1" s="4"/>
      <c r="KRU1" s="2"/>
      <c r="KSH1" s="4"/>
      <c r="KSI1" s="2"/>
      <c r="KSV1" s="4"/>
      <c r="KSW1" s="2"/>
      <c r="KTJ1" s="4"/>
      <c r="KTK1" s="2"/>
      <c r="KTX1" s="4"/>
      <c r="KTY1" s="2"/>
      <c r="KUL1" s="4"/>
      <c r="KUM1" s="2"/>
      <c r="KUZ1" s="4"/>
      <c r="KVA1" s="2"/>
      <c r="KVN1" s="4"/>
      <c r="KVO1" s="2"/>
      <c r="KWB1" s="4"/>
      <c r="KWC1" s="2"/>
      <c r="KWP1" s="4"/>
      <c r="KWQ1" s="2"/>
      <c r="KXD1" s="4"/>
      <c r="KXE1" s="2"/>
      <c r="KXR1" s="4"/>
      <c r="KXS1" s="2"/>
      <c r="KYF1" s="4"/>
      <c r="KYG1" s="2"/>
      <c r="KYT1" s="4"/>
      <c r="KYU1" s="2"/>
      <c r="KZH1" s="4"/>
      <c r="KZI1" s="2"/>
      <c r="KZV1" s="4"/>
      <c r="KZW1" s="2"/>
      <c r="LAJ1" s="4"/>
      <c r="LAK1" s="2"/>
      <c r="LAX1" s="4"/>
      <c r="LAY1" s="2"/>
      <c r="LBL1" s="4"/>
      <c r="LBM1" s="2"/>
      <c r="LBZ1" s="4"/>
      <c r="LCA1" s="2"/>
      <c r="LCN1" s="4"/>
      <c r="LCO1" s="2"/>
      <c r="LDB1" s="4"/>
      <c r="LDC1" s="2"/>
      <c r="LDP1" s="4"/>
      <c r="LDQ1" s="2"/>
      <c r="LED1" s="4"/>
      <c r="LEE1" s="2"/>
      <c r="LER1" s="4"/>
      <c r="LES1" s="2"/>
      <c r="LFF1" s="4"/>
      <c r="LFG1" s="2"/>
      <c r="LFT1" s="4"/>
      <c r="LFU1" s="2"/>
      <c r="LGH1" s="4"/>
      <c r="LGI1" s="2"/>
      <c r="LGV1" s="4"/>
      <c r="LGW1" s="2"/>
      <c r="LHJ1" s="4"/>
      <c r="LHK1" s="2"/>
      <c r="LHX1" s="4"/>
      <c r="LHY1" s="2"/>
      <c r="LIL1" s="4"/>
      <c r="LIM1" s="2"/>
      <c r="LIZ1" s="4"/>
      <c r="LJA1" s="2"/>
      <c r="LJN1" s="4"/>
      <c r="LJO1" s="2"/>
      <c r="LKB1" s="4"/>
      <c r="LKC1" s="2"/>
      <c r="LKP1" s="4"/>
      <c r="LKQ1" s="2"/>
      <c r="LLD1" s="4"/>
      <c r="LLE1" s="2"/>
      <c r="LLR1" s="4"/>
      <c r="LLS1" s="2"/>
      <c r="LMF1" s="4"/>
      <c r="LMG1" s="2"/>
      <c r="LMT1" s="4"/>
      <c r="LMU1" s="2"/>
      <c r="LNH1" s="4"/>
      <c r="LNI1" s="2"/>
      <c r="LNV1" s="4"/>
      <c r="LNW1" s="2"/>
      <c r="LOJ1" s="4"/>
      <c r="LOK1" s="2"/>
      <c r="LOX1" s="4"/>
      <c r="LOY1" s="2"/>
      <c r="LPL1" s="4"/>
      <c r="LPM1" s="2"/>
      <c r="LPZ1" s="4"/>
      <c r="LQA1" s="2"/>
      <c r="LQN1" s="4"/>
      <c r="LQO1" s="2"/>
      <c r="LRB1" s="4"/>
      <c r="LRC1" s="2"/>
      <c r="LRP1" s="4"/>
      <c r="LRQ1" s="2"/>
      <c r="LSD1" s="4"/>
      <c r="LSE1" s="2"/>
      <c r="LSR1" s="4"/>
      <c r="LSS1" s="2"/>
      <c r="LTF1" s="4"/>
      <c r="LTG1" s="2"/>
      <c r="LTT1" s="4"/>
      <c r="LTU1" s="2"/>
      <c r="LUH1" s="4"/>
      <c r="LUI1" s="2"/>
      <c r="LUV1" s="4"/>
      <c r="LUW1" s="2"/>
      <c r="LVJ1" s="4"/>
      <c r="LVK1" s="2"/>
      <c r="LVX1" s="4"/>
      <c r="LVY1" s="2"/>
      <c r="LWL1" s="4"/>
      <c r="LWM1" s="2"/>
      <c r="LWZ1" s="4"/>
      <c r="LXA1" s="2"/>
      <c r="LXN1" s="4"/>
      <c r="LXO1" s="2"/>
      <c r="LYB1" s="4"/>
      <c r="LYC1" s="2"/>
      <c r="LYP1" s="4"/>
      <c r="LYQ1" s="2"/>
      <c r="LZD1" s="4"/>
      <c r="LZE1" s="2"/>
      <c r="LZR1" s="4"/>
      <c r="LZS1" s="2"/>
      <c r="MAF1" s="4"/>
      <c r="MAG1" s="2"/>
      <c r="MAT1" s="4"/>
      <c r="MAU1" s="2"/>
      <c r="MBH1" s="4"/>
      <c r="MBI1" s="2"/>
      <c r="MBV1" s="4"/>
      <c r="MBW1" s="2"/>
      <c r="MCJ1" s="4"/>
      <c r="MCK1" s="2"/>
      <c r="MCX1" s="4"/>
      <c r="MCY1" s="2"/>
      <c r="MDL1" s="4"/>
      <c r="MDM1" s="2"/>
      <c r="MDZ1" s="4"/>
      <c r="MEA1" s="2"/>
      <c r="MEN1" s="4"/>
      <c r="MEO1" s="2"/>
      <c r="MFB1" s="4"/>
      <c r="MFC1" s="2"/>
      <c r="MFP1" s="4"/>
      <c r="MFQ1" s="2"/>
      <c r="MGD1" s="4"/>
      <c r="MGE1" s="2"/>
      <c r="MGR1" s="4"/>
      <c r="MGS1" s="2"/>
      <c r="MHF1" s="4"/>
      <c r="MHG1" s="2"/>
      <c r="MHT1" s="4"/>
      <c r="MHU1" s="2"/>
      <c r="MIH1" s="4"/>
      <c r="MII1" s="2"/>
      <c r="MIV1" s="4"/>
      <c r="MIW1" s="2"/>
      <c r="MJJ1" s="4"/>
      <c r="MJK1" s="2"/>
      <c r="MJX1" s="4"/>
      <c r="MJY1" s="2"/>
      <c r="MKL1" s="4"/>
      <c r="MKM1" s="2"/>
      <c r="MKZ1" s="4"/>
      <c r="MLA1" s="2"/>
      <c r="MLN1" s="4"/>
      <c r="MLO1" s="2"/>
      <c r="MMB1" s="4"/>
      <c r="MMC1" s="2"/>
      <c r="MMP1" s="4"/>
      <c r="MMQ1" s="2"/>
      <c r="MND1" s="4"/>
      <c r="MNE1" s="2"/>
      <c r="MNR1" s="4"/>
      <c r="MNS1" s="2"/>
      <c r="MOF1" s="4"/>
      <c r="MOG1" s="2"/>
      <c r="MOT1" s="4"/>
      <c r="MOU1" s="2"/>
      <c r="MPH1" s="4"/>
      <c r="MPI1" s="2"/>
      <c r="MPV1" s="4"/>
      <c r="MPW1" s="2"/>
      <c r="MQJ1" s="4"/>
      <c r="MQK1" s="2"/>
      <c r="MQX1" s="4"/>
      <c r="MQY1" s="2"/>
      <c r="MRL1" s="4"/>
      <c r="MRM1" s="2"/>
      <c r="MRZ1" s="4"/>
      <c r="MSA1" s="2"/>
      <c r="MSN1" s="4"/>
      <c r="MSO1" s="2"/>
      <c r="MTB1" s="4"/>
      <c r="MTC1" s="2"/>
      <c r="MTP1" s="4"/>
      <c r="MTQ1" s="2"/>
      <c r="MUD1" s="4"/>
      <c r="MUE1" s="2"/>
      <c r="MUR1" s="4"/>
      <c r="MUS1" s="2"/>
      <c r="MVF1" s="4"/>
      <c r="MVG1" s="2"/>
      <c r="MVT1" s="4"/>
      <c r="MVU1" s="2"/>
      <c r="MWH1" s="4"/>
      <c r="MWI1" s="2"/>
      <c r="MWV1" s="4"/>
      <c r="MWW1" s="2"/>
      <c r="MXJ1" s="4"/>
      <c r="MXK1" s="2"/>
      <c r="MXX1" s="4"/>
      <c r="MXY1" s="2"/>
      <c r="MYL1" s="4"/>
      <c r="MYM1" s="2"/>
      <c r="MYZ1" s="4"/>
      <c r="MZA1" s="2"/>
      <c r="MZN1" s="4"/>
      <c r="MZO1" s="2"/>
      <c r="NAB1" s="4"/>
      <c r="NAC1" s="2"/>
      <c r="NAP1" s="4"/>
      <c r="NAQ1" s="2"/>
      <c r="NBD1" s="4"/>
      <c r="NBE1" s="2"/>
      <c r="NBR1" s="4"/>
      <c r="NBS1" s="2"/>
      <c r="NCF1" s="4"/>
      <c r="NCG1" s="2"/>
      <c r="NCT1" s="4"/>
      <c r="NCU1" s="2"/>
      <c r="NDH1" s="4"/>
      <c r="NDI1" s="2"/>
      <c r="NDV1" s="4"/>
      <c r="NDW1" s="2"/>
      <c r="NEJ1" s="4"/>
      <c r="NEK1" s="2"/>
      <c r="NEX1" s="4"/>
      <c r="NEY1" s="2"/>
      <c r="NFL1" s="4"/>
      <c r="NFM1" s="2"/>
      <c r="NFZ1" s="4"/>
      <c r="NGA1" s="2"/>
      <c r="NGN1" s="4"/>
      <c r="NGO1" s="2"/>
      <c r="NHB1" s="4"/>
      <c r="NHC1" s="2"/>
      <c r="NHP1" s="4"/>
      <c r="NHQ1" s="2"/>
      <c r="NID1" s="4"/>
      <c r="NIE1" s="2"/>
      <c r="NIR1" s="4"/>
      <c r="NIS1" s="2"/>
      <c r="NJF1" s="4"/>
      <c r="NJG1" s="2"/>
      <c r="NJT1" s="4"/>
      <c r="NJU1" s="2"/>
      <c r="NKH1" s="4"/>
      <c r="NKI1" s="2"/>
      <c r="NKV1" s="4"/>
      <c r="NKW1" s="2"/>
      <c r="NLJ1" s="4"/>
      <c r="NLK1" s="2"/>
      <c r="NLX1" s="4"/>
      <c r="NLY1" s="2"/>
      <c r="NML1" s="4"/>
      <c r="NMM1" s="2"/>
      <c r="NMZ1" s="4"/>
      <c r="NNA1" s="2"/>
      <c r="NNN1" s="4"/>
      <c r="NNO1" s="2"/>
      <c r="NOB1" s="4"/>
      <c r="NOC1" s="2"/>
      <c r="NOP1" s="4"/>
      <c r="NOQ1" s="2"/>
      <c r="NPD1" s="4"/>
      <c r="NPE1" s="2"/>
      <c r="NPR1" s="4"/>
      <c r="NPS1" s="2"/>
      <c r="NQF1" s="4"/>
      <c r="NQG1" s="2"/>
      <c r="NQT1" s="4"/>
      <c r="NQU1" s="2"/>
      <c r="NRH1" s="4"/>
      <c r="NRI1" s="2"/>
      <c r="NRV1" s="4"/>
      <c r="NRW1" s="2"/>
      <c r="NSJ1" s="4"/>
      <c r="NSK1" s="2"/>
      <c r="NSX1" s="4"/>
      <c r="NSY1" s="2"/>
      <c r="NTL1" s="4"/>
      <c r="NTM1" s="2"/>
      <c r="NTZ1" s="4"/>
      <c r="NUA1" s="2"/>
      <c r="NUN1" s="4"/>
      <c r="NUO1" s="2"/>
      <c r="NVB1" s="4"/>
      <c r="NVC1" s="2"/>
      <c r="NVP1" s="4"/>
      <c r="NVQ1" s="2"/>
      <c r="NWD1" s="4"/>
      <c r="NWE1" s="2"/>
      <c r="NWR1" s="4"/>
      <c r="NWS1" s="2"/>
      <c r="NXF1" s="4"/>
      <c r="NXG1" s="2"/>
      <c r="NXT1" s="4"/>
      <c r="NXU1" s="2"/>
      <c r="NYH1" s="4"/>
      <c r="NYI1" s="2"/>
      <c r="NYV1" s="4"/>
      <c r="NYW1" s="2"/>
      <c r="NZJ1" s="4"/>
      <c r="NZK1" s="2"/>
      <c r="NZX1" s="4"/>
      <c r="NZY1" s="2"/>
      <c r="OAL1" s="4"/>
      <c r="OAM1" s="2"/>
      <c r="OAZ1" s="4"/>
      <c r="OBA1" s="2"/>
      <c r="OBN1" s="4"/>
      <c r="OBO1" s="2"/>
      <c r="OCB1" s="4"/>
      <c r="OCC1" s="2"/>
      <c r="OCP1" s="4"/>
      <c r="OCQ1" s="2"/>
      <c r="ODD1" s="4"/>
      <c r="ODE1" s="2"/>
      <c r="ODR1" s="4"/>
      <c r="ODS1" s="2"/>
      <c r="OEF1" s="4"/>
      <c r="OEG1" s="2"/>
      <c r="OET1" s="4"/>
      <c r="OEU1" s="2"/>
      <c r="OFH1" s="4"/>
      <c r="OFI1" s="2"/>
      <c r="OFV1" s="4"/>
      <c r="OFW1" s="2"/>
      <c r="OGJ1" s="4"/>
      <c r="OGK1" s="2"/>
      <c r="OGX1" s="4"/>
      <c r="OGY1" s="2"/>
      <c r="OHL1" s="4"/>
      <c r="OHM1" s="2"/>
      <c r="OHZ1" s="4"/>
      <c r="OIA1" s="2"/>
      <c r="OIN1" s="4"/>
      <c r="OIO1" s="2"/>
      <c r="OJB1" s="4"/>
      <c r="OJC1" s="2"/>
      <c r="OJP1" s="4"/>
      <c r="OJQ1" s="2"/>
      <c r="OKD1" s="4"/>
      <c r="OKE1" s="2"/>
      <c r="OKR1" s="4"/>
      <c r="OKS1" s="2"/>
      <c r="OLF1" s="4"/>
      <c r="OLG1" s="2"/>
      <c r="OLT1" s="4"/>
      <c r="OLU1" s="2"/>
      <c r="OMH1" s="4"/>
      <c r="OMI1" s="2"/>
      <c r="OMV1" s="4"/>
      <c r="OMW1" s="2"/>
      <c r="ONJ1" s="4"/>
      <c r="ONK1" s="2"/>
      <c r="ONX1" s="4"/>
      <c r="ONY1" s="2"/>
      <c r="OOL1" s="4"/>
      <c r="OOM1" s="2"/>
      <c r="OOZ1" s="4"/>
      <c r="OPA1" s="2"/>
      <c r="OPN1" s="4"/>
      <c r="OPO1" s="2"/>
      <c r="OQB1" s="4"/>
      <c r="OQC1" s="2"/>
      <c r="OQP1" s="4"/>
      <c r="OQQ1" s="2"/>
      <c r="ORD1" s="4"/>
      <c r="ORE1" s="2"/>
      <c r="ORR1" s="4"/>
      <c r="ORS1" s="2"/>
      <c r="OSF1" s="4"/>
      <c r="OSG1" s="2"/>
      <c r="OST1" s="4"/>
      <c r="OSU1" s="2"/>
      <c r="OTH1" s="4"/>
      <c r="OTI1" s="2"/>
      <c r="OTV1" s="4"/>
      <c r="OTW1" s="2"/>
      <c r="OUJ1" s="4"/>
      <c r="OUK1" s="2"/>
      <c r="OUX1" s="4"/>
      <c r="OUY1" s="2"/>
      <c r="OVL1" s="4"/>
      <c r="OVM1" s="2"/>
      <c r="OVZ1" s="4"/>
      <c r="OWA1" s="2"/>
      <c r="OWN1" s="4"/>
      <c r="OWO1" s="2"/>
      <c r="OXB1" s="4"/>
      <c r="OXC1" s="2"/>
      <c r="OXP1" s="4"/>
      <c r="OXQ1" s="2"/>
      <c r="OYD1" s="4"/>
      <c r="OYE1" s="2"/>
      <c r="OYR1" s="4"/>
      <c r="OYS1" s="2"/>
      <c r="OZF1" s="4"/>
      <c r="OZG1" s="2"/>
      <c r="OZT1" s="4"/>
      <c r="OZU1" s="2"/>
      <c r="PAH1" s="4"/>
      <c r="PAI1" s="2"/>
      <c r="PAV1" s="4"/>
      <c r="PAW1" s="2"/>
      <c r="PBJ1" s="4"/>
      <c r="PBK1" s="2"/>
      <c r="PBX1" s="4"/>
      <c r="PBY1" s="2"/>
      <c r="PCL1" s="4"/>
      <c r="PCM1" s="2"/>
      <c r="PCZ1" s="4"/>
      <c r="PDA1" s="2"/>
      <c r="PDN1" s="4"/>
      <c r="PDO1" s="2"/>
      <c r="PEB1" s="4"/>
      <c r="PEC1" s="2"/>
      <c r="PEP1" s="4"/>
      <c r="PEQ1" s="2"/>
      <c r="PFD1" s="4"/>
      <c r="PFE1" s="2"/>
      <c r="PFR1" s="4"/>
      <c r="PFS1" s="2"/>
      <c r="PGF1" s="4"/>
      <c r="PGG1" s="2"/>
      <c r="PGT1" s="4"/>
      <c r="PGU1" s="2"/>
      <c r="PHH1" s="4"/>
      <c r="PHI1" s="2"/>
      <c r="PHV1" s="4"/>
      <c r="PHW1" s="2"/>
      <c r="PIJ1" s="4"/>
      <c r="PIK1" s="2"/>
      <c r="PIX1" s="4"/>
      <c r="PIY1" s="2"/>
      <c r="PJL1" s="4"/>
      <c r="PJM1" s="2"/>
      <c r="PJZ1" s="4"/>
      <c r="PKA1" s="2"/>
      <c r="PKN1" s="4"/>
      <c r="PKO1" s="2"/>
      <c r="PLB1" s="4"/>
      <c r="PLC1" s="2"/>
      <c r="PLP1" s="4"/>
      <c r="PLQ1" s="2"/>
      <c r="PMD1" s="4"/>
      <c r="PME1" s="2"/>
      <c r="PMR1" s="4"/>
      <c r="PMS1" s="2"/>
      <c r="PNF1" s="4"/>
      <c r="PNG1" s="2"/>
      <c r="PNT1" s="4"/>
      <c r="PNU1" s="2"/>
      <c r="POH1" s="4"/>
      <c r="POI1" s="2"/>
      <c r="POV1" s="4"/>
      <c r="POW1" s="2"/>
      <c r="PPJ1" s="4"/>
      <c r="PPK1" s="2"/>
      <c r="PPX1" s="4"/>
      <c r="PPY1" s="2"/>
      <c r="PQL1" s="4"/>
      <c r="PQM1" s="2"/>
      <c r="PQZ1" s="4"/>
      <c r="PRA1" s="2"/>
      <c r="PRN1" s="4"/>
      <c r="PRO1" s="2"/>
      <c r="PSB1" s="4"/>
      <c r="PSC1" s="2"/>
      <c r="PSP1" s="4"/>
      <c r="PSQ1" s="2"/>
      <c r="PTD1" s="4"/>
      <c r="PTE1" s="2"/>
      <c r="PTR1" s="4"/>
      <c r="PTS1" s="2"/>
      <c r="PUF1" s="4"/>
      <c r="PUG1" s="2"/>
      <c r="PUT1" s="4"/>
      <c r="PUU1" s="2"/>
      <c r="PVH1" s="4"/>
      <c r="PVI1" s="2"/>
      <c r="PVV1" s="4"/>
      <c r="PVW1" s="2"/>
      <c r="PWJ1" s="4"/>
      <c r="PWK1" s="2"/>
      <c r="PWX1" s="4"/>
      <c r="PWY1" s="2"/>
      <c r="PXL1" s="4"/>
      <c r="PXM1" s="2"/>
      <c r="PXZ1" s="4"/>
      <c r="PYA1" s="2"/>
      <c r="PYN1" s="4"/>
      <c r="PYO1" s="2"/>
      <c r="PZB1" s="4"/>
      <c r="PZC1" s="2"/>
      <c r="PZP1" s="4"/>
      <c r="PZQ1" s="2"/>
      <c r="QAD1" s="4"/>
      <c r="QAE1" s="2"/>
      <c r="QAR1" s="4"/>
      <c r="QAS1" s="2"/>
      <c r="QBF1" s="4"/>
      <c r="QBG1" s="2"/>
      <c r="QBT1" s="4"/>
      <c r="QBU1" s="2"/>
      <c r="QCH1" s="4"/>
      <c r="QCI1" s="2"/>
      <c r="QCV1" s="4"/>
      <c r="QCW1" s="2"/>
      <c r="QDJ1" s="4"/>
      <c r="QDK1" s="2"/>
      <c r="QDX1" s="4"/>
      <c r="QDY1" s="2"/>
      <c r="QEL1" s="4"/>
      <c r="QEM1" s="2"/>
      <c r="QEZ1" s="4"/>
      <c r="QFA1" s="2"/>
      <c r="QFN1" s="4"/>
      <c r="QFO1" s="2"/>
      <c r="QGB1" s="4"/>
      <c r="QGC1" s="2"/>
      <c r="QGP1" s="4"/>
      <c r="QGQ1" s="2"/>
      <c r="QHD1" s="4"/>
      <c r="QHE1" s="2"/>
      <c r="QHR1" s="4"/>
      <c r="QHS1" s="2"/>
      <c r="QIF1" s="4"/>
      <c r="QIG1" s="2"/>
      <c r="QIT1" s="4"/>
      <c r="QIU1" s="2"/>
      <c r="QJH1" s="4"/>
      <c r="QJI1" s="2"/>
      <c r="QJV1" s="4"/>
      <c r="QJW1" s="2"/>
      <c r="QKJ1" s="4"/>
      <c r="QKK1" s="2"/>
      <c r="QKX1" s="4"/>
      <c r="QKY1" s="2"/>
      <c r="QLL1" s="4"/>
      <c r="QLM1" s="2"/>
      <c r="QLZ1" s="4"/>
      <c r="QMA1" s="2"/>
      <c r="QMN1" s="4"/>
      <c r="QMO1" s="2"/>
      <c r="QNB1" s="4"/>
      <c r="QNC1" s="2"/>
      <c r="QNP1" s="4"/>
      <c r="QNQ1" s="2"/>
      <c r="QOD1" s="4"/>
      <c r="QOE1" s="2"/>
      <c r="QOR1" s="4"/>
      <c r="QOS1" s="2"/>
      <c r="QPF1" s="4"/>
      <c r="QPG1" s="2"/>
      <c r="QPT1" s="4"/>
      <c r="QPU1" s="2"/>
      <c r="QQH1" s="4"/>
      <c r="QQI1" s="2"/>
      <c r="QQV1" s="4"/>
      <c r="QQW1" s="2"/>
      <c r="QRJ1" s="4"/>
      <c r="QRK1" s="2"/>
      <c r="QRX1" s="4"/>
      <c r="QRY1" s="2"/>
      <c r="QSL1" s="4"/>
      <c r="QSM1" s="2"/>
      <c r="QSZ1" s="4"/>
      <c r="QTA1" s="2"/>
      <c r="QTN1" s="4"/>
      <c r="QTO1" s="2"/>
      <c r="QUB1" s="4"/>
      <c r="QUC1" s="2"/>
      <c r="QUP1" s="4"/>
      <c r="QUQ1" s="2"/>
      <c r="QVD1" s="4"/>
      <c r="QVE1" s="2"/>
      <c r="QVR1" s="4"/>
      <c r="QVS1" s="2"/>
      <c r="QWF1" s="4"/>
      <c r="QWG1" s="2"/>
      <c r="QWT1" s="4"/>
      <c r="QWU1" s="2"/>
      <c r="QXH1" s="4"/>
      <c r="QXI1" s="2"/>
      <c r="QXV1" s="4"/>
      <c r="QXW1" s="2"/>
      <c r="QYJ1" s="4"/>
      <c r="QYK1" s="2"/>
      <c r="QYX1" s="4"/>
      <c r="QYY1" s="2"/>
      <c r="QZL1" s="4"/>
      <c r="QZM1" s="2"/>
      <c r="QZZ1" s="4"/>
      <c r="RAA1" s="2"/>
      <c r="RAN1" s="4"/>
      <c r="RAO1" s="2"/>
      <c r="RBB1" s="4"/>
      <c r="RBC1" s="2"/>
      <c r="RBP1" s="4"/>
      <c r="RBQ1" s="2"/>
      <c r="RCD1" s="4"/>
      <c r="RCE1" s="2"/>
      <c r="RCR1" s="4"/>
      <c r="RCS1" s="2"/>
      <c r="RDF1" s="4"/>
      <c r="RDG1" s="2"/>
      <c r="RDT1" s="4"/>
      <c r="RDU1" s="2"/>
      <c r="REH1" s="4"/>
      <c r="REI1" s="2"/>
      <c r="REV1" s="4"/>
      <c r="REW1" s="2"/>
      <c r="RFJ1" s="4"/>
      <c r="RFK1" s="2"/>
      <c r="RFX1" s="4"/>
      <c r="RFY1" s="2"/>
      <c r="RGL1" s="4"/>
      <c r="RGM1" s="2"/>
      <c r="RGZ1" s="4"/>
      <c r="RHA1" s="2"/>
      <c r="RHN1" s="4"/>
      <c r="RHO1" s="2"/>
      <c r="RIB1" s="4"/>
      <c r="RIC1" s="2"/>
      <c r="RIP1" s="4"/>
      <c r="RIQ1" s="2"/>
      <c r="RJD1" s="4"/>
      <c r="RJE1" s="2"/>
      <c r="RJR1" s="4"/>
      <c r="RJS1" s="2"/>
      <c r="RKF1" s="4"/>
      <c r="RKG1" s="2"/>
      <c r="RKT1" s="4"/>
      <c r="RKU1" s="2"/>
      <c r="RLH1" s="4"/>
      <c r="RLI1" s="2"/>
      <c r="RLV1" s="4"/>
      <c r="RLW1" s="2"/>
      <c r="RMJ1" s="4"/>
      <c r="RMK1" s="2"/>
      <c r="RMX1" s="4"/>
      <c r="RMY1" s="2"/>
      <c r="RNL1" s="4"/>
      <c r="RNM1" s="2"/>
      <c r="RNZ1" s="4"/>
      <c r="ROA1" s="2"/>
      <c r="RON1" s="4"/>
      <c r="ROO1" s="2"/>
      <c r="RPB1" s="4"/>
      <c r="RPC1" s="2"/>
      <c r="RPP1" s="4"/>
      <c r="RPQ1" s="2"/>
      <c r="RQD1" s="4"/>
      <c r="RQE1" s="2"/>
      <c r="RQR1" s="4"/>
      <c r="RQS1" s="2"/>
      <c r="RRF1" s="4"/>
      <c r="RRG1" s="2"/>
      <c r="RRT1" s="4"/>
      <c r="RRU1" s="2"/>
      <c r="RSH1" s="4"/>
      <c r="RSI1" s="2"/>
      <c r="RSV1" s="4"/>
      <c r="RSW1" s="2"/>
      <c r="RTJ1" s="4"/>
      <c r="RTK1" s="2"/>
      <c r="RTX1" s="4"/>
      <c r="RTY1" s="2"/>
      <c r="RUL1" s="4"/>
      <c r="RUM1" s="2"/>
      <c r="RUZ1" s="4"/>
      <c r="RVA1" s="2"/>
      <c r="RVN1" s="4"/>
      <c r="RVO1" s="2"/>
      <c r="RWB1" s="4"/>
      <c r="RWC1" s="2"/>
      <c r="RWP1" s="4"/>
      <c r="RWQ1" s="2"/>
      <c r="RXD1" s="4"/>
      <c r="RXE1" s="2"/>
      <c r="RXR1" s="4"/>
      <c r="RXS1" s="2"/>
      <c r="RYF1" s="4"/>
      <c r="RYG1" s="2"/>
      <c r="RYT1" s="4"/>
      <c r="RYU1" s="2"/>
      <c r="RZH1" s="4"/>
      <c r="RZI1" s="2"/>
      <c r="RZV1" s="4"/>
      <c r="RZW1" s="2"/>
      <c r="SAJ1" s="4"/>
      <c r="SAK1" s="2"/>
      <c r="SAX1" s="4"/>
      <c r="SAY1" s="2"/>
      <c r="SBL1" s="4"/>
      <c r="SBM1" s="2"/>
      <c r="SBZ1" s="4"/>
      <c r="SCA1" s="2"/>
      <c r="SCN1" s="4"/>
      <c r="SCO1" s="2"/>
      <c r="SDB1" s="4"/>
      <c r="SDC1" s="2"/>
      <c r="SDP1" s="4"/>
      <c r="SDQ1" s="2"/>
      <c r="SED1" s="4"/>
      <c r="SEE1" s="2"/>
      <c r="SER1" s="4"/>
      <c r="SES1" s="2"/>
      <c r="SFF1" s="4"/>
      <c r="SFG1" s="2"/>
      <c r="SFT1" s="4"/>
      <c r="SFU1" s="2"/>
      <c r="SGH1" s="4"/>
      <c r="SGI1" s="2"/>
      <c r="SGV1" s="4"/>
      <c r="SGW1" s="2"/>
      <c r="SHJ1" s="4"/>
      <c r="SHK1" s="2"/>
      <c r="SHX1" s="4"/>
      <c r="SHY1" s="2"/>
      <c r="SIL1" s="4"/>
      <c r="SIM1" s="2"/>
      <c r="SIZ1" s="4"/>
      <c r="SJA1" s="2"/>
      <c r="SJN1" s="4"/>
      <c r="SJO1" s="2"/>
      <c r="SKB1" s="4"/>
      <c r="SKC1" s="2"/>
      <c r="SKP1" s="4"/>
      <c r="SKQ1" s="2"/>
      <c r="SLD1" s="4"/>
      <c r="SLE1" s="2"/>
      <c r="SLR1" s="4"/>
      <c r="SLS1" s="2"/>
      <c r="SMF1" s="4"/>
      <c r="SMG1" s="2"/>
      <c r="SMT1" s="4"/>
      <c r="SMU1" s="2"/>
      <c r="SNH1" s="4"/>
      <c r="SNI1" s="2"/>
      <c r="SNV1" s="4"/>
      <c r="SNW1" s="2"/>
      <c r="SOJ1" s="4"/>
      <c r="SOK1" s="2"/>
      <c r="SOX1" s="4"/>
      <c r="SOY1" s="2"/>
      <c r="SPL1" s="4"/>
      <c r="SPM1" s="2"/>
      <c r="SPZ1" s="4"/>
      <c r="SQA1" s="2"/>
      <c r="SQN1" s="4"/>
      <c r="SQO1" s="2"/>
      <c r="SRB1" s="4"/>
      <c r="SRC1" s="2"/>
      <c r="SRP1" s="4"/>
      <c r="SRQ1" s="2"/>
      <c r="SSD1" s="4"/>
      <c r="SSE1" s="2"/>
      <c r="SSR1" s="4"/>
      <c r="SSS1" s="2"/>
      <c r="STF1" s="4"/>
      <c r="STG1" s="2"/>
      <c r="STT1" s="4"/>
      <c r="STU1" s="2"/>
      <c r="SUH1" s="4"/>
      <c r="SUI1" s="2"/>
      <c r="SUV1" s="4"/>
      <c r="SUW1" s="2"/>
      <c r="SVJ1" s="4"/>
      <c r="SVK1" s="2"/>
      <c r="SVX1" s="4"/>
      <c r="SVY1" s="2"/>
      <c r="SWL1" s="4"/>
      <c r="SWM1" s="2"/>
      <c r="SWZ1" s="4"/>
      <c r="SXA1" s="2"/>
      <c r="SXN1" s="4"/>
      <c r="SXO1" s="2"/>
      <c r="SYB1" s="4"/>
      <c r="SYC1" s="2"/>
      <c r="SYP1" s="4"/>
      <c r="SYQ1" s="2"/>
      <c r="SZD1" s="4"/>
      <c r="SZE1" s="2"/>
      <c r="SZR1" s="4"/>
      <c r="SZS1" s="2"/>
      <c r="TAF1" s="4"/>
      <c r="TAG1" s="2"/>
      <c r="TAT1" s="4"/>
      <c r="TAU1" s="2"/>
      <c r="TBH1" s="4"/>
      <c r="TBI1" s="2"/>
      <c r="TBV1" s="4"/>
      <c r="TBW1" s="2"/>
      <c r="TCJ1" s="4"/>
      <c r="TCK1" s="2"/>
      <c r="TCX1" s="4"/>
      <c r="TCY1" s="2"/>
      <c r="TDL1" s="4"/>
      <c r="TDM1" s="2"/>
      <c r="TDZ1" s="4"/>
      <c r="TEA1" s="2"/>
      <c r="TEN1" s="4"/>
      <c r="TEO1" s="2"/>
      <c r="TFB1" s="4"/>
      <c r="TFC1" s="2"/>
      <c r="TFP1" s="4"/>
      <c r="TFQ1" s="2"/>
      <c r="TGD1" s="4"/>
      <c r="TGE1" s="2"/>
      <c r="TGR1" s="4"/>
      <c r="TGS1" s="2"/>
      <c r="THF1" s="4"/>
      <c r="THG1" s="2"/>
      <c r="THT1" s="4"/>
      <c r="THU1" s="2"/>
      <c r="TIH1" s="4"/>
      <c r="TII1" s="2"/>
      <c r="TIV1" s="4"/>
      <c r="TIW1" s="2"/>
      <c r="TJJ1" s="4"/>
      <c r="TJK1" s="2"/>
      <c r="TJX1" s="4"/>
      <c r="TJY1" s="2"/>
      <c r="TKL1" s="4"/>
      <c r="TKM1" s="2"/>
      <c r="TKZ1" s="4"/>
      <c r="TLA1" s="2"/>
      <c r="TLN1" s="4"/>
      <c r="TLO1" s="2"/>
      <c r="TMB1" s="4"/>
      <c r="TMC1" s="2"/>
      <c r="TMP1" s="4"/>
      <c r="TMQ1" s="2"/>
      <c r="TND1" s="4"/>
      <c r="TNE1" s="2"/>
      <c r="TNR1" s="4"/>
      <c r="TNS1" s="2"/>
      <c r="TOF1" s="4"/>
      <c r="TOG1" s="2"/>
      <c r="TOT1" s="4"/>
      <c r="TOU1" s="2"/>
      <c r="TPH1" s="4"/>
      <c r="TPI1" s="2"/>
      <c r="TPV1" s="4"/>
      <c r="TPW1" s="2"/>
      <c r="TQJ1" s="4"/>
      <c r="TQK1" s="2"/>
      <c r="TQX1" s="4"/>
      <c r="TQY1" s="2"/>
      <c r="TRL1" s="4"/>
      <c r="TRM1" s="2"/>
      <c r="TRZ1" s="4"/>
      <c r="TSA1" s="2"/>
      <c r="TSN1" s="4"/>
      <c r="TSO1" s="2"/>
      <c r="TTB1" s="4"/>
      <c r="TTC1" s="2"/>
      <c r="TTP1" s="4"/>
      <c r="TTQ1" s="2"/>
      <c r="TUD1" s="4"/>
      <c r="TUE1" s="2"/>
      <c r="TUR1" s="4"/>
      <c r="TUS1" s="2"/>
      <c r="TVF1" s="4"/>
      <c r="TVG1" s="2"/>
      <c r="TVT1" s="4"/>
      <c r="TVU1" s="2"/>
      <c r="TWH1" s="4"/>
      <c r="TWI1" s="2"/>
      <c r="TWV1" s="4"/>
      <c r="TWW1" s="2"/>
      <c r="TXJ1" s="4"/>
      <c r="TXK1" s="2"/>
      <c r="TXX1" s="4"/>
      <c r="TXY1" s="2"/>
      <c r="TYL1" s="4"/>
      <c r="TYM1" s="2"/>
      <c r="TYZ1" s="4"/>
      <c r="TZA1" s="2"/>
      <c r="TZN1" s="4"/>
      <c r="TZO1" s="2"/>
      <c r="UAB1" s="4"/>
      <c r="UAC1" s="2"/>
      <c r="UAP1" s="4"/>
      <c r="UAQ1" s="2"/>
      <c r="UBD1" s="4"/>
      <c r="UBE1" s="2"/>
      <c r="UBR1" s="4"/>
      <c r="UBS1" s="2"/>
      <c r="UCF1" s="4"/>
      <c r="UCG1" s="2"/>
      <c r="UCT1" s="4"/>
      <c r="UCU1" s="2"/>
      <c r="UDH1" s="4"/>
      <c r="UDI1" s="2"/>
      <c r="UDV1" s="4"/>
      <c r="UDW1" s="2"/>
      <c r="UEJ1" s="4"/>
      <c r="UEK1" s="2"/>
      <c r="UEX1" s="4"/>
      <c r="UEY1" s="2"/>
      <c r="UFL1" s="4"/>
      <c r="UFM1" s="2"/>
      <c r="UFZ1" s="4"/>
      <c r="UGA1" s="2"/>
      <c r="UGN1" s="4"/>
      <c r="UGO1" s="2"/>
      <c r="UHB1" s="4"/>
      <c r="UHC1" s="2"/>
      <c r="UHP1" s="4"/>
      <c r="UHQ1" s="2"/>
      <c r="UID1" s="4"/>
      <c r="UIE1" s="2"/>
      <c r="UIR1" s="4"/>
      <c r="UIS1" s="2"/>
      <c r="UJF1" s="4"/>
      <c r="UJG1" s="2"/>
      <c r="UJT1" s="4"/>
      <c r="UJU1" s="2"/>
      <c r="UKH1" s="4"/>
      <c r="UKI1" s="2"/>
      <c r="UKV1" s="4"/>
      <c r="UKW1" s="2"/>
      <c r="ULJ1" s="4"/>
      <c r="ULK1" s="2"/>
      <c r="ULX1" s="4"/>
      <c r="ULY1" s="2"/>
      <c r="UML1" s="4"/>
      <c r="UMM1" s="2"/>
      <c r="UMZ1" s="4"/>
      <c r="UNA1" s="2"/>
      <c r="UNN1" s="4"/>
      <c r="UNO1" s="2"/>
      <c r="UOB1" s="4"/>
      <c r="UOC1" s="2"/>
      <c r="UOP1" s="4"/>
      <c r="UOQ1" s="2"/>
      <c r="UPD1" s="4"/>
      <c r="UPE1" s="2"/>
      <c r="UPR1" s="4"/>
      <c r="UPS1" s="2"/>
      <c r="UQF1" s="4"/>
      <c r="UQG1" s="2"/>
      <c r="UQT1" s="4"/>
      <c r="UQU1" s="2"/>
      <c r="URH1" s="4"/>
      <c r="URI1" s="2"/>
      <c r="URV1" s="4"/>
      <c r="URW1" s="2"/>
      <c r="USJ1" s="4"/>
      <c r="USK1" s="2"/>
      <c r="USX1" s="4"/>
      <c r="USY1" s="2"/>
      <c r="UTL1" s="4"/>
      <c r="UTM1" s="2"/>
      <c r="UTZ1" s="4"/>
      <c r="UUA1" s="2"/>
      <c r="UUN1" s="4"/>
      <c r="UUO1" s="2"/>
      <c r="UVB1" s="4"/>
      <c r="UVC1" s="2"/>
      <c r="UVP1" s="4"/>
      <c r="UVQ1" s="2"/>
      <c r="UWD1" s="4"/>
      <c r="UWE1" s="2"/>
      <c r="UWR1" s="4"/>
      <c r="UWS1" s="2"/>
      <c r="UXF1" s="4"/>
      <c r="UXG1" s="2"/>
      <c r="UXT1" s="4"/>
      <c r="UXU1" s="2"/>
      <c r="UYH1" s="4"/>
      <c r="UYI1" s="2"/>
      <c r="UYV1" s="4"/>
      <c r="UYW1" s="2"/>
      <c r="UZJ1" s="4"/>
      <c r="UZK1" s="2"/>
      <c r="UZX1" s="4"/>
      <c r="UZY1" s="2"/>
      <c r="VAL1" s="4"/>
      <c r="VAM1" s="2"/>
      <c r="VAZ1" s="4"/>
      <c r="VBA1" s="2"/>
      <c r="VBN1" s="4"/>
      <c r="VBO1" s="2"/>
      <c r="VCB1" s="4"/>
      <c r="VCC1" s="2"/>
      <c r="VCP1" s="4"/>
      <c r="VCQ1" s="2"/>
      <c r="VDD1" s="4"/>
      <c r="VDE1" s="2"/>
      <c r="VDR1" s="4"/>
      <c r="VDS1" s="2"/>
      <c r="VEF1" s="4"/>
      <c r="VEG1" s="2"/>
      <c r="VET1" s="4"/>
      <c r="VEU1" s="2"/>
      <c r="VFH1" s="4"/>
      <c r="VFI1" s="2"/>
      <c r="VFV1" s="4"/>
      <c r="VFW1" s="2"/>
      <c r="VGJ1" s="4"/>
      <c r="VGK1" s="2"/>
      <c r="VGX1" s="4"/>
      <c r="VGY1" s="2"/>
      <c r="VHL1" s="4"/>
      <c r="VHM1" s="2"/>
      <c r="VHZ1" s="4"/>
      <c r="VIA1" s="2"/>
      <c r="VIN1" s="4"/>
      <c r="VIO1" s="2"/>
      <c r="VJB1" s="4"/>
      <c r="VJC1" s="2"/>
      <c r="VJP1" s="4"/>
      <c r="VJQ1" s="2"/>
      <c r="VKD1" s="4"/>
      <c r="VKE1" s="2"/>
      <c r="VKR1" s="4"/>
      <c r="VKS1" s="2"/>
      <c r="VLF1" s="4"/>
      <c r="VLG1" s="2"/>
      <c r="VLT1" s="4"/>
      <c r="VLU1" s="2"/>
      <c r="VMH1" s="4"/>
      <c r="VMI1" s="2"/>
      <c r="VMV1" s="4"/>
      <c r="VMW1" s="2"/>
      <c r="VNJ1" s="4"/>
      <c r="VNK1" s="2"/>
      <c r="VNX1" s="4"/>
      <c r="VNY1" s="2"/>
      <c r="VOL1" s="4"/>
      <c r="VOM1" s="2"/>
      <c r="VOZ1" s="4"/>
      <c r="VPA1" s="2"/>
      <c r="VPN1" s="4"/>
      <c r="VPO1" s="2"/>
      <c r="VQB1" s="4"/>
      <c r="VQC1" s="2"/>
      <c r="VQP1" s="4"/>
      <c r="VQQ1" s="2"/>
      <c r="VRD1" s="4"/>
      <c r="VRE1" s="2"/>
      <c r="VRR1" s="4"/>
      <c r="VRS1" s="2"/>
      <c r="VSF1" s="4"/>
      <c r="VSG1" s="2"/>
      <c r="VST1" s="4"/>
      <c r="VSU1" s="2"/>
      <c r="VTH1" s="4"/>
      <c r="VTI1" s="2"/>
      <c r="VTV1" s="4"/>
      <c r="VTW1" s="2"/>
      <c r="VUJ1" s="4"/>
      <c r="VUK1" s="2"/>
      <c r="VUX1" s="4"/>
      <c r="VUY1" s="2"/>
      <c r="VVL1" s="4"/>
      <c r="VVM1" s="2"/>
      <c r="VVZ1" s="4"/>
      <c r="VWA1" s="2"/>
      <c r="VWN1" s="4"/>
      <c r="VWO1" s="2"/>
      <c r="VXB1" s="4"/>
      <c r="VXC1" s="2"/>
      <c r="VXP1" s="4"/>
      <c r="VXQ1" s="2"/>
      <c r="VYD1" s="4"/>
      <c r="VYE1" s="2"/>
      <c r="VYR1" s="4"/>
      <c r="VYS1" s="2"/>
      <c r="VZF1" s="4"/>
      <c r="VZG1" s="2"/>
      <c r="VZT1" s="4"/>
      <c r="VZU1" s="2"/>
      <c r="WAH1" s="4"/>
      <c r="WAI1" s="2"/>
      <c r="WAV1" s="4"/>
      <c r="WAW1" s="2"/>
      <c r="WBJ1" s="4"/>
      <c r="WBK1" s="2"/>
      <c r="WBX1" s="4"/>
      <c r="WBY1" s="2"/>
      <c r="WCL1" s="4"/>
      <c r="WCM1" s="2"/>
      <c r="WCZ1" s="4"/>
      <c r="WDA1" s="2"/>
      <c r="WDN1" s="4"/>
      <c r="WDO1" s="2"/>
      <c r="WEB1" s="4"/>
      <c r="WEC1" s="2"/>
      <c r="WEP1" s="4"/>
      <c r="WEQ1" s="2"/>
      <c r="WFD1" s="4"/>
      <c r="WFE1" s="2"/>
      <c r="WFR1" s="4"/>
      <c r="WFS1" s="2"/>
      <c r="WGF1" s="4"/>
      <c r="WGG1" s="2"/>
      <c r="WGT1" s="4"/>
      <c r="WGU1" s="2"/>
      <c r="WHH1" s="4"/>
      <c r="WHI1" s="2"/>
      <c r="WHV1" s="4"/>
      <c r="WHW1" s="2"/>
      <c r="WIJ1" s="4"/>
      <c r="WIK1" s="2"/>
      <c r="WIX1" s="4"/>
      <c r="WIY1" s="2"/>
      <c r="WJL1" s="4"/>
      <c r="WJM1" s="2"/>
      <c r="WJZ1" s="4"/>
      <c r="WKA1" s="2"/>
      <c r="WKN1" s="4"/>
      <c r="WKO1" s="2"/>
      <c r="WLB1" s="4"/>
      <c r="WLC1" s="2"/>
      <c r="WLP1" s="4"/>
      <c r="WLQ1" s="2"/>
      <c r="WMD1" s="4"/>
      <c r="WME1" s="2"/>
      <c r="WMR1" s="4"/>
      <c r="WMS1" s="2"/>
      <c r="WNF1" s="4"/>
      <c r="WNG1" s="2"/>
      <c r="WNT1" s="4"/>
      <c r="WNU1" s="2"/>
      <c r="WOH1" s="4"/>
      <c r="WOI1" s="2"/>
      <c r="WOV1" s="4"/>
      <c r="WOW1" s="2"/>
      <c r="WPJ1" s="4"/>
      <c r="WPK1" s="2"/>
      <c r="WPX1" s="4"/>
      <c r="WPY1" s="2"/>
      <c r="WQL1" s="4"/>
      <c r="WQM1" s="2"/>
      <c r="WQZ1" s="4"/>
      <c r="WRA1" s="2"/>
      <c r="WRN1" s="4"/>
      <c r="WRO1" s="2"/>
      <c r="WSB1" s="4"/>
      <c r="WSC1" s="2"/>
      <c r="WSP1" s="4"/>
      <c r="WSQ1" s="2"/>
      <c r="WTD1" s="4"/>
      <c r="WTE1" s="2"/>
      <c r="WTR1" s="4"/>
      <c r="WTS1" s="2"/>
      <c r="WUF1" s="4"/>
      <c r="WUG1" s="2"/>
      <c r="WUT1" s="4"/>
      <c r="WUU1" s="2"/>
      <c r="WVH1" s="4"/>
      <c r="WVI1" s="2"/>
      <c r="WVV1" s="4"/>
      <c r="WVW1" s="2"/>
      <c r="WWJ1" s="4"/>
      <c r="WWK1" s="2"/>
      <c r="WWX1" s="4"/>
      <c r="WWY1" s="2"/>
      <c r="WXL1" s="4"/>
      <c r="WXM1" s="2"/>
      <c r="WXZ1" s="4"/>
      <c r="WYA1" s="2"/>
      <c r="WYN1" s="4"/>
      <c r="WYO1" s="2"/>
      <c r="WZB1" s="4"/>
      <c r="WZC1" s="2"/>
      <c r="WZP1" s="4"/>
      <c r="WZQ1" s="2"/>
      <c r="XAD1" s="4"/>
      <c r="XAE1" s="2"/>
      <c r="XAR1" s="4"/>
      <c r="XAS1" s="2"/>
      <c r="XBF1" s="4"/>
      <c r="XBG1" s="2"/>
      <c r="XBT1" s="4"/>
      <c r="XBU1" s="2"/>
      <c r="XCH1" s="4"/>
      <c r="XCI1" s="2"/>
      <c r="XCV1" s="4"/>
      <c r="XCW1" s="2"/>
      <c r="XDJ1" s="4"/>
      <c r="XDK1" s="2"/>
      <c r="XDX1" s="4"/>
      <c r="XDY1" s="2"/>
      <c r="XEL1" s="4"/>
      <c r="XEM1" s="2"/>
      <c r="XEZ1" s="4"/>
      <c r="XFA1" s="2"/>
    </row>
    <row r="2" spans="1:1023 1036:2045 2058:3067 3080:4089 4102:5111 5124:6133 6146:8191 8204:9213 9226:10235 10248:11257 11270:12279 12292:13301 13314:15359 15372:16381" x14ac:dyDescent="0.35">
      <c r="D2" s="5"/>
    </row>
    <row r="4" spans="1:1023 1036:2045 2058:3067 3080:4089 4102:5111 5124:6133 6146:8191 8204:9213 9226:10235 10248:11257 11270:12279 12292:13301 13314:15359 15372:16381" x14ac:dyDescent="0.35">
      <c r="A4" t="s">
        <v>86</v>
      </c>
      <c r="B4" t="s">
        <v>103</v>
      </c>
    </row>
    <row r="5" spans="1:1023 1036:2045 2058:3067 3080:4089 4102:5111 5124:6133 6146:8191 8204:9213 9226:10235 10248:11257 11270:12279 12292:13301 13314:15359 15372:16381" x14ac:dyDescent="0.35">
      <c r="A5" t="s">
        <v>87</v>
      </c>
      <c r="B5" t="s">
        <v>104</v>
      </c>
    </row>
    <row r="6" spans="1:1023 1036:2045 2058:3067 3080:4089 4102:5111 5124:6133 6146:8191 8204:9213 9226:10235 10248:11257 11270:12279 12292:13301 13314:15359 15372:16381" x14ac:dyDescent="0.35">
      <c r="A6" t="s">
        <v>88</v>
      </c>
      <c r="B6" t="s">
        <v>105</v>
      </c>
    </row>
    <row r="7" spans="1:1023 1036:2045 2058:3067 3080:4089 4102:5111 5124:6133 6146:8191 8204:9213 9226:10235 10248:11257 11270:12279 12292:13301 13314:15359 15372:16381" x14ac:dyDescent="0.35">
      <c r="A7" t="s">
        <v>89</v>
      </c>
      <c r="B7" t="s">
        <v>106</v>
      </c>
    </row>
    <row r="8" spans="1:1023 1036:2045 2058:3067 3080:4089 4102:5111 5124:6133 6146:8191 8204:9213 9226:10235 10248:11257 11270:12279 12292:13301 13314:15359 15372:16381" x14ac:dyDescent="0.35">
      <c r="A8" t="s">
        <v>90</v>
      </c>
      <c r="B8" t="s">
        <v>107</v>
      </c>
    </row>
    <row r="9" spans="1:1023 1036:2045 2058:3067 3080:4089 4102:5111 5124:6133 6146:8191 8204:9213 9226:10235 10248:11257 11270:12279 12292:13301 13314:15359 15372:16381" x14ac:dyDescent="0.35">
      <c r="A9" t="s">
        <v>91</v>
      </c>
      <c r="B9" t="s">
        <v>108</v>
      </c>
    </row>
    <row r="10" spans="1:1023 1036:2045 2058:3067 3080:4089 4102:5111 5124:6133 6146:8191 8204:9213 9226:10235 10248:11257 11270:12279 12292:13301 13314:15359 15372:16381" x14ac:dyDescent="0.35">
      <c r="A10" t="s">
        <v>92</v>
      </c>
      <c r="B10" t="s">
        <v>109</v>
      </c>
    </row>
    <row r="11" spans="1:1023 1036:2045 2058:3067 3080:4089 4102:5111 5124:6133 6146:8191 8204:9213 9226:10235 10248:11257 11270:12279 12292:13301 13314:15359 15372:16381" x14ac:dyDescent="0.35">
      <c r="A11" t="s">
        <v>93</v>
      </c>
      <c r="B11" t="s">
        <v>110</v>
      </c>
    </row>
    <row r="12" spans="1:1023 1036:2045 2058:3067 3080:4089 4102:5111 5124:6133 6146:8191 8204:9213 9226:10235 10248:11257 11270:12279 12292:13301 13314:15359 15372:16381" x14ac:dyDescent="0.35">
      <c r="A12" t="s">
        <v>94</v>
      </c>
      <c r="B12" t="s">
        <v>111</v>
      </c>
    </row>
    <row r="13" spans="1:1023 1036:2045 2058:3067 3080:4089 4102:5111 5124:6133 6146:8191 8204:9213 9226:10235 10248:11257 11270:12279 12292:13301 13314:15359 15372:16381" x14ac:dyDescent="0.35">
      <c r="A13" t="s">
        <v>95</v>
      </c>
      <c r="B13" t="s">
        <v>112</v>
      </c>
    </row>
    <row r="14" spans="1:1023 1036:2045 2058:3067 3080:4089 4102:5111 5124:6133 6146:8191 8204:9213 9226:10235 10248:11257 11270:12279 12292:13301 13314:15359 15372:16381" x14ac:dyDescent="0.35">
      <c r="A14" t="s">
        <v>96</v>
      </c>
      <c r="B14" t="s">
        <v>113</v>
      </c>
    </row>
    <row r="15" spans="1:1023 1036:2045 2058:3067 3080:4089 4102:5111 5124:6133 6146:8191 8204:9213 9226:10235 10248:11257 11270:12279 12292:13301 13314:15359 15372:16381" x14ac:dyDescent="0.35">
      <c r="A15" t="s">
        <v>97</v>
      </c>
      <c r="B15" t="s">
        <v>114</v>
      </c>
    </row>
    <row r="16" spans="1:1023 1036:2045 2058:3067 3080:4089 4102:5111 5124:6133 6146:8191 8204:9213 9226:10235 10248:11257 11270:12279 12292:13301 13314:15359 15372:16381" x14ac:dyDescent="0.35">
      <c r="A16" t="s">
        <v>98</v>
      </c>
      <c r="B16" t="s">
        <v>115</v>
      </c>
    </row>
    <row r="17" spans="1:2" x14ac:dyDescent="0.35">
      <c r="A17" t="s">
        <v>99</v>
      </c>
      <c r="B17" t="s">
        <v>116</v>
      </c>
    </row>
    <row r="18" spans="1:2" x14ac:dyDescent="0.35">
      <c r="A18" t="s">
        <v>100</v>
      </c>
      <c r="B18" t="s">
        <v>117</v>
      </c>
    </row>
    <row r="19" spans="1:2" x14ac:dyDescent="0.35">
      <c r="A19" t="s">
        <v>101</v>
      </c>
      <c r="B19" t="s">
        <v>118</v>
      </c>
    </row>
    <row r="20" spans="1:2" x14ac:dyDescent="0.35">
      <c r="A20" t="s">
        <v>102</v>
      </c>
      <c r="B20" t="s">
        <v>119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81360-2F49-47B6-8C43-F266F5297672}">
  <sheetPr>
    <tabColor theme="8" tint="-0.499984740745262"/>
  </sheetPr>
  <dimension ref="A1:E1"/>
  <sheetViews>
    <sheetView workbookViewId="0">
      <selection activeCell="G20" sqref="G20"/>
    </sheetView>
  </sheetViews>
  <sheetFormatPr defaultRowHeight="14.5" x14ac:dyDescent="0.35"/>
  <sheetData>
    <row r="1" spans="1:5" x14ac:dyDescent="0.35">
      <c r="A1" t="str">
        <f>HR!A2</f>
        <v>EEID</v>
      </c>
      <c r="B1" t="str">
        <f>HR!B2</f>
        <v>Full Name</v>
      </c>
      <c r="C1" t="str">
        <f>HR!C2</f>
        <v>Job Title</v>
      </c>
      <c r="D1" t="str">
        <f>HR!D2</f>
        <v>Dept</v>
      </c>
      <c r="E1" t="str">
        <f>HR!E2</f>
        <v>Business Unit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C9D17-8EB4-41FE-8428-C6EBB17D7F73}">
  <sheetPr>
    <tabColor rgb="FFC00000"/>
  </sheetPr>
  <dimension ref="A1:N2"/>
  <sheetViews>
    <sheetView workbookViewId="0">
      <selection activeCell="G20" sqref="G20"/>
    </sheetView>
  </sheetViews>
  <sheetFormatPr defaultRowHeight="14.5" x14ac:dyDescent="0.35"/>
  <cols>
    <col min="9" max="9" width="9.1796875" bestFit="1" customWidth="1"/>
    <col min="10" max="10" width="12.1796875" bestFit="1" customWidth="1"/>
  </cols>
  <sheetData>
    <row r="1" spans="1:14" x14ac:dyDescent="0.35">
      <c r="A1" s="2" t="s">
        <v>1</v>
      </c>
      <c r="B1" s="3" t="s">
        <v>2</v>
      </c>
      <c r="C1" s="3" t="s">
        <v>3</v>
      </c>
      <c r="D1" s="3" t="s">
        <v>120</v>
      </c>
      <c r="E1" s="3" t="s">
        <v>4</v>
      </c>
      <c r="F1" s="3" t="s">
        <v>5</v>
      </c>
      <c r="G1" s="3" t="s">
        <v>6</v>
      </c>
      <c r="H1" s="3" t="s">
        <v>7</v>
      </c>
      <c r="I1" s="3" t="s">
        <v>8</v>
      </c>
      <c r="J1" s="3" t="s">
        <v>9</v>
      </c>
      <c r="K1" s="3" t="s">
        <v>10</v>
      </c>
      <c r="L1" s="3" t="s">
        <v>11</v>
      </c>
      <c r="M1" s="3" t="s">
        <v>12</v>
      </c>
      <c r="N1" s="4" t="s">
        <v>13</v>
      </c>
    </row>
    <row r="2" spans="1:14" x14ac:dyDescent="0.35">
      <c r="A2" s="6"/>
      <c r="B2" s="7"/>
      <c r="C2" s="7"/>
      <c r="D2" s="7"/>
      <c r="E2" s="7"/>
      <c r="F2" s="7"/>
      <c r="G2" s="7"/>
      <c r="H2" s="7"/>
      <c r="I2" s="8"/>
      <c r="J2" s="9"/>
      <c r="K2" s="10"/>
      <c r="L2" s="7"/>
      <c r="M2" s="7"/>
      <c r="N2" s="11"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6875-0039-461F-83DE-FC323D4BDDFD}">
  <sheetPr>
    <tabColor theme="5" tint="0.59999389629810485"/>
  </sheetPr>
  <dimension ref="A1:A41"/>
  <sheetViews>
    <sheetView workbookViewId="0">
      <selection activeCell="G20" sqref="G20"/>
    </sheetView>
  </sheetViews>
  <sheetFormatPr defaultRowHeight="14.5" x14ac:dyDescent="0.35"/>
  <cols>
    <col min="1" max="1" width="15.1796875" customWidth="1"/>
  </cols>
  <sheetData>
    <row r="1" spans="1:1" x14ac:dyDescent="0.35">
      <c r="A1" s="1">
        <v>45292</v>
      </c>
    </row>
    <row r="2" spans="1:1" x14ac:dyDescent="0.35">
      <c r="A2" s="1">
        <v>45293</v>
      </c>
    </row>
    <row r="3" spans="1:1" x14ac:dyDescent="0.35">
      <c r="A3" s="1">
        <v>45294</v>
      </c>
    </row>
    <row r="4" spans="1:1" x14ac:dyDescent="0.35">
      <c r="A4" s="1">
        <v>45295</v>
      </c>
    </row>
    <row r="5" spans="1:1" x14ac:dyDescent="0.35">
      <c r="A5" s="1">
        <v>45296</v>
      </c>
    </row>
    <row r="6" spans="1:1" x14ac:dyDescent="0.35">
      <c r="A6" s="1">
        <v>45297</v>
      </c>
    </row>
    <row r="7" spans="1:1" x14ac:dyDescent="0.35">
      <c r="A7" s="1">
        <v>45298</v>
      </c>
    </row>
    <row r="8" spans="1:1" x14ac:dyDescent="0.35">
      <c r="A8" s="1">
        <v>45299</v>
      </c>
    </row>
    <row r="9" spans="1:1" x14ac:dyDescent="0.35">
      <c r="A9" s="1">
        <v>45300</v>
      </c>
    </row>
    <row r="10" spans="1:1" x14ac:dyDescent="0.35">
      <c r="A10" s="1">
        <v>45301</v>
      </c>
    </row>
    <row r="11" spans="1:1" x14ac:dyDescent="0.35">
      <c r="A11" s="1">
        <v>45302</v>
      </c>
    </row>
    <row r="12" spans="1:1" x14ac:dyDescent="0.35">
      <c r="A12" s="1">
        <v>45303</v>
      </c>
    </row>
    <row r="13" spans="1:1" x14ac:dyDescent="0.35">
      <c r="A13" s="1">
        <v>45304</v>
      </c>
    </row>
    <row r="14" spans="1:1" x14ac:dyDescent="0.35">
      <c r="A14" s="1">
        <v>45305</v>
      </c>
    </row>
    <row r="15" spans="1:1" x14ac:dyDescent="0.35">
      <c r="A15" s="1">
        <v>45306</v>
      </c>
    </row>
    <row r="16" spans="1:1" x14ac:dyDescent="0.35">
      <c r="A16" s="1">
        <v>45307</v>
      </c>
    </row>
    <row r="17" spans="1:1" x14ac:dyDescent="0.35">
      <c r="A17" s="1">
        <v>45308</v>
      </c>
    </row>
    <row r="18" spans="1:1" x14ac:dyDescent="0.35">
      <c r="A18" s="1">
        <v>45309</v>
      </c>
    </row>
    <row r="19" spans="1:1" x14ac:dyDescent="0.35">
      <c r="A19" s="1">
        <v>45310</v>
      </c>
    </row>
    <row r="20" spans="1:1" x14ac:dyDescent="0.35">
      <c r="A20" s="1">
        <v>45311</v>
      </c>
    </row>
    <row r="21" spans="1:1" x14ac:dyDescent="0.35">
      <c r="A21" s="1">
        <v>45312</v>
      </c>
    </row>
    <row r="22" spans="1:1" x14ac:dyDescent="0.35">
      <c r="A22" s="1">
        <v>45313</v>
      </c>
    </row>
    <row r="23" spans="1:1" x14ac:dyDescent="0.35">
      <c r="A23" s="1">
        <v>45314</v>
      </c>
    </row>
    <row r="24" spans="1:1" x14ac:dyDescent="0.35">
      <c r="A24" s="1">
        <v>45315</v>
      </c>
    </row>
    <row r="25" spans="1:1" x14ac:dyDescent="0.35">
      <c r="A25" s="1">
        <v>45316</v>
      </c>
    </row>
    <row r="26" spans="1:1" x14ac:dyDescent="0.35">
      <c r="A26" s="1">
        <v>45317</v>
      </c>
    </row>
    <row r="27" spans="1:1" x14ac:dyDescent="0.35">
      <c r="A27" s="1">
        <v>45318</v>
      </c>
    </row>
    <row r="28" spans="1:1" x14ac:dyDescent="0.35">
      <c r="A28" s="1">
        <v>45319</v>
      </c>
    </row>
    <row r="29" spans="1:1" x14ac:dyDescent="0.35">
      <c r="A29" s="1">
        <v>45320</v>
      </c>
    </row>
    <row r="30" spans="1:1" x14ac:dyDescent="0.35">
      <c r="A30" s="1">
        <v>45321</v>
      </c>
    </row>
    <row r="31" spans="1:1" x14ac:dyDescent="0.35">
      <c r="A31" s="1">
        <v>45322</v>
      </c>
    </row>
    <row r="32" spans="1:1" x14ac:dyDescent="0.35">
      <c r="A32" s="1">
        <v>45323</v>
      </c>
    </row>
    <row r="33" spans="1:1" x14ac:dyDescent="0.35">
      <c r="A33" s="1">
        <v>45324</v>
      </c>
    </row>
    <row r="34" spans="1:1" x14ac:dyDescent="0.35">
      <c r="A34" s="1">
        <v>45325</v>
      </c>
    </row>
    <row r="35" spans="1:1" x14ac:dyDescent="0.35">
      <c r="A35" s="1">
        <v>45326</v>
      </c>
    </row>
    <row r="36" spans="1:1" x14ac:dyDescent="0.35">
      <c r="A36" s="1">
        <v>45327</v>
      </c>
    </row>
    <row r="37" spans="1:1" x14ac:dyDescent="0.35">
      <c r="A37" s="1">
        <v>45328</v>
      </c>
    </row>
    <row r="38" spans="1:1" x14ac:dyDescent="0.35">
      <c r="A38" s="1">
        <v>45329</v>
      </c>
    </row>
    <row r="39" spans="1:1" x14ac:dyDescent="0.35">
      <c r="A39" s="1">
        <v>45330</v>
      </c>
    </row>
    <row r="40" spans="1:1" x14ac:dyDescent="0.35">
      <c r="A40" s="1">
        <v>45331</v>
      </c>
    </row>
    <row r="41" spans="1:1" x14ac:dyDescent="0.35">
      <c r="A41" s="1">
        <v>45332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69B0-B51A-4FF4-93FB-5B9713396595}">
  <sheetPr>
    <tabColor rgb="FF002060"/>
  </sheetPr>
  <dimension ref="A1:N12"/>
  <sheetViews>
    <sheetView workbookViewId="0">
      <selection activeCell="G20" sqref="G20"/>
    </sheetView>
  </sheetViews>
  <sheetFormatPr defaultRowHeight="14.5" x14ac:dyDescent="0.35"/>
  <cols>
    <col min="1" max="1" width="12.26953125" customWidth="1"/>
    <col min="2" max="2" width="6.26953125" bestFit="1" customWidth="1"/>
    <col min="3" max="3" width="13.08984375" bestFit="1" customWidth="1"/>
    <col min="4" max="4" width="23.7265625" bestFit="1" customWidth="1"/>
    <col min="5" max="5" width="9.7265625" bestFit="1" customWidth="1"/>
    <col min="6" max="6" width="6.453125" bestFit="1" customWidth="1"/>
    <col min="7" max="7" width="7.453125" bestFit="1" customWidth="1"/>
    <col min="8" max="8" width="3.6328125" bestFit="1" customWidth="1"/>
    <col min="9" max="9" width="9.1796875" bestFit="1" customWidth="1"/>
    <col min="10" max="10" width="8.6328125" bestFit="1" customWidth="1"/>
    <col min="11" max="11" width="7.36328125" bestFit="1" customWidth="1"/>
    <col min="12" max="12" width="7.54296875" bestFit="1" customWidth="1"/>
    <col min="13" max="13" width="9.08984375" bestFit="1" customWidth="1"/>
    <col min="14" max="14" width="9.1796875" bestFit="1" customWidth="1"/>
  </cols>
  <sheetData>
    <row r="1" spans="1:14" ht="26" x14ac:dyDescent="0.35">
      <c r="A1" s="13" t="s">
        <v>4</v>
      </c>
      <c r="B1" s="13" t="s">
        <v>1</v>
      </c>
      <c r="C1" s="13" t="s">
        <v>2</v>
      </c>
      <c r="D1" s="13" t="s">
        <v>3</v>
      </c>
      <c r="E1" s="13" t="s">
        <v>120</v>
      </c>
      <c r="F1" s="13" t="s">
        <v>5</v>
      </c>
      <c r="G1" s="13" t="s">
        <v>6</v>
      </c>
      <c r="H1" s="13" t="s">
        <v>7</v>
      </c>
      <c r="I1" s="13" t="s">
        <v>8</v>
      </c>
      <c r="J1" s="20" t="s">
        <v>9</v>
      </c>
      <c r="K1" s="20" t="s">
        <v>10</v>
      </c>
      <c r="L1" s="13" t="s">
        <v>11</v>
      </c>
      <c r="M1" s="13" t="s">
        <v>12</v>
      </c>
      <c r="N1" s="14" t="s">
        <v>13</v>
      </c>
    </row>
    <row r="2" spans="1:14" x14ac:dyDescent="0.35">
      <c r="A2" s="49" t="s">
        <v>18</v>
      </c>
      <c r="B2" s="26" t="s">
        <v>14</v>
      </c>
      <c r="C2" s="26" t="s">
        <v>15</v>
      </c>
      <c r="D2" s="26" t="s">
        <v>16</v>
      </c>
      <c r="E2" s="26" t="s">
        <v>17</v>
      </c>
      <c r="F2" s="26" t="s">
        <v>19</v>
      </c>
      <c r="G2" s="26" t="s">
        <v>20</v>
      </c>
      <c r="H2" s="26">
        <v>57</v>
      </c>
      <c r="I2" s="27">
        <v>33612</v>
      </c>
      <c r="J2" s="28">
        <v>78000</v>
      </c>
      <c r="K2" s="29">
        <v>0.12</v>
      </c>
      <c r="L2" s="26" t="s">
        <v>21</v>
      </c>
      <c r="M2" s="26" t="s">
        <v>22</v>
      </c>
      <c r="N2" s="27" t="s">
        <v>23</v>
      </c>
    </row>
    <row r="3" spans="1:14" x14ac:dyDescent="0.35">
      <c r="A3" s="50"/>
      <c r="B3" s="26" t="s">
        <v>42</v>
      </c>
      <c r="C3" s="26" t="s">
        <v>43</v>
      </c>
      <c r="D3" s="30" t="s">
        <v>44</v>
      </c>
      <c r="E3" s="26" t="s">
        <v>27</v>
      </c>
      <c r="F3" s="26" t="s">
        <v>19</v>
      </c>
      <c r="G3" s="26" t="s">
        <v>20</v>
      </c>
      <c r="H3" s="26">
        <v>52</v>
      </c>
      <c r="I3" s="27">
        <v>34383</v>
      </c>
      <c r="J3" s="28">
        <v>99624</v>
      </c>
      <c r="K3" s="29">
        <v>0.14000000000000001</v>
      </c>
      <c r="L3" s="26" t="s">
        <v>45</v>
      </c>
      <c r="M3" s="26" t="s">
        <v>46</v>
      </c>
      <c r="N3" s="27" t="s">
        <v>23</v>
      </c>
    </row>
    <row r="4" spans="1:14" x14ac:dyDescent="0.35">
      <c r="A4" s="50"/>
      <c r="B4" s="26" t="s">
        <v>52</v>
      </c>
      <c r="C4" s="26" t="s">
        <v>53</v>
      </c>
      <c r="D4" s="26" t="s">
        <v>54</v>
      </c>
      <c r="E4" s="26" t="s">
        <v>55</v>
      </c>
      <c r="F4" s="26" t="s">
        <v>34</v>
      </c>
      <c r="G4" s="26" t="s">
        <v>20</v>
      </c>
      <c r="H4" s="26">
        <v>58</v>
      </c>
      <c r="I4" s="27">
        <v>34567</v>
      </c>
      <c r="J4" s="28">
        <v>93102</v>
      </c>
      <c r="K4" s="29">
        <v>0.17</v>
      </c>
      <c r="L4" s="26" t="s">
        <v>21</v>
      </c>
      <c r="M4" s="26" t="s">
        <v>56</v>
      </c>
      <c r="N4" s="27">
        <v>41621</v>
      </c>
    </row>
    <row r="5" spans="1:14" x14ac:dyDescent="0.35">
      <c r="A5" s="50"/>
      <c r="B5" s="26" t="s">
        <v>57</v>
      </c>
      <c r="C5" s="26" t="s">
        <v>58</v>
      </c>
      <c r="D5" s="26" t="s">
        <v>49</v>
      </c>
      <c r="E5" s="26" t="s">
        <v>59</v>
      </c>
      <c r="F5" s="26" t="s">
        <v>19</v>
      </c>
      <c r="G5" s="26" t="s">
        <v>20</v>
      </c>
      <c r="H5" s="26">
        <v>55</v>
      </c>
      <c r="I5" s="27">
        <v>34595</v>
      </c>
      <c r="J5" s="28">
        <v>102270</v>
      </c>
      <c r="K5" s="29">
        <v>0.17</v>
      </c>
      <c r="L5" s="26" t="s">
        <v>45</v>
      </c>
      <c r="M5" s="26" t="s">
        <v>60</v>
      </c>
      <c r="N5" s="27" t="s">
        <v>23</v>
      </c>
    </row>
    <row r="6" spans="1:14" x14ac:dyDescent="0.35">
      <c r="A6" s="50"/>
      <c r="B6" s="26" t="s">
        <v>80</v>
      </c>
      <c r="C6" s="26" t="s">
        <v>81</v>
      </c>
      <c r="D6" s="26" t="s">
        <v>26</v>
      </c>
      <c r="E6" s="26" t="s">
        <v>33</v>
      </c>
      <c r="F6" s="26" t="s">
        <v>34</v>
      </c>
      <c r="G6" s="26" t="s">
        <v>20</v>
      </c>
      <c r="H6" s="26">
        <v>52</v>
      </c>
      <c r="I6" s="27">
        <v>35109</v>
      </c>
      <c r="J6" s="28">
        <v>159724</v>
      </c>
      <c r="K6" s="29">
        <v>0.06</v>
      </c>
      <c r="L6" s="26" t="s">
        <v>21</v>
      </c>
      <c r="M6" s="26" t="s">
        <v>82</v>
      </c>
      <c r="N6" s="27" t="s">
        <v>23</v>
      </c>
    </row>
    <row r="7" spans="1:14" x14ac:dyDescent="0.35">
      <c r="A7" s="50"/>
      <c r="B7" s="26" t="s">
        <v>83</v>
      </c>
      <c r="C7" s="26" t="s">
        <v>84</v>
      </c>
      <c r="D7" s="26" t="s">
        <v>26</v>
      </c>
      <c r="E7" s="26" t="s">
        <v>78</v>
      </c>
      <c r="F7" s="26" t="s">
        <v>19</v>
      </c>
      <c r="G7" s="26" t="s">
        <v>20</v>
      </c>
      <c r="H7" s="26">
        <v>64</v>
      </c>
      <c r="I7" s="27">
        <v>35187</v>
      </c>
      <c r="J7" s="28">
        <v>189933</v>
      </c>
      <c r="K7" s="29">
        <v>0.12</v>
      </c>
      <c r="L7" s="26" t="s">
        <v>35</v>
      </c>
      <c r="M7" s="26" t="s">
        <v>85</v>
      </c>
      <c r="N7" s="27" t="s">
        <v>23</v>
      </c>
    </row>
    <row r="8" spans="1:14" x14ac:dyDescent="0.35">
      <c r="A8" s="46" t="s">
        <v>28</v>
      </c>
      <c r="B8" s="22" t="s">
        <v>24</v>
      </c>
      <c r="C8" s="22" t="s">
        <v>25</v>
      </c>
      <c r="D8" s="22" t="s">
        <v>26</v>
      </c>
      <c r="E8" s="22" t="s">
        <v>27</v>
      </c>
      <c r="F8" s="22" t="s">
        <v>19</v>
      </c>
      <c r="G8" s="22" t="s">
        <v>20</v>
      </c>
      <c r="H8" s="22">
        <v>58</v>
      </c>
      <c r="I8" s="23">
        <v>33682</v>
      </c>
      <c r="J8" s="24">
        <v>61000</v>
      </c>
      <c r="K8" s="25">
        <v>0.13</v>
      </c>
      <c r="L8" s="22" t="s">
        <v>21</v>
      </c>
      <c r="M8" s="22" t="s">
        <v>29</v>
      </c>
      <c r="N8" s="23" t="s">
        <v>23</v>
      </c>
    </row>
    <row r="9" spans="1:14" x14ac:dyDescent="0.35">
      <c r="A9" s="47"/>
      <c r="B9" s="22" t="s">
        <v>30</v>
      </c>
      <c r="C9" s="22" t="s">
        <v>31</v>
      </c>
      <c r="D9" s="22" t="s">
        <v>32</v>
      </c>
      <c r="E9" s="22" t="s">
        <v>33</v>
      </c>
      <c r="F9" s="22" t="s">
        <v>34</v>
      </c>
      <c r="G9" s="22" t="s">
        <v>20</v>
      </c>
      <c r="H9" s="22">
        <v>57</v>
      </c>
      <c r="I9" s="23">
        <v>33728</v>
      </c>
      <c r="J9" s="24">
        <v>76202</v>
      </c>
      <c r="K9" s="25">
        <v>0.09</v>
      </c>
      <c r="L9" s="22" t="s">
        <v>35</v>
      </c>
      <c r="M9" s="22" t="s">
        <v>36</v>
      </c>
      <c r="N9" s="23">
        <v>34686</v>
      </c>
    </row>
    <row r="10" spans="1:14" x14ac:dyDescent="0.35">
      <c r="A10" s="47"/>
      <c r="B10" s="22" t="s">
        <v>47</v>
      </c>
      <c r="C10" s="22" t="s">
        <v>48</v>
      </c>
      <c r="D10" s="22" t="s">
        <v>49</v>
      </c>
      <c r="E10" s="22" t="s">
        <v>33</v>
      </c>
      <c r="F10" s="22" t="s">
        <v>19</v>
      </c>
      <c r="G10" s="22" t="s">
        <v>20</v>
      </c>
      <c r="H10" s="22">
        <v>51</v>
      </c>
      <c r="I10" s="23">
        <v>34388</v>
      </c>
      <c r="J10" s="24">
        <v>122802</v>
      </c>
      <c r="K10" s="25">
        <v>0.08</v>
      </c>
      <c r="L10" s="22" t="s">
        <v>50</v>
      </c>
      <c r="M10" s="22" t="s">
        <v>51</v>
      </c>
      <c r="N10" s="23" t="s">
        <v>23</v>
      </c>
    </row>
    <row r="11" spans="1:14" x14ac:dyDescent="0.35">
      <c r="A11" s="47"/>
      <c r="B11" s="22" t="s">
        <v>61</v>
      </c>
      <c r="C11" s="22" t="s">
        <v>62</v>
      </c>
      <c r="D11" s="22" t="s">
        <v>63</v>
      </c>
      <c r="E11" s="22" t="s">
        <v>33</v>
      </c>
      <c r="F11" s="22" t="s">
        <v>19</v>
      </c>
      <c r="G11" s="22" t="s">
        <v>20</v>
      </c>
      <c r="H11" s="22">
        <v>55</v>
      </c>
      <c r="I11" s="23">
        <v>34692</v>
      </c>
      <c r="J11" s="24">
        <v>99774</v>
      </c>
      <c r="K11" s="25">
        <v>0.06</v>
      </c>
      <c r="L11" s="22" t="s">
        <v>21</v>
      </c>
      <c r="M11" s="22" t="s">
        <v>64</v>
      </c>
      <c r="N11" s="23" t="s">
        <v>23</v>
      </c>
    </row>
    <row r="12" spans="1:14" x14ac:dyDescent="0.35">
      <c r="A12" s="48"/>
      <c r="B12" s="22" t="s">
        <v>65</v>
      </c>
      <c r="C12" s="22" t="s">
        <v>66</v>
      </c>
      <c r="D12" s="22" t="s">
        <v>67</v>
      </c>
      <c r="E12" s="22" t="s">
        <v>17</v>
      </c>
      <c r="F12" s="22" t="s">
        <v>34</v>
      </c>
      <c r="G12" s="22" t="s">
        <v>20</v>
      </c>
      <c r="H12" s="22">
        <v>55</v>
      </c>
      <c r="I12" s="23">
        <v>34915</v>
      </c>
      <c r="J12" s="24">
        <v>80701</v>
      </c>
      <c r="K12" s="25">
        <v>7.0000000000000007E-2</v>
      </c>
      <c r="L12" s="22" t="s">
        <v>21</v>
      </c>
      <c r="M12" s="22" t="s">
        <v>68</v>
      </c>
      <c r="N12" s="23">
        <v>38456</v>
      </c>
    </row>
  </sheetData>
  <mergeCells count="2">
    <mergeCell ref="A8:A12"/>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9DD5-5B86-4B7B-A0F3-3BC02CC912E3}">
  <dimension ref="A1:K37"/>
  <sheetViews>
    <sheetView showGridLines="0" zoomScale="90" zoomScaleNormal="90" workbookViewId="0">
      <selection activeCell="C9" sqref="C9"/>
    </sheetView>
  </sheetViews>
  <sheetFormatPr defaultRowHeight="14.5" x14ac:dyDescent="0.35"/>
  <cols>
    <col min="1" max="1" width="12.81640625" customWidth="1"/>
    <col min="2" max="2" width="12.7265625" customWidth="1"/>
    <col min="3" max="3" width="10.1796875" customWidth="1"/>
    <col min="4" max="4" width="17.1796875" bestFit="1" customWidth="1"/>
    <col min="5" max="5" width="18.1796875"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133</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135</v>
      </c>
      <c r="B4" s="55"/>
      <c r="C4" s="55"/>
      <c r="D4" s="55"/>
      <c r="E4" s="55"/>
      <c r="F4" s="55"/>
      <c r="G4" s="55"/>
      <c r="H4" s="55"/>
      <c r="I4" s="55"/>
    </row>
    <row r="5" spans="1:11" x14ac:dyDescent="0.35">
      <c r="A5" s="56"/>
      <c r="B5" s="56"/>
      <c r="C5" s="56"/>
      <c r="D5" s="56"/>
      <c r="E5" s="56"/>
      <c r="F5" s="56"/>
      <c r="G5" s="56"/>
      <c r="H5" s="56"/>
      <c r="I5" s="56"/>
    </row>
    <row r="6" spans="1:11" ht="18.5" x14ac:dyDescent="0.45">
      <c r="A6" s="54" t="s">
        <v>136</v>
      </c>
    </row>
    <row r="7" spans="1:11" ht="16" x14ac:dyDescent="0.4">
      <c r="A7" s="57" t="s">
        <v>137</v>
      </c>
    </row>
    <row r="9" spans="1:11" ht="16" x14ac:dyDescent="0.4">
      <c r="A9" s="58" t="s">
        <v>138</v>
      </c>
    </row>
    <row r="10" spans="1:11" x14ac:dyDescent="0.35">
      <c r="A10" t="s">
        <v>139</v>
      </c>
    </row>
    <row r="11" spans="1:11" x14ac:dyDescent="0.35">
      <c r="A11" s="1"/>
    </row>
    <row r="12" spans="1:11" ht="16" x14ac:dyDescent="0.4">
      <c r="A12" s="58" t="s">
        <v>140</v>
      </c>
    </row>
    <row r="13" spans="1:11" x14ac:dyDescent="0.35">
      <c r="A13" t="s">
        <v>141</v>
      </c>
    </row>
    <row r="14" spans="1:11" x14ac:dyDescent="0.35">
      <c r="A14" s="1"/>
    </row>
    <row r="15" spans="1:11" ht="16" x14ac:dyDescent="0.4">
      <c r="A15" s="58" t="s">
        <v>142</v>
      </c>
    </row>
    <row r="16" spans="1:11" x14ac:dyDescent="0.35">
      <c r="A16" s="59" t="s">
        <v>143</v>
      </c>
    </row>
    <row r="17" spans="1:5" x14ac:dyDescent="0.35">
      <c r="A17" s="60" t="s">
        <v>144</v>
      </c>
      <c r="B17" s="60" t="s">
        <v>145</v>
      </c>
      <c r="C17" s="60" t="s">
        <v>146</v>
      </c>
      <c r="D17" s="60" t="s">
        <v>147</v>
      </c>
      <c r="E17" s="60" t="s">
        <v>148</v>
      </c>
    </row>
    <row r="18" spans="1:5" x14ac:dyDescent="0.35">
      <c r="A18" s="61">
        <v>5</v>
      </c>
      <c r="B18" s="61">
        <v>12</v>
      </c>
      <c r="C18" s="61">
        <v>17</v>
      </c>
      <c r="D18" s="61">
        <f>SUM(A18:C18)</f>
        <v>34</v>
      </c>
      <c r="E18" s="61" t="s">
        <v>149</v>
      </c>
    </row>
    <row r="19" spans="1:5" x14ac:dyDescent="0.35">
      <c r="A19" s="61">
        <v>10</v>
      </c>
      <c r="B19" s="61">
        <v>18</v>
      </c>
      <c r="C19" s="61">
        <v>23</v>
      </c>
      <c r="D19" s="61">
        <f>SUM(A19,B19,C19,H18)</f>
        <v>51</v>
      </c>
      <c r="E19" s="61" t="s">
        <v>150</v>
      </c>
    </row>
    <row r="20" spans="1:5" x14ac:dyDescent="0.35">
      <c r="A20" s="61">
        <v>20</v>
      </c>
      <c r="B20" s="61">
        <v>100</v>
      </c>
      <c r="C20" s="61">
        <v>999</v>
      </c>
      <c r="D20" s="61">
        <f>A20+B20+C20</f>
        <v>1119</v>
      </c>
      <c r="E20" s="61" t="s">
        <v>151</v>
      </c>
    </row>
    <row r="21" spans="1:5" x14ac:dyDescent="0.35">
      <c r="A21" s="62"/>
      <c r="B21" s="62"/>
      <c r="C21" s="62"/>
    </row>
    <row r="22" spans="1:5" ht="16" x14ac:dyDescent="0.4">
      <c r="A22" s="58" t="s">
        <v>152</v>
      </c>
      <c r="B22" s="62"/>
      <c r="C22" s="62"/>
    </row>
    <row r="23" spans="1:5" x14ac:dyDescent="0.35">
      <c r="A23" s="59" t="s">
        <v>143</v>
      </c>
      <c r="B23" s="62"/>
      <c r="C23" s="62"/>
    </row>
    <row r="24" spans="1:5" x14ac:dyDescent="0.35">
      <c r="A24" s="60" t="s">
        <v>153</v>
      </c>
      <c r="B24" s="63">
        <v>5</v>
      </c>
      <c r="C24" s="63">
        <v>9</v>
      </c>
      <c r="D24" s="63">
        <v>12</v>
      </c>
      <c r="E24" s="63">
        <v>21</v>
      </c>
    </row>
    <row r="25" spans="1:5" x14ac:dyDescent="0.35">
      <c r="A25" s="60" t="s">
        <v>154</v>
      </c>
      <c r="B25" s="63">
        <v>1</v>
      </c>
      <c r="C25" s="63">
        <v>56</v>
      </c>
      <c r="D25" s="63">
        <v>345</v>
      </c>
      <c r="E25" s="63">
        <v>23</v>
      </c>
    </row>
    <row r="26" spans="1:5" x14ac:dyDescent="0.35">
      <c r="A26" s="60" t="s">
        <v>155</v>
      </c>
      <c r="B26" s="63">
        <v>2</v>
      </c>
      <c r="C26" s="63">
        <v>6</v>
      </c>
      <c r="D26" s="63">
        <v>23</v>
      </c>
      <c r="E26" s="63">
        <v>34</v>
      </c>
    </row>
    <row r="27" spans="1:5" x14ac:dyDescent="0.35">
      <c r="A27" s="60" t="s">
        <v>156</v>
      </c>
      <c r="B27" s="63">
        <v>4</v>
      </c>
      <c r="C27" s="63">
        <v>12</v>
      </c>
      <c r="D27" s="63">
        <v>547</v>
      </c>
      <c r="E27" s="63">
        <v>12</v>
      </c>
    </row>
    <row r="28" spans="1:5" x14ac:dyDescent="0.35">
      <c r="A28" s="60" t="s">
        <v>123</v>
      </c>
      <c r="B28" s="63">
        <f>SUM(B24:B27)</f>
        <v>12</v>
      </c>
      <c r="C28" s="63">
        <f>C24+C25+C26+C27</f>
        <v>83</v>
      </c>
      <c r="D28" s="63">
        <f>SUM(D24,D25,D26,D27)</f>
        <v>927</v>
      </c>
      <c r="E28" s="63">
        <f>SUM(E24:E25,E26:E27)</f>
        <v>90</v>
      </c>
    </row>
    <row r="29" spans="1:5" ht="39.75" customHeight="1" x14ac:dyDescent="0.35">
      <c r="A29" s="64" t="s">
        <v>148</v>
      </c>
      <c r="B29" s="65" t="s">
        <v>157</v>
      </c>
      <c r="C29" s="65" t="s">
        <v>158</v>
      </c>
      <c r="D29" s="65" t="s">
        <v>159</v>
      </c>
      <c r="E29" s="65" t="s">
        <v>160</v>
      </c>
    </row>
    <row r="30" spans="1:5" x14ac:dyDescent="0.35">
      <c r="A30" s="62"/>
      <c r="B30" s="62"/>
      <c r="C30" s="62"/>
      <c r="D30" s="62"/>
      <c r="E30" s="62"/>
    </row>
    <row r="31" spans="1:5" ht="16" x14ac:dyDescent="0.4">
      <c r="A31" s="58" t="s">
        <v>161</v>
      </c>
      <c r="B31" s="62"/>
      <c r="C31" s="62"/>
    </row>
    <row r="32" spans="1:5" x14ac:dyDescent="0.35">
      <c r="A32" s="59" t="s">
        <v>162</v>
      </c>
      <c r="B32" s="62"/>
      <c r="C32" s="62"/>
    </row>
    <row r="33" spans="1:6" x14ac:dyDescent="0.35">
      <c r="A33" s="66" t="s">
        <v>163</v>
      </c>
      <c r="B33" s="66"/>
      <c r="C33" s="66"/>
      <c r="D33" s="60" t="s">
        <v>123</v>
      </c>
      <c r="E33" s="66" t="s">
        <v>148</v>
      </c>
      <c r="F33" s="66"/>
    </row>
    <row r="34" spans="1:6" x14ac:dyDescent="0.35">
      <c r="A34" s="67">
        <v>5</v>
      </c>
      <c r="B34" s="62"/>
      <c r="C34" s="67">
        <v>3</v>
      </c>
      <c r="D34" s="63">
        <f>SUM(A34,A36,C34,C36,B35:B36)</f>
        <v>16</v>
      </c>
      <c r="E34" s="68" t="s">
        <v>164</v>
      </c>
      <c r="F34" s="63"/>
    </row>
    <row r="35" spans="1:6" x14ac:dyDescent="0.35">
      <c r="A35" s="62"/>
      <c r="B35" s="63">
        <v>1</v>
      </c>
      <c r="C35" s="62"/>
    </row>
    <row r="36" spans="1:6" x14ac:dyDescent="0.35">
      <c r="A36" s="63">
        <v>1</v>
      </c>
      <c r="B36" s="63">
        <v>2</v>
      </c>
      <c r="C36" s="63">
        <v>4</v>
      </c>
    </row>
    <row r="37" spans="1:6" x14ac:dyDescent="0.35">
      <c r="A37" s="62"/>
      <c r="B37" s="62"/>
      <c r="C37" s="62"/>
    </row>
  </sheetData>
  <mergeCells count="4">
    <mergeCell ref="A1:B1"/>
    <mergeCell ref="A4:I4"/>
    <mergeCell ref="A33:C33"/>
    <mergeCell ref="E33:F33"/>
  </mergeCells>
  <pageMargins left="0.7" right="0.7" top="0.75" bottom="0.75" header="0.3" footer="0.3"/>
  <pageSetup orientation="portrait" horizontalDpi="4294967293" vertic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1546B-ACE3-495F-8368-AF4A20F3EC3C}">
  <dimension ref="A1:K31"/>
  <sheetViews>
    <sheetView showGridLines="0" zoomScale="90" zoomScaleNormal="90" workbookViewId="0">
      <selection activeCell="C9" sqref="C9"/>
    </sheetView>
  </sheetViews>
  <sheetFormatPr defaultRowHeight="14.5" x14ac:dyDescent="0.35"/>
  <cols>
    <col min="1" max="1" width="12.81640625" customWidth="1"/>
    <col min="2" max="2" width="12.7265625" customWidth="1"/>
    <col min="3" max="3" width="11.54296875" customWidth="1"/>
    <col min="4" max="4" width="13.81640625" customWidth="1"/>
    <col min="5" max="5" width="14.7265625" customWidth="1"/>
    <col min="6" max="6" width="13.54296875" customWidth="1"/>
    <col min="7" max="7" width="11.54296875" bestFit="1" customWidth="1"/>
    <col min="8" max="8" width="10.1796875" customWidth="1"/>
    <col min="9" max="9" width="12.1796875" customWidth="1"/>
    <col min="10" max="10" width="11.26953125" customWidth="1"/>
    <col min="11" max="11" width="10.1796875" customWidth="1"/>
  </cols>
  <sheetData>
    <row r="1" spans="1:11" ht="31.5" thickBot="1" x14ac:dyDescent="0.4">
      <c r="A1" s="51" t="s">
        <v>166</v>
      </c>
      <c r="B1" s="51"/>
      <c r="C1" s="52"/>
      <c r="D1" s="53"/>
      <c r="E1" s="53"/>
      <c r="F1" s="53"/>
      <c r="G1" s="53"/>
      <c r="H1" s="53"/>
      <c r="I1" s="53"/>
      <c r="J1" s="53"/>
      <c r="K1" s="53"/>
    </row>
    <row r="2" spans="1:11" ht="15" thickTop="1" x14ac:dyDescent="0.35"/>
    <row r="3" spans="1:11" ht="18.5" x14ac:dyDescent="0.45">
      <c r="A3" s="54" t="s">
        <v>134</v>
      </c>
    </row>
    <row r="4" spans="1:11" ht="15" customHeight="1" x14ac:dyDescent="0.35">
      <c r="A4" s="55" t="s">
        <v>167</v>
      </c>
      <c r="B4" s="55"/>
      <c r="C4" s="55"/>
      <c r="D4" s="55"/>
      <c r="E4" s="55"/>
      <c r="F4" s="55"/>
      <c r="G4" s="55"/>
      <c r="H4" s="55"/>
      <c r="I4" s="55"/>
    </row>
    <row r="5" spans="1:11" x14ac:dyDescent="0.35">
      <c r="A5" s="56"/>
      <c r="B5" s="56"/>
      <c r="C5" s="56"/>
      <c r="D5" s="56"/>
      <c r="E5" s="56"/>
      <c r="F5" s="56"/>
      <c r="G5" s="56"/>
      <c r="H5" s="56"/>
      <c r="I5" s="56"/>
    </row>
    <row r="6" spans="1:11" ht="18.5" x14ac:dyDescent="0.45">
      <c r="A6" s="54" t="s">
        <v>136</v>
      </c>
    </row>
    <row r="7" spans="1:11" ht="16" x14ac:dyDescent="0.4">
      <c r="A7" s="57" t="s">
        <v>168</v>
      </c>
    </row>
    <row r="9" spans="1:11" ht="16" x14ac:dyDescent="0.4">
      <c r="A9" s="58" t="s">
        <v>169</v>
      </c>
    </row>
    <row r="10" spans="1:11" x14ac:dyDescent="0.35">
      <c r="A10" t="s">
        <v>170</v>
      </c>
    </row>
    <row r="11" spans="1:11" x14ac:dyDescent="0.35">
      <c r="A11" s="1"/>
    </row>
    <row r="12" spans="1:11" ht="16" x14ac:dyDescent="0.4">
      <c r="A12" s="58" t="s">
        <v>171</v>
      </c>
    </row>
    <row r="13" spans="1:11" x14ac:dyDescent="0.35">
      <c r="A13" t="s">
        <v>172</v>
      </c>
    </row>
    <row r="14" spans="1:11" x14ac:dyDescent="0.35">
      <c r="A14" s="1"/>
    </row>
    <row r="15" spans="1:11" ht="16" x14ac:dyDescent="0.4">
      <c r="A15" s="58" t="s">
        <v>173</v>
      </c>
    </row>
    <row r="16" spans="1:11" x14ac:dyDescent="0.35">
      <c r="A16" s="69" t="s">
        <v>174</v>
      </c>
      <c r="B16" s="69"/>
      <c r="C16" s="69"/>
      <c r="D16" s="69"/>
      <c r="E16" s="69"/>
      <c r="F16" s="69"/>
      <c r="G16" s="69"/>
      <c r="H16" s="69"/>
      <c r="I16" s="69"/>
      <c r="J16" s="69"/>
    </row>
    <row r="17" spans="1:10" x14ac:dyDescent="0.35">
      <c r="A17" s="69"/>
      <c r="B17" s="69"/>
      <c r="C17" s="69"/>
      <c r="D17" s="69"/>
      <c r="E17" s="69"/>
      <c r="F17" s="69"/>
      <c r="G17" s="69"/>
      <c r="H17" s="69"/>
      <c r="I17" s="69"/>
      <c r="J17" s="69"/>
    </row>
    <row r="18" spans="1:10" x14ac:dyDescent="0.35">
      <c r="A18" s="1"/>
    </row>
    <row r="19" spans="1:10" ht="16" x14ac:dyDescent="0.4">
      <c r="A19" s="58" t="s">
        <v>142</v>
      </c>
    </row>
    <row r="20" spans="1:10" x14ac:dyDescent="0.35">
      <c r="A20" s="59" t="s">
        <v>175</v>
      </c>
    </row>
    <row r="21" spans="1:10" x14ac:dyDescent="0.35">
      <c r="A21" s="60" t="s">
        <v>176</v>
      </c>
      <c r="B21" s="60" t="s">
        <v>177</v>
      </c>
      <c r="C21" s="60" t="s">
        <v>178</v>
      </c>
      <c r="D21" s="60" t="s">
        <v>179</v>
      </c>
      <c r="E21" s="60" t="s">
        <v>180</v>
      </c>
    </row>
    <row r="22" spans="1:10" x14ac:dyDescent="0.35">
      <c r="A22" s="61" t="s">
        <v>181</v>
      </c>
      <c r="B22" s="61" t="s">
        <v>182</v>
      </c>
      <c r="C22" s="61" t="s">
        <v>183</v>
      </c>
      <c r="D22" s="71">
        <v>42736</v>
      </c>
      <c r="E22" s="72">
        <v>40000</v>
      </c>
    </row>
    <row r="23" spans="1:10" x14ac:dyDescent="0.35">
      <c r="A23" s="61" t="s">
        <v>184</v>
      </c>
      <c r="B23" s="61" t="s">
        <v>185</v>
      </c>
      <c r="C23" s="61" t="s">
        <v>183</v>
      </c>
      <c r="D23" s="71">
        <v>42705</v>
      </c>
      <c r="E23" s="72">
        <v>75000</v>
      </c>
    </row>
    <row r="24" spans="1:10" x14ac:dyDescent="0.35">
      <c r="A24" s="61" t="s">
        <v>186</v>
      </c>
      <c r="B24" s="61" t="s">
        <v>27</v>
      </c>
      <c r="C24" s="61" t="s">
        <v>183</v>
      </c>
      <c r="D24" s="71">
        <v>42705</v>
      </c>
      <c r="E24" s="72">
        <v>30000</v>
      </c>
    </row>
    <row r="25" spans="1:10" x14ac:dyDescent="0.35">
      <c r="A25" s="61" t="s">
        <v>187</v>
      </c>
      <c r="B25" s="63" t="s">
        <v>185</v>
      </c>
      <c r="C25" s="63" t="s">
        <v>183</v>
      </c>
      <c r="D25" s="71">
        <v>42675</v>
      </c>
      <c r="E25" s="72">
        <v>80000</v>
      </c>
    </row>
    <row r="26" spans="1:10" ht="16" x14ac:dyDescent="0.4">
      <c r="A26" s="58"/>
      <c r="B26" s="62"/>
      <c r="C26" s="62"/>
    </row>
    <row r="27" spans="1:10" ht="16" x14ac:dyDescent="0.4">
      <c r="A27" s="58"/>
      <c r="B27" s="62"/>
      <c r="C27" s="60" t="s">
        <v>123</v>
      </c>
      <c r="D27" s="74" t="s">
        <v>148</v>
      </c>
      <c r="E27" s="74"/>
      <c r="F27" s="74"/>
    </row>
    <row r="28" spans="1:10" x14ac:dyDescent="0.35">
      <c r="A28" s="75" t="s">
        <v>188</v>
      </c>
      <c r="B28" s="75"/>
      <c r="C28" s="73">
        <f>SUMIF(B22:B25,"Analytics",E22:E25)</f>
        <v>155000</v>
      </c>
      <c r="D28" s="76" t="s">
        <v>189</v>
      </c>
      <c r="E28" s="76"/>
      <c r="F28" s="76"/>
    </row>
    <row r="29" spans="1:10" x14ac:dyDescent="0.35">
      <c r="A29" s="75" t="s">
        <v>190</v>
      </c>
      <c r="B29" s="75"/>
      <c r="C29" s="73">
        <f>SUMIF(B22:B25,"IT",E22:E25)</f>
        <v>0</v>
      </c>
      <c r="D29" s="76" t="s">
        <v>191</v>
      </c>
      <c r="E29" s="76"/>
      <c r="F29" s="76"/>
    </row>
    <row r="30" spans="1:10" ht="16" x14ac:dyDescent="0.4">
      <c r="A30" s="58" t="s">
        <v>192</v>
      </c>
      <c r="B30" s="62"/>
      <c r="C30" s="73">
        <f>SUMIF(B22:B25,"Sales",E22:E25)</f>
        <v>30000</v>
      </c>
    </row>
    <row r="31" spans="1:10" x14ac:dyDescent="0.35">
      <c r="A31" s="62"/>
      <c r="B31" s="62"/>
      <c r="C31" s="62"/>
    </row>
  </sheetData>
  <mergeCells count="8">
    <mergeCell ref="A29:B29"/>
    <mergeCell ref="D29:F29"/>
    <mergeCell ref="A1:B1"/>
    <mergeCell ref="A4:I4"/>
    <mergeCell ref="A16:J17"/>
    <mergeCell ref="D27:F27"/>
    <mergeCell ref="A28:B28"/>
    <mergeCell ref="D28:F28"/>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HR</vt:lpstr>
      <vt:lpstr>Sheet1</vt:lpstr>
      <vt:lpstr>IT</vt:lpstr>
      <vt:lpstr>Infrastructre</vt:lpstr>
      <vt:lpstr>F&amp;B</vt:lpstr>
      <vt:lpstr>Transportation</vt:lpstr>
      <vt:lpstr>Deptwise</vt:lpstr>
      <vt:lpstr>MATH - SUM</vt:lpstr>
      <vt:lpstr>MATH - SUMIF</vt:lpstr>
      <vt:lpstr>MATH - SUMPRODUCT</vt:lpstr>
      <vt:lpstr>MATH - RANDBETWEEN</vt:lpstr>
      <vt:lpstr>Logical - IF</vt:lpstr>
      <vt:lpstr>Logical - Nested IFs</vt:lpstr>
      <vt:lpstr>Logical - IFERROR</vt:lpstr>
      <vt:lpstr>Text - Exact</vt:lpstr>
      <vt:lpstr>Text - TEXT</vt:lpstr>
      <vt:lpstr>Text - CONCATENATE</vt:lpstr>
      <vt:lpstr>Text - SUBSTITUTE</vt:lpstr>
      <vt:lpstr>Text - UPPER</vt:lpstr>
      <vt:lpstr>Text - LEFT</vt:lpstr>
      <vt:lpstr>Text - MID</vt:lpstr>
      <vt:lpstr>Date - DATE</vt:lpstr>
      <vt:lpstr>Date - DATEVALUE</vt:lpstr>
      <vt:lpstr>Date - TODAY</vt:lpstr>
      <vt:lpstr>Date - NOW</vt:lpstr>
      <vt:lpstr>Date - MONTH</vt:lpstr>
      <vt:lpstr>Date - YEAR</vt:lpstr>
      <vt:lpstr>Date - 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D.</dc:creator>
  <cp:lastModifiedBy>Arun D.</cp:lastModifiedBy>
  <dcterms:created xsi:type="dcterms:W3CDTF">2024-04-06T08:39:23Z</dcterms:created>
  <dcterms:modified xsi:type="dcterms:W3CDTF">2024-04-15T15:39:35Z</dcterms:modified>
</cp:coreProperties>
</file>