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000" windowHeight="9795" activeTab="3"/>
  </bookViews>
  <sheets>
    <sheet name="Dashboard" sheetId="15" r:id="rId1"/>
    <sheet name="Indicadores Base" sheetId="16" state="hidden" r:id="rId2"/>
    <sheet name="Tabelas Dinamicas" sheetId="5" r:id="rId3"/>
    <sheet name="Controle de Entregas" sheetId="3" r:id="rId4"/>
  </sheets>
  <definedNames>
    <definedName name="origemdinamica">'Controle de Entregas'!$A$1:$M$31</definedName>
    <definedName name="SegmentaçãodeDados_Cliente">#N/A</definedName>
    <definedName name="NativeTimeline_Data_Contrato">#N/A</definedName>
    <definedName name="PesoOrigem">'Controle de Entregas'!$F$2:$F$31</definedName>
    <definedName name="SituacaoChegadas">'Controle de Entregas'!$M$2:$M$31</definedName>
    <definedName name="SituacaoPartidas">'Controle de Entregas'!$J$2:$J$31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</extLst>
</workbook>
</file>

<file path=xl/sharedStrings.xml><?xml version="1.0" encoding="utf-8"?>
<sst xmlns="http://schemas.openxmlformats.org/spreadsheetml/2006/main" count="296" uniqueCount="57">
  <si>
    <t>Painel de Logística</t>
  </si>
  <si>
    <t>Logística de Entregas por Período</t>
  </si>
  <si>
    <t>Painel de Veículos</t>
  </si>
  <si>
    <t>Painel de Cargas</t>
  </si>
  <si>
    <t>Total Kg Transportados</t>
  </si>
  <si>
    <t>Valor Total dos Contratos</t>
  </si>
  <si>
    <t>Viagens</t>
  </si>
  <si>
    <t>Partidas com Atraso</t>
  </si>
  <si>
    <t>Média Peso</t>
  </si>
  <si>
    <t>Viagens em Aberto</t>
  </si>
  <si>
    <t>Média de peso geral</t>
  </si>
  <si>
    <t>Etiquetas de linha</t>
  </si>
  <si>
    <t>Soma de Valor do Contrato</t>
  </si>
  <si>
    <t>Carga</t>
  </si>
  <si>
    <t>Soma de Peso (Kg)</t>
  </si>
  <si>
    <t>Contagem de Destino</t>
  </si>
  <si>
    <t>Caminhão Baú</t>
  </si>
  <si>
    <t>Artigos de Papelaria</t>
  </si>
  <si>
    <t>Caminhão Frigorífico</t>
  </si>
  <si>
    <t>Carne Congelada</t>
  </si>
  <si>
    <t>Utilitário Pequeno</t>
  </si>
  <si>
    <t>Celulares</t>
  </si>
  <si>
    <t>Total geral</t>
  </si>
  <si>
    <t>Informática</t>
  </si>
  <si>
    <t>Insumos</t>
  </si>
  <si>
    <t>Linha Branca</t>
  </si>
  <si>
    <t>Livros</t>
  </si>
  <si>
    <t>TVs</t>
  </si>
  <si>
    <t>Cliente</t>
  </si>
  <si>
    <t>Data Contrato</t>
  </si>
  <si>
    <t>Status do Contrato</t>
  </si>
  <si>
    <t>Valor do Contrato</t>
  </si>
  <si>
    <t>Peso (Kg)</t>
  </si>
  <si>
    <t>Tipo de Veículo</t>
  </si>
  <si>
    <t>Origem</t>
  </si>
  <si>
    <t>Data de Saída</t>
  </si>
  <si>
    <t>Situação da Partida</t>
  </si>
  <si>
    <t>Destino</t>
  </si>
  <si>
    <t>Data de Chegada</t>
  </si>
  <si>
    <t>Situação da Chegada</t>
  </si>
  <si>
    <t>Livraria Várias Letras</t>
  </si>
  <si>
    <t>Encerrado</t>
  </si>
  <si>
    <t>MG</t>
  </si>
  <si>
    <t>Finalizada - Em Dia</t>
  </si>
  <si>
    <t>SP</t>
  </si>
  <si>
    <t>RJ</t>
  </si>
  <si>
    <t>Finalizada - Atrasada</t>
  </si>
  <si>
    <t>Aberto</t>
  </si>
  <si>
    <t>Em Aberto - Atrasada</t>
  </si>
  <si>
    <t>Figrorífico Muito Frio</t>
  </si>
  <si>
    <t>MT</t>
  </si>
  <si>
    <t>Tecnologia Antiga</t>
  </si>
  <si>
    <t>AM</t>
  </si>
  <si>
    <t>BA</t>
  </si>
  <si>
    <t>Eletrônicos Magazine Suíça</t>
  </si>
  <si>
    <t>Papelaria Sem Papel</t>
  </si>
  <si>
    <t>Em Aberto - Em Dia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</si>
</sst>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5" fillId="11" borderId="17" applyNumberFormat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1" borderId="18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5" borderId="21" applyNumberFormat="0" applyAlignment="0" applyProtection="0">
      <alignment vertical="center"/>
    </xf>
    <xf numFmtId="0" fontId="23" fillId="26" borderId="22" applyNumberFormat="0" applyAlignment="0" applyProtection="0">
      <alignment vertical="center"/>
    </xf>
    <xf numFmtId="0" fontId="24" fillId="26" borderId="21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8" fontId="0" fillId="0" borderId="0" xfId="9" applyFont="1"/>
    <xf numFmtId="178" fontId="1" fillId="0" borderId="0" xfId="9" applyFont="1" applyAlignment="1">
      <alignment horizontal="center"/>
    </xf>
    <xf numFmtId="58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78" fontId="0" fillId="2" borderId="0" xfId="0" applyNumberFormat="1" applyFill="1"/>
    <xf numFmtId="0" fontId="2" fillId="3" borderId="0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8" fontId="5" fillId="2" borderId="8" xfId="9" applyFont="1" applyFill="1" applyBorder="1" applyAlignment="1">
      <alignment horizontal="center" vertical="center"/>
    </xf>
    <xf numFmtId="178" fontId="5" fillId="2" borderId="9" xfId="9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3" borderId="14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30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8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80" formatCode="&quot;R$&quot;\ #,##0.00;\-&quot;R$&quot;\ #,##0.00"/>
    </dxf>
    <dxf>
      <numFmt numFmtId="178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[Projeto2Excel.xlsx]Tabelas Dinamicas!Tabela dinâmica4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_-"R$"\ * #,##0.00_-;\-"R$"\ * #,##0.00_-;_-"R$"\ * "-"??_-;_-@_-</c:formatCode>
                <c:ptCount val="3"/>
                <c:pt idx="0">
                  <c:v>5316.27906976744</c:v>
                </c:pt>
                <c:pt idx="1">
                  <c:v>8330.13119533528</c:v>
                </c:pt>
                <c:pt idx="2">
                  <c:v>12010.7969787045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[Projeto2Excel.xlsx]Tabelas Dinamicas!Tabela dinâmica6</c:name>
    <c:fmtId val="5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BR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83072"/>
        <c:crosses val="autoZero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322840"/>
        <c:crosses val="autoZero"/>
        <c:auto val="1"/>
        <c:lblAlgn val="ctr"/>
        <c:lblOffset val="100"/>
        <c:noMultiLvlLbl val="0"/>
      </c:cat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6901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[Projeto2Excel.xlsx]Tabelas Dinamicas!Tabela dinâmica4</c:name>
    <c:fmtId val="1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_-"R$"\ * #,##0.00_-;\-"R$"\ * #,##0.00_-;_-"R$"\ * "-"??_-;_-@_-</c:formatCode>
                <c:ptCount val="3"/>
                <c:pt idx="0">
                  <c:v>5316.27906976744</c:v>
                </c:pt>
                <c:pt idx="1">
                  <c:v>8330.13119533528</c:v>
                </c:pt>
                <c:pt idx="2">
                  <c:v>12010.7969787045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[Projeto2Excel.xlsx]Tabelas Dinamicas!Tabela dinâmica6</c:name>
    <c:fmtId val="17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BR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83072"/>
        <c:crosses val="autoZero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322840"/>
        <c:crosses val="autoZero"/>
        <c:auto val="1"/>
        <c:lblAlgn val="ctr"/>
        <c:lblOffset val="100"/>
        <c:noMultiLvlLbl val="0"/>
      </c:cat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6901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[Projeto2Excel.xlsx]Tabelas Dinamicas!Tabela dinâmica4</c:name>
    <c:fmtId val="1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_-"R$"\ * #,##0.00_-;\-"R$"\ * #,##0.00_-;_-"R$"\ * "-"??_-;_-@_-</c:formatCode>
                <c:ptCount val="3"/>
                <c:pt idx="0">
                  <c:v>5316.27906976744</c:v>
                </c:pt>
                <c:pt idx="1">
                  <c:v>8330.13119533528</c:v>
                </c:pt>
                <c:pt idx="2">
                  <c:v>12010.7969787045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[Projeto2Excel.xlsx]Tabelas Dinamicas!Tabela dinâmica6</c:name>
    <c:fmtId val="19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BR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83072"/>
        <c:crosses val="autoZero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322840"/>
        <c:crosses val="autoZero"/>
        <c:auto val="1"/>
        <c:lblAlgn val="ctr"/>
        <c:lblOffset val="100"/>
        <c:noMultiLvlLbl val="0"/>
      </c:cat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6901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4" name="Data Contrato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9</xdr:col>
      <xdr:colOff>19051</xdr:colOff>
      <xdr:row>2</xdr:row>
      <xdr:rowOff>19050</xdr:rowOff>
    </xdr:from>
    <xdr:to>
      <xdr:col>16</xdr:col>
      <xdr:colOff>581025</xdr:colOff>
      <xdr:row>19</xdr:row>
      <xdr:rowOff>152400</xdr:rowOff>
    </xdr:to>
    <xdr:graphicFrame>
      <xdr:nvGraphicFramePr>
        <xdr:cNvPr id="3" name="Gráfico 13"/>
        <xdr:cNvGraphicFramePr/>
      </xdr:nvGraphicFramePr>
      <xdr:xfrm>
        <a:off x="6362700" y="552450"/>
        <a:ext cx="4829175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7</xdr:col>
      <xdr:colOff>590550</xdr:colOff>
      <xdr:row>19</xdr:row>
      <xdr:rowOff>171450</xdr:rowOff>
    </xdr:to>
    <xdr:graphicFrame>
      <xdr:nvGraphicFramePr>
        <xdr:cNvPr id="5" name="Gráfico 12"/>
        <xdr:cNvGraphicFramePr/>
      </xdr:nvGraphicFramePr>
      <xdr:xfrm>
        <a:off x="600075" y="552450"/>
        <a:ext cx="4248150" cy="340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19051</xdr:colOff>
      <xdr:row>2</xdr:row>
      <xdr:rowOff>19050</xdr:rowOff>
    </xdr:from>
    <xdr:to>
      <xdr:col>34</xdr:col>
      <xdr:colOff>581025</xdr:colOff>
      <xdr:row>19</xdr:row>
      <xdr:rowOff>152400</xdr:rowOff>
    </xdr:to>
    <xdr:graphicFrame>
      <xdr:nvGraphicFramePr>
        <xdr:cNvPr id="9" name="Gráfico 13"/>
        <xdr:cNvGraphicFramePr/>
      </xdr:nvGraphicFramePr>
      <xdr:xfrm>
        <a:off x="13620750" y="552450"/>
        <a:ext cx="0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19050</xdr:rowOff>
    </xdr:from>
    <xdr:to>
      <xdr:col>25</xdr:col>
      <xdr:colOff>590550</xdr:colOff>
      <xdr:row>19</xdr:row>
      <xdr:rowOff>171450</xdr:rowOff>
    </xdr:to>
    <xdr:graphicFrame>
      <xdr:nvGraphicFramePr>
        <xdr:cNvPr id="10" name="Gráfico 12"/>
        <xdr:cNvGraphicFramePr/>
      </xdr:nvGraphicFramePr>
      <xdr:xfrm>
        <a:off x="13620750" y="552450"/>
        <a:ext cx="0" cy="340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19051</xdr:colOff>
      <xdr:row>2</xdr:row>
      <xdr:rowOff>19050</xdr:rowOff>
    </xdr:from>
    <xdr:to>
      <xdr:col>52</xdr:col>
      <xdr:colOff>581025</xdr:colOff>
      <xdr:row>19</xdr:row>
      <xdr:rowOff>152400</xdr:rowOff>
    </xdr:to>
    <xdr:graphicFrame>
      <xdr:nvGraphicFramePr>
        <xdr:cNvPr id="11" name="Gráfico 13"/>
        <xdr:cNvGraphicFramePr/>
      </xdr:nvGraphicFramePr>
      <xdr:xfrm>
        <a:off x="14230350" y="552450"/>
        <a:ext cx="0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2</xdr:row>
      <xdr:rowOff>19050</xdr:rowOff>
    </xdr:from>
    <xdr:to>
      <xdr:col>43</xdr:col>
      <xdr:colOff>590550</xdr:colOff>
      <xdr:row>19</xdr:row>
      <xdr:rowOff>171450</xdr:rowOff>
    </xdr:to>
    <xdr:graphicFrame>
      <xdr:nvGraphicFramePr>
        <xdr:cNvPr id="12" name="Gráfico 12"/>
        <xdr:cNvGraphicFramePr/>
      </xdr:nvGraphicFramePr>
      <xdr:xfrm>
        <a:off x="14230350" y="552450"/>
        <a:ext cx="0" cy="340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419100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9" name="Data Contrato"/>
        <xdr:cNvSpPr/>
      </xdr:nvSpPr>
      <xdr:spPr>
        <a:xfrm>
          <a:off x="0" y="0"/>
          <a:ext cx="0" cy="0"/>
        </a:xfrm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889.7394314815" refreshedBy="Office Resolve Testes" recordCount="30">
  <cacheSource type="worksheet">
    <worksheetSource name="origemdinamica"/>
  </cacheSource>
  <cacheFields count="15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58">
      <sharedItems containsSemiMixedTypes="0" containsString="0" containsNonDate="0" containsDate="1" minDate="2019-03-01T00:00:00" maxDate="2020-01-22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  <fieldGroup base="1">
        <rangePr groupBy="months" startDate="2019-03-01T00:00:00" endDate="2020-01-22T00:00:00" groupInterval="1"/>
        <groupItems count="14">
          <s v="&lt;01/03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0"/>
        </groupItems>
      </fieldGroup>
    </cacheField>
    <cacheField name="Status do Contrato" numFmtId="0"/>
    <cacheField name="Valor do Contrato" numFmtId="178"/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/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58"/>
    <cacheField name="Situação da Partida" numFmtId="0"/>
    <cacheField name="Destino" numFmtId="0"/>
    <cacheField name="Data de Chegada" numFmtId="58"/>
    <cacheField name="Situação da Chegada" numFmtId="0"/>
    <cacheField name="Trimestres" numFmtId="0" databaseField="0">
      <fieldGroup base="1">
        <rangePr groupBy="quarters" startDate="2019-03-01T00:00:00" endDate="2020-01-23T00:00:00" groupInterval="1"/>
        <groupItems count="6">
          <s v="&lt;01/03/2019"/>
          <s v="Trim1"/>
          <s v="Trim2"/>
          <s v="Trim3"/>
          <s v="Trim4"/>
          <s v="&gt;23/01/2020"/>
        </groupItems>
      </fieldGroup>
    </cacheField>
    <cacheField name="Anos" numFmtId="0" databaseField="0">
      <fieldGroup base="1">
        <rangePr groupBy="years" startDate="2019-03-01T00:00:00" endDate="2020-01-23T00:00:00" groupInterval="1"/>
        <groupItems count="4">
          <s v="&lt;01/03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6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3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6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3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1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1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1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0" autoFormatId="1" applyNumberFormats="0" applyBorderFormats="0" applyFontFormats="0" applyPatternFormats="0" applyAlignmentFormats="0" applyWidthHeightFormats="1" dataCaption="Valores" updatedVersion="5" minRefreshableVersion="5" createdVersion="6" useAutoFormatting="1" compact="0" indent="0" compactData="0" showDrill="1" multipleFieldFilters="0" chartFormat="20">
  <location ref="D10:F19" firstHeaderRow="0" firstDataRow="1" firstDataCol="1"/>
  <pivotFields count="15">
    <pivotField compact="0" defaultSubtotal="0" outline="0" subtotalTop="0" showAll="0">
      <items count="5">
        <item x="3"/>
        <item x="1"/>
        <item x="0"/>
        <item x="4"/>
        <item x="2"/>
      </items>
    </pivotField>
    <pivotField compact="0" defaultSubtotal="0" outline="0" subtotalTop="0" numFmtId="58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ubtotalTop="0" showAll="0"/>
    <pivotField compact="0" defaultSubtotal="0" outline="0" subtotalTop="0" numFmtId="178" showAll="0"/>
    <pivotField axis="axisRow" compact="0" defaultSubtotal="0" outline="0" subtotalTop="0" showAl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defaultSubtotal="0" outline="0" subtotalTop="0" showAll="0"/>
    <pivotField compact="0" defaultSubtotal="0" outline="0" subtotalTop="0" showAll="0">
      <items count="3">
        <item x="2"/>
        <item x="1"/>
        <item x="0"/>
      </items>
    </pivotField>
    <pivotField compact="0" defaultSubtotal="0" outline="0" subtotalTop="0" showAll="0">
      <items count="4">
        <item x="2"/>
        <item x="0"/>
        <item x="1"/>
        <item x="3"/>
      </items>
    </pivotField>
    <pivotField compact="0" defaultSubtotal="0" outline="0" subtotalTop="0" numFmtId="58" showAll="0"/>
    <pivotField compact="0" defaultSubtotal="0" outline="0" subtotalTop="0" showAll="0"/>
    <pivotField dataField="1" compact="0" defaultSubtotal="0" outline="0" subtotalTop="0" showAll="0"/>
    <pivotField compact="0" defaultSubtotal="0" outline="0" subtotalTop="0" numFmtId="58" showAll="0"/>
    <pivotField compact="0" defaultSubtotal="0" outline="0" subtotalTop="0" showAll="0"/>
    <pivotField compact="0" defaultSubtotal="0" outline="0" subtotalTop="0" showAll="0">
      <items count="6">
        <item sd="0" x="0"/>
        <item sd="0" x="1"/>
        <item sd="0" x="2"/>
        <item sd="0" x="3"/>
        <item sd="0" x="4"/>
        <item sd="0" x="5"/>
      </items>
    </pivotField>
    <pivotField compact="0" defaultSubtotal="0" outline="0" subtotalTop="0" showAll="0">
      <items count="4">
        <item sd="0" x="0"/>
        <item sd="0" x="1"/>
        <item sd="0" x="2"/>
        <item sd="0" x="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4" type="button" dataOnly="0" labelOnly="1" outline="0" fieldPosition="0"/>
    </format>
    <format dxfId="3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4" type="button" dataOnly="0" labelOnly="1" outline="0" fieldPosition="0"/>
    </format>
    <format dxfId="9">
      <pivotArea dataOnly="0" labelOnly="1" outline="0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2" showRowHeaders="1" showColHeaders="1" showLastColumn="1"/>
  <filters count="1">
    <filter evalOrder="-1" fld="1" id="30" type="dateBetween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utoFormatId="1" applyNumberFormats="0" applyBorderFormats="0" applyFontFormats="0" applyPatternFormats="0" applyAlignmentFormats="0" applyWidthHeightFormats="1" dataCaption="Valores" updatedVersion="5" minRefreshableVersion="5" createdVersion="6" useAutoFormatting="1" indent="0" outline="1" outlineData="1" showDrill="1" multipleFieldFilters="0" chartFormat="19">
  <location ref="A10:B14" firstHeaderRow="1" firstDataRow="1" firstDataCol="1"/>
  <pivotFields count="15">
    <pivotField defaultSubtotal="0" subtotalTop="0" multipleItemSelectionAllowed="1" showAll="0">
      <items count="5">
        <item x="3"/>
        <item x="1"/>
        <item x="0"/>
        <item x="4"/>
        <item x="2"/>
      </items>
    </pivotField>
    <pivotField defaultSubtotal="0" subtotalTop="0" numFmtId="58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efaultSubtotal="0" subtotalTop="0" showAll="0"/>
    <pivotField dataField="1" defaultSubtotal="0" subtotalTop="0" numFmtId="178" showAll="0"/>
    <pivotField defaultSubtotal="0" subtotalTop="0" showAll="0">
      <items count="8">
        <item x="7"/>
        <item x="2"/>
        <item x="5"/>
        <item x="3"/>
        <item x="0"/>
        <item x="6"/>
        <item x="1"/>
        <item x="4"/>
      </items>
    </pivotField>
    <pivotField defaultSubtotal="0" subtotalTop="0" showAll="0"/>
    <pivotField axis="axisRow" defaultSubtotal="0" subtotalTop="0" showAll="0">
      <items count="3">
        <item x="2"/>
        <item x="1"/>
        <item x="0"/>
      </items>
    </pivotField>
    <pivotField defaultSubtotal="0" subtotalTop="0" showAll="0">
      <items count="4">
        <item x="2"/>
        <item x="0"/>
        <item x="1"/>
        <item x="3"/>
      </items>
    </pivotField>
    <pivotField defaultSubtotal="0" subtotalTop="0" numFmtId="58" showAll="0"/>
    <pivotField defaultSubtotal="0" subtotalTop="0" showAll="0"/>
    <pivotField defaultSubtotal="0" subtotalTop="0" showAll="0"/>
    <pivotField defaultSubtotal="0" subtotalTop="0" numFmtId="58" showAll="0"/>
    <pivotField defaultSubtotal="0" subtotalTop="0" showAll="0"/>
    <pivotField defaultSubtotal="0" subtotalTop="0" showAll="0">
      <items count="6">
        <item x="0"/>
        <item x="1"/>
        <item x="2"/>
        <item x="3"/>
        <item x="4"/>
        <item x="5"/>
      </items>
    </pivotField>
    <pivotField defaultSubtotal="0" subtotalTop="0" showAll="0">
      <items count="4">
        <item x="0"/>
        <item x="1"/>
        <item x="2"/>
        <item x="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1" numFmtId="178"/>
  </dataFields>
  <formats count="15">
    <format dxfId="12">
      <pivotArea outline="0" collapsedLevelsAreSubtotals="1" fieldPosition="0"/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7" type="button" dataOnly="0" labelOnly="1" outline="0" fieldPosition="0"/>
    </format>
    <format dxfId="16">
      <pivotArea dataOnly="0" labelOnly="1" grandRow="1" outline="0" fieldPosition="0"/>
    </format>
    <format dxfId="17">
      <pivotArea dataOnly="0" labelOnly="1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21">
      <pivotArea outline="0" collapsedLevelsAreSubtotals="1" fieldPosition="0"/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7" type="button" dataOnly="0" labelOnly="1" outline="0" fieldPosition="0"/>
    </format>
    <format dxfId="25">
      <pivotArea dataOnly="0" labelOnly="1" grandRow="1" outline="0" fieldPosition="0"/>
    </format>
    <format dxfId="26">
      <pivotArea dataOnly="0" labelOnly="1" outline="0" fieldPosition="0"/>
    </format>
  </formats>
  <pivotTableStyleInfo name="PivotStyleLight22" showRowHeaders="1" showColHeaders="1" showLastColumn="1"/>
  <filters count="1">
    <filter evalOrder="-1" fld="1" id="30" type="dateBetween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liente" sourceName="Cliente">
  <pivotTables>
    <pivotTable tabId="5" name="Tabela dinâmica4"/>
    <pivotTable tabId="5" name="Tabela dinâmica6"/>
  </pivotTables>
  <data>
    <tabular pivotCacheId="1">
      <items count="5">
        <i x="3" s="1"/>
        <i x="1" s="1"/>
        <i x="0" s="1"/>
        <i x="4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liente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20"/>
  <sheetViews>
    <sheetView zoomScale="90" zoomScaleNormal="90" workbookViewId="0">
      <selection activeCell="M26" sqref="M26"/>
    </sheetView>
  </sheetViews>
  <sheetFormatPr defaultColWidth="9" defaultRowHeight="15"/>
  <cols>
    <col min="2" max="8" width="9.14285714285714" customWidth="1" outlineLevel="1"/>
    <col min="9" max="9" width="22.1428571428571" customWidth="1" outlineLevel="1"/>
    <col min="10" max="17" width="9.14285714285714" customWidth="1" outlineLevel="1"/>
    <col min="18" max="18" width="27" customWidth="1" outlineLevel="1"/>
    <col min="20" max="26" width="9.14285714285714" hidden="1" customWidth="1" outlineLevel="1"/>
    <col min="27" max="27" width="25.1428571428571" hidden="1" customWidth="1" outlineLevel="1"/>
    <col min="28" max="35" width="9.14285714285714" hidden="1" customWidth="1" outlineLevel="1"/>
    <col min="36" max="36" width="25.1428571428571" hidden="1" customWidth="1" outlineLevel="1"/>
    <col min="37" max="37" width="9.14285714285714" collapsed="1"/>
    <col min="38" max="44" width="9.14285714285714" hidden="1" customWidth="1" outlineLevel="1"/>
    <col min="45" max="45" width="27.5714285714286" hidden="1" customWidth="1" outlineLevel="1"/>
    <col min="46" max="53" width="9.14285714285714" hidden="1" customWidth="1" outlineLevel="1"/>
    <col min="54" max="54" width="27.5714285714286" hidden="1" customWidth="1" outlineLevel="1"/>
    <col min="55" max="55" width="9" collapsed="1"/>
  </cols>
  <sheetData>
    <row r="1" ht="27" spans="1:54">
      <c r="A1" s="9" t="s">
        <v>0</v>
      </c>
      <c r="B1" s="10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25"/>
      <c r="S1" s="14" t="s">
        <v>2</v>
      </c>
      <c r="T1" s="26" t="s">
        <v>1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34"/>
      <c r="AK1" s="14" t="s">
        <v>3</v>
      </c>
      <c r="AL1" s="26" t="s">
        <v>1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34"/>
    </row>
    <row r="2" customHeight="1" spans="1:54">
      <c r="A2" s="9"/>
      <c r="B2" s="12" t="str">
        <f ca="1">IF(I16&lt;'Indicadores Base'!A2,"Média de peso abaixo do normal","")</f>
        <v/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28"/>
      <c r="S2" s="14"/>
      <c r="T2" s="1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25"/>
      <c r="AK2" s="14"/>
      <c r="AL2" s="10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25"/>
    </row>
    <row r="3" spans="1:54">
      <c r="A3" s="14"/>
      <c r="B3" s="15"/>
      <c r="C3" s="16"/>
      <c r="D3" s="16"/>
      <c r="E3" s="16"/>
      <c r="F3" s="16"/>
      <c r="G3" s="16"/>
      <c r="H3" s="17"/>
      <c r="I3" s="21" t="s">
        <v>4</v>
      </c>
      <c r="J3" s="15"/>
      <c r="K3" s="16"/>
      <c r="L3" s="16"/>
      <c r="M3" s="16"/>
      <c r="N3" s="16"/>
      <c r="O3" s="16"/>
      <c r="P3" s="16"/>
      <c r="Q3" s="17"/>
      <c r="R3" s="21" t="s">
        <v>5</v>
      </c>
      <c r="S3" s="14"/>
      <c r="T3" s="29"/>
      <c r="U3" s="30"/>
      <c r="V3" s="30"/>
      <c r="W3" s="30"/>
      <c r="X3" s="30"/>
      <c r="Y3" s="30"/>
      <c r="Z3" s="33"/>
      <c r="AA3" s="24" t="s">
        <v>4</v>
      </c>
      <c r="AB3" s="29"/>
      <c r="AC3" s="30"/>
      <c r="AD3" s="30"/>
      <c r="AE3" s="30"/>
      <c r="AF3" s="30"/>
      <c r="AG3" s="30"/>
      <c r="AH3" s="30"/>
      <c r="AI3" s="33"/>
      <c r="AJ3" s="24" t="s">
        <v>5</v>
      </c>
      <c r="AK3" s="14"/>
      <c r="AL3" s="29"/>
      <c r="AM3" s="30"/>
      <c r="AN3" s="30"/>
      <c r="AO3" s="30"/>
      <c r="AP3" s="30"/>
      <c r="AQ3" s="30"/>
      <c r="AR3" s="33"/>
      <c r="AS3" s="24" t="s">
        <v>4</v>
      </c>
      <c r="AT3" s="29"/>
      <c r="AU3" s="30"/>
      <c r="AV3" s="30"/>
      <c r="AW3" s="30"/>
      <c r="AX3" s="30"/>
      <c r="AY3" s="30"/>
      <c r="AZ3" s="30"/>
      <c r="BA3" s="33"/>
      <c r="BB3" s="24" t="s">
        <v>5</v>
      </c>
    </row>
    <row r="4" spans="1:54">
      <c r="A4" s="14"/>
      <c r="B4" s="15"/>
      <c r="C4" s="16"/>
      <c r="D4" s="16"/>
      <c r="E4" s="16"/>
      <c r="F4" s="16"/>
      <c r="G4" s="16"/>
      <c r="H4" s="17"/>
      <c r="I4" s="22">
        <f ca="1">GETPIVOTDATA("Soma de Peso (Kg)",'Tabelas Dinamicas'!$D$10)</f>
        <v>3043</v>
      </c>
      <c r="J4" s="15"/>
      <c r="K4" s="16"/>
      <c r="L4" s="16"/>
      <c r="M4" s="16"/>
      <c r="N4" s="16"/>
      <c r="O4" s="16"/>
      <c r="P4" s="16"/>
      <c r="Q4" s="17"/>
      <c r="R4" s="31">
        <f ca="1">GETPIVOTDATA("Valor do Contrato",'Tabelas Dinamicas'!$A$10)</f>
        <v>25657.2072438072</v>
      </c>
      <c r="S4" s="14"/>
      <c r="T4" s="15"/>
      <c r="U4" s="16"/>
      <c r="V4" s="16"/>
      <c r="W4" s="16"/>
      <c r="X4" s="16"/>
      <c r="Y4" s="16"/>
      <c r="Z4" s="17"/>
      <c r="AA4" s="22">
        <f ca="1">GETPIVOTDATA("Soma de Peso (Kg)",'Tabelas Dinamicas'!$D$10)</f>
        <v>3043</v>
      </c>
      <c r="AB4" s="15"/>
      <c r="AC4" s="16"/>
      <c r="AD4" s="16"/>
      <c r="AE4" s="16"/>
      <c r="AF4" s="16"/>
      <c r="AG4" s="16"/>
      <c r="AH4" s="16"/>
      <c r="AI4" s="17"/>
      <c r="AJ4" s="31">
        <f ca="1">GETPIVOTDATA("Valor do Contrato",'Tabelas Dinamicas'!$A$10)</f>
        <v>25657.2072438072</v>
      </c>
      <c r="AK4" s="14"/>
      <c r="AL4" s="15"/>
      <c r="AM4" s="16"/>
      <c r="AN4" s="16"/>
      <c r="AO4" s="16"/>
      <c r="AP4" s="16"/>
      <c r="AQ4" s="16"/>
      <c r="AR4" s="17"/>
      <c r="AS4" s="22">
        <f ca="1">GETPIVOTDATA("Soma de Peso (Kg)",'Tabelas Dinamicas'!$D$10)</f>
        <v>3043</v>
      </c>
      <c r="AT4" s="15"/>
      <c r="AU4" s="16"/>
      <c r="AV4" s="16"/>
      <c r="AW4" s="16"/>
      <c r="AX4" s="16"/>
      <c r="AY4" s="16"/>
      <c r="AZ4" s="16"/>
      <c r="BA4" s="17"/>
      <c r="BB4" s="31">
        <f ca="1">GETPIVOTDATA("Valor do Contrato",'Tabelas Dinamicas'!$A$10)</f>
        <v>25657.2072438072</v>
      </c>
    </row>
    <row r="5" spans="1:54">
      <c r="A5" s="14"/>
      <c r="B5" s="15"/>
      <c r="C5" s="16"/>
      <c r="D5" s="16"/>
      <c r="E5" s="16"/>
      <c r="F5" s="16"/>
      <c r="G5" s="16"/>
      <c r="H5" s="17"/>
      <c r="I5" s="22"/>
      <c r="J5" s="15"/>
      <c r="K5" s="16"/>
      <c r="L5" s="16"/>
      <c r="M5" s="16"/>
      <c r="N5" s="16"/>
      <c r="O5" s="16"/>
      <c r="P5" s="16"/>
      <c r="Q5" s="17"/>
      <c r="R5" s="31"/>
      <c r="S5" s="14"/>
      <c r="T5" s="15"/>
      <c r="U5" s="16"/>
      <c r="V5" s="16"/>
      <c r="W5" s="16"/>
      <c r="X5" s="16"/>
      <c r="Y5" s="16"/>
      <c r="Z5" s="17"/>
      <c r="AA5" s="22"/>
      <c r="AB5" s="15"/>
      <c r="AC5" s="16"/>
      <c r="AD5" s="16"/>
      <c r="AE5" s="16"/>
      <c r="AF5" s="16"/>
      <c r="AG5" s="16"/>
      <c r="AH5" s="16"/>
      <c r="AI5" s="17"/>
      <c r="AJ5" s="31"/>
      <c r="AK5" s="14"/>
      <c r="AL5" s="15"/>
      <c r="AM5" s="16"/>
      <c r="AN5" s="16"/>
      <c r="AO5" s="16"/>
      <c r="AP5" s="16"/>
      <c r="AQ5" s="16"/>
      <c r="AR5" s="17"/>
      <c r="AS5" s="22"/>
      <c r="AT5" s="15"/>
      <c r="AU5" s="16"/>
      <c r="AV5" s="16"/>
      <c r="AW5" s="16"/>
      <c r="AX5" s="16"/>
      <c r="AY5" s="16"/>
      <c r="AZ5" s="16"/>
      <c r="BA5" s="17"/>
      <c r="BB5" s="31"/>
    </row>
    <row r="6" spans="1:54">
      <c r="A6" s="14"/>
      <c r="B6" s="15"/>
      <c r="C6" s="16"/>
      <c r="D6" s="16"/>
      <c r="E6" s="16"/>
      <c r="F6" s="16"/>
      <c r="G6" s="16"/>
      <c r="H6" s="17"/>
      <c r="I6" s="22"/>
      <c r="J6" s="15"/>
      <c r="K6" s="16"/>
      <c r="L6" s="16"/>
      <c r="M6" s="16"/>
      <c r="N6" s="16"/>
      <c r="O6" s="16"/>
      <c r="P6" s="16"/>
      <c r="Q6" s="17"/>
      <c r="R6" s="31"/>
      <c r="S6" s="14"/>
      <c r="T6" s="15"/>
      <c r="U6" s="16"/>
      <c r="V6" s="16"/>
      <c r="W6" s="16"/>
      <c r="X6" s="16"/>
      <c r="Y6" s="16"/>
      <c r="Z6" s="17"/>
      <c r="AA6" s="22"/>
      <c r="AB6" s="15"/>
      <c r="AC6" s="16"/>
      <c r="AD6" s="16"/>
      <c r="AE6" s="16"/>
      <c r="AF6" s="16"/>
      <c r="AG6" s="16"/>
      <c r="AH6" s="16"/>
      <c r="AI6" s="17"/>
      <c r="AJ6" s="31"/>
      <c r="AK6" s="14"/>
      <c r="AL6" s="15"/>
      <c r="AM6" s="16"/>
      <c r="AN6" s="16"/>
      <c r="AO6" s="16"/>
      <c r="AP6" s="16"/>
      <c r="AQ6" s="16"/>
      <c r="AR6" s="17"/>
      <c r="AS6" s="22"/>
      <c r="AT6" s="15"/>
      <c r="AU6" s="16"/>
      <c r="AV6" s="16"/>
      <c r="AW6" s="16"/>
      <c r="AX6" s="16"/>
      <c r="AY6" s="16"/>
      <c r="AZ6" s="16"/>
      <c r="BA6" s="17"/>
      <c r="BB6" s="31"/>
    </row>
    <row r="7" spans="1:54">
      <c r="A7" s="14"/>
      <c r="B7" s="15"/>
      <c r="C7" s="16"/>
      <c r="D7" s="16"/>
      <c r="E7" s="16"/>
      <c r="F7" s="16"/>
      <c r="G7" s="16"/>
      <c r="H7" s="17"/>
      <c r="I7" s="22"/>
      <c r="J7" s="15"/>
      <c r="K7" s="16"/>
      <c r="L7" s="16"/>
      <c r="M7" s="16"/>
      <c r="N7" s="16"/>
      <c r="O7" s="16"/>
      <c r="P7" s="16"/>
      <c r="Q7" s="17"/>
      <c r="R7" s="31"/>
      <c r="S7" s="14"/>
      <c r="T7" s="15"/>
      <c r="U7" s="16"/>
      <c r="V7" s="16"/>
      <c r="W7" s="16"/>
      <c r="X7" s="16"/>
      <c r="Y7" s="16"/>
      <c r="Z7" s="17"/>
      <c r="AA7" s="22"/>
      <c r="AB7" s="15"/>
      <c r="AC7" s="16"/>
      <c r="AD7" s="16"/>
      <c r="AE7" s="16"/>
      <c r="AF7" s="16"/>
      <c r="AG7" s="16"/>
      <c r="AH7" s="16"/>
      <c r="AI7" s="17"/>
      <c r="AJ7" s="31"/>
      <c r="AK7" s="14"/>
      <c r="AL7" s="15"/>
      <c r="AM7" s="16"/>
      <c r="AN7" s="16"/>
      <c r="AO7" s="16"/>
      <c r="AP7" s="16"/>
      <c r="AQ7" s="16"/>
      <c r="AR7" s="17"/>
      <c r="AS7" s="22"/>
      <c r="AT7" s="15"/>
      <c r="AU7" s="16"/>
      <c r="AV7" s="16"/>
      <c r="AW7" s="16"/>
      <c r="AX7" s="16"/>
      <c r="AY7" s="16"/>
      <c r="AZ7" s="16"/>
      <c r="BA7" s="17"/>
      <c r="BB7" s="31"/>
    </row>
    <row r="8" ht="15.75" spans="1:54">
      <c r="A8" s="14"/>
      <c r="B8" s="15"/>
      <c r="C8" s="16"/>
      <c r="D8" s="16"/>
      <c r="E8" s="16"/>
      <c r="F8" s="16"/>
      <c r="G8" s="16"/>
      <c r="H8" s="17"/>
      <c r="I8" s="23"/>
      <c r="J8" s="15"/>
      <c r="K8" s="16"/>
      <c r="L8" s="16"/>
      <c r="M8" s="16"/>
      <c r="N8" s="16"/>
      <c r="O8" s="16"/>
      <c r="P8" s="16"/>
      <c r="Q8" s="17"/>
      <c r="R8" s="32"/>
      <c r="S8" s="14"/>
      <c r="T8" s="15"/>
      <c r="U8" s="16"/>
      <c r="V8" s="16"/>
      <c r="W8" s="16"/>
      <c r="X8" s="16"/>
      <c r="Y8" s="16"/>
      <c r="Z8" s="17"/>
      <c r="AA8" s="23"/>
      <c r="AB8" s="15"/>
      <c r="AC8" s="16"/>
      <c r="AD8" s="16"/>
      <c r="AE8" s="16"/>
      <c r="AF8" s="16"/>
      <c r="AG8" s="16"/>
      <c r="AH8" s="16"/>
      <c r="AI8" s="17"/>
      <c r="AJ8" s="32"/>
      <c r="AK8" s="14"/>
      <c r="AL8" s="15"/>
      <c r="AM8" s="16"/>
      <c r="AN8" s="16"/>
      <c r="AO8" s="16"/>
      <c r="AP8" s="16"/>
      <c r="AQ8" s="16"/>
      <c r="AR8" s="17"/>
      <c r="AS8" s="23"/>
      <c r="AT8" s="15"/>
      <c r="AU8" s="16"/>
      <c r="AV8" s="16"/>
      <c r="AW8" s="16"/>
      <c r="AX8" s="16"/>
      <c r="AY8" s="16"/>
      <c r="AZ8" s="16"/>
      <c r="BA8" s="17"/>
      <c r="BB8" s="32"/>
    </row>
    <row r="9" spans="1:54">
      <c r="A9" s="14"/>
      <c r="B9" s="15"/>
      <c r="C9" s="16"/>
      <c r="D9" s="16"/>
      <c r="E9" s="16"/>
      <c r="F9" s="16"/>
      <c r="G9" s="16"/>
      <c r="H9" s="17"/>
      <c r="I9" s="24" t="s">
        <v>6</v>
      </c>
      <c r="J9" s="15"/>
      <c r="K9" s="16"/>
      <c r="L9" s="16"/>
      <c r="M9" s="16"/>
      <c r="N9" s="16"/>
      <c r="O9" s="16"/>
      <c r="P9" s="16"/>
      <c r="Q9" s="17"/>
      <c r="R9" s="24" t="s">
        <v>7</v>
      </c>
      <c r="S9" s="14"/>
      <c r="T9" s="15"/>
      <c r="U9" s="16"/>
      <c r="V9" s="16"/>
      <c r="W9" s="16"/>
      <c r="X9" s="16"/>
      <c r="Y9" s="16"/>
      <c r="Z9" s="17"/>
      <c r="AA9" s="24" t="s">
        <v>6</v>
      </c>
      <c r="AB9" s="15"/>
      <c r="AC9" s="16"/>
      <c r="AD9" s="16"/>
      <c r="AE9" s="16"/>
      <c r="AF9" s="16"/>
      <c r="AG9" s="16"/>
      <c r="AH9" s="16"/>
      <c r="AI9" s="17"/>
      <c r="AJ9" s="24" t="s">
        <v>7</v>
      </c>
      <c r="AK9" s="14"/>
      <c r="AL9" s="15"/>
      <c r="AM9" s="16"/>
      <c r="AN9" s="16"/>
      <c r="AO9" s="16"/>
      <c r="AP9" s="16"/>
      <c r="AQ9" s="16"/>
      <c r="AR9" s="17"/>
      <c r="AS9" s="24" t="s">
        <v>6</v>
      </c>
      <c r="AT9" s="15"/>
      <c r="AU9" s="16"/>
      <c r="AV9" s="16"/>
      <c r="AW9" s="16"/>
      <c r="AX9" s="16"/>
      <c r="AY9" s="16"/>
      <c r="AZ9" s="16"/>
      <c r="BA9" s="17"/>
      <c r="BB9" s="24" t="s">
        <v>7</v>
      </c>
    </row>
    <row r="10" spans="1:54">
      <c r="A10" s="14"/>
      <c r="B10" s="15"/>
      <c r="C10" s="16"/>
      <c r="D10" s="16"/>
      <c r="E10" s="16"/>
      <c r="F10" s="16"/>
      <c r="G10" s="16"/>
      <c r="H10" s="17"/>
      <c r="I10" s="22">
        <f ca="1">GETPIVOTDATA("Contagem de Destino",'Tabelas Dinamicas'!$D$10)</f>
        <v>30</v>
      </c>
      <c r="J10" s="15"/>
      <c r="K10" s="16"/>
      <c r="L10" s="16"/>
      <c r="M10" s="16"/>
      <c r="N10" s="16"/>
      <c r="O10" s="16"/>
      <c r="P10" s="16"/>
      <c r="Q10" s="17"/>
      <c r="R10" s="22">
        <f>COUNTIF(SituacaoPartidas,"Em Aberto - Atrasada")</f>
        <v>10</v>
      </c>
      <c r="S10" s="14"/>
      <c r="T10" s="15"/>
      <c r="U10" s="16"/>
      <c r="V10" s="16"/>
      <c r="W10" s="16"/>
      <c r="X10" s="16"/>
      <c r="Y10" s="16"/>
      <c r="Z10" s="17"/>
      <c r="AA10" s="22">
        <f ca="1">GETPIVOTDATA("Contagem de Destino",'Tabelas Dinamicas'!$D$10)</f>
        <v>30</v>
      </c>
      <c r="AB10" s="15"/>
      <c r="AC10" s="16"/>
      <c r="AD10" s="16"/>
      <c r="AE10" s="16"/>
      <c r="AF10" s="16"/>
      <c r="AG10" s="16"/>
      <c r="AH10" s="16"/>
      <c r="AI10" s="17"/>
      <c r="AJ10" s="22">
        <f>COUNTIF(SituacaoPartidas,"Em Aberto - Atrasada")</f>
        <v>10</v>
      </c>
      <c r="AK10" s="14"/>
      <c r="AL10" s="15"/>
      <c r="AM10" s="16"/>
      <c r="AN10" s="16"/>
      <c r="AO10" s="16"/>
      <c r="AP10" s="16"/>
      <c r="AQ10" s="16"/>
      <c r="AR10" s="17"/>
      <c r="AS10" s="22">
        <f ca="1">GETPIVOTDATA("Contagem de Destino",'Tabelas Dinamicas'!$D$10)</f>
        <v>30</v>
      </c>
      <c r="AT10" s="15"/>
      <c r="AU10" s="16"/>
      <c r="AV10" s="16"/>
      <c r="AW10" s="16"/>
      <c r="AX10" s="16"/>
      <c r="AY10" s="16"/>
      <c r="AZ10" s="16"/>
      <c r="BA10" s="17"/>
      <c r="BB10" s="22">
        <f>COUNTIF(SituacaoPartidas,"Em Aberto - Atrasada")</f>
        <v>10</v>
      </c>
    </row>
    <row r="11" spans="1:54">
      <c r="A11" s="14"/>
      <c r="B11" s="15"/>
      <c r="C11" s="16"/>
      <c r="D11" s="16"/>
      <c r="E11" s="16"/>
      <c r="F11" s="16"/>
      <c r="G11" s="16"/>
      <c r="H11" s="17"/>
      <c r="I11" s="22"/>
      <c r="J11" s="15"/>
      <c r="K11" s="16"/>
      <c r="L11" s="16"/>
      <c r="M11" s="16"/>
      <c r="N11" s="16"/>
      <c r="O11" s="16"/>
      <c r="P11" s="16"/>
      <c r="Q11" s="17"/>
      <c r="R11" s="22"/>
      <c r="S11" s="14"/>
      <c r="T11" s="15"/>
      <c r="U11" s="16"/>
      <c r="V11" s="16"/>
      <c r="W11" s="16"/>
      <c r="X11" s="16"/>
      <c r="Y11" s="16"/>
      <c r="Z11" s="17"/>
      <c r="AA11" s="22"/>
      <c r="AB11" s="15"/>
      <c r="AC11" s="16"/>
      <c r="AD11" s="16"/>
      <c r="AE11" s="16"/>
      <c r="AF11" s="16"/>
      <c r="AG11" s="16"/>
      <c r="AH11" s="16"/>
      <c r="AI11" s="17"/>
      <c r="AJ11" s="22"/>
      <c r="AK11" s="14"/>
      <c r="AL11" s="15"/>
      <c r="AM11" s="16"/>
      <c r="AN11" s="16"/>
      <c r="AO11" s="16"/>
      <c r="AP11" s="16"/>
      <c r="AQ11" s="16"/>
      <c r="AR11" s="17"/>
      <c r="AS11" s="22"/>
      <c r="AT11" s="15"/>
      <c r="AU11" s="16"/>
      <c r="AV11" s="16"/>
      <c r="AW11" s="16"/>
      <c r="AX11" s="16"/>
      <c r="AY11" s="16"/>
      <c r="AZ11" s="16"/>
      <c r="BA11" s="17"/>
      <c r="BB11" s="22"/>
    </row>
    <row r="12" spans="1:54">
      <c r="A12" s="14"/>
      <c r="B12" s="15"/>
      <c r="C12" s="16"/>
      <c r="D12" s="16"/>
      <c r="E12" s="16"/>
      <c r="F12" s="16"/>
      <c r="G12" s="16"/>
      <c r="H12" s="17"/>
      <c r="I12" s="22"/>
      <c r="J12" s="15"/>
      <c r="K12" s="16"/>
      <c r="L12" s="16"/>
      <c r="M12" s="16"/>
      <c r="N12" s="16"/>
      <c r="O12" s="16"/>
      <c r="P12" s="16"/>
      <c r="Q12" s="17"/>
      <c r="R12" s="22"/>
      <c r="S12" s="14"/>
      <c r="T12" s="15"/>
      <c r="U12" s="16"/>
      <c r="V12" s="16"/>
      <c r="W12" s="16"/>
      <c r="X12" s="16"/>
      <c r="Y12" s="16"/>
      <c r="Z12" s="17"/>
      <c r="AA12" s="22"/>
      <c r="AB12" s="15"/>
      <c r="AC12" s="16"/>
      <c r="AD12" s="16"/>
      <c r="AE12" s="16"/>
      <c r="AF12" s="16"/>
      <c r="AG12" s="16"/>
      <c r="AH12" s="16"/>
      <c r="AI12" s="17"/>
      <c r="AJ12" s="22"/>
      <c r="AK12" s="14"/>
      <c r="AL12" s="15"/>
      <c r="AM12" s="16"/>
      <c r="AN12" s="16"/>
      <c r="AO12" s="16"/>
      <c r="AP12" s="16"/>
      <c r="AQ12" s="16"/>
      <c r="AR12" s="17"/>
      <c r="AS12" s="22"/>
      <c r="AT12" s="15"/>
      <c r="AU12" s="16"/>
      <c r="AV12" s="16"/>
      <c r="AW12" s="16"/>
      <c r="AX12" s="16"/>
      <c r="AY12" s="16"/>
      <c r="AZ12" s="16"/>
      <c r="BA12" s="17"/>
      <c r="BB12" s="22"/>
    </row>
    <row r="13" spans="1:54">
      <c r="A13" s="14"/>
      <c r="B13" s="15"/>
      <c r="C13" s="16"/>
      <c r="D13" s="16"/>
      <c r="E13" s="16"/>
      <c r="F13" s="16"/>
      <c r="G13" s="16"/>
      <c r="H13" s="17"/>
      <c r="I13" s="22"/>
      <c r="J13" s="15"/>
      <c r="K13" s="16"/>
      <c r="L13" s="16"/>
      <c r="M13" s="16"/>
      <c r="N13" s="16"/>
      <c r="O13" s="16"/>
      <c r="P13" s="16"/>
      <c r="Q13" s="17"/>
      <c r="R13" s="22"/>
      <c r="S13" s="14"/>
      <c r="T13" s="15"/>
      <c r="U13" s="16"/>
      <c r="V13" s="16"/>
      <c r="W13" s="16"/>
      <c r="X13" s="16"/>
      <c r="Y13" s="16"/>
      <c r="Z13" s="17"/>
      <c r="AA13" s="22"/>
      <c r="AB13" s="15"/>
      <c r="AC13" s="16"/>
      <c r="AD13" s="16"/>
      <c r="AE13" s="16"/>
      <c r="AF13" s="16"/>
      <c r="AG13" s="16"/>
      <c r="AH13" s="16"/>
      <c r="AI13" s="17"/>
      <c r="AJ13" s="22"/>
      <c r="AK13" s="14"/>
      <c r="AL13" s="15"/>
      <c r="AM13" s="16"/>
      <c r="AN13" s="16"/>
      <c r="AO13" s="16"/>
      <c r="AP13" s="16"/>
      <c r="AQ13" s="16"/>
      <c r="AR13" s="17"/>
      <c r="AS13" s="22"/>
      <c r="AT13" s="15"/>
      <c r="AU13" s="16"/>
      <c r="AV13" s="16"/>
      <c r="AW13" s="16"/>
      <c r="AX13" s="16"/>
      <c r="AY13" s="16"/>
      <c r="AZ13" s="16"/>
      <c r="BA13" s="17"/>
      <c r="BB13" s="22"/>
    </row>
    <row r="14" ht="15.75" spans="1:54">
      <c r="A14" s="14"/>
      <c r="B14" s="15"/>
      <c r="C14" s="16"/>
      <c r="D14" s="16"/>
      <c r="E14" s="16"/>
      <c r="F14" s="16"/>
      <c r="G14" s="16"/>
      <c r="H14" s="17"/>
      <c r="I14" s="23"/>
      <c r="J14" s="15"/>
      <c r="K14" s="16"/>
      <c r="L14" s="16"/>
      <c r="M14" s="16"/>
      <c r="N14" s="16"/>
      <c r="O14" s="16"/>
      <c r="P14" s="16"/>
      <c r="Q14" s="17"/>
      <c r="R14" s="23"/>
      <c r="S14" s="14"/>
      <c r="T14" s="15"/>
      <c r="U14" s="16"/>
      <c r="V14" s="16"/>
      <c r="W14" s="16"/>
      <c r="X14" s="16"/>
      <c r="Y14" s="16"/>
      <c r="Z14" s="17"/>
      <c r="AA14" s="23"/>
      <c r="AB14" s="15"/>
      <c r="AC14" s="16"/>
      <c r="AD14" s="16"/>
      <c r="AE14" s="16"/>
      <c r="AF14" s="16"/>
      <c r="AG14" s="16"/>
      <c r="AH14" s="16"/>
      <c r="AI14" s="17"/>
      <c r="AJ14" s="23"/>
      <c r="AK14" s="14"/>
      <c r="AL14" s="15"/>
      <c r="AM14" s="16"/>
      <c r="AN14" s="16"/>
      <c r="AO14" s="16"/>
      <c r="AP14" s="16"/>
      <c r="AQ14" s="16"/>
      <c r="AR14" s="17"/>
      <c r="AS14" s="23"/>
      <c r="AT14" s="15"/>
      <c r="AU14" s="16"/>
      <c r="AV14" s="16"/>
      <c r="AW14" s="16"/>
      <c r="AX14" s="16"/>
      <c r="AY14" s="16"/>
      <c r="AZ14" s="16"/>
      <c r="BA14" s="17"/>
      <c r="BB14" s="23"/>
    </row>
    <row r="15" spans="1:54">
      <c r="A15" s="14"/>
      <c r="B15" s="15"/>
      <c r="C15" s="16"/>
      <c r="D15" s="16"/>
      <c r="E15" s="16"/>
      <c r="F15" s="16"/>
      <c r="G15" s="16"/>
      <c r="H15" s="17"/>
      <c r="I15" s="24" t="s">
        <v>8</v>
      </c>
      <c r="J15" s="15"/>
      <c r="K15" s="16"/>
      <c r="L15" s="16"/>
      <c r="M15" s="16"/>
      <c r="N15" s="16"/>
      <c r="O15" s="16"/>
      <c r="P15" s="16"/>
      <c r="Q15" s="17"/>
      <c r="R15" s="24" t="s">
        <v>9</v>
      </c>
      <c r="S15" s="14"/>
      <c r="T15" s="15"/>
      <c r="U15" s="16"/>
      <c r="V15" s="16"/>
      <c r="W15" s="16"/>
      <c r="X15" s="16"/>
      <c r="Y15" s="16"/>
      <c r="Z15" s="17"/>
      <c r="AA15" s="24" t="s">
        <v>8</v>
      </c>
      <c r="AB15" s="15"/>
      <c r="AC15" s="16"/>
      <c r="AD15" s="16"/>
      <c r="AE15" s="16"/>
      <c r="AF15" s="16"/>
      <c r="AG15" s="16"/>
      <c r="AH15" s="16"/>
      <c r="AI15" s="17"/>
      <c r="AJ15" s="24" t="s">
        <v>9</v>
      </c>
      <c r="AK15" s="14"/>
      <c r="AL15" s="15"/>
      <c r="AM15" s="16"/>
      <c r="AN15" s="16"/>
      <c r="AO15" s="16"/>
      <c r="AP15" s="16"/>
      <c r="AQ15" s="16"/>
      <c r="AR15" s="17"/>
      <c r="AS15" s="24" t="s">
        <v>8</v>
      </c>
      <c r="AT15" s="15"/>
      <c r="AU15" s="16"/>
      <c r="AV15" s="16"/>
      <c r="AW15" s="16"/>
      <c r="AX15" s="16"/>
      <c r="AY15" s="16"/>
      <c r="AZ15" s="16"/>
      <c r="BA15" s="17"/>
      <c r="BB15" s="24" t="s">
        <v>9</v>
      </c>
    </row>
    <row r="16" customHeight="1" spans="1:54">
      <c r="A16" s="14"/>
      <c r="B16" s="15"/>
      <c r="C16" s="16"/>
      <c r="D16" s="16"/>
      <c r="E16" s="16"/>
      <c r="F16" s="16"/>
      <c r="G16" s="16"/>
      <c r="H16" s="17"/>
      <c r="I16" s="22">
        <f ca="1">I4/I10</f>
        <v>101.433333333333</v>
      </c>
      <c r="J16" s="15"/>
      <c r="K16" s="16"/>
      <c r="L16" s="16"/>
      <c r="M16" s="16"/>
      <c r="N16" s="16"/>
      <c r="O16" s="16"/>
      <c r="P16" s="16"/>
      <c r="Q16" s="17"/>
      <c r="R16" s="22">
        <f>COUNTIF(SituacaoChegadas,"Em aberto*")</f>
        <v>11</v>
      </c>
      <c r="S16" s="14"/>
      <c r="T16" s="15"/>
      <c r="U16" s="16"/>
      <c r="V16" s="16"/>
      <c r="W16" s="16"/>
      <c r="X16" s="16"/>
      <c r="Y16" s="16"/>
      <c r="Z16" s="17"/>
      <c r="AA16" s="22">
        <f ca="1">AA4/AA10</f>
        <v>101.433333333333</v>
      </c>
      <c r="AB16" s="15"/>
      <c r="AC16" s="16"/>
      <c r="AD16" s="16"/>
      <c r="AE16" s="16"/>
      <c r="AF16" s="16"/>
      <c r="AG16" s="16"/>
      <c r="AH16" s="16"/>
      <c r="AI16" s="17"/>
      <c r="AJ16" s="22">
        <f>COUNTIF(SituacaoChegadas,"Em aberto*")</f>
        <v>11</v>
      </c>
      <c r="AK16" s="14"/>
      <c r="AL16" s="15"/>
      <c r="AM16" s="16"/>
      <c r="AN16" s="16"/>
      <c r="AO16" s="16"/>
      <c r="AP16" s="16"/>
      <c r="AQ16" s="16"/>
      <c r="AR16" s="17"/>
      <c r="AS16" s="22">
        <f ca="1">AS4/AS10</f>
        <v>101.433333333333</v>
      </c>
      <c r="AT16" s="15"/>
      <c r="AU16" s="16"/>
      <c r="AV16" s="16"/>
      <c r="AW16" s="16"/>
      <c r="AX16" s="16"/>
      <c r="AY16" s="16"/>
      <c r="AZ16" s="16"/>
      <c r="BA16" s="17"/>
      <c r="BB16" s="22">
        <f>COUNTIF(SituacaoChegadas,"Em aberto*")</f>
        <v>11</v>
      </c>
    </row>
    <row r="17" spans="1:54">
      <c r="A17" s="14"/>
      <c r="B17" s="15"/>
      <c r="C17" s="16"/>
      <c r="D17" s="16"/>
      <c r="E17" s="16"/>
      <c r="F17" s="16"/>
      <c r="G17" s="16"/>
      <c r="H17" s="17"/>
      <c r="I17" s="22"/>
      <c r="J17" s="15"/>
      <c r="K17" s="16"/>
      <c r="L17" s="16"/>
      <c r="M17" s="16"/>
      <c r="N17" s="16"/>
      <c r="O17" s="16"/>
      <c r="P17" s="16"/>
      <c r="Q17" s="17"/>
      <c r="R17" s="22"/>
      <c r="S17" s="14"/>
      <c r="T17" s="15"/>
      <c r="U17" s="16"/>
      <c r="V17" s="16"/>
      <c r="W17" s="16"/>
      <c r="X17" s="16"/>
      <c r="Y17" s="16"/>
      <c r="Z17" s="17"/>
      <c r="AA17" s="22"/>
      <c r="AB17" s="15"/>
      <c r="AC17" s="16"/>
      <c r="AD17" s="16"/>
      <c r="AE17" s="16"/>
      <c r="AF17" s="16"/>
      <c r="AG17" s="16"/>
      <c r="AH17" s="16"/>
      <c r="AI17" s="17"/>
      <c r="AJ17" s="22"/>
      <c r="AK17" s="14"/>
      <c r="AL17" s="15"/>
      <c r="AM17" s="16"/>
      <c r="AN17" s="16"/>
      <c r="AO17" s="16"/>
      <c r="AP17" s="16"/>
      <c r="AQ17" s="16"/>
      <c r="AR17" s="17"/>
      <c r="AS17" s="22"/>
      <c r="AT17" s="15"/>
      <c r="AU17" s="16"/>
      <c r="AV17" s="16"/>
      <c r="AW17" s="16"/>
      <c r="AX17" s="16"/>
      <c r="AY17" s="16"/>
      <c r="AZ17" s="16"/>
      <c r="BA17" s="17"/>
      <c r="BB17" s="22"/>
    </row>
    <row r="18" spans="1:54">
      <c r="A18" s="14"/>
      <c r="B18" s="15"/>
      <c r="C18" s="16"/>
      <c r="D18" s="16"/>
      <c r="E18" s="16"/>
      <c r="F18" s="16"/>
      <c r="G18" s="16"/>
      <c r="H18" s="17"/>
      <c r="I18" s="22"/>
      <c r="J18" s="15"/>
      <c r="K18" s="16"/>
      <c r="L18" s="16"/>
      <c r="M18" s="16"/>
      <c r="N18" s="16"/>
      <c r="O18" s="16"/>
      <c r="P18" s="16"/>
      <c r="Q18" s="17"/>
      <c r="R18" s="22"/>
      <c r="S18" s="14"/>
      <c r="T18" s="15"/>
      <c r="U18" s="16"/>
      <c r="V18" s="16"/>
      <c r="W18" s="16"/>
      <c r="X18" s="16"/>
      <c r="Y18" s="16"/>
      <c r="Z18" s="17"/>
      <c r="AA18" s="22"/>
      <c r="AB18" s="15"/>
      <c r="AC18" s="16"/>
      <c r="AD18" s="16"/>
      <c r="AE18" s="16"/>
      <c r="AF18" s="16"/>
      <c r="AG18" s="16"/>
      <c r="AH18" s="16"/>
      <c r="AI18" s="17"/>
      <c r="AJ18" s="22"/>
      <c r="AK18" s="14"/>
      <c r="AL18" s="15"/>
      <c r="AM18" s="16"/>
      <c r="AN18" s="16"/>
      <c r="AO18" s="16"/>
      <c r="AP18" s="16"/>
      <c r="AQ18" s="16"/>
      <c r="AR18" s="17"/>
      <c r="AS18" s="22"/>
      <c r="AT18" s="15"/>
      <c r="AU18" s="16"/>
      <c r="AV18" s="16"/>
      <c r="AW18" s="16"/>
      <c r="AX18" s="16"/>
      <c r="AY18" s="16"/>
      <c r="AZ18" s="16"/>
      <c r="BA18" s="17"/>
      <c r="BB18" s="22"/>
    </row>
    <row r="19" spans="1:54">
      <c r="A19" s="14"/>
      <c r="B19" s="15"/>
      <c r="C19" s="16"/>
      <c r="D19" s="16"/>
      <c r="E19" s="16"/>
      <c r="F19" s="16"/>
      <c r="G19" s="16"/>
      <c r="H19" s="17"/>
      <c r="I19" s="22"/>
      <c r="J19" s="15"/>
      <c r="K19" s="16"/>
      <c r="L19" s="16"/>
      <c r="M19" s="16"/>
      <c r="N19" s="16"/>
      <c r="O19" s="16"/>
      <c r="P19" s="16"/>
      <c r="Q19" s="17"/>
      <c r="R19" s="22"/>
      <c r="S19" s="14"/>
      <c r="T19" s="15"/>
      <c r="U19" s="16"/>
      <c r="V19" s="16"/>
      <c r="W19" s="16"/>
      <c r="X19" s="16"/>
      <c r="Y19" s="16"/>
      <c r="Z19" s="17"/>
      <c r="AA19" s="22"/>
      <c r="AB19" s="15"/>
      <c r="AC19" s="16"/>
      <c r="AD19" s="16"/>
      <c r="AE19" s="16"/>
      <c r="AF19" s="16"/>
      <c r="AG19" s="16"/>
      <c r="AH19" s="16"/>
      <c r="AI19" s="17"/>
      <c r="AJ19" s="22"/>
      <c r="AK19" s="14"/>
      <c r="AL19" s="15"/>
      <c r="AM19" s="16"/>
      <c r="AN19" s="16"/>
      <c r="AO19" s="16"/>
      <c r="AP19" s="16"/>
      <c r="AQ19" s="16"/>
      <c r="AR19" s="17"/>
      <c r="AS19" s="22"/>
      <c r="AT19" s="15"/>
      <c r="AU19" s="16"/>
      <c r="AV19" s="16"/>
      <c r="AW19" s="16"/>
      <c r="AX19" s="16"/>
      <c r="AY19" s="16"/>
      <c r="AZ19" s="16"/>
      <c r="BA19" s="17"/>
      <c r="BB19" s="22"/>
    </row>
    <row r="20" ht="15.75" spans="1:54">
      <c r="A20" s="14"/>
      <c r="B20" s="18"/>
      <c r="C20" s="19"/>
      <c r="D20" s="19"/>
      <c r="E20" s="19"/>
      <c r="F20" s="19"/>
      <c r="G20" s="19"/>
      <c r="H20" s="20"/>
      <c r="I20" s="23"/>
      <c r="J20" s="18"/>
      <c r="K20" s="19"/>
      <c r="L20" s="19"/>
      <c r="M20" s="19"/>
      <c r="N20" s="19"/>
      <c r="O20" s="19"/>
      <c r="P20" s="19"/>
      <c r="Q20" s="20"/>
      <c r="R20" s="23"/>
      <c r="S20" s="14"/>
      <c r="T20" s="18"/>
      <c r="U20" s="19"/>
      <c r="V20" s="19"/>
      <c r="W20" s="19"/>
      <c r="X20" s="19"/>
      <c r="Y20" s="19"/>
      <c r="Z20" s="20"/>
      <c r="AA20" s="23"/>
      <c r="AB20" s="18"/>
      <c r="AC20" s="19"/>
      <c r="AD20" s="19"/>
      <c r="AE20" s="19"/>
      <c r="AF20" s="19"/>
      <c r="AG20" s="19"/>
      <c r="AH20" s="19"/>
      <c r="AI20" s="20"/>
      <c r="AJ20" s="23"/>
      <c r="AK20" s="14"/>
      <c r="AL20" s="18"/>
      <c r="AM20" s="19"/>
      <c r="AN20" s="19"/>
      <c r="AO20" s="19"/>
      <c r="AP20" s="19"/>
      <c r="AQ20" s="19"/>
      <c r="AR20" s="20"/>
      <c r="AS20" s="23"/>
      <c r="AT20" s="18"/>
      <c r="AU20" s="19"/>
      <c r="AV20" s="19"/>
      <c r="AW20" s="19"/>
      <c r="AX20" s="19"/>
      <c r="AY20" s="19"/>
      <c r="AZ20" s="19"/>
      <c r="BA20" s="20"/>
      <c r="BB20" s="23"/>
    </row>
  </sheetData>
  <mergeCells count="31">
    <mergeCell ref="B1:R1"/>
    <mergeCell ref="T1:AJ1"/>
    <mergeCell ref="AL1:BB1"/>
    <mergeCell ref="B2:R2"/>
    <mergeCell ref="A1:A20"/>
    <mergeCell ref="I4:I8"/>
    <mergeCell ref="I10:I14"/>
    <mergeCell ref="I16:I20"/>
    <mergeCell ref="R4:R8"/>
    <mergeCell ref="R10:R14"/>
    <mergeCell ref="R16:R20"/>
    <mergeCell ref="S1:S20"/>
    <mergeCell ref="AA4:AA8"/>
    <mergeCell ref="AA10:AA14"/>
    <mergeCell ref="AA16:AA20"/>
    <mergeCell ref="AJ4:AJ8"/>
    <mergeCell ref="AJ10:AJ14"/>
    <mergeCell ref="AJ16:AJ20"/>
    <mergeCell ref="AK1:AK20"/>
    <mergeCell ref="AS4:AS8"/>
    <mergeCell ref="AS10:AS14"/>
    <mergeCell ref="AS16:AS20"/>
    <mergeCell ref="BB4:BB8"/>
    <mergeCell ref="BB10:BB14"/>
    <mergeCell ref="BB16:BB20"/>
    <mergeCell ref="AL3:AR20"/>
    <mergeCell ref="AT3:BA20"/>
    <mergeCell ref="T3:Z20"/>
    <mergeCell ref="AB3:AI20"/>
    <mergeCell ref="B3:H20"/>
    <mergeCell ref="J3:Q20"/>
  </mergeCells>
  <conditionalFormatting sqref="B2:R2">
    <cfRule type="containsText" dxfId="27" priority="1" operator="between" text="Média">
      <formula>NOT(ISERROR(SEARCH("Média",B2)))</formula>
    </cfRule>
  </conditionalFormatting>
  <conditionalFormatting sqref="R10:R14">
    <cfRule type="expression" dxfId="28" priority="14">
      <formula>$R$10=$R$16</formula>
    </cfRule>
    <cfRule type="expression" dxfId="29" priority="15">
      <formula>$R$10&gt;=($R$16/2)</formula>
    </cfRule>
  </conditionalFormatting>
  <conditionalFormatting sqref="AJ10:AJ14">
    <cfRule type="expression" dxfId="28" priority="4">
      <formula>$R$10=$R$16</formula>
    </cfRule>
    <cfRule type="expression" dxfId="29" priority="5">
      <formula>$R$10&gt;=($R$16/2)</formula>
    </cfRule>
  </conditionalFormatting>
  <conditionalFormatting sqref="BB10:BB14">
    <cfRule type="expression" dxfId="28" priority="2">
      <formula>$R$10=$R$16</formula>
    </cfRule>
    <cfRule type="expression" dxfId="29" priority="3">
      <formula>$R$10&gt;=($R$16/2)</formula>
    </cfRule>
  </conditionalFormatting>
  <pageMargins left="0.511811024" right="0.511811024" top="0.787401575" bottom="0.787401575" header="0.31496062" footer="0.31496062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E23" sqref="E23"/>
    </sheetView>
  </sheetViews>
  <sheetFormatPr defaultColWidth="9" defaultRowHeight="15" outlineLevelRow="1"/>
  <cols>
    <col min="1" max="1" width="17.5714285714286" customWidth="1"/>
  </cols>
  <sheetData>
    <row r="1" spans="1:1">
      <c r="A1" t="s">
        <v>10</v>
      </c>
    </row>
    <row r="2" spans="1:1">
      <c r="A2">
        <f>AVERAGE(PesoOrigem)</f>
        <v>101.433333333333</v>
      </c>
    </row>
  </sheetData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J22"/>
  <sheetViews>
    <sheetView showGridLines="0" workbookViewId="0">
      <selection activeCell="E24" sqref="E24"/>
    </sheetView>
  </sheetViews>
  <sheetFormatPr defaultColWidth="9" defaultRowHeight="15"/>
  <cols>
    <col min="1" max="1" width="21.1428571428571" style="6"/>
    <col min="2" max="2" width="27" style="6"/>
    <col min="3" max="3" width="21.2857142857143" style="6" customWidth="1"/>
    <col min="4" max="4" width="20.4285714285714" style="6"/>
    <col min="5" max="6" width="21.8571428571429" style="6"/>
    <col min="7" max="10" width="20.2857142857143" style="6" customWidth="1"/>
    <col min="11" max="12" width="19" style="6" customWidth="1"/>
    <col min="13" max="13" width="10.7142857142857" style="6" customWidth="1"/>
    <col min="14" max="16384" width="9.14285714285714" style="6"/>
  </cols>
  <sheetData>
    <row r="10" spans="1:10">
      <c r="A10" s="6" t="s">
        <v>11</v>
      </c>
      <c r="B10" s="6" t="s">
        <v>12</v>
      </c>
      <c r="D10" s="6" t="s">
        <v>13</v>
      </c>
      <c r="E10" s="6" t="s">
        <v>14</v>
      </c>
      <c r="F10" s="6" t="s">
        <v>15</v>
      </c>
      <c r="G10"/>
      <c r="H10"/>
      <c r="I10"/>
      <c r="J10"/>
    </row>
    <row r="11" spans="1:10">
      <c r="A11" s="7" t="s">
        <v>16</v>
      </c>
      <c r="B11" s="8">
        <v>5316.27906976744</v>
      </c>
      <c r="D11" s="6" t="s">
        <v>17</v>
      </c>
      <c r="E11" s="6">
        <v>382</v>
      </c>
      <c r="F11" s="6">
        <v>9</v>
      </c>
      <c r="G11"/>
      <c r="H11"/>
      <c r="I11"/>
      <c r="J11"/>
    </row>
    <row r="12" spans="1:10">
      <c r="A12" s="7" t="s">
        <v>18</v>
      </c>
      <c r="B12" s="8">
        <v>8330.13119533528</v>
      </c>
      <c r="D12" s="6" t="s">
        <v>19</v>
      </c>
      <c r="E12" s="6">
        <v>1193</v>
      </c>
      <c r="F12" s="6">
        <v>5</v>
      </c>
      <c r="G12"/>
      <c r="H12"/>
      <c r="I12"/>
      <c r="J12"/>
    </row>
    <row r="13" spans="1:10">
      <c r="A13" s="7" t="s">
        <v>20</v>
      </c>
      <c r="B13" s="8">
        <v>12010.7969787045</v>
      </c>
      <c r="D13" s="6" t="s">
        <v>21</v>
      </c>
      <c r="E13" s="6">
        <v>5</v>
      </c>
      <c r="F13" s="6">
        <v>2</v>
      </c>
      <c r="G13"/>
      <c r="H13"/>
      <c r="I13"/>
      <c r="J13"/>
    </row>
    <row r="14" spans="1:10">
      <c r="A14" s="7" t="s">
        <v>22</v>
      </c>
      <c r="B14" s="8">
        <v>25657.2072438072</v>
      </c>
      <c r="D14" s="6" t="s">
        <v>23</v>
      </c>
      <c r="E14" s="6">
        <v>55</v>
      </c>
      <c r="F14" s="6">
        <v>4</v>
      </c>
      <c r="G14"/>
      <c r="H14"/>
      <c r="I14"/>
      <c r="J14"/>
    </row>
    <row r="15" spans="1:10">
      <c r="A15"/>
      <c r="B15"/>
      <c r="D15" s="6" t="s">
        <v>24</v>
      </c>
      <c r="E15" s="6">
        <v>76</v>
      </c>
      <c r="F15" s="6">
        <v>3</v>
      </c>
      <c r="G15"/>
      <c r="H15"/>
      <c r="I15"/>
      <c r="J15"/>
    </row>
    <row r="16" spans="1:8">
      <c r="A16"/>
      <c r="B16"/>
      <c r="D16" s="6" t="s">
        <v>25</v>
      </c>
      <c r="E16" s="6">
        <v>1270</v>
      </c>
      <c r="F16" s="6">
        <v>3</v>
      </c>
      <c r="G16"/>
      <c r="H16"/>
    </row>
    <row r="17" spans="1:8">
      <c r="A17"/>
      <c r="B17"/>
      <c r="D17" s="6" t="s">
        <v>26</v>
      </c>
      <c r="E17" s="6">
        <v>39</v>
      </c>
      <c r="F17" s="6">
        <v>3</v>
      </c>
      <c r="G17"/>
      <c r="H17"/>
    </row>
    <row r="18" spans="1:8">
      <c r="A18"/>
      <c r="B18"/>
      <c r="D18" s="6" t="s">
        <v>27</v>
      </c>
      <c r="E18" s="6">
        <v>23</v>
      </c>
      <c r="F18" s="6">
        <v>1</v>
      </c>
      <c r="G18"/>
      <c r="H18"/>
    </row>
    <row r="19" spans="1:8">
      <c r="A19"/>
      <c r="B19"/>
      <c r="D19" s="6" t="s">
        <v>22</v>
      </c>
      <c r="E19" s="6">
        <v>3043</v>
      </c>
      <c r="F19" s="6">
        <v>30</v>
      </c>
      <c r="G19"/>
      <c r="H19"/>
    </row>
    <row r="20" spans="1:8">
      <c r="A20"/>
      <c r="B20"/>
      <c r="D20"/>
      <c r="E20"/>
      <c r="F20"/>
      <c r="G20"/>
      <c r="H20"/>
    </row>
    <row r="21" spans="4:8">
      <c r="D21"/>
      <c r="E21"/>
      <c r="F21"/>
      <c r="G21"/>
      <c r="H21"/>
    </row>
    <row r="22" spans="4:8">
      <c r="D22"/>
      <c r="E22"/>
      <c r="F22"/>
      <c r="G22"/>
      <c r="H22"/>
    </row>
  </sheetData>
  <pageMargins left="0.511811024" right="0.511811024" top="0.787401575" bottom="0.787401575" header="0.31496062" footer="0.31496062"/>
  <pageSetup paperSize="9" orientation="portrait" horizontalDpi="300" verticalDpi="300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abSelected="1" workbookViewId="0">
      <selection activeCell="J7" sqref="J27:J31;J22;J17:J19;J6:J7"/>
    </sheetView>
  </sheetViews>
  <sheetFormatPr defaultColWidth="19.7142857142857" defaultRowHeight="15"/>
  <cols>
    <col min="1" max="1" width="24.2857142857143" customWidth="1"/>
    <col min="2" max="2" width="12.8571428571429" style="2" customWidth="1"/>
    <col min="4" max="4" width="19.7142857142857" style="3"/>
    <col min="6" max="6" width="9" style="2" customWidth="1"/>
    <col min="8" max="8" width="8.28571428571429" style="2" customWidth="1"/>
    <col min="9" max="9" width="12.4285714285714" style="2" customWidth="1"/>
    <col min="10" max="10" width="19.7142857142857" style="2"/>
    <col min="11" max="11" width="7.71428571428571" style="2" customWidth="1"/>
    <col min="12" max="12" width="15.4285714285714" style="2" customWidth="1"/>
  </cols>
  <sheetData>
    <row r="1" s="1" customFormat="1" spans="1:13">
      <c r="A1" s="1" t="s">
        <v>28</v>
      </c>
      <c r="B1" s="1" t="s">
        <v>29</v>
      </c>
      <c r="C1" s="1" t="s">
        <v>30</v>
      </c>
      <c r="D1" s="4" t="s">
        <v>31</v>
      </c>
      <c r="E1" s="1" t="s">
        <v>13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>
      <c r="A2" t="s">
        <v>40</v>
      </c>
      <c r="B2" s="5">
        <v>43525</v>
      </c>
      <c r="C2" t="s">
        <v>41</v>
      </c>
      <c r="D2" s="3">
        <v>869.32</v>
      </c>
      <c r="E2" t="s">
        <v>24</v>
      </c>
      <c r="F2" s="2">
        <v>25</v>
      </c>
      <c r="G2" t="s">
        <v>20</v>
      </c>
      <c r="H2" s="2" t="s">
        <v>42</v>
      </c>
      <c r="I2" s="5">
        <v>43529</v>
      </c>
      <c r="J2" s="2" t="s">
        <v>43</v>
      </c>
      <c r="K2" s="2" t="s">
        <v>44</v>
      </c>
      <c r="L2" s="5">
        <v>43529</v>
      </c>
      <c r="M2" s="2" t="s">
        <v>43</v>
      </c>
    </row>
    <row r="3" spans="1:13">
      <c r="A3" t="s">
        <v>40</v>
      </c>
      <c r="B3" s="5">
        <v>43570</v>
      </c>
      <c r="C3" t="s">
        <v>41</v>
      </c>
      <c r="D3" s="3">
        <v>586.32</v>
      </c>
      <c r="E3" t="s">
        <v>26</v>
      </c>
      <c r="F3" s="2">
        <v>16</v>
      </c>
      <c r="G3" t="s">
        <v>20</v>
      </c>
      <c r="H3" s="2" t="s">
        <v>42</v>
      </c>
      <c r="I3" s="5">
        <v>43575</v>
      </c>
      <c r="J3" s="2" t="s">
        <v>43</v>
      </c>
      <c r="K3" s="2" t="s">
        <v>45</v>
      </c>
      <c r="L3" s="5">
        <v>43575</v>
      </c>
      <c r="M3" s="2" t="s">
        <v>43</v>
      </c>
    </row>
    <row r="4" spans="1:13">
      <c r="A4" t="s">
        <v>40</v>
      </c>
      <c r="B4" s="5">
        <v>43575</v>
      </c>
      <c r="C4" t="s">
        <v>41</v>
      </c>
      <c r="D4" s="3">
        <v>256.32</v>
      </c>
      <c r="E4" t="s">
        <v>26</v>
      </c>
      <c r="F4" s="2">
        <v>9</v>
      </c>
      <c r="G4" t="s">
        <v>20</v>
      </c>
      <c r="H4" s="2" t="s">
        <v>42</v>
      </c>
      <c r="I4" s="5">
        <v>43575</v>
      </c>
      <c r="J4" s="2" t="s">
        <v>43</v>
      </c>
      <c r="K4" s="2" t="s">
        <v>45</v>
      </c>
      <c r="L4" s="5">
        <v>43575</v>
      </c>
      <c r="M4" s="2" t="s">
        <v>43</v>
      </c>
    </row>
    <row r="5" spans="1:13">
      <c r="A5" t="s">
        <v>40</v>
      </c>
      <c r="B5" s="5">
        <v>43744</v>
      </c>
      <c r="C5" t="s">
        <v>41</v>
      </c>
      <c r="D5" s="3">
        <v>726.32</v>
      </c>
      <c r="E5" t="s">
        <v>24</v>
      </c>
      <c r="F5" s="2">
        <v>23</v>
      </c>
      <c r="G5" t="s">
        <v>20</v>
      </c>
      <c r="H5" s="2" t="s">
        <v>42</v>
      </c>
      <c r="I5" s="5">
        <v>43748</v>
      </c>
      <c r="J5" s="2" t="s">
        <v>46</v>
      </c>
      <c r="K5" s="2" t="s">
        <v>44</v>
      </c>
      <c r="L5" s="5">
        <v>43748</v>
      </c>
      <c r="M5" s="2" t="s">
        <v>46</v>
      </c>
    </row>
    <row r="6" spans="1:13">
      <c r="A6" t="s">
        <v>40</v>
      </c>
      <c r="B6" s="5">
        <v>43779</v>
      </c>
      <c r="C6" t="s">
        <v>47</v>
      </c>
      <c r="D6" s="3">
        <v>452.12</v>
      </c>
      <c r="E6" t="s">
        <v>26</v>
      </c>
      <c r="F6" s="2">
        <v>14</v>
      </c>
      <c r="G6" t="s">
        <v>20</v>
      </c>
      <c r="H6" s="2" t="s">
        <v>42</v>
      </c>
      <c r="I6" s="5">
        <v>43819</v>
      </c>
      <c r="J6" s="2" t="s">
        <v>48</v>
      </c>
      <c r="K6" s="2" t="s">
        <v>44</v>
      </c>
      <c r="L6" s="5">
        <v>43819</v>
      </c>
      <c r="M6" s="2" t="s">
        <v>48</v>
      </c>
    </row>
    <row r="7" spans="1:13">
      <c r="A7" t="s">
        <v>40</v>
      </c>
      <c r="B7" s="5">
        <v>43810</v>
      </c>
      <c r="C7" t="s">
        <v>47</v>
      </c>
      <c r="D7" s="3">
        <v>956.32</v>
      </c>
      <c r="E7" t="s">
        <v>24</v>
      </c>
      <c r="F7" s="2">
        <v>28</v>
      </c>
      <c r="G7" t="s">
        <v>20</v>
      </c>
      <c r="H7" s="2" t="s">
        <v>42</v>
      </c>
      <c r="I7" s="5">
        <v>43819</v>
      </c>
      <c r="J7" s="2" t="s">
        <v>48</v>
      </c>
      <c r="K7" s="2" t="s">
        <v>44</v>
      </c>
      <c r="L7" s="5">
        <v>43819</v>
      </c>
      <c r="M7" s="2" t="s">
        <v>48</v>
      </c>
    </row>
    <row r="8" spans="1:13">
      <c r="A8" t="s">
        <v>49</v>
      </c>
      <c r="B8" s="5">
        <v>43557</v>
      </c>
      <c r="C8" t="s">
        <v>41</v>
      </c>
      <c r="D8" s="3">
        <v>2395</v>
      </c>
      <c r="E8" t="s">
        <v>19</v>
      </c>
      <c r="F8" s="2">
        <v>343</v>
      </c>
      <c r="G8" t="s">
        <v>18</v>
      </c>
      <c r="H8" s="2" t="s">
        <v>50</v>
      </c>
      <c r="I8" s="5">
        <v>43567</v>
      </c>
      <c r="J8" s="2" t="s">
        <v>43</v>
      </c>
      <c r="K8" s="2" t="s">
        <v>44</v>
      </c>
      <c r="L8" s="5">
        <v>43570</v>
      </c>
      <c r="M8" s="2" t="s">
        <v>43</v>
      </c>
    </row>
    <row r="9" spans="1:13">
      <c r="A9" t="s">
        <v>49</v>
      </c>
      <c r="B9" s="5">
        <v>43588</v>
      </c>
      <c r="C9" t="s">
        <v>41</v>
      </c>
      <c r="D9" s="3">
        <v>1745.62682215743</v>
      </c>
      <c r="E9" t="s">
        <v>19</v>
      </c>
      <c r="F9" s="2">
        <v>250</v>
      </c>
      <c r="G9" t="s">
        <v>18</v>
      </c>
      <c r="H9" s="2" t="s">
        <v>50</v>
      </c>
      <c r="I9" s="5">
        <v>43595</v>
      </c>
      <c r="J9" s="2" t="s">
        <v>43</v>
      </c>
      <c r="K9" s="2" t="s">
        <v>45</v>
      </c>
      <c r="L9" s="5">
        <v>43598</v>
      </c>
      <c r="M9" s="2" t="s">
        <v>46</v>
      </c>
    </row>
    <row r="10" spans="1:13">
      <c r="A10" t="s">
        <v>49</v>
      </c>
      <c r="B10" s="5">
        <v>43594</v>
      </c>
      <c r="C10" t="s">
        <v>41</v>
      </c>
      <c r="D10" s="3">
        <v>907.725947521866</v>
      </c>
      <c r="E10" t="s">
        <v>19</v>
      </c>
      <c r="F10" s="2">
        <v>130</v>
      </c>
      <c r="G10" t="s">
        <v>18</v>
      </c>
      <c r="H10" s="2" t="s">
        <v>50</v>
      </c>
      <c r="I10" s="5">
        <v>43595</v>
      </c>
      <c r="J10" s="2" t="s">
        <v>43</v>
      </c>
      <c r="K10" s="2" t="s">
        <v>45</v>
      </c>
      <c r="L10" s="5">
        <v>43598</v>
      </c>
      <c r="M10" s="2" t="s">
        <v>46</v>
      </c>
    </row>
    <row r="11" spans="1:13">
      <c r="A11" t="s">
        <v>49</v>
      </c>
      <c r="B11" s="5">
        <v>43605</v>
      </c>
      <c r="C11" t="s">
        <v>41</v>
      </c>
      <c r="D11" s="3">
        <v>1955.10204081633</v>
      </c>
      <c r="E11" t="s">
        <v>19</v>
      </c>
      <c r="F11" s="2">
        <v>280</v>
      </c>
      <c r="G11" t="s">
        <v>18</v>
      </c>
      <c r="H11" s="2" t="s">
        <v>50</v>
      </c>
      <c r="I11" s="5">
        <v>43607</v>
      </c>
      <c r="J11" s="2" t="s">
        <v>43</v>
      </c>
      <c r="K11" s="2" t="s">
        <v>44</v>
      </c>
      <c r="L11" s="5">
        <v>43610</v>
      </c>
      <c r="M11" s="2" t="s">
        <v>43</v>
      </c>
    </row>
    <row r="12" spans="1:13">
      <c r="A12" t="s">
        <v>49</v>
      </c>
      <c r="B12" s="5">
        <v>43663</v>
      </c>
      <c r="C12" t="s">
        <v>41</v>
      </c>
      <c r="D12" s="3">
        <v>1326.67638483965</v>
      </c>
      <c r="E12" t="s">
        <v>19</v>
      </c>
      <c r="F12" s="2">
        <v>190</v>
      </c>
      <c r="G12" t="s">
        <v>18</v>
      </c>
      <c r="H12" s="2" t="s">
        <v>50</v>
      </c>
      <c r="I12" s="5">
        <v>43666</v>
      </c>
      <c r="J12" s="2" t="s">
        <v>43</v>
      </c>
      <c r="K12" s="2" t="s">
        <v>44</v>
      </c>
      <c r="L12" s="5">
        <v>43669</v>
      </c>
      <c r="M12" s="2" t="s">
        <v>43</v>
      </c>
    </row>
    <row r="13" spans="1:13">
      <c r="A13" t="s">
        <v>51</v>
      </c>
      <c r="B13" s="5">
        <v>43652</v>
      </c>
      <c r="C13" t="s">
        <v>41</v>
      </c>
      <c r="D13" s="3">
        <v>600</v>
      </c>
      <c r="E13" t="s">
        <v>23</v>
      </c>
      <c r="F13" s="2">
        <v>15</v>
      </c>
      <c r="G13" t="s">
        <v>20</v>
      </c>
      <c r="H13" s="2" t="s">
        <v>52</v>
      </c>
      <c r="I13" s="5">
        <v>43653</v>
      </c>
      <c r="J13" s="2" t="s">
        <v>43</v>
      </c>
      <c r="K13" s="2" t="s">
        <v>53</v>
      </c>
      <c r="L13" s="5">
        <v>43658</v>
      </c>
      <c r="M13" s="2" t="s">
        <v>43</v>
      </c>
    </row>
    <row r="14" spans="1:13">
      <c r="A14" t="s">
        <v>51</v>
      </c>
      <c r="B14" s="5">
        <v>43687</v>
      </c>
      <c r="C14" t="s">
        <v>41</v>
      </c>
      <c r="D14" s="3">
        <v>920</v>
      </c>
      <c r="E14" t="s">
        <v>27</v>
      </c>
      <c r="F14" s="2">
        <v>23</v>
      </c>
      <c r="G14" t="s">
        <v>20</v>
      </c>
      <c r="H14" s="2" t="s">
        <v>52</v>
      </c>
      <c r="I14" s="5">
        <v>43693</v>
      </c>
      <c r="J14" s="2" t="s">
        <v>43</v>
      </c>
      <c r="K14" s="2" t="s">
        <v>53</v>
      </c>
      <c r="L14" s="5">
        <v>43668</v>
      </c>
      <c r="M14" s="2" t="s">
        <v>46</v>
      </c>
    </row>
    <row r="15" spans="1:13">
      <c r="A15" t="s">
        <v>51</v>
      </c>
      <c r="B15" s="5">
        <v>43692</v>
      </c>
      <c r="C15" t="s">
        <v>41</v>
      </c>
      <c r="D15" s="3">
        <v>440</v>
      </c>
      <c r="E15" t="s">
        <v>23</v>
      </c>
      <c r="F15" s="2">
        <v>11</v>
      </c>
      <c r="G15" t="s">
        <v>20</v>
      </c>
      <c r="H15" s="2" t="s">
        <v>52</v>
      </c>
      <c r="I15" s="5">
        <v>43693</v>
      </c>
      <c r="J15" s="2" t="s">
        <v>43</v>
      </c>
      <c r="K15" s="2" t="s">
        <v>44</v>
      </c>
      <c r="L15" s="5">
        <v>43700</v>
      </c>
      <c r="M15" s="2" t="s">
        <v>46</v>
      </c>
    </row>
    <row r="16" spans="1:13">
      <c r="A16" t="s">
        <v>51</v>
      </c>
      <c r="B16" s="5">
        <v>43758</v>
      </c>
      <c r="C16" t="s">
        <v>41</v>
      </c>
      <c r="D16" s="3">
        <v>680</v>
      </c>
      <c r="E16" t="s">
        <v>23</v>
      </c>
      <c r="F16" s="2">
        <v>17</v>
      </c>
      <c r="G16" t="s">
        <v>20</v>
      </c>
      <c r="H16" s="2" t="s">
        <v>52</v>
      </c>
      <c r="I16" s="5">
        <v>43760</v>
      </c>
      <c r="J16" s="2" t="s">
        <v>43</v>
      </c>
      <c r="K16" s="2" t="s">
        <v>42</v>
      </c>
      <c r="L16" s="5">
        <v>43766</v>
      </c>
      <c r="M16" s="2" t="s">
        <v>43</v>
      </c>
    </row>
    <row r="17" spans="1:13">
      <c r="A17" t="s">
        <v>51</v>
      </c>
      <c r="B17" s="5">
        <v>43800</v>
      </c>
      <c r="C17" t="s">
        <v>47</v>
      </c>
      <c r="D17" s="3">
        <v>120</v>
      </c>
      <c r="E17" t="s">
        <v>21</v>
      </c>
      <c r="F17" s="2">
        <v>3</v>
      </c>
      <c r="G17" t="s">
        <v>20</v>
      </c>
      <c r="H17" s="2" t="s">
        <v>52</v>
      </c>
      <c r="I17" s="5">
        <v>43804</v>
      </c>
      <c r="J17" s="2" t="s">
        <v>48</v>
      </c>
      <c r="K17" s="2" t="s">
        <v>44</v>
      </c>
      <c r="L17" s="5">
        <v>43811</v>
      </c>
      <c r="M17" s="2" t="s">
        <v>48</v>
      </c>
    </row>
    <row r="18" spans="1:13">
      <c r="A18" t="s">
        <v>51</v>
      </c>
      <c r="B18" s="5">
        <v>43833</v>
      </c>
      <c r="C18" t="s">
        <v>47</v>
      </c>
      <c r="D18" s="3">
        <v>480</v>
      </c>
      <c r="E18" t="s">
        <v>23</v>
      </c>
      <c r="F18" s="2">
        <v>12</v>
      </c>
      <c r="G18" t="s">
        <v>20</v>
      </c>
      <c r="H18" s="2" t="s">
        <v>52</v>
      </c>
      <c r="I18" s="5">
        <v>43845</v>
      </c>
      <c r="J18" s="2" t="s">
        <v>48</v>
      </c>
      <c r="K18" s="2" t="s">
        <v>44</v>
      </c>
      <c r="L18" s="5">
        <v>43486</v>
      </c>
      <c r="M18" s="2" t="s">
        <v>48</v>
      </c>
    </row>
    <row r="19" spans="1:13">
      <c r="A19" t="s">
        <v>51</v>
      </c>
      <c r="B19" s="5">
        <v>43845</v>
      </c>
      <c r="C19" t="s">
        <v>47</v>
      </c>
      <c r="D19" s="3">
        <v>80</v>
      </c>
      <c r="E19" t="s">
        <v>21</v>
      </c>
      <c r="F19" s="2">
        <v>2</v>
      </c>
      <c r="G19" t="s">
        <v>20</v>
      </c>
      <c r="H19" s="2" t="s">
        <v>52</v>
      </c>
      <c r="I19" s="5">
        <v>43845</v>
      </c>
      <c r="J19" s="2" t="s">
        <v>48</v>
      </c>
      <c r="K19" s="2" t="s">
        <v>44</v>
      </c>
      <c r="L19" s="5">
        <v>43486</v>
      </c>
      <c r="M19" s="2" t="s">
        <v>48</v>
      </c>
    </row>
    <row r="20" spans="1:13">
      <c r="A20" t="s">
        <v>54</v>
      </c>
      <c r="B20" s="5">
        <v>43714</v>
      </c>
      <c r="C20" t="s">
        <v>41</v>
      </c>
      <c r="D20" s="3">
        <v>1800</v>
      </c>
      <c r="E20" t="s">
        <v>25</v>
      </c>
      <c r="F20" s="2">
        <v>430</v>
      </c>
      <c r="G20" t="s">
        <v>16</v>
      </c>
      <c r="H20" s="2" t="s">
        <v>44</v>
      </c>
      <c r="I20" s="5">
        <v>43715</v>
      </c>
      <c r="J20" s="2" t="s">
        <v>43</v>
      </c>
      <c r="K20" s="2" t="s">
        <v>44</v>
      </c>
      <c r="L20" s="5">
        <v>43715</v>
      </c>
      <c r="M20" s="2" t="s">
        <v>43</v>
      </c>
    </row>
    <row r="21" spans="1:13">
      <c r="A21" t="s">
        <v>54</v>
      </c>
      <c r="B21" s="5">
        <v>43753</v>
      </c>
      <c r="C21" t="s">
        <v>41</v>
      </c>
      <c r="D21" s="3">
        <v>1883.72093023256</v>
      </c>
      <c r="E21" t="s">
        <v>25</v>
      </c>
      <c r="F21" s="2">
        <v>450</v>
      </c>
      <c r="G21" t="s">
        <v>16</v>
      </c>
      <c r="H21" s="2" t="s">
        <v>44</v>
      </c>
      <c r="I21" s="5">
        <v>43754</v>
      </c>
      <c r="J21" s="2" t="s">
        <v>43</v>
      </c>
      <c r="K21" s="2" t="s">
        <v>44</v>
      </c>
      <c r="L21" s="5">
        <v>43754</v>
      </c>
      <c r="M21" s="2" t="s">
        <v>43</v>
      </c>
    </row>
    <row r="22" spans="1:13">
      <c r="A22" t="s">
        <v>54</v>
      </c>
      <c r="B22" s="5">
        <v>43819</v>
      </c>
      <c r="C22" t="s">
        <v>47</v>
      </c>
      <c r="D22" s="3">
        <v>1632.55813953488</v>
      </c>
      <c r="E22" t="s">
        <v>25</v>
      </c>
      <c r="F22" s="2">
        <v>390</v>
      </c>
      <c r="G22" t="s">
        <v>16</v>
      </c>
      <c r="H22" s="2" t="s">
        <v>44</v>
      </c>
      <c r="I22" s="5">
        <v>43821</v>
      </c>
      <c r="J22" s="2" t="s">
        <v>48</v>
      </c>
      <c r="K22" s="2" t="s">
        <v>44</v>
      </c>
      <c r="L22" s="5">
        <v>43821</v>
      </c>
      <c r="M22" s="2" t="s">
        <v>48</v>
      </c>
    </row>
    <row r="23" spans="1:13">
      <c r="A23" t="s">
        <v>55</v>
      </c>
      <c r="B23" s="5">
        <v>43556</v>
      </c>
      <c r="C23" t="s">
        <v>41</v>
      </c>
      <c r="D23" s="3">
        <v>916.125</v>
      </c>
      <c r="E23" t="s">
        <v>17</v>
      </c>
      <c r="F23" s="2">
        <v>25</v>
      </c>
      <c r="G23" t="s">
        <v>20</v>
      </c>
      <c r="H23" s="2" t="s">
        <v>44</v>
      </c>
      <c r="I23" s="5">
        <v>43560</v>
      </c>
      <c r="J23" s="2" t="s">
        <v>43</v>
      </c>
      <c r="K23" s="2" t="s">
        <v>44</v>
      </c>
      <c r="L23" s="5">
        <v>43560</v>
      </c>
      <c r="M23" s="2" t="s">
        <v>43</v>
      </c>
    </row>
    <row r="24" spans="1:13">
      <c r="A24" t="s">
        <v>55</v>
      </c>
      <c r="B24" s="5">
        <v>43592</v>
      </c>
      <c r="C24" t="s">
        <v>41</v>
      </c>
      <c r="D24" s="3">
        <v>854.4</v>
      </c>
      <c r="E24" t="s">
        <v>17</v>
      </c>
      <c r="F24" s="2">
        <v>30</v>
      </c>
      <c r="G24" t="s">
        <v>20</v>
      </c>
      <c r="H24" s="2" t="s">
        <v>44</v>
      </c>
      <c r="I24" s="5">
        <v>43595</v>
      </c>
      <c r="J24" s="2" t="s">
        <v>43</v>
      </c>
      <c r="K24" s="2" t="s">
        <v>44</v>
      </c>
      <c r="L24" s="5">
        <v>43595</v>
      </c>
      <c r="M24" s="2" t="s">
        <v>43</v>
      </c>
    </row>
    <row r="25" spans="1:13">
      <c r="A25" t="s">
        <v>55</v>
      </c>
      <c r="B25" s="5">
        <v>43605</v>
      </c>
      <c r="C25" t="s">
        <v>41</v>
      </c>
      <c r="D25" s="3">
        <v>884.215652173913</v>
      </c>
      <c r="E25" t="s">
        <v>17</v>
      </c>
      <c r="F25" s="2">
        <v>28</v>
      </c>
      <c r="G25" t="s">
        <v>20</v>
      </c>
      <c r="H25" s="2" t="s">
        <v>44</v>
      </c>
      <c r="I25" s="5">
        <v>43607</v>
      </c>
      <c r="J25" s="2" t="s">
        <v>43</v>
      </c>
      <c r="K25" s="2" t="s">
        <v>44</v>
      </c>
      <c r="L25" s="5">
        <v>43607</v>
      </c>
      <c r="M25" s="2" t="s">
        <v>43</v>
      </c>
    </row>
    <row r="26" spans="1:13">
      <c r="A26" t="s">
        <v>55</v>
      </c>
      <c r="B26" s="5">
        <v>43799</v>
      </c>
      <c r="C26" t="s">
        <v>41</v>
      </c>
      <c r="D26" s="3">
        <v>645.885714285714</v>
      </c>
      <c r="E26" t="s">
        <v>17</v>
      </c>
      <c r="F26" s="2">
        <v>20</v>
      </c>
      <c r="G26" t="s">
        <v>20</v>
      </c>
      <c r="H26" s="2" t="s">
        <v>44</v>
      </c>
      <c r="I26" s="5">
        <v>43804</v>
      </c>
      <c r="J26" s="2" t="s">
        <v>43</v>
      </c>
      <c r="K26" s="2" t="s">
        <v>44</v>
      </c>
      <c r="L26" s="5">
        <v>43804</v>
      </c>
      <c r="M26" s="2" t="s">
        <v>43</v>
      </c>
    </row>
    <row r="27" spans="1:13">
      <c r="A27" t="s">
        <v>55</v>
      </c>
      <c r="B27" s="5">
        <v>43806</v>
      </c>
      <c r="C27" t="s">
        <v>47</v>
      </c>
      <c r="D27" s="3">
        <v>614.777142857143</v>
      </c>
      <c r="E27" t="s">
        <v>17</v>
      </c>
      <c r="F27" s="2">
        <v>18</v>
      </c>
      <c r="G27" t="s">
        <v>20</v>
      </c>
      <c r="H27" s="2" t="s">
        <v>44</v>
      </c>
      <c r="I27" s="5">
        <v>43808</v>
      </c>
      <c r="J27" s="2" t="s">
        <v>56</v>
      </c>
      <c r="K27" s="2" t="s">
        <v>44</v>
      </c>
      <c r="L27" s="5">
        <v>43808</v>
      </c>
      <c r="M27" s="2" t="s">
        <v>56</v>
      </c>
    </row>
    <row r="28" spans="1:13">
      <c r="A28" t="s">
        <v>55</v>
      </c>
      <c r="B28" s="5">
        <v>43840</v>
      </c>
      <c r="C28" t="s">
        <v>47</v>
      </c>
      <c r="D28" s="3">
        <v>174.562682215743</v>
      </c>
      <c r="E28" t="s">
        <v>17</v>
      </c>
      <c r="F28" s="2">
        <v>25</v>
      </c>
      <c r="G28" t="s">
        <v>20</v>
      </c>
      <c r="H28" s="2" t="s">
        <v>44</v>
      </c>
      <c r="I28" s="5">
        <v>43842</v>
      </c>
      <c r="J28" s="2" t="s">
        <v>48</v>
      </c>
      <c r="K28" s="2" t="s">
        <v>44</v>
      </c>
      <c r="L28" s="5">
        <v>43842</v>
      </c>
      <c r="M28" s="2" t="s">
        <v>48</v>
      </c>
    </row>
    <row r="29" spans="1:13">
      <c r="A29" t="s">
        <v>55</v>
      </c>
      <c r="B29" s="5">
        <v>43852</v>
      </c>
      <c r="C29" t="s">
        <v>47</v>
      </c>
      <c r="D29" s="3">
        <v>251.370262390671</v>
      </c>
      <c r="E29" t="s">
        <v>17</v>
      </c>
      <c r="F29" s="2">
        <v>36</v>
      </c>
      <c r="G29" t="s">
        <v>20</v>
      </c>
      <c r="H29" s="2" t="s">
        <v>44</v>
      </c>
      <c r="I29" s="5">
        <v>43854</v>
      </c>
      <c r="J29" s="2" t="s">
        <v>48</v>
      </c>
      <c r="K29" s="2" t="s">
        <v>44</v>
      </c>
      <c r="L29" s="5">
        <v>43854</v>
      </c>
      <c r="M29" s="2" t="s">
        <v>48</v>
      </c>
    </row>
    <row r="30" spans="1:13">
      <c r="A30" t="s">
        <v>55</v>
      </c>
      <c r="B30" s="5">
        <v>43852</v>
      </c>
      <c r="C30" t="s">
        <v>47</v>
      </c>
      <c r="D30" s="3">
        <v>251.370262390671</v>
      </c>
      <c r="E30" t="s">
        <v>17</v>
      </c>
      <c r="F30" s="2">
        <v>100</v>
      </c>
      <c r="G30" t="s">
        <v>20</v>
      </c>
      <c r="H30" s="2" t="s">
        <v>44</v>
      </c>
      <c r="I30" s="5">
        <v>43854</v>
      </c>
      <c r="J30" s="2" t="s">
        <v>48</v>
      </c>
      <c r="K30" s="2" t="s">
        <v>44</v>
      </c>
      <c r="L30" s="5">
        <v>43854</v>
      </c>
      <c r="M30" s="2" t="s">
        <v>48</v>
      </c>
    </row>
    <row r="31" spans="1:13">
      <c r="A31" t="s">
        <v>55</v>
      </c>
      <c r="B31" s="5">
        <v>43852</v>
      </c>
      <c r="C31" t="s">
        <v>47</v>
      </c>
      <c r="D31" s="3">
        <v>251.370262390671</v>
      </c>
      <c r="E31" t="s">
        <v>17</v>
      </c>
      <c r="F31" s="2">
        <v>100</v>
      </c>
      <c r="G31" t="s">
        <v>20</v>
      </c>
      <c r="H31" s="2" t="s">
        <v>44</v>
      </c>
      <c r="I31" s="5">
        <v>43854</v>
      </c>
      <c r="J31" s="2" t="s">
        <v>48</v>
      </c>
      <c r="K31" s="2" t="s">
        <v>44</v>
      </c>
      <c r="L31" s="5">
        <v>43854</v>
      </c>
      <c r="M31" s="2" t="s">
        <v>48</v>
      </c>
    </row>
    <row r="32" spans="2:2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</sheetData>
  <pageMargins left="0.511811024" right="0.511811024" top="0.787401575" bottom="0.787401575" header="0.31496062" footer="0.31496062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o "   m a : c o n t e n t T y p e I D = " 0 x 0 1 0 1 0 0 D A D A A 8 2 B 3 7 D 6 A 3 4 3 9 6 C 9 A 7 9 3 8 2 D 3 2 2 B 2 "   m a : c o n t e n t T y p e V e r s i o n = " 7 "   m a : c o n t e n t T y p e D e s c r i p t i o n = " C r i e   u m   n o v o   d o c u m e n t o . "   m a : c o n t e n t T y p e S c o p e = " "   m a : v e r s i o n I D = " 1 7 9 3 8 2 5 d 7 b 0 5 e a 3 9 8 9 b e c f a 6 f 4 c 7 4 5 d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5 6 e 6 b 8 5 b c 7 9 c 9 1 5 f b 5 c 2 0 b 4 4 a 8 8 e b 3 f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4 4 4 7 3 e 9 6 - b a d 3 - 4 c c d - b 3 d b - 2 4 3 8 e 2 a b a d e 5 " >  
 < x s d : i m p o r t   n a m e s p a c e = " 4 4 4 7 3 e 9 6 - b a d 3 - 4 c c d - b 3 d b - 2 4 3 8 e 2 a b a d e 5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D a t e T a k e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4 4 7 3 e 9 6 - b a d 3 - 4 c c d - b 3 d b - 2 4 3 8 e 2 a b a d e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B4CE2725-B27F-4F45-8730-2F37D1E15C2D}">
  <ds:schemaRefs/>
</ds:datastoreItem>
</file>

<file path=customXml/itemProps2.xml><?xml version="1.0" encoding="utf-8"?>
<ds:datastoreItem xmlns:ds="http://schemas.openxmlformats.org/officeDocument/2006/customXml" ds:itemID="{7B1E2AAA-2183-4DCF-A571-7D87F752D774}">
  <ds:schemaRefs/>
</ds:datastoreItem>
</file>

<file path=customXml/itemProps3.xml><?xml version="1.0" encoding="utf-8"?>
<ds:datastoreItem xmlns:ds="http://schemas.openxmlformats.org/officeDocument/2006/customXml" ds:itemID="{5E692FDF-EAFF-4092-8ABB-67254EBFAA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Indicadores Base</vt:lpstr>
      <vt:lpstr>Tabelas Dinamicas</vt:lpstr>
      <vt:lpstr>Controle de Entregas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fabio</cp:lastModifiedBy>
  <dcterms:created xsi:type="dcterms:W3CDTF">2020-01-28T18:38:00Z</dcterms:created>
  <dcterms:modified xsi:type="dcterms:W3CDTF">2023-04-23T02:28:58Z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  <property fmtid="{D5CDD505-2E9C-101B-9397-08002B2CF9AE}" pid="3" name="ICV">
    <vt:lpwstr>8BD5FB644F384483ADEB76D05A1740FB</vt:lpwstr>
  </property>
  <property fmtid="{D5CDD505-2E9C-101B-9397-08002B2CF9AE}" pid="4" name="KSOProductBuildVer">
    <vt:lpwstr>1046-11.2.0.11536</vt:lpwstr>
  </property>
</Properties>
</file>