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450" yWindow="660" windowWidth="17010" windowHeight="12840"/>
  </bookViews>
  <sheets>
    <sheet name="Projektstatusbericht" sheetId="1" r:id="rId1"/>
    <sheet name="Auslastungsplanung" sheetId="2" r:id="rId2"/>
  </sheets>
  <definedNames>
    <definedName name="_palopasteviewcolwidth" localSheetId="1">14</definedName>
    <definedName name="_palopasteviewcolwidth" localSheetId="0">14</definedName>
    <definedName name="_palopasteviewident" localSheetId="1">TRUE</definedName>
    <definedName name="_palopasteviewident" localSheetId="0">TRUE</definedName>
    <definedName name="_palopasteviewzerosuppression" localSheetId="1">FALSE</definedName>
    <definedName name="_palopasteviewzerosuppression" localSheetId="0">FALSE</definedName>
    <definedName name="_palopasteviewzerosuppressionalsocalculatednull" localSheetId="1">FALSE</definedName>
    <definedName name="_palopasteviewzerosuppressionalsocalculatednull" localSheetId="0">FALSE</definedName>
  </definedNames>
  <calcPr calcId="125725"/>
</workbook>
</file>

<file path=xl/calcChain.xml><?xml version="1.0" encoding="utf-8"?>
<calcChain xmlns="http://schemas.openxmlformats.org/spreadsheetml/2006/main">
  <c r="A23" i="2"/>
  <c r="A21"/>
  <c r="A19"/>
  <c r="A17"/>
  <c r="A15"/>
  <c r="A13"/>
  <c r="A11"/>
  <c r="C10"/>
  <c r="A22"/>
  <c r="A20"/>
  <c r="A18"/>
  <c r="A16"/>
  <c r="A14"/>
  <c r="A12"/>
  <c r="D10"/>
  <c r="B10"/>
  <c r="E10" i="1"/>
  <c r="D10"/>
  <c r="D4"/>
  <c r="A12"/>
  <c r="B10"/>
  <c r="D7"/>
  <c r="E7"/>
  <c r="B3"/>
  <c r="J17"/>
  <c r="D5"/>
  <c r="D8"/>
  <c r="E8" s="1"/>
  <c r="J18"/>
  <c r="C10"/>
  <c r="A11"/>
  <c r="E5"/>
  <c r="D6"/>
  <c r="E6" s="1"/>
  <c r="E4"/>
  <c r="B11"/>
  <c r="E12"/>
  <c r="D11"/>
  <c r="E11"/>
  <c r="D12"/>
  <c r="C11"/>
  <c r="B12"/>
  <c r="C12"/>
  <c r="C11" i="2"/>
  <c r="C13"/>
  <c r="C15"/>
  <c r="C17"/>
  <c r="C19"/>
  <c r="C21"/>
  <c r="C23"/>
  <c r="C22"/>
  <c r="D22"/>
  <c r="B22"/>
  <c r="C20"/>
  <c r="D20"/>
  <c r="B20"/>
  <c r="C18"/>
  <c r="D18"/>
  <c r="B18"/>
  <c r="C16"/>
  <c r="D16"/>
  <c r="B16"/>
  <c r="C14"/>
  <c r="D14"/>
  <c r="B14"/>
  <c r="C12"/>
  <c r="D12"/>
  <c r="B12"/>
  <c r="D23"/>
  <c r="D21"/>
  <c r="D19"/>
  <c r="D17"/>
  <c r="D15"/>
  <c r="D13"/>
  <c r="D11"/>
  <c r="B23"/>
  <c r="B21"/>
  <c r="B19"/>
  <c r="B17"/>
  <c r="B15"/>
  <c r="B13"/>
  <c r="B11"/>
  <c r="E3" i="1" l="1"/>
  <c r="H5"/>
  <c r="H4"/>
  <c r="C5" i="2"/>
  <c r="C6" s="1"/>
  <c r="C7" s="1"/>
  <c r="C8" s="1"/>
  <c r="D5"/>
  <c r="D6" s="1"/>
  <c r="D7" s="1"/>
  <c r="D8" s="1"/>
  <c r="B5"/>
  <c r="B6" s="1"/>
  <c r="B7" s="1"/>
  <c r="B8" s="1"/>
  <c r="H6" i="1" l="1"/>
</calcChain>
</file>

<file path=xl/sharedStrings.xml><?xml version="1.0" encoding="utf-8"?>
<sst xmlns="http://schemas.openxmlformats.org/spreadsheetml/2006/main" count="44" uniqueCount="33">
  <si>
    <t>Gesamtaufwand</t>
  </si>
  <si>
    <t>Plan:</t>
  </si>
  <si>
    <t>Ist:</t>
  </si>
  <si>
    <t>Differenz:</t>
  </si>
  <si>
    <t>Aufwand-Ist</t>
  </si>
  <si>
    <t>Bugs-Offen</t>
  </si>
  <si>
    <t>Projektfaktor:</t>
  </si>
  <si>
    <t>Reststunden:</t>
  </si>
  <si>
    <t>Personentage:</t>
  </si>
  <si>
    <t>Distanz (Tage inkl. WE)</t>
  </si>
  <si>
    <t>Frei ab:</t>
  </si>
  <si>
    <t>Projektstatusbericht</t>
  </si>
  <si>
    <t>Produkt:</t>
  </si>
  <si>
    <t>Produkt(e):</t>
  </si>
  <si>
    <t>Palo Optionen</t>
  </si>
  <si>
    <t>Datenbank:</t>
  </si>
  <si>
    <t>Offene Bugs</t>
  </si>
  <si>
    <t>Aufwand-Plan</t>
  </si>
  <si>
    <t>Palo Cubes</t>
  </si>
  <si>
    <t>Aufwand-Ist:</t>
  </si>
  <si>
    <t>Aufwand-Plan:</t>
  </si>
  <si>
    <t>Bugs-Offen:</t>
  </si>
  <si>
    <t>Palo Dimensionen:</t>
  </si>
  <si>
    <t>Entwickler:</t>
  </si>
  <si>
    <t>Zeit:</t>
  </si>
  <si>
    <t>Offene Bugs:</t>
  </si>
  <si>
    <t>Entwickler</t>
  </si>
  <si>
    <t>Produkt</t>
  </si>
  <si>
    <t>Zeit</t>
  </si>
  <si>
    <t>Auslastungsplanung</t>
  </si>
  <si>
    <t>Palo Dimensionen</t>
  </si>
  <si>
    <t>Workaround für Problem 1</t>
  </si>
  <si>
    <t>Local/bugzilla</t>
  </si>
</sst>
</file>

<file path=xl/styles.xml><?xml version="1.0" encoding="utf-8"?>
<styleSheet xmlns="http://schemas.openxmlformats.org/spreadsheetml/2006/main">
  <numFmts count="1">
    <numFmt numFmtId="164" formatCode=";;;"/>
  </numFmts>
  <fonts count="12">
    <font>
      <sz val="10"/>
      <name val="Arial"/>
    </font>
    <font>
      <sz val="11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  <scheme val="minor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55"/>
      </left>
      <right style="thin">
        <color indexed="64"/>
      </right>
      <top/>
      <bottom style="double">
        <color indexed="64"/>
      </bottom>
      <diagonal/>
    </border>
    <border>
      <left style="hair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</borders>
  <cellStyleXfs count="21">
    <xf numFmtId="0" fontId="0" fillId="0" borderId="0"/>
    <xf numFmtId="0" fontId="1" fillId="2" borderId="0">
      <alignment horizontal="left"/>
    </xf>
    <xf numFmtId="0" fontId="1" fillId="3" borderId="0">
      <alignment horizontal="left"/>
    </xf>
    <xf numFmtId="0" fontId="2" fillId="4" borderId="0">
      <alignment horizontal="left"/>
    </xf>
    <xf numFmtId="0" fontId="1" fillId="5" borderId="0">
      <alignment horizontal="left"/>
    </xf>
    <xf numFmtId="0" fontId="1" fillId="6" borderId="0">
      <alignment horizontal="left"/>
    </xf>
    <xf numFmtId="0" fontId="3" fillId="7" borderId="0">
      <alignment horizontal="left"/>
    </xf>
    <xf numFmtId="164" fontId="1" fillId="0" borderId="0">
      <alignment horizontal="left"/>
    </xf>
    <xf numFmtId="164" fontId="4" fillId="0" borderId="0">
      <alignment horizontal="left"/>
    </xf>
    <xf numFmtId="0" fontId="1" fillId="6" borderId="0"/>
    <xf numFmtId="164" fontId="1" fillId="0" borderId="0"/>
    <xf numFmtId="164" fontId="4" fillId="0" borderId="0"/>
    <xf numFmtId="49" fontId="1" fillId="2" borderId="0">
      <alignment horizontal="left"/>
    </xf>
    <xf numFmtId="49" fontId="1" fillId="3" borderId="0">
      <alignment horizontal="left"/>
    </xf>
    <xf numFmtId="49" fontId="3" fillId="4" borderId="0">
      <alignment horizontal="left"/>
    </xf>
    <xf numFmtId="4" fontId="5" fillId="8" borderId="1"/>
    <xf numFmtId="0" fontId="1" fillId="10" borderId="4">
      <alignment horizontal="left"/>
    </xf>
    <xf numFmtId="49" fontId="1" fillId="5" borderId="0">
      <alignment horizontal="left"/>
    </xf>
    <xf numFmtId="49" fontId="1" fillId="6" borderId="0">
      <alignment horizontal="left"/>
    </xf>
    <xf numFmtId="49" fontId="3" fillId="7" borderId="0">
      <alignment horizontal="left"/>
    </xf>
    <xf numFmtId="0" fontId="8" fillId="9" borderId="3" applyNumberFormat="0" applyAlignment="0" applyProtection="0"/>
  </cellStyleXfs>
  <cellXfs count="36">
    <xf numFmtId="0" fontId="0" fillId="0" borderId="0" xfId="0"/>
    <xf numFmtId="0" fontId="1" fillId="6" borderId="0" xfId="9"/>
    <xf numFmtId="0" fontId="6" fillId="10" borderId="4" xfId="16" applyFont="1">
      <alignment horizontal="left"/>
    </xf>
    <xf numFmtId="0" fontId="6" fillId="2" borderId="0" xfId="1" applyFont="1" applyAlignment="1">
      <alignment wrapText="1"/>
    </xf>
    <xf numFmtId="0" fontId="6" fillId="5" borderId="0" xfId="4" applyFont="1">
      <alignment horizontal="left"/>
    </xf>
    <xf numFmtId="4" fontId="5" fillId="8" borderId="1" xfId="15"/>
    <xf numFmtId="0" fontId="6" fillId="5" borderId="0" xfId="4" applyFont="1" applyAlignment="1">
      <alignment horizontal="left" indent="1"/>
    </xf>
    <xf numFmtId="0" fontId="1" fillId="2" borderId="0" xfId="1" applyAlignment="1">
      <alignment wrapText="1"/>
    </xf>
    <xf numFmtId="0" fontId="7" fillId="0" borderId="0" xfId="0" applyFont="1"/>
    <xf numFmtId="4" fontId="5" fillId="8" borderId="2" xfId="15" applyBorder="1"/>
    <xf numFmtId="0" fontId="1" fillId="5" borderId="0" xfId="4" applyAlignment="1">
      <alignment horizontal="left" indent="1"/>
    </xf>
    <xf numFmtId="0" fontId="9" fillId="0" borderId="0" xfId="0" applyFont="1" applyFill="1"/>
    <xf numFmtId="9" fontId="10" fillId="10" borderId="3" xfId="20" applyNumberFormat="1" applyFont="1" applyFill="1"/>
    <xf numFmtId="0" fontId="0" fillId="0" borderId="0" xfId="0" applyFill="1"/>
    <xf numFmtId="2" fontId="0" fillId="0" borderId="0" xfId="0" applyNumberFormat="1"/>
    <xf numFmtId="0" fontId="7" fillId="0" borderId="0" xfId="0" applyFont="1" applyFill="1" applyBorder="1"/>
    <xf numFmtId="14" fontId="7" fillId="0" borderId="0" xfId="0" applyNumberFormat="1" applyFont="1"/>
    <xf numFmtId="0" fontId="5" fillId="0" borderId="0" xfId="0" applyFont="1"/>
    <xf numFmtId="0" fontId="6" fillId="5" borderId="5" xfId="4" applyFont="1" applyBorder="1">
      <alignment horizontal="left"/>
    </xf>
    <xf numFmtId="0" fontId="0" fillId="0" borderId="6" xfId="0" applyBorder="1"/>
    <xf numFmtId="0" fontId="1" fillId="5" borderId="7" xfId="4" applyFont="1" applyBorder="1" applyAlignment="1">
      <alignment horizontal="left" indent="1"/>
    </xf>
    <xf numFmtId="0" fontId="0" fillId="0" borderId="8" xfId="0" applyBorder="1"/>
    <xf numFmtId="0" fontId="1" fillId="5" borderId="9" xfId="4" applyFont="1" applyBorder="1" applyAlignment="1">
      <alignment horizontal="left" indent="1"/>
    </xf>
    <xf numFmtId="0" fontId="0" fillId="0" borderId="10" xfId="0" applyBorder="1"/>
    <xf numFmtId="0" fontId="7" fillId="0" borderId="5" xfId="0" applyFont="1" applyBorder="1"/>
    <xf numFmtId="0" fontId="1" fillId="5" borderId="7" xfId="4" applyBorder="1">
      <alignment horizontal="left"/>
    </xf>
    <xf numFmtId="4" fontId="5" fillId="8" borderId="11" xfId="15" applyBorder="1"/>
    <xf numFmtId="0" fontId="1" fillId="5" borderId="12" xfId="4" applyBorder="1">
      <alignment horizontal="left"/>
    </xf>
    <xf numFmtId="4" fontId="5" fillId="8" borderId="13" xfId="15" applyBorder="1"/>
    <xf numFmtId="0" fontId="7" fillId="0" borderId="9" xfId="0" applyFont="1" applyBorder="1"/>
    <xf numFmtId="4" fontId="5" fillId="8" borderId="14" xfId="15" applyBorder="1"/>
    <xf numFmtId="0" fontId="1" fillId="5" borderId="0" xfId="4" applyAlignment="1">
      <alignment horizontal="left" indent="2"/>
    </xf>
    <xf numFmtId="0" fontId="7" fillId="0" borderId="15" xfId="0" applyFont="1" applyBorder="1"/>
    <xf numFmtId="4" fontId="5" fillId="8" borderId="16" xfId="15" applyBorder="1"/>
    <xf numFmtId="4" fontId="5" fillId="8" borderId="17" xfId="15" applyBorder="1"/>
    <xf numFmtId="0" fontId="11" fillId="0" borderId="0" xfId="0" applyFont="1" applyAlignment="1">
      <alignment horizontal="left"/>
    </xf>
  </cellXfs>
  <cellStyles count="21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Eingabe" xfId="20" builtinId="20"/>
    <cellStyle name="Standard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K3" sqref="K3"/>
    </sheetView>
  </sheetViews>
  <sheetFormatPr baseColWidth="10" defaultRowHeight="12.75"/>
  <cols>
    <col min="1" max="1" width="10.85546875" bestFit="1" customWidth="1"/>
    <col min="2" max="5" width="14.7109375" customWidth="1"/>
    <col min="7" max="7" width="15.7109375" bestFit="1" customWidth="1"/>
    <col min="8" max="8" width="8.42578125" bestFit="1" customWidth="1"/>
    <col min="10" max="10" width="25.28515625" bestFit="1" customWidth="1"/>
    <col min="11" max="11" width="16.28515625" bestFit="1" customWidth="1"/>
  </cols>
  <sheetData>
    <row r="1" spans="1:11" ht="26.25">
      <c r="A1" s="35" t="s">
        <v>11</v>
      </c>
      <c r="B1" s="35"/>
      <c r="C1" s="35"/>
    </row>
    <row r="2" spans="1:11">
      <c r="J2" s="8" t="s">
        <v>14</v>
      </c>
    </row>
    <row r="3" spans="1:11" ht="15">
      <c r="A3" s="8" t="s">
        <v>13</v>
      </c>
      <c r="B3" s="2" t="str">
        <f ca="1">_xll.PALO.ENAME($K$3,"Produkt","Alle",1,"")</f>
        <v>Alle</v>
      </c>
      <c r="D3" s="18" t="s">
        <v>16</v>
      </c>
      <c r="E3" s="19">
        <f ca="1">SUM(E4:E8)</f>
        <v>7</v>
      </c>
      <c r="G3" s="24" t="s">
        <v>0</v>
      </c>
      <c r="H3" s="19"/>
      <c r="J3" s="17" t="s">
        <v>15</v>
      </c>
      <c r="K3" s="1" t="s">
        <v>32</v>
      </c>
    </row>
    <row r="4" spans="1:11" ht="15">
      <c r="D4" s="20" t="str">
        <f ca="1">_xll.PALO.ENAME($K$3,$K$14,"P1",3,"Alle\P1")</f>
        <v>P1</v>
      </c>
      <c r="E4" s="21">
        <f ca="1">_xll.PALO.ECHILDCOUNT($K$3,$K$14,$D4)</f>
        <v>5</v>
      </c>
      <c r="G4" s="25" t="s">
        <v>1</v>
      </c>
      <c r="H4" s="26">
        <f ca="1">J17</f>
        <v>46</v>
      </c>
    </row>
    <row r="5" spans="1:11" ht="15.75" thickBot="1">
      <c r="D5" s="20" t="str">
        <f ca="1">_xll.PALO.ENAME($K$3,$K$14,"P2",3,"Alle\P2")</f>
        <v>P2</v>
      </c>
      <c r="E5" s="21">
        <f ca="1">_xll.PALO.ECHILDCOUNT($K$3,$K$14,$D5)</f>
        <v>0</v>
      </c>
      <c r="G5" s="27" t="s">
        <v>2</v>
      </c>
      <c r="H5" s="28">
        <f ca="1">J18</f>
        <v>33.5</v>
      </c>
      <c r="J5" s="8" t="s">
        <v>18</v>
      </c>
    </row>
    <row r="6" spans="1:11" ht="15.75" thickTop="1">
      <c r="D6" s="20" t="str">
        <f ca="1">_xll.PALO.ENAME($K$3,$K$14,"P3",3,"Alle\P3")</f>
        <v>P3</v>
      </c>
      <c r="E6" s="21">
        <f ca="1">_xll.PALO.ECHILDCOUNT($K$3,$K$14,$D6)</f>
        <v>1</v>
      </c>
      <c r="G6" s="29" t="s">
        <v>3</v>
      </c>
      <c r="H6" s="30">
        <f ca="1">H4-H5</f>
        <v>12.5</v>
      </c>
      <c r="J6" s="17" t="s">
        <v>19</v>
      </c>
      <c r="K6" s="1" t="s">
        <v>4</v>
      </c>
    </row>
    <row r="7" spans="1:11" ht="15">
      <c r="D7" s="20" t="str">
        <f ca="1">_xll.PALO.ENAME($K$3,$K$14,"P4",3,"Alle\P4")</f>
        <v>P4</v>
      </c>
      <c r="E7" s="21">
        <f ca="1">_xll.PALO.ECHILDCOUNT($K$3,$K$14,$D7)</f>
        <v>0</v>
      </c>
      <c r="J7" s="17" t="s">
        <v>20</v>
      </c>
      <c r="K7" s="1" t="s">
        <v>17</v>
      </c>
    </row>
    <row r="8" spans="1:11" ht="15">
      <c r="D8" s="22" t="str">
        <f ca="1">_xll.PALO.ENAME($K$3,$K$14,"P5",3,"Alle\P5")</f>
        <v>P5</v>
      </c>
      <c r="E8" s="23">
        <f ca="1">_xll.PALO.ECHILDCOUNT($K$3,$K$14,$D8)</f>
        <v>1</v>
      </c>
      <c r="J8" s="17" t="s">
        <v>21</v>
      </c>
      <c r="K8" s="1" t="s">
        <v>5</v>
      </c>
    </row>
    <row r="10" spans="1:11" ht="15">
      <c r="B10" s="3" t="str">
        <f ca="1">_xll.PALO.ENAME($K$3,"Entwickler","Alle",3,"Alle")</f>
        <v>Alle</v>
      </c>
      <c r="C10" s="7" t="str">
        <f ca="1">_xll.PALO.ENAME($K$3,"Entwickler","Entwickler 1",0,"Alle\Entwickler 1")</f>
        <v>Entwickler 1</v>
      </c>
      <c r="D10" s="7" t="str">
        <f ca="1">_xll.PALO.ENAME($K$3,"Entwickler","Entwickler 2",0,"Alle\Entwickler 2")</f>
        <v>Entwickler 2</v>
      </c>
      <c r="E10" s="7" t="str">
        <f ca="1">_xll.PALO.ENAME($K$3,"Entwickler","Entwickler 3",0,"Alle\Entwickler 3")</f>
        <v>Entwickler 3</v>
      </c>
      <c r="J10" s="8" t="s">
        <v>22</v>
      </c>
    </row>
    <row r="11" spans="1:11" ht="15">
      <c r="A11" s="4" t="str">
        <f ca="1">_xll.PALO.ENAME($K$3,"Zeit","Alle",3,"Alle")</f>
        <v>Alle</v>
      </c>
      <c r="B11" s="5">
        <f ca="1">_xll.PALO.DATAC($K$3,$K$6,$B$3,$A11,B$10)</f>
        <v>33.5</v>
      </c>
      <c r="C11" s="5">
        <f ca="1">_xll.PALO.DATAC($K$3,$K$6,$B$3,$A11,C$10)</f>
        <v>13.5</v>
      </c>
      <c r="D11" s="5">
        <f ca="1">_xll.PALO.DATAC($K$3,$K$6,$B$3,$A11,D$10)</f>
        <v>14</v>
      </c>
      <c r="E11" s="5">
        <f ca="1">_xll.PALO.DATAC($K$3,$K$6,$B$3,$A11,E$10)</f>
        <v>6</v>
      </c>
      <c r="J11" s="17" t="s">
        <v>23</v>
      </c>
      <c r="K11" s="1" t="s">
        <v>26</v>
      </c>
    </row>
    <row r="12" spans="1:11" ht="15">
      <c r="A12" s="6" t="str">
        <f ca="1">_xll.PALO.ENAME($K$3,"Zeit","2010",3,"Alle\2010")</f>
        <v>2010</v>
      </c>
      <c r="B12" s="5">
        <f ca="1">_xll.PALO.DATAC($K$3,$K$6,$B$3,$A12,B$10)</f>
        <v>33.5</v>
      </c>
      <c r="C12" s="5">
        <f ca="1">_xll.PALO.DATAC($K$3,$K$6,$B$3,$A12,C$10)</f>
        <v>13.5</v>
      </c>
      <c r="D12" s="5">
        <f ca="1">_xll.PALO.DATAC($K$3,$K$6,$B$3,$A12,D$10)</f>
        <v>14</v>
      </c>
      <c r="E12" s="5">
        <f ca="1">_xll.PALO.DATAC($K$3,$K$6,$B$3,$A12,E$10)</f>
        <v>6</v>
      </c>
      <c r="J12" s="17" t="s">
        <v>12</v>
      </c>
      <c r="K12" s="1" t="s">
        <v>27</v>
      </c>
    </row>
    <row r="13" spans="1:11" ht="15">
      <c r="J13" s="17" t="s">
        <v>24</v>
      </c>
      <c r="K13" s="1" t="s">
        <v>28</v>
      </c>
    </row>
    <row r="14" spans="1:11" ht="15">
      <c r="J14" s="17" t="s">
        <v>25</v>
      </c>
      <c r="K14" s="1" t="s">
        <v>16</v>
      </c>
    </row>
    <row r="16" spans="1:11">
      <c r="J16" s="32" t="s">
        <v>31</v>
      </c>
    </row>
    <row r="17" spans="10:11">
      <c r="J17" s="33">
        <f ca="1">_xll.PALO.DATA($K$3,"Aufwand-Plan",$B$3,"Alle")</f>
        <v>46</v>
      </c>
    </row>
    <row r="18" spans="10:11">
      <c r="J18" s="34">
        <f ca="1">_xll.PALO.DATA($K$3,"Aufwand-Ist",$B$3,"Alle","Alle")</f>
        <v>33.5</v>
      </c>
    </row>
    <row r="19" spans="10:11">
      <c r="J19" s="8"/>
      <c r="K19" s="9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sqref="A1:C1"/>
    </sheetView>
  </sheetViews>
  <sheetFormatPr baseColWidth="10" defaultRowHeight="12.75"/>
  <cols>
    <col min="1" max="1" width="22.140625" bestFit="1" customWidth="1"/>
    <col min="2" max="5" width="14.7109375" customWidth="1"/>
    <col min="6" max="6" width="15.7109375" customWidth="1"/>
    <col min="7" max="7" width="16.28515625" bestFit="1" customWidth="1"/>
    <col min="10" max="10" width="14" bestFit="1" customWidth="1"/>
    <col min="11" max="11" width="16.28515625" bestFit="1" customWidth="1"/>
  </cols>
  <sheetData>
    <row r="1" spans="1:10" ht="26.25">
      <c r="A1" s="35" t="s">
        <v>29</v>
      </c>
      <c r="B1" s="35"/>
      <c r="C1" s="35"/>
    </row>
    <row r="3" spans="1:10" ht="15">
      <c r="A3" s="11" t="s">
        <v>6</v>
      </c>
      <c r="B3" s="12">
        <v>0.75</v>
      </c>
      <c r="C3" s="12">
        <v>1</v>
      </c>
      <c r="D3" s="12">
        <v>0.8</v>
      </c>
      <c r="F3" s="8" t="s">
        <v>14</v>
      </c>
    </row>
    <row r="4" spans="1:10" ht="15">
      <c r="A4" s="13"/>
      <c r="B4" s="13"/>
      <c r="C4" s="13"/>
      <c r="D4" s="13"/>
      <c r="F4" s="17" t="s">
        <v>15</v>
      </c>
      <c r="G4" s="1" t="s">
        <v>32</v>
      </c>
    </row>
    <row r="5" spans="1:10">
      <c r="A5" s="8" t="s">
        <v>7</v>
      </c>
      <c r="B5" s="14">
        <f ca="1">B11</f>
        <v>10.5</v>
      </c>
      <c r="C5" s="14">
        <f ca="1">C11</f>
        <v>0</v>
      </c>
      <c r="D5" s="14">
        <f ca="1">D11</f>
        <v>1</v>
      </c>
    </row>
    <row r="6" spans="1:10">
      <c r="A6" s="8" t="s">
        <v>8</v>
      </c>
      <c r="B6" s="14">
        <f t="shared" ref="B6:D6" ca="1" si="0">B5/(8*B3)</f>
        <v>1.75</v>
      </c>
      <c r="C6" s="14">
        <f t="shared" ca="1" si="0"/>
        <v>0</v>
      </c>
      <c r="D6" s="14">
        <f t="shared" ca="1" si="0"/>
        <v>0.15625</v>
      </c>
      <c r="F6" s="8" t="s">
        <v>18</v>
      </c>
    </row>
    <row r="7" spans="1:10" ht="15">
      <c r="A7" s="8" t="s">
        <v>9</v>
      </c>
      <c r="B7" s="14">
        <f t="shared" ref="B7:D7" ca="1" si="1">B6/(5/7)</f>
        <v>2.4499999999999997</v>
      </c>
      <c r="C7" s="14">
        <f t="shared" ca="1" si="1"/>
        <v>0</v>
      </c>
      <c r="D7" s="14">
        <f t="shared" ca="1" si="1"/>
        <v>0.21875</v>
      </c>
      <c r="F7" s="17" t="s">
        <v>21</v>
      </c>
      <c r="G7" s="1" t="s">
        <v>5</v>
      </c>
      <c r="J7" s="17"/>
    </row>
    <row r="8" spans="1:10">
      <c r="A8" s="15" t="s">
        <v>10</v>
      </c>
      <c r="B8" s="16">
        <f t="shared" ref="B8:D8" ca="1" si="2">NOW() + B7</f>
        <v>40364.192778124998</v>
      </c>
      <c r="C8" s="16">
        <f t="shared" ca="1" si="2"/>
        <v>40361.742778125001</v>
      </c>
      <c r="D8" s="16">
        <f t="shared" ca="1" si="2"/>
        <v>40361.961528125001</v>
      </c>
    </row>
    <row r="9" spans="1:10">
      <c r="F9" s="17" t="s">
        <v>30</v>
      </c>
    </row>
    <row r="10" spans="1:10" ht="15">
      <c r="B10" s="7" t="str">
        <f ca="1">_xll.PALO.ENAME($G$4,"Entwickler","Entwickler 1",0,"Alle\Entwickler 1")</f>
        <v>Entwickler 1</v>
      </c>
      <c r="C10" s="7" t="str">
        <f ca="1">_xll.PALO.ENAME($G$4,"Entwickler","Entwickler 2",0,"Alle\Entwickler 2")</f>
        <v>Entwickler 2</v>
      </c>
      <c r="D10" s="7" t="str">
        <f ca="1">_xll.PALO.ENAME($G$4,"Entwickler","Entwickler 3",0,"Alle\Entwickler 3")</f>
        <v>Entwickler 3</v>
      </c>
      <c r="F10" s="17" t="s">
        <v>23</v>
      </c>
      <c r="G10" s="1" t="s">
        <v>26</v>
      </c>
      <c r="J10" s="8"/>
    </row>
    <row r="11" spans="1:10" ht="15">
      <c r="A11" s="4" t="str">
        <f ca="1">_xll.PALO.ENAME($G$4,"Offene Bugs","Alle",3,"Alle")</f>
        <v>Alle</v>
      </c>
      <c r="B11" s="5">
        <f ca="1">_xll.PALO.DATAC($G$4,$G$7,$A11,B$10)</f>
        <v>10.5</v>
      </c>
      <c r="C11" s="5">
        <f ca="1">_xll.PALO.DATAC($G$4,$G$7,$A11,C$10)</f>
        <v>0</v>
      </c>
      <c r="D11" s="5">
        <f ca="1">_xll.PALO.DATAC($G$4,$G$7,$A11,D$10)</f>
        <v>1</v>
      </c>
      <c r="F11" s="17" t="s">
        <v>25</v>
      </c>
      <c r="G11" s="1" t="s">
        <v>16</v>
      </c>
      <c r="J11" s="17"/>
    </row>
    <row r="12" spans="1:10" ht="15">
      <c r="A12" s="6" t="str">
        <f ca="1">_xll.PALO.ENAME($G$4,"Offene Bugs","P1",3,"Alle\P1")</f>
        <v>P1</v>
      </c>
      <c r="B12" s="5">
        <f ca="1">_xll.PALO.DATAC($G$4,$G$7,$A12,B$10)</f>
        <v>9</v>
      </c>
      <c r="C12" s="5">
        <f ca="1">_xll.PALO.DATAC($G$4,$G$7,$A12,C$10)</f>
        <v>0</v>
      </c>
      <c r="D12" s="5">
        <f ca="1">_xll.PALO.DATAC($G$4,$G$7,$A12,D$10)</f>
        <v>0</v>
      </c>
      <c r="J12" s="17"/>
    </row>
    <row r="13" spans="1:10" ht="15">
      <c r="A13" s="31" t="str">
        <f ca="1">_xll.PALO.ENAME($G$4,"Offene Bugs","00006: Bug B - 2",0,"Alle\P1\00006: Bug B - 2")</f>
        <v>00006: Bug B - 2</v>
      </c>
      <c r="B13" s="5">
        <f ca="1">_xll.PALO.DATAC($G$4,$G$7,$A13,B$10)</f>
        <v>1</v>
      </c>
      <c r="C13" s="5">
        <f ca="1">_xll.PALO.DATAC($G$4,$G$7,$A13,C$10)</f>
        <v>0</v>
      </c>
      <c r="D13" s="5">
        <f ca="1">_xll.PALO.DATAC($G$4,$G$7,$A13,D$10)</f>
        <v>0</v>
      </c>
      <c r="J13" s="17"/>
    </row>
    <row r="14" spans="1:10" ht="15">
      <c r="A14" s="31" t="str">
        <f ca="1">_xll.PALO.ENAME($G$4,"Offene Bugs","00010: Bug C - 3",0,"Alle\P1\00010: Bug C - 3")</f>
        <v>00010: Bug C - 3</v>
      </c>
      <c r="B14" s="5">
        <f ca="1">_xll.PALO.DATAC($G$4,$G$7,$A14,B$10)</f>
        <v>2</v>
      </c>
      <c r="C14" s="5">
        <f ca="1">_xll.PALO.DATAC($G$4,$G$7,$A14,C$10)</f>
        <v>0</v>
      </c>
      <c r="D14" s="5">
        <f ca="1">_xll.PALO.DATAC($G$4,$G$7,$A14,D$10)</f>
        <v>0</v>
      </c>
      <c r="J14" s="17"/>
    </row>
    <row r="15" spans="1:10" ht="15">
      <c r="A15" s="31" t="str">
        <f ca="1">_xll.PALO.ENAME($G$4,"Offene Bugs","00011: Bug C - 4",0,"Alle\P1\00011: Bug C - 4")</f>
        <v>00011: Bug C - 4</v>
      </c>
      <c r="B15" s="5">
        <f ca="1">_xll.PALO.DATAC($G$4,$G$7,$A15,B$10)</f>
        <v>2</v>
      </c>
      <c r="C15" s="5">
        <f ca="1">_xll.PALO.DATAC($G$4,$G$7,$A15,C$10)</f>
        <v>0</v>
      </c>
      <c r="D15" s="5">
        <f ca="1">_xll.PALO.DATAC($G$4,$G$7,$A15,D$10)</f>
        <v>0</v>
      </c>
    </row>
    <row r="16" spans="1:10" ht="15">
      <c r="A16" s="31" t="str">
        <f ca="1">_xll.PALO.ENAME($G$4,"Offene Bugs","00012: Bug C - 5",0,"Alle\P1\00012: Bug C - 5")</f>
        <v>00012: Bug C - 5</v>
      </c>
      <c r="B16" s="5">
        <f ca="1">_xll.PALO.DATAC($G$4,$G$7,$A16,B$10)</f>
        <v>2</v>
      </c>
      <c r="C16" s="5">
        <f ca="1">_xll.PALO.DATAC($G$4,$G$7,$A16,C$10)</f>
        <v>0</v>
      </c>
      <c r="D16" s="5">
        <f ca="1">_xll.PALO.DATAC($G$4,$G$7,$A16,D$10)</f>
        <v>0</v>
      </c>
    </row>
    <row r="17" spans="1:4" ht="15">
      <c r="A17" s="31" t="str">
        <f ca="1">_xll.PALO.ENAME($G$4,"Offene Bugs","00013: Bug C - 6",0,"Alle\P1\00013: Bug C - 6")</f>
        <v>00013: Bug C - 6</v>
      </c>
      <c r="B17" s="5">
        <f ca="1">_xll.PALO.DATAC($G$4,$G$7,$A17,B$10)</f>
        <v>2</v>
      </c>
      <c r="C17" s="5">
        <f ca="1">_xll.PALO.DATAC($G$4,$G$7,$A17,C$10)</f>
        <v>0</v>
      </c>
      <c r="D17" s="5">
        <f ca="1">_xll.PALO.DATAC($G$4,$G$7,$A17,D$10)</f>
        <v>0</v>
      </c>
    </row>
    <row r="18" spans="1:4" ht="15">
      <c r="A18" s="10" t="str">
        <f ca="1">_xll.PALO.ENAME($G$4,"Offene Bugs","P2",0,"Alle\P2")</f>
        <v>P2</v>
      </c>
      <c r="B18" s="5">
        <f ca="1">_xll.PALO.DATAC($G$4,$G$7,$A18,B$10)</f>
        <v>0</v>
      </c>
      <c r="C18" s="5">
        <f ca="1">_xll.PALO.DATAC($G$4,$G$7,$A18,C$10)</f>
        <v>0</v>
      </c>
      <c r="D18" s="5">
        <f ca="1">_xll.PALO.DATAC($G$4,$G$7,$A18,D$10)</f>
        <v>0</v>
      </c>
    </row>
    <row r="19" spans="1:4" ht="15">
      <c r="A19" s="6" t="str">
        <f ca="1">_xll.PALO.ENAME($G$4,"Offene Bugs","P3",3,"Alle\P3")</f>
        <v>P3</v>
      </c>
      <c r="B19" s="5">
        <f ca="1">_xll.PALO.DATAC($G$4,$G$7,$A19,B$10)</f>
        <v>0</v>
      </c>
      <c r="C19" s="5">
        <f ca="1">_xll.PALO.DATAC($G$4,$G$7,$A19,C$10)</f>
        <v>0</v>
      </c>
      <c r="D19" s="5">
        <f ca="1">_xll.PALO.DATAC($G$4,$G$7,$A19,D$10)</f>
        <v>1</v>
      </c>
    </row>
    <row r="20" spans="1:4" ht="15">
      <c r="A20" s="31" t="str">
        <f ca="1">_xll.PALO.ENAME($G$4,"Offene Bugs","00008: Bug C - 1",0,"Alle\P3\00008: Bug C - 1")</f>
        <v>00008: Bug C - 1</v>
      </c>
      <c r="B20" s="5">
        <f ca="1">_xll.PALO.DATAC($G$4,$G$7,$A20,B$10)</f>
        <v>0</v>
      </c>
      <c r="C20" s="5">
        <f ca="1">_xll.PALO.DATAC($G$4,$G$7,$A20,C$10)</f>
        <v>0</v>
      </c>
      <c r="D20" s="5">
        <f ca="1">_xll.PALO.DATAC($G$4,$G$7,$A20,D$10)</f>
        <v>1</v>
      </c>
    </row>
    <row r="21" spans="1:4" ht="15">
      <c r="A21" s="10" t="str">
        <f ca="1">_xll.PALO.ENAME($G$4,"Offene Bugs","P4",0,"Alle\P4")</f>
        <v>P4</v>
      </c>
      <c r="B21" s="5">
        <f ca="1">_xll.PALO.DATAC($G$4,$G$7,$A21,B$10)</f>
        <v>0</v>
      </c>
      <c r="C21" s="5">
        <f ca="1">_xll.PALO.DATAC($G$4,$G$7,$A21,C$10)</f>
        <v>0</v>
      </c>
      <c r="D21" s="5">
        <f ca="1">_xll.PALO.DATAC($G$4,$G$7,$A21,D$10)</f>
        <v>0</v>
      </c>
    </row>
    <row r="22" spans="1:4" ht="15">
      <c r="A22" s="6" t="str">
        <f ca="1">_xll.PALO.ENAME($G$4,"Offene Bugs","P5",3,"Alle\P5")</f>
        <v>P5</v>
      </c>
      <c r="B22" s="5">
        <f ca="1">_xll.PALO.DATAC($G$4,$G$7,$A22,B$10)</f>
        <v>1.5</v>
      </c>
      <c r="C22" s="5">
        <f ca="1">_xll.PALO.DATAC($G$4,$G$7,$A22,C$10)</f>
        <v>0</v>
      </c>
      <c r="D22" s="5">
        <f ca="1">_xll.PALO.DATAC($G$4,$G$7,$A22,D$10)</f>
        <v>0</v>
      </c>
    </row>
    <row r="23" spans="1:4" ht="15">
      <c r="A23" s="31" t="str">
        <f ca="1">_xll.PALO.ENAME($G$4,"Offene Bugs","00009: Bug C - 2",0,"Alle\P5\00009: Bug C - 2")</f>
        <v>00009: Bug C - 2</v>
      </c>
      <c r="B23" s="5">
        <f ca="1">_xll.PALO.DATAC($G$4,$G$7,$A23,B$10)</f>
        <v>1.5</v>
      </c>
      <c r="C23" s="5">
        <f ca="1">_xll.PALO.DATAC($G$4,$G$7,$A23,C$10)</f>
        <v>0</v>
      </c>
      <c r="D23" s="5">
        <f ca="1">_xll.PALO.DATAC($G$4,$G$7,$A23,D$10)</f>
        <v>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Projektstatusbericht</vt:lpstr>
      <vt:lpstr>Auslastungsplanung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Vitz</dc:creator>
  <cp:lastModifiedBy>Michael Vitz</cp:lastModifiedBy>
  <dcterms:created xsi:type="dcterms:W3CDTF">2010-06-12T22:30:38Z</dcterms:created>
  <dcterms:modified xsi:type="dcterms:W3CDTF">2010-07-02T15:49:40Z</dcterms:modified>
</cp:coreProperties>
</file>