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handbuch" sheetId="1" r:id="rId4"/>
  </sheets>
  <definedNames/>
  <calcPr/>
</workbook>
</file>

<file path=xl/sharedStrings.xml><?xml version="1.0" encoding="utf-8"?>
<sst xmlns="http://schemas.openxmlformats.org/spreadsheetml/2006/main" count="205" uniqueCount="171">
  <si>
    <t>ie</t>
  </si>
  <si>
    <t>Use-Case</t>
  </si>
  <si>
    <t>Test-Name</t>
  </si>
  <si>
    <t>Beschreibung</t>
  </si>
  <si>
    <t>Beteiligte Klassen</t>
  </si>
  <si>
    <t>Art</t>
  </si>
  <si>
    <t>Status</t>
  </si>
  <si>
    <t>letzter Testzeitpunkt</t>
  </si>
  <si>
    <t>testStartingLineUp</t>
  </si>
  <si>
    <t>Nachdem das Spiel durch den Host gestartet wurde, hat jeder Spieler drei Figuren im Wartebereich, eine Figur auf dem Startfeld und eine zufällige Sonderkarte auf der Hand.</t>
  </si>
  <si>
    <t>testAwardCeremony</t>
  </si>
  <si>
    <t>Alle außer ein Spieler haben ihre vier Figuren in das Haus gebracht. Das Spiel wird beendet und die Siegerehrung beginnt, wobei zuerst alle Spieler der Gewinnreihenfolge nach angezeigt und danach noch Spielstatistiken wie "Würfe/Geworfen", "meiste Sonderkarten verwendet" und "meiste 6en gewürfelt" bekannt gegeben werden.</t>
  </si>
  <si>
    <t>testAllPiecesInHouse</t>
  </si>
  <si>
    <t>Ein Spieler hat alle Figuren ins Haus gebracht und ist somit fertig. Mit den Figuren kann nun nicht mehr interagiert (ziehen, schlagen, tauschen, etc.) werden und der Spieler wird in den folgenden Runden übersprungen.</t>
  </si>
  <si>
    <t>testAllPiecesInWaitingArea</t>
  </si>
  <si>
    <t>//TODO: Nachfragen bezüglich Berücksichtigung von Figuren im Haus?</t>
  </si>
  <si>
    <t>testHostExits</t>
  </si>
  <si>
    <t>Der Host verlässt während des laufenden Spiels, selbiges. Die Clients werden benachrichtigt, das Spiel wird beendet und die Clients wechseln zurück zum Start-Dialog. Der vom Host gestartete Server wird heruntergefahren und der Host wechselt ebenfalls zurück zum Start-Dialog.</t>
  </si>
  <si>
    <t>testDiceStartingOrder</t>
  </si>
  <si>
    <t>Das Spiel wurde gestartet und die Startaufstellung geladen und alle Spieler dürfen einmal würfeln. Der Spieler mit der höchsten Augenzahl darf beginnen und die Zugreihenfolge verläuft von ihm aus im Uhrzeigersinn.</t>
  </si>
  <si>
    <t>testPlayersDiceSame</t>
  </si>
  <si>
    <t>Beim Auswürfeln der Reihenfolge haben zwei oder mehr Spieler die gleiche Augenzahl geworfen und die verbliebenen Spieler haben niedrigere Augenzahlen geworfen. Die Spieler mit der gleichen Augenzahl würfeln solange, bis ein Spieler eine höhre Augenzahl als die anderen, wobei Spieler die etwas niedrigeres als die höchste geworfene Augenzahl würfeln, in der nächsten Runden nicht mehr berücksichtigt werden.</t>
  </si>
  <si>
    <t>testNextPlayer</t>
  </si>
  <si>
    <t>Nach dem Beenden des Zuges von Spieler A ist Spieler B (nächster in Spielreihenfolge ) am Zug</t>
  </si>
  <si>
    <t>testDice1-5CanMove</t>
  </si>
  <si>
    <t>//TODO</t>
  </si>
  <si>
    <t>testDice6CanMove</t>
  </si>
  <si>
    <t>testDice1-5Can'tMove</t>
  </si>
  <si>
    <t>testDice6Can'tMove</t>
  </si>
  <si>
    <t>testSelectOwnPieceBeforeDice</t>
  </si>
  <si>
    <t>testSelectOwnPieceAfterDice</t>
  </si>
  <si>
    <t>testSelectOpponentPiece</t>
  </si>
  <si>
    <t>testDeselectPiece</t>
  </si>
  <si>
    <t>Der Spieler wählt die zuvor ausgewählte Figur ab</t>
  </si>
  <si>
    <t>testSelectBonusCard</t>
  </si>
  <si>
    <t>Der Spieler wählt die Bonus-Karte. die er ausspielen will</t>
  </si>
  <si>
    <t>testDeselectBonusCard</t>
  </si>
  <si>
    <t>Der Spieler wählt die Bouns-Karte ab, die er zuvor ausgewählt hat</t>
  </si>
  <si>
    <t>testPlayTurboCard</t>
  </si>
  <si>
    <t>Der Spieler spielt die Turbo-Karte</t>
  </si>
  <si>
    <t>testPlayShieldCard</t>
  </si>
  <si>
    <t>Der Spieler spielt die Schild-Karte</t>
  </si>
  <si>
    <t>testPlaySwapCard</t>
  </si>
  <si>
    <t>Der Spieler spielt die Tausch-Karte</t>
  </si>
  <si>
    <t>testConfirmChoice</t>
  </si>
  <si>
    <t>testMove</t>
  </si>
  <si>
    <t>testCan'tMove</t>
  </si>
  <si>
    <t>testThrow</t>
  </si>
  <si>
    <t>testGetThrown</t>
  </si>
  <si>
    <t>testLeaveWaitingArea</t>
  </si>
  <si>
    <t>testMustLeaveStartingField</t>
  </si>
  <si>
    <t>testDon'tHaveToLeaveStartingField</t>
  </si>
  <si>
    <t>testCanLeaveStartingField</t>
  </si>
  <si>
    <t>testReacheBonusField</t>
  </si>
  <si>
    <t>testEnterHouse</t>
  </si>
  <si>
    <t>testMoveInHouse</t>
  </si>
  <si>
    <t>testCan'tMoveInHouse</t>
  </si>
  <si>
    <t>testOnStartingFieldWithShild</t>
  </si>
  <si>
    <t>testFigureWithShieldGet'sThrown</t>
  </si>
  <si>
    <t>testBootServer</t>
  </si>
  <si>
    <t>Der Server startet</t>
  </si>
  <si>
    <t>testServerNotBooting</t>
  </si>
  <si>
    <t>Der Server startet nicht</t>
  </si>
  <si>
    <t>testTerminateServer</t>
  </si>
  <si>
    <t>testServerEndsGame</t>
  </si>
  <si>
    <t>testClientDisconnects</t>
  </si>
  <si>
    <t>testClientConnects</t>
  </si>
  <si>
    <t>testClientCan'tConnect</t>
  </si>
  <si>
    <t>testClientConnectsAfterCancel</t>
  </si>
  <si>
    <t>testClientLosesConnection</t>
  </si>
  <si>
    <t>testPieceHasShield</t>
  </si>
  <si>
    <t>Ein Spieler spielt die Powerkarte "Schild". Eine eigene Figur wird gewählt, welche nun für eine Runde vor dem Werfen geschützt ist, solange sie nicht auf einem Startfeld eines Gegners steht.</t>
  </si>
  <si>
    <t>testSwapPieces</t>
  </si>
  <si>
    <t>Ein Spieler spielt die Powerkarte "Tauschen". Eine eigene Spielfigur, die nicht im Wartebereich oder im Haus steht, wird gewählt und tauscht die Position mit einer ausgewählten, gegnerischen Figur, die nicht im Wartebereich oder im Haus steht.</t>
  </si>
  <si>
    <t>testPipMultiplier</t>
  </si>
  <si>
    <t>testEnterName</t>
  </si>
  <si>
    <t>Der Spieler wählt seinen Anzeigenamen.</t>
  </si>
  <si>
    <t>testJoinServer</t>
  </si>
  <si>
    <t>Der Spieler möchte einem bestehenden Server beitreten. Es wird vom Start-Dialog zum Client Netzwerk-Dialog gewechselt.</t>
  </si>
  <si>
    <t>testHostServer</t>
  </si>
  <si>
    <t>Der Spieler möchte seinen eigenen Spielserver hosten. Es wird vom Start-Dialo zum Host Netzwerk-Dialog gewechselt.</t>
  </si>
  <si>
    <t>testExitGame</t>
  </si>
  <si>
    <t>Der Spieler beendet die Anwendung und alle Prozesse werden gestoppt.</t>
  </si>
  <si>
    <t>testSpecifyPort</t>
  </si>
  <si>
    <t>Der Host wählt den Port für den Spielserver.</t>
  </si>
  <si>
    <t>testCreateServer</t>
  </si>
  <si>
    <t>Der Host erstellt einen Spielserver mit den gegebenen Parametern und tritt diesem im Anschluss bei.</t>
  </si>
  <si>
    <t>testCancelServer</t>
  </si>
  <si>
    <t>Der Host bricht die Erstellung eines eigenen Spielservers ab und kehrt zum Start-Dialog zurück.</t>
  </si>
  <si>
    <t>testEnterIP</t>
  </si>
  <si>
    <t>Der Spieler gibt die IP-Adresse des Spielservers ein, welchem er beitreten möchte.</t>
  </si>
  <si>
    <t>testEnterPort</t>
  </si>
  <si>
    <t>Der Spieler gibt den Port für den Spielserver ein, welchem er beitreten möchte.</t>
  </si>
  <si>
    <t>testConnectToServer</t>
  </si>
  <si>
    <t>Der Client baut eine Verbindung zum angegebenen Server auf und der Spieler tritt der Lobby bei.</t>
  </si>
  <si>
    <t>testCancelConnection</t>
  </si>
  <si>
    <t>Der Spieler bricht den Verbindungsvorgang ab und kehrt zum Start-Dialog zurück.</t>
  </si>
  <si>
    <t>testSelectTSK</t>
  </si>
  <si>
    <t>Der Spieler wählt eine der vier TSKs aus, sofern diese noch nicht vergeben ist.</t>
  </si>
  <si>
    <t>testDeselectTSK</t>
  </si>
  <si>
    <t>Der Spieler hebt die Auswahl seiner gewählten TSK auf.</t>
  </si>
  <si>
    <t>testChangeTSK</t>
  </si>
  <si>
    <t>Der Spieler wechselt die TSK, sofern mindestens eine noch nicht belegt ist.</t>
  </si>
  <si>
    <t>testReady</t>
  </si>
  <si>
    <t>Der Spieler hat eine TSK gewählt und zeigt an, dass er bereit für das Spiel ist. Sein Status wird auf "Bereit" gesetzt.</t>
  </si>
  <si>
    <t>testNotReady</t>
  </si>
  <si>
    <t>Der Spieler ist nicht mehr bereit. Sein Status wird auf "nicht Bereit" gesetzt.</t>
  </si>
  <si>
    <t>testLeave</t>
  </si>
  <si>
    <t>Der Spieler verlässt die Lobby und kehrt zum Start-Dialog zurück</t>
  </si>
  <si>
    <t>testStartGame</t>
  </si>
  <si>
    <t>Der Host startet den Server, wenn alle anderen Bereit sind</t>
  </si>
  <si>
    <t>testShowStatus</t>
  </si>
  <si>
    <t>Der Status aller Spieler wird für alle angezeigt</t>
  </si>
  <si>
    <t>testShowNames</t>
  </si>
  <si>
    <t>Die Namen aller Spieler werden für alle angezeigt</t>
  </si>
  <si>
    <t>testShowAvailableTSKs</t>
  </si>
  <si>
    <t>Die noch verfügbaren TSK werden für alle anzeigt</t>
  </si>
  <si>
    <t>testShowAssignedTSKs</t>
  </si>
  <si>
    <t>Die nicht verfügbaren TSK werden für alle anzeigt</t>
  </si>
  <si>
    <t>testOpenSettingsMenu</t>
  </si>
  <si>
    <t>Die Einstellungen können immer geöfnet werden</t>
  </si>
  <si>
    <t>testCloseSetingsMenu</t>
  </si>
  <si>
    <t>Die Einstellungen können nach dem öffnen wieder geschlossen werden</t>
  </si>
  <si>
    <t>testOpenAudioSettings</t>
  </si>
  <si>
    <t>Die Audioeinstellungen können nach dem Öffnen der Einstellungen geöffnet werden</t>
  </si>
  <si>
    <t>testOpenVideoSetings</t>
  </si>
  <si>
    <t>Die Viseoeinstellungen können nach dem Öffnen der Einstellungen geöffnet werden</t>
  </si>
  <si>
    <t>testCloseGame</t>
  </si>
  <si>
    <t>Das Spiel kann nach dem Öffnen der Einstellungen geschlossen werden</t>
  </si>
  <si>
    <t>testChangeMasterVolume</t>
  </si>
  <si>
    <t>In den Audioeinstellungen kann die allgemeine Lautstärke verändert werden</t>
  </si>
  <si>
    <t>testChangeMusicVolume</t>
  </si>
  <si>
    <t>In den Audioeinstellungen kann die Musik-Lautstärke verändert werden</t>
  </si>
  <si>
    <t>testChangeSoundEffectVolume</t>
  </si>
  <si>
    <t>testCloseAudioSettings</t>
  </si>
  <si>
    <t>die Audio-Einstellungen können geschlossen werden</t>
  </si>
  <si>
    <t>testDisplay</t>
  </si>
  <si>
    <t>In den Video-Einstellungen kann zwischen Fenster-Modus und Vollbild gewechselt werden</t>
  </si>
  <si>
    <t>testVSync</t>
  </si>
  <si>
    <t>In den Video-Einstellungen kann VSynch aktiviert werden</t>
  </si>
  <si>
    <t>testResolution</t>
  </si>
  <si>
    <t>In den Video-Einstellungen kann die Auflösung verändert werden</t>
  </si>
  <si>
    <t>testCloseVideoSettings</t>
  </si>
  <si>
    <t>Die Video-Eintellungen können geschlossen werden</t>
  </si>
  <si>
    <t>testDisplayPiecesInWaitingArea</t>
  </si>
  <si>
    <t>Die Figuren in allen Wartebereichen werden allen Spielern angezeigt</t>
  </si>
  <si>
    <t>testDisplayPiecesInGame</t>
  </si>
  <si>
    <t>Alle Figuren von allen Spielern auf dem Feld (ohne Wartebereich / Haus) werden allen Spielern angezeigt</t>
  </si>
  <si>
    <t>testDisplayPiecesInHouse</t>
  </si>
  <si>
    <t>Alle Figuren von allen Spielern in jedem Haus werden allen Spielern angezeigt</t>
  </si>
  <si>
    <t>testDisplayPlayerOrder</t>
  </si>
  <si>
    <t>Allen Spielern wird die Spielreihenfolge angezeigt</t>
  </si>
  <si>
    <t>testDisplayGameProgress</t>
  </si>
  <si>
    <t>testBackgroundMusic</t>
  </si>
  <si>
    <t>Bei allen Spielern wird kann die Hintergrundmusik abgespielt werden</t>
  </si>
  <si>
    <t>testSoundEffects</t>
  </si>
  <si>
    <t>Bei allen Spielern wird können die Effekt-Töne abgespielt werden</t>
  </si>
  <si>
    <t>testRotateLeft</t>
  </si>
  <si>
    <t>testRotateRight</t>
  </si>
  <si>
    <t>testZoomIn</t>
  </si>
  <si>
    <t>Der Spieler kann duch benutzen des Mausrad auf das Spiel zoomen</t>
  </si>
  <si>
    <t>testZoomOut</t>
  </si>
  <si>
    <t>Der Spieler kann duch benutzen des Mausrad aus dem Spiel herauszoomen</t>
  </si>
  <si>
    <t>testStrategicView</t>
  </si>
  <si>
    <t>testNormalView</t>
  </si>
  <si>
    <t>testOpenEmoteMenu</t>
  </si>
  <si>
    <t>Alle Spieler können im Spiel das Emote-Menu öffnen</t>
  </si>
  <si>
    <t>testCloseEmoteMenu</t>
  </si>
  <si>
    <t>Alle Spieler können im Spiel das Emote-Menu schliesen, nachdem es geöffnet wurde</t>
  </si>
  <si>
    <t>testSendEmote</t>
  </si>
  <si>
    <t>Alle Spieler können im Spiel, nach dem öffnen des Emote-Menu, ein Emote senden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</si>
</sst>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b/>
      <color theme="1"/>
      <name val="Arial"/>
      <scheme val="minor"/>
    </font>
    <font>
      <color theme="1"/>
      <name val="Arial"/>
      <scheme val="minor"/>
    </font>
    <font>
      <sz val="10.0"/>
      <color theme="1"/>
      <name val="Arial"/>
      <scheme val="minor"/>
    </font>
    <font>
      <sz val="9.0"/>
      <color rgb="FF000000"/>
      <name val="&quot;Google Sans Mono&quot;"/>
    </font>
    <font>
      <sz val="5.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0" fillId="0" fontId="2" numFmtId="0" xfId="0" applyAlignment="1" applyFont="1">
      <alignment shrinkToFit="0" wrapText="1"/>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164" xfId="0" applyFont="1" applyNumberFormat="1"/>
    <xf borderId="0" fillId="0" fontId="3" numFmtId="0" xfId="0" applyAlignment="1" applyFont="1">
      <alignment readingOrder="0"/>
    </xf>
    <xf borderId="0" fillId="2" fontId="4" numFmtId="0" xfId="0" applyAlignment="1" applyFill="1" applyFont="1">
      <alignment readingOrder="0"/>
    </xf>
    <xf borderId="0" fillId="2" fontId="4" numFmtId="0" xfId="0" applyAlignment="1" applyFont="1">
      <alignment horizontal="left" readingOrder="0"/>
    </xf>
    <xf borderId="0" fillId="2" fontId="5" numFmtId="0" xfId="0" applyAlignment="1" applyFont="1">
      <alignment horizontal="left" readingOrder="0"/>
    </xf>
    <xf borderId="0" fillId="2" fontId="0" numFmtId="0" xfId="0" applyAlignment="1" applyFont="1">
      <alignment horizontal="left"/>
    </xf>
    <xf borderId="0" fillId="0" fontId="2" numFmtId="0" xfId="0" applyFont="1"/>
    <xf borderId="0" fillId="0" fontId="6" numFmtId="0" xfId="0" applyAlignment="1" applyFont="1">
      <alignment vertical="bottom"/>
    </xf>
  </cellXfs>
  <cellStyles count="1">
    <cellStyle xfId="0" name="Normal" builtinId="0"/>
  </cellStyles>
  <dxfs count="5">
    <dxf>
      <font/>
      <fill>
        <patternFill patternType="solid">
          <fgColor rgb="FF34A853"/>
          <bgColor rgb="FF34A853"/>
        </patternFill>
      </fill>
      <border/>
    </dxf>
    <dxf>
      <font/>
      <fill>
        <patternFill patternType="solid">
          <fgColor rgb="FFEA4335"/>
          <bgColor rgb="FFEA4335"/>
        </patternFill>
      </fill>
      <border/>
    </dxf>
    <dxf>
      <font/>
      <fill>
        <patternFill patternType="solid">
          <fgColor rgb="FFFF9900"/>
          <bgColor rgb="FFFF9900"/>
        </patternFill>
      </fill>
      <border/>
    </dxf>
    <dxf>
      <font/>
      <fill>
        <patternFill patternType="solid">
          <fgColor rgb="FFF9CB9C"/>
          <bgColor rgb="FFF9CB9C"/>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75"/>
    <col customWidth="1" min="2" max="2" width="25.13"/>
    <col customWidth="1" min="3" max="3" width="33.5"/>
    <col customWidth="1" min="4" max="4" width="75.13"/>
    <col customWidth="1" min="5" max="5" width="50.13"/>
    <col customWidth="1" min="6" max="6" width="9.38"/>
    <col customWidth="1" min="7" max="7" width="14.75"/>
    <col customWidth="1" min="8" max="8" width="17.0"/>
  </cols>
  <sheetData>
    <row r="1">
      <c r="A1" s="1" t="s">
        <v>0</v>
      </c>
      <c r="B1" s="1" t="s">
        <v>1</v>
      </c>
      <c r="C1" s="1" t="s">
        <v>2</v>
      </c>
      <c r="D1" s="2" t="s">
        <v>3</v>
      </c>
      <c r="E1" s="1" t="s">
        <v>4</v>
      </c>
      <c r="F1" s="1" t="s">
        <v>5</v>
      </c>
      <c r="G1" s="1" t="s">
        <v>6</v>
      </c>
      <c r="H1" s="1" t="s">
        <v>7</v>
      </c>
    </row>
    <row r="2">
      <c r="D2" s="3"/>
    </row>
    <row r="3">
      <c r="A3" s="4" t="str">
        <f t="shared" ref="A3:A300" si="1">IF(ISBLANK(OFFSET($B$2,ROWS($B$3:B3),0))*ISBLANK(OFFSET($C$2,ROWS($C$3:C3),0)),"", "T"&amp;TEXT(COUNTA($B$3:B3),"000")
)</f>
        <v>T001</v>
      </c>
      <c r="B3" s="4" t="str">
        <f>IFERROR(__xludf.DUMMYFUNCTION("QUERY(IMPORTRANGE(""https://docs.google.com/spreadsheets/d/19FgZY-EPW4ny_pqktrwOqzaVflM08SXsfz0KYb7EJ_8/edit?gid=1361028886#gid=1361028886"", ""Use-Cases!A2:A""),""SELECT Col1 Where Col1 contains 'UC' or Col1 = ''"")"),"UC-Game-01")</f>
        <v>UC-Game-01</v>
      </c>
      <c r="C3" s="5" t="s">
        <v>8</v>
      </c>
      <c r="D3" s="6" t="s">
        <v>9</v>
      </c>
      <c r="F3" s="4"/>
      <c r="G3" s="4"/>
      <c r="H3" s="7"/>
    </row>
    <row r="4">
      <c r="A4" s="4" t="str">
        <f t="shared" si="1"/>
        <v>T002</v>
      </c>
      <c r="B4" s="4" t="str">
        <f>IFERROR(__xludf.DUMMYFUNCTION("""COMPUTED_VALUE"""),"UC-Game-02")</f>
        <v>UC-Game-02</v>
      </c>
      <c r="C4" s="5" t="s">
        <v>10</v>
      </c>
      <c r="D4" s="6" t="s">
        <v>11</v>
      </c>
      <c r="F4" s="4"/>
      <c r="G4" s="4"/>
      <c r="H4" s="4"/>
    </row>
    <row r="5">
      <c r="A5" s="4" t="str">
        <f t="shared" si="1"/>
        <v>T003</v>
      </c>
      <c r="B5" s="4" t="str">
        <f>IFERROR(__xludf.DUMMYFUNCTION("""COMPUTED_VALUE"""),"UC-Game-03")</f>
        <v>UC-Game-03</v>
      </c>
      <c r="C5" s="5" t="s">
        <v>12</v>
      </c>
      <c r="D5" s="6" t="s">
        <v>13</v>
      </c>
      <c r="F5" s="5"/>
      <c r="G5" s="5"/>
      <c r="H5" s="4"/>
    </row>
    <row r="6">
      <c r="A6" s="4" t="str">
        <f t="shared" si="1"/>
        <v>T004</v>
      </c>
      <c r="B6" s="4" t="str">
        <f>IFERROR(__xludf.DUMMYFUNCTION("""COMPUTED_VALUE"""),"UC-Game-04")</f>
        <v>UC-Game-04</v>
      </c>
      <c r="C6" s="5" t="s">
        <v>14</v>
      </c>
      <c r="D6" s="6" t="s">
        <v>15</v>
      </c>
      <c r="F6" s="4"/>
      <c r="G6" s="4"/>
      <c r="H6" s="4"/>
    </row>
    <row r="7">
      <c r="A7" s="4" t="str">
        <f t="shared" si="1"/>
        <v>T005</v>
      </c>
      <c r="B7" s="4" t="str">
        <f>IFERROR(__xludf.DUMMYFUNCTION("""COMPUTED_VALUE"""),"UC-Game-05")</f>
        <v>UC-Game-05</v>
      </c>
      <c r="C7" s="5" t="s">
        <v>16</v>
      </c>
      <c r="D7" s="6" t="s">
        <v>17</v>
      </c>
      <c r="F7" s="4"/>
      <c r="G7" s="4"/>
      <c r="H7" s="4"/>
    </row>
    <row r="8">
      <c r="A8" s="4" t="str">
        <f t="shared" si="1"/>
        <v>T006</v>
      </c>
      <c r="B8" s="4" t="str">
        <f>IFERROR(__xludf.DUMMYFUNCTION("""COMPUTED_VALUE"""),"UC-Game-06")</f>
        <v>UC-Game-06</v>
      </c>
      <c r="C8" s="5" t="s">
        <v>18</v>
      </c>
      <c r="D8" s="6" t="s">
        <v>19</v>
      </c>
      <c r="F8" s="4"/>
      <c r="G8" s="4"/>
      <c r="H8" s="4"/>
    </row>
    <row r="9">
      <c r="A9" s="4" t="str">
        <f t="shared" si="1"/>
        <v>T007</v>
      </c>
      <c r="B9" s="4" t="str">
        <f>IFERROR(__xludf.DUMMYFUNCTION("""COMPUTED_VALUE"""),"UC-Game-07")</f>
        <v>UC-Game-07</v>
      </c>
      <c r="C9" s="5" t="s">
        <v>20</v>
      </c>
      <c r="D9" s="6" t="s">
        <v>21</v>
      </c>
      <c r="F9" s="4"/>
      <c r="G9" s="4"/>
      <c r="H9" s="4"/>
    </row>
    <row r="10">
      <c r="A10" s="4" t="str">
        <f t="shared" si="1"/>
        <v>T008</v>
      </c>
      <c r="B10" s="4" t="str">
        <f>IFERROR(__xludf.DUMMYFUNCTION("""COMPUTED_VALUE"""),"UC-Game-08")</f>
        <v>UC-Game-08</v>
      </c>
      <c r="C10" s="8" t="s">
        <v>22</v>
      </c>
      <c r="D10" s="6" t="s">
        <v>23</v>
      </c>
      <c r="F10" s="4"/>
      <c r="G10" s="4"/>
      <c r="H10" s="4"/>
      <c r="I10" s="9"/>
      <c r="J10" s="10"/>
    </row>
    <row r="11">
      <c r="A11" s="4" t="str">
        <f t="shared" si="1"/>
        <v/>
      </c>
      <c r="B11" s="4"/>
      <c r="C11" s="11"/>
      <c r="D11" s="6"/>
      <c r="H11" s="4"/>
    </row>
    <row r="12">
      <c r="A12" s="4" t="str">
        <f t="shared" si="1"/>
        <v>T009</v>
      </c>
      <c r="B12" s="4" t="str">
        <f>IFERROR(__xludf.DUMMYFUNCTION("""COMPUTED_VALUE"""),"UC-Player-01")</f>
        <v>UC-Player-01</v>
      </c>
      <c r="C12" s="12" t="s">
        <v>24</v>
      </c>
      <c r="D12" s="6" t="s">
        <v>25</v>
      </c>
      <c r="F12" s="4"/>
      <c r="G12" s="4"/>
      <c r="H12" s="4"/>
    </row>
    <row r="13">
      <c r="A13" s="4" t="str">
        <f t="shared" si="1"/>
        <v>T010</v>
      </c>
      <c r="B13" s="4" t="str">
        <f>IFERROR(__xludf.DUMMYFUNCTION("""COMPUTED_VALUE"""),"UC-Player-02")</f>
        <v>UC-Player-02</v>
      </c>
      <c r="C13" s="5" t="s">
        <v>26</v>
      </c>
      <c r="D13" s="6" t="s">
        <v>25</v>
      </c>
      <c r="F13" s="4"/>
      <c r="G13" s="4"/>
      <c r="H13" s="4"/>
    </row>
    <row r="14">
      <c r="A14" s="4" t="str">
        <f t="shared" si="1"/>
        <v>T011</v>
      </c>
      <c r="B14" s="4" t="str">
        <f>IFERROR(__xludf.DUMMYFUNCTION("""COMPUTED_VALUE"""),"UC-Player-03")</f>
        <v>UC-Player-03</v>
      </c>
      <c r="C14" s="5" t="s">
        <v>27</v>
      </c>
      <c r="D14" s="6" t="s">
        <v>25</v>
      </c>
      <c r="F14" s="4"/>
      <c r="G14" s="4"/>
      <c r="H14" s="4"/>
    </row>
    <row r="15">
      <c r="A15" s="4" t="str">
        <f t="shared" si="1"/>
        <v>T012</v>
      </c>
      <c r="B15" s="4" t="str">
        <f>IFERROR(__xludf.DUMMYFUNCTION("""COMPUTED_VALUE"""),"UC-Player-04")</f>
        <v>UC-Player-04</v>
      </c>
      <c r="C15" s="5" t="s">
        <v>28</v>
      </c>
      <c r="D15" s="6" t="s">
        <v>25</v>
      </c>
      <c r="F15" s="4"/>
      <c r="G15" s="4"/>
      <c r="H15" s="4"/>
    </row>
    <row r="16">
      <c r="A16" s="4" t="str">
        <f t="shared" si="1"/>
        <v>T013</v>
      </c>
      <c r="B16" s="4" t="str">
        <f>IFERROR(__xludf.DUMMYFUNCTION("""COMPUTED_VALUE"""),"UC-Player-05")</f>
        <v>UC-Player-05</v>
      </c>
      <c r="C16" s="5" t="s">
        <v>29</v>
      </c>
      <c r="D16" s="6" t="s">
        <v>25</v>
      </c>
      <c r="F16" s="4"/>
      <c r="G16" s="4"/>
      <c r="H16" s="4"/>
    </row>
    <row r="17">
      <c r="A17" s="4" t="str">
        <f t="shared" si="1"/>
        <v>T014</v>
      </c>
      <c r="B17" s="4" t="str">
        <f>IFERROR(__xludf.DUMMYFUNCTION("""COMPUTED_VALUE"""),"UC-Player-06")</f>
        <v>UC-Player-06</v>
      </c>
      <c r="C17" s="5" t="s">
        <v>30</v>
      </c>
      <c r="D17" s="6" t="s">
        <v>25</v>
      </c>
      <c r="F17" s="4"/>
      <c r="G17" s="4"/>
      <c r="H17" s="4"/>
    </row>
    <row r="18">
      <c r="A18" s="4" t="str">
        <f t="shared" si="1"/>
        <v>T015</v>
      </c>
      <c r="B18" s="4" t="str">
        <f>IFERROR(__xludf.DUMMYFUNCTION("""COMPUTED_VALUE"""),"UC-Player-07")</f>
        <v>UC-Player-07</v>
      </c>
      <c r="C18" s="5" t="s">
        <v>31</v>
      </c>
      <c r="D18" s="6" t="s">
        <v>25</v>
      </c>
      <c r="F18" s="4"/>
      <c r="G18" s="4"/>
      <c r="H18" s="4"/>
    </row>
    <row r="19">
      <c r="A19" s="4" t="str">
        <f t="shared" si="1"/>
        <v>T016</v>
      </c>
      <c r="B19" s="4" t="str">
        <f>IFERROR(__xludf.DUMMYFUNCTION("""COMPUTED_VALUE"""),"UC-Player-08")</f>
        <v>UC-Player-08</v>
      </c>
      <c r="C19" s="5" t="s">
        <v>32</v>
      </c>
      <c r="D19" s="6" t="s">
        <v>33</v>
      </c>
      <c r="F19" s="4"/>
      <c r="G19" s="4"/>
      <c r="H19" s="4"/>
    </row>
    <row r="20">
      <c r="A20" s="4" t="str">
        <f t="shared" si="1"/>
        <v>T017</v>
      </c>
      <c r="B20" s="4" t="str">
        <f>IFERROR(__xludf.DUMMYFUNCTION("""COMPUTED_VALUE"""),"UC-Player-09")</f>
        <v>UC-Player-09</v>
      </c>
      <c r="C20" s="5" t="s">
        <v>34</v>
      </c>
      <c r="D20" s="6" t="s">
        <v>35</v>
      </c>
      <c r="F20" s="4"/>
      <c r="G20" s="4"/>
      <c r="H20" s="4"/>
    </row>
    <row r="21">
      <c r="A21" s="4" t="str">
        <f t="shared" si="1"/>
        <v>T018</v>
      </c>
      <c r="B21" s="4" t="str">
        <f>IFERROR(__xludf.DUMMYFUNCTION("""COMPUTED_VALUE"""),"UC-Player-10")</f>
        <v>UC-Player-10</v>
      </c>
      <c r="C21" s="5" t="s">
        <v>36</v>
      </c>
      <c r="D21" s="6" t="s">
        <v>37</v>
      </c>
      <c r="F21" s="4"/>
      <c r="G21" s="4"/>
      <c r="H21" s="4"/>
    </row>
    <row r="22">
      <c r="A22" s="4" t="str">
        <f t="shared" si="1"/>
        <v>T019</v>
      </c>
      <c r="B22" s="4" t="str">
        <f>IFERROR(__xludf.DUMMYFUNCTION("""COMPUTED_VALUE"""),"UC-Player-11")</f>
        <v>UC-Player-11</v>
      </c>
      <c r="C22" s="5" t="s">
        <v>38</v>
      </c>
      <c r="D22" s="6" t="s">
        <v>39</v>
      </c>
      <c r="F22" s="4"/>
      <c r="G22" s="4"/>
      <c r="H22" s="4"/>
    </row>
    <row r="23">
      <c r="A23" s="4" t="str">
        <f t="shared" si="1"/>
        <v>T020</v>
      </c>
      <c r="B23" s="4" t="str">
        <f>IFERROR(__xludf.DUMMYFUNCTION("""COMPUTED_VALUE"""),"UC-Player-12")</f>
        <v>UC-Player-12</v>
      </c>
      <c r="C23" s="5" t="s">
        <v>40</v>
      </c>
      <c r="D23" s="6" t="s">
        <v>41</v>
      </c>
      <c r="F23" s="4"/>
      <c r="G23" s="4"/>
      <c r="H23" s="4"/>
    </row>
    <row r="24">
      <c r="A24" s="4" t="str">
        <f t="shared" si="1"/>
        <v>T021</v>
      </c>
      <c r="B24" s="4" t="str">
        <f>IFERROR(__xludf.DUMMYFUNCTION("""COMPUTED_VALUE"""),"UC-Player-13")</f>
        <v>UC-Player-13</v>
      </c>
      <c r="C24" s="5" t="s">
        <v>42</v>
      </c>
      <c r="D24" s="6" t="s">
        <v>43</v>
      </c>
      <c r="F24" s="4"/>
      <c r="G24" s="4"/>
      <c r="H24" s="4"/>
    </row>
    <row r="25">
      <c r="A25" s="4" t="str">
        <f t="shared" si="1"/>
        <v>T022</v>
      </c>
      <c r="B25" s="4" t="str">
        <f>IFERROR(__xludf.DUMMYFUNCTION("""COMPUTED_VALUE"""),"UC-Player-14")</f>
        <v>UC-Player-14</v>
      </c>
      <c r="C25" s="5" t="s">
        <v>44</v>
      </c>
      <c r="D25" s="6" t="s">
        <v>25</v>
      </c>
      <c r="F25" s="4"/>
      <c r="G25" s="4"/>
      <c r="H25" s="4"/>
    </row>
    <row r="26">
      <c r="A26" s="4" t="str">
        <f t="shared" si="1"/>
        <v/>
      </c>
      <c r="B26" s="4"/>
      <c r="C26" s="11"/>
      <c r="D26" s="6"/>
      <c r="H26" s="4"/>
    </row>
    <row r="27">
      <c r="A27" s="4" t="str">
        <f t="shared" si="1"/>
        <v>T023</v>
      </c>
      <c r="B27" s="4" t="str">
        <f>IFERROR(__xludf.DUMMYFUNCTION("""COMPUTED_VALUE"""),"UC-Piece-01")</f>
        <v>UC-Piece-01</v>
      </c>
      <c r="C27" s="5" t="s">
        <v>45</v>
      </c>
      <c r="D27" s="6" t="s">
        <v>25</v>
      </c>
      <c r="F27" s="4"/>
      <c r="G27" s="4"/>
      <c r="H27" s="4"/>
    </row>
    <row r="28">
      <c r="A28" s="4" t="str">
        <f t="shared" si="1"/>
        <v>T024</v>
      </c>
      <c r="B28" s="4" t="str">
        <f>IFERROR(__xludf.DUMMYFUNCTION("""COMPUTED_VALUE"""),"UC-Piece-02")</f>
        <v>UC-Piece-02</v>
      </c>
      <c r="C28" s="5" t="s">
        <v>46</v>
      </c>
      <c r="D28" s="6" t="s">
        <v>25</v>
      </c>
      <c r="F28" s="4"/>
      <c r="G28" s="4"/>
      <c r="H28" s="4"/>
    </row>
    <row r="29">
      <c r="A29" s="4" t="str">
        <f t="shared" si="1"/>
        <v>T025</v>
      </c>
      <c r="B29" s="4" t="str">
        <f>IFERROR(__xludf.DUMMYFUNCTION("""COMPUTED_VALUE"""),"UC-Piece-03")</f>
        <v>UC-Piece-03</v>
      </c>
      <c r="C29" s="5" t="s">
        <v>47</v>
      </c>
      <c r="D29" s="6" t="s">
        <v>25</v>
      </c>
      <c r="F29" s="4"/>
      <c r="G29" s="4"/>
      <c r="H29" s="4"/>
    </row>
    <row r="30">
      <c r="A30" s="4" t="str">
        <f t="shared" si="1"/>
        <v>T026</v>
      </c>
      <c r="B30" s="4" t="str">
        <f>IFERROR(__xludf.DUMMYFUNCTION("""COMPUTED_VALUE"""),"UC-Piece-04")</f>
        <v>UC-Piece-04</v>
      </c>
      <c r="C30" s="5" t="s">
        <v>48</v>
      </c>
      <c r="D30" s="6" t="s">
        <v>25</v>
      </c>
      <c r="F30" s="4"/>
      <c r="G30" s="4"/>
      <c r="H30" s="4"/>
    </row>
    <row r="31">
      <c r="A31" s="4" t="str">
        <f t="shared" si="1"/>
        <v>T027</v>
      </c>
      <c r="B31" s="4" t="str">
        <f>IFERROR(__xludf.DUMMYFUNCTION("""COMPUTED_VALUE"""),"UC-Piece-05")</f>
        <v>UC-Piece-05</v>
      </c>
      <c r="C31" s="5" t="s">
        <v>49</v>
      </c>
      <c r="D31" s="6" t="s">
        <v>25</v>
      </c>
      <c r="F31" s="4"/>
      <c r="G31" s="4"/>
      <c r="H31" s="4"/>
    </row>
    <row r="32">
      <c r="A32" s="4" t="str">
        <f t="shared" si="1"/>
        <v>T028</v>
      </c>
      <c r="B32" s="4" t="str">
        <f>IFERROR(__xludf.DUMMYFUNCTION("""COMPUTED_VALUE"""),"UC-Piece-06")</f>
        <v>UC-Piece-06</v>
      </c>
      <c r="C32" s="5" t="s">
        <v>50</v>
      </c>
      <c r="D32" s="6" t="s">
        <v>25</v>
      </c>
      <c r="F32" s="4"/>
      <c r="G32" s="4"/>
      <c r="H32" s="4"/>
    </row>
    <row r="33">
      <c r="A33" s="4" t="str">
        <f t="shared" si="1"/>
        <v>T029</v>
      </c>
      <c r="B33" s="4" t="str">
        <f>IFERROR(__xludf.DUMMYFUNCTION("""COMPUTED_VALUE"""),"UC-Piece-07")</f>
        <v>UC-Piece-07</v>
      </c>
      <c r="C33" s="5" t="s">
        <v>51</v>
      </c>
      <c r="D33" s="6" t="s">
        <v>25</v>
      </c>
      <c r="F33" s="4"/>
      <c r="G33" s="4"/>
      <c r="H33" s="4"/>
    </row>
    <row r="34">
      <c r="A34" s="4" t="str">
        <f t="shared" si="1"/>
        <v>T030</v>
      </c>
      <c r="B34" s="4" t="str">
        <f>IFERROR(__xludf.DUMMYFUNCTION("""COMPUTED_VALUE"""),"UC-Piece-08")</f>
        <v>UC-Piece-08</v>
      </c>
      <c r="C34" s="5" t="s">
        <v>52</v>
      </c>
      <c r="D34" s="6" t="s">
        <v>25</v>
      </c>
      <c r="F34" s="4"/>
      <c r="G34" s="4"/>
      <c r="H34" s="4"/>
    </row>
    <row r="35">
      <c r="A35" s="4" t="str">
        <f t="shared" si="1"/>
        <v>T031</v>
      </c>
      <c r="B35" s="4" t="str">
        <f>IFERROR(__xludf.DUMMYFUNCTION("""COMPUTED_VALUE"""),"UC-Piece-09")</f>
        <v>UC-Piece-09</v>
      </c>
      <c r="C35" s="5" t="s">
        <v>53</v>
      </c>
      <c r="D35" s="6" t="s">
        <v>25</v>
      </c>
      <c r="F35" s="4"/>
      <c r="G35" s="4"/>
      <c r="H35" s="4"/>
    </row>
    <row r="36">
      <c r="A36" s="4" t="str">
        <f t="shared" si="1"/>
        <v>T032</v>
      </c>
      <c r="B36" s="4" t="str">
        <f>IFERROR(__xludf.DUMMYFUNCTION("""COMPUTED_VALUE"""),"UC-Piece-10")</f>
        <v>UC-Piece-10</v>
      </c>
      <c r="C36" s="5" t="s">
        <v>54</v>
      </c>
      <c r="D36" s="6" t="s">
        <v>25</v>
      </c>
      <c r="F36" s="4"/>
      <c r="G36" s="4"/>
      <c r="H36" s="4"/>
    </row>
    <row r="37">
      <c r="A37" s="4" t="str">
        <f t="shared" si="1"/>
        <v>T033</v>
      </c>
      <c r="B37" s="4" t="str">
        <f>IFERROR(__xludf.DUMMYFUNCTION("""COMPUTED_VALUE"""),"UC-Piece-11")</f>
        <v>UC-Piece-11</v>
      </c>
      <c r="C37" s="5" t="s">
        <v>55</v>
      </c>
      <c r="D37" s="6" t="s">
        <v>25</v>
      </c>
      <c r="F37" s="4"/>
      <c r="G37" s="4"/>
      <c r="H37" s="4"/>
    </row>
    <row r="38">
      <c r="A38" s="4" t="str">
        <f t="shared" si="1"/>
        <v>T034</v>
      </c>
      <c r="B38" s="4" t="str">
        <f>IFERROR(__xludf.DUMMYFUNCTION("""COMPUTED_VALUE"""),"UC-Piece-12")</f>
        <v>UC-Piece-12</v>
      </c>
      <c r="C38" s="5" t="s">
        <v>56</v>
      </c>
      <c r="D38" s="6" t="s">
        <v>25</v>
      </c>
      <c r="F38" s="4"/>
      <c r="G38" s="4"/>
      <c r="H38" s="4"/>
    </row>
    <row r="39">
      <c r="A39" s="4" t="str">
        <f t="shared" si="1"/>
        <v>T035</v>
      </c>
      <c r="B39" s="4" t="str">
        <f>IFERROR(__xludf.DUMMYFUNCTION("""COMPUTED_VALUE"""),"UC-Piece-13")</f>
        <v>UC-Piece-13</v>
      </c>
      <c r="C39" s="5" t="s">
        <v>57</v>
      </c>
      <c r="D39" s="6" t="s">
        <v>25</v>
      </c>
      <c r="F39" s="4"/>
      <c r="G39" s="4"/>
      <c r="H39" s="4"/>
    </row>
    <row r="40">
      <c r="A40" s="4" t="str">
        <f t="shared" si="1"/>
        <v>T036</v>
      </c>
      <c r="B40" s="4" t="str">
        <f>IFERROR(__xludf.DUMMYFUNCTION("""COMPUTED_VALUE"""),"UC-Piece-14")</f>
        <v>UC-Piece-14</v>
      </c>
      <c r="C40" s="5" t="s">
        <v>58</v>
      </c>
      <c r="D40" s="6" t="s">
        <v>25</v>
      </c>
      <c r="F40" s="4"/>
      <c r="G40" s="4"/>
      <c r="H40" s="4"/>
    </row>
    <row r="41">
      <c r="A41" s="4" t="str">
        <f t="shared" si="1"/>
        <v/>
      </c>
      <c r="B41" s="4"/>
      <c r="H41" s="4"/>
    </row>
    <row r="42">
      <c r="A42" s="4" t="str">
        <f t="shared" si="1"/>
        <v>T037</v>
      </c>
      <c r="B42" s="4" t="str">
        <f>IFERROR(__xludf.DUMMYFUNCTION("""COMPUTED_VALUE"""),"UC-Server-01")</f>
        <v>UC-Server-01</v>
      </c>
      <c r="C42" s="5" t="s">
        <v>59</v>
      </c>
      <c r="D42" s="6" t="s">
        <v>60</v>
      </c>
      <c r="F42" s="4"/>
      <c r="G42" s="4"/>
      <c r="H42" s="4"/>
    </row>
    <row r="43">
      <c r="A43" s="4" t="str">
        <f t="shared" si="1"/>
        <v>T038</v>
      </c>
      <c r="B43" s="4" t="str">
        <f>IFERROR(__xludf.DUMMYFUNCTION("""COMPUTED_VALUE"""),"UC-Server-02")</f>
        <v>UC-Server-02</v>
      </c>
      <c r="C43" s="5" t="s">
        <v>61</v>
      </c>
      <c r="D43" s="6" t="s">
        <v>62</v>
      </c>
      <c r="F43" s="4"/>
      <c r="G43" s="4"/>
      <c r="H43" s="4"/>
    </row>
    <row r="44">
      <c r="A44" s="4" t="str">
        <f t="shared" si="1"/>
        <v>T039</v>
      </c>
      <c r="B44" s="4" t="str">
        <f>IFERROR(__xludf.DUMMYFUNCTION("""COMPUTED_VALUE"""),"UC-Server-03")</f>
        <v>UC-Server-03</v>
      </c>
      <c r="C44" s="5" t="s">
        <v>63</v>
      </c>
      <c r="D44" s="6" t="s">
        <v>25</v>
      </c>
      <c r="F44" s="4"/>
      <c r="G44" s="4"/>
      <c r="H44" s="4"/>
    </row>
    <row r="45">
      <c r="A45" s="4" t="str">
        <f t="shared" si="1"/>
        <v>T040</v>
      </c>
      <c r="B45" s="4" t="str">
        <f>IFERROR(__xludf.DUMMYFUNCTION("""COMPUTED_VALUE"""),"UC-Server-04")</f>
        <v>UC-Server-04</v>
      </c>
      <c r="C45" s="5" t="s">
        <v>64</v>
      </c>
      <c r="D45" s="6" t="s">
        <v>25</v>
      </c>
      <c r="F45" s="4"/>
      <c r="G45" s="4"/>
      <c r="H45" s="4"/>
    </row>
    <row r="46">
      <c r="A46" s="4" t="str">
        <f t="shared" si="1"/>
        <v/>
      </c>
      <c r="B46" s="13"/>
      <c r="C46" s="4"/>
      <c r="D46" s="6"/>
      <c r="H46" s="4"/>
    </row>
    <row r="47">
      <c r="A47" s="4" t="str">
        <f t="shared" si="1"/>
        <v>T041</v>
      </c>
      <c r="B47" s="4" t="str">
        <f>IFERROR(__xludf.DUMMYFUNCTION("""COMPUTED_VALUE"""),"UC-Client-01")</f>
        <v>UC-Client-01</v>
      </c>
      <c r="C47" s="5" t="s">
        <v>65</v>
      </c>
      <c r="D47" s="6" t="s">
        <v>25</v>
      </c>
      <c r="F47" s="4"/>
      <c r="G47" s="4"/>
      <c r="H47" s="4"/>
    </row>
    <row r="48">
      <c r="A48" s="4" t="str">
        <f t="shared" si="1"/>
        <v>T042</v>
      </c>
      <c r="B48" s="4" t="str">
        <f>IFERROR(__xludf.DUMMYFUNCTION("""COMPUTED_VALUE"""),"UC-Client-02")</f>
        <v>UC-Client-02</v>
      </c>
      <c r="C48" s="5" t="s">
        <v>66</v>
      </c>
      <c r="D48" s="6" t="s">
        <v>25</v>
      </c>
      <c r="F48" s="4"/>
      <c r="G48" s="4"/>
      <c r="H48" s="4"/>
    </row>
    <row r="49">
      <c r="A49" s="4" t="str">
        <f t="shared" si="1"/>
        <v>T043</v>
      </c>
      <c r="B49" s="4" t="str">
        <f>IFERROR(__xludf.DUMMYFUNCTION("""COMPUTED_VALUE"""),"UC-Client-03")</f>
        <v>UC-Client-03</v>
      </c>
      <c r="C49" s="5" t="s">
        <v>67</v>
      </c>
      <c r="D49" s="6" t="s">
        <v>25</v>
      </c>
      <c r="F49" s="4"/>
      <c r="G49" s="4"/>
      <c r="H49" s="4"/>
    </row>
    <row r="50">
      <c r="A50" s="4" t="str">
        <f t="shared" si="1"/>
        <v>T044</v>
      </c>
      <c r="B50" s="4" t="str">
        <f>IFERROR(__xludf.DUMMYFUNCTION("""COMPUTED_VALUE"""),"UC-Client-04")</f>
        <v>UC-Client-04</v>
      </c>
      <c r="C50" s="5" t="s">
        <v>68</v>
      </c>
      <c r="D50" s="6" t="s">
        <v>25</v>
      </c>
      <c r="F50" s="4"/>
      <c r="G50" s="4"/>
      <c r="H50" s="4"/>
    </row>
    <row r="51">
      <c r="A51" s="4" t="str">
        <f t="shared" si="1"/>
        <v>T045</v>
      </c>
      <c r="B51" s="4" t="str">
        <f>IFERROR(__xludf.DUMMYFUNCTION("""COMPUTED_VALUE"""),"UC-Client-05")</f>
        <v>UC-Client-05</v>
      </c>
      <c r="C51" s="8" t="s">
        <v>69</v>
      </c>
      <c r="D51" s="6" t="s">
        <v>25</v>
      </c>
      <c r="F51" s="4"/>
      <c r="G51" s="4"/>
      <c r="H51" s="4"/>
    </row>
    <row r="52">
      <c r="A52" s="4" t="str">
        <f t="shared" si="1"/>
        <v/>
      </c>
      <c r="B52" s="4"/>
      <c r="C52" s="4"/>
      <c r="D52" s="6"/>
      <c r="H52" s="4"/>
    </row>
    <row r="53">
      <c r="A53" s="4" t="str">
        <f t="shared" si="1"/>
        <v>T046</v>
      </c>
      <c r="B53" s="4" t="str">
        <f>IFERROR(__xludf.DUMMYFUNCTION("""COMPUTED_VALUE"""),"UC-Bonus-01")</f>
        <v>UC-Bonus-01</v>
      </c>
      <c r="C53" s="5" t="s">
        <v>70</v>
      </c>
      <c r="D53" s="6" t="s">
        <v>71</v>
      </c>
      <c r="F53" s="4"/>
      <c r="G53" s="4"/>
      <c r="H53" s="4"/>
    </row>
    <row r="54">
      <c r="A54" s="4" t="str">
        <f t="shared" si="1"/>
        <v>T047</v>
      </c>
      <c r="B54" s="4" t="str">
        <f>IFERROR(__xludf.DUMMYFUNCTION("""COMPUTED_VALUE"""),"UC-Bonus-02")</f>
        <v>UC-Bonus-02</v>
      </c>
      <c r="C54" s="5" t="s">
        <v>72</v>
      </c>
      <c r="D54" s="6" t="s">
        <v>73</v>
      </c>
      <c r="F54" s="4"/>
      <c r="G54" s="4"/>
      <c r="H54" s="4"/>
    </row>
    <row r="55">
      <c r="A55" s="4" t="str">
        <f t="shared" si="1"/>
        <v>T048</v>
      </c>
      <c r="B55" s="4" t="str">
        <f>IFERROR(__xludf.DUMMYFUNCTION("""COMPUTED_VALUE"""),"UC-Bonus-03")</f>
        <v>UC-Bonus-03</v>
      </c>
      <c r="C55" s="5" t="s">
        <v>74</v>
      </c>
      <c r="D55" s="6"/>
      <c r="F55" s="4"/>
      <c r="G55" s="4"/>
      <c r="H55" s="4"/>
    </row>
    <row r="56">
      <c r="A56" s="4" t="str">
        <f t="shared" si="1"/>
        <v/>
      </c>
      <c r="B56" s="4"/>
      <c r="C56" s="4"/>
      <c r="D56" s="6"/>
      <c r="H56" s="4"/>
    </row>
    <row r="57">
      <c r="A57" s="4" t="str">
        <f t="shared" si="1"/>
        <v/>
      </c>
      <c r="B57" s="4"/>
      <c r="C57" s="4"/>
      <c r="D57" s="6"/>
      <c r="H57" s="4"/>
    </row>
    <row r="58">
      <c r="A58" s="4" t="str">
        <f t="shared" si="1"/>
        <v>T049</v>
      </c>
      <c r="B58" s="4" t="str">
        <f>IFERROR(__xludf.DUMMYFUNCTION("""COMPUTED_VALUE"""),"UC-StartDialog-01")</f>
        <v>UC-StartDialog-01</v>
      </c>
      <c r="C58" s="5" t="s">
        <v>75</v>
      </c>
      <c r="D58" s="6" t="s">
        <v>76</v>
      </c>
      <c r="F58" s="4"/>
      <c r="G58" s="4"/>
      <c r="H58" s="4"/>
    </row>
    <row r="59">
      <c r="A59" s="4" t="str">
        <f t="shared" si="1"/>
        <v>T050</v>
      </c>
      <c r="B59" s="4" t="str">
        <f>IFERROR(__xludf.DUMMYFUNCTION("""COMPUTED_VALUE"""),"UC-StartDialog-02")</f>
        <v>UC-StartDialog-02</v>
      </c>
      <c r="C59" s="5" t="s">
        <v>77</v>
      </c>
      <c r="D59" s="6" t="s">
        <v>78</v>
      </c>
      <c r="F59" s="4"/>
      <c r="G59" s="4"/>
      <c r="H59" s="4"/>
    </row>
    <row r="60">
      <c r="A60" s="4" t="str">
        <f t="shared" si="1"/>
        <v>T051</v>
      </c>
      <c r="B60" s="4" t="str">
        <f>IFERROR(__xludf.DUMMYFUNCTION("""COMPUTED_VALUE"""),"UC-StartDialog-03")</f>
        <v>UC-StartDialog-03</v>
      </c>
      <c r="C60" s="5" t="s">
        <v>79</v>
      </c>
      <c r="D60" s="6" t="s">
        <v>80</v>
      </c>
      <c r="F60" s="4"/>
      <c r="G60" s="4"/>
      <c r="H60" s="4"/>
    </row>
    <row r="61">
      <c r="A61" s="4" t="str">
        <f t="shared" si="1"/>
        <v>T052</v>
      </c>
      <c r="B61" s="4" t="str">
        <f>IFERROR(__xludf.DUMMYFUNCTION("""COMPUTED_VALUE"""),"UC-StartDialog-04")</f>
        <v>UC-StartDialog-04</v>
      </c>
      <c r="C61" s="5" t="s">
        <v>81</v>
      </c>
      <c r="D61" s="6" t="s">
        <v>82</v>
      </c>
      <c r="F61" s="4"/>
      <c r="G61" s="4"/>
      <c r="H61" s="4"/>
    </row>
    <row r="62">
      <c r="A62" s="4" t="str">
        <f t="shared" si="1"/>
        <v/>
      </c>
      <c r="B62" s="4"/>
      <c r="C62" s="4"/>
      <c r="D62" s="6"/>
      <c r="H62" s="4"/>
    </row>
    <row r="63">
      <c r="A63" s="4" t="str">
        <f t="shared" si="1"/>
        <v>T053</v>
      </c>
      <c r="B63" s="4" t="str">
        <f>IFERROR(__xludf.DUMMYFUNCTION("""COMPUTED_VALUE"""),"UC-NetworkDialogHost-01")</f>
        <v>UC-NetworkDialogHost-01</v>
      </c>
      <c r="C63" s="5" t="s">
        <v>83</v>
      </c>
      <c r="D63" s="6" t="s">
        <v>84</v>
      </c>
      <c r="F63" s="4"/>
      <c r="G63" s="4"/>
      <c r="H63" s="4"/>
    </row>
    <row r="64">
      <c r="A64" s="4" t="str">
        <f t="shared" si="1"/>
        <v>T054</v>
      </c>
      <c r="B64" s="4" t="str">
        <f>IFERROR(__xludf.DUMMYFUNCTION("""COMPUTED_VALUE"""),"UC-NetworkDialogHost-02")</f>
        <v>UC-NetworkDialogHost-02</v>
      </c>
      <c r="C64" s="5" t="s">
        <v>85</v>
      </c>
      <c r="D64" s="6" t="s">
        <v>86</v>
      </c>
      <c r="F64" s="4"/>
      <c r="G64" s="4"/>
      <c r="H64" s="4"/>
    </row>
    <row r="65">
      <c r="A65" s="4" t="str">
        <f t="shared" si="1"/>
        <v>T055</v>
      </c>
      <c r="B65" s="4" t="str">
        <f>IFERROR(__xludf.DUMMYFUNCTION("""COMPUTED_VALUE"""),"UC-NetworkDialogHost-03")</f>
        <v>UC-NetworkDialogHost-03</v>
      </c>
      <c r="C65" s="5" t="s">
        <v>87</v>
      </c>
      <c r="D65" s="6" t="s">
        <v>88</v>
      </c>
      <c r="F65" s="4"/>
      <c r="G65" s="4"/>
      <c r="H65" s="4"/>
    </row>
    <row r="66">
      <c r="A66" s="4" t="str">
        <f t="shared" si="1"/>
        <v/>
      </c>
      <c r="B66" s="4"/>
      <c r="C66" s="4"/>
      <c r="D66" s="6"/>
      <c r="H66" s="4"/>
    </row>
    <row r="67">
      <c r="A67" s="4" t="str">
        <f t="shared" si="1"/>
        <v>T056</v>
      </c>
      <c r="B67" s="4" t="str">
        <f>IFERROR(__xludf.DUMMYFUNCTION("""COMPUTED_VALUE"""),"UC-NetworkDialogClient-01")</f>
        <v>UC-NetworkDialogClient-01</v>
      </c>
      <c r="C67" s="5" t="s">
        <v>89</v>
      </c>
      <c r="D67" s="6" t="s">
        <v>90</v>
      </c>
      <c r="F67" s="4"/>
      <c r="G67" s="4"/>
      <c r="H67" s="4"/>
    </row>
    <row r="68">
      <c r="A68" s="4" t="str">
        <f t="shared" si="1"/>
        <v>T057</v>
      </c>
      <c r="B68" s="4" t="str">
        <f>IFERROR(__xludf.DUMMYFUNCTION("""COMPUTED_VALUE"""),"UC-NetworkDialogClient-02")</f>
        <v>UC-NetworkDialogClient-02</v>
      </c>
      <c r="C68" s="5" t="s">
        <v>91</v>
      </c>
      <c r="D68" s="6" t="s">
        <v>92</v>
      </c>
      <c r="F68" s="4"/>
      <c r="G68" s="4"/>
      <c r="H68" s="4"/>
    </row>
    <row r="69">
      <c r="A69" s="4" t="str">
        <f t="shared" si="1"/>
        <v>T058</v>
      </c>
      <c r="B69" s="4" t="str">
        <f>IFERROR(__xludf.DUMMYFUNCTION("""COMPUTED_VALUE"""),"UC-NetworkDialogClient-03")</f>
        <v>UC-NetworkDialogClient-03</v>
      </c>
      <c r="C69" s="5" t="s">
        <v>93</v>
      </c>
      <c r="D69" s="6" t="s">
        <v>94</v>
      </c>
      <c r="F69" s="4"/>
      <c r="G69" s="4"/>
      <c r="H69" s="4"/>
    </row>
    <row r="70">
      <c r="A70" s="4" t="str">
        <f t="shared" si="1"/>
        <v>T059</v>
      </c>
      <c r="B70" s="4" t="str">
        <f>IFERROR(__xludf.DUMMYFUNCTION("""COMPUTED_VALUE"""),"UC-NetworkDialogClient-04")</f>
        <v>UC-NetworkDialogClient-04</v>
      </c>
      <c r="C70" s="5" t="s">
        <v>95</v>
      </c>
      <c r="D70" s="6" t="s">
        <v>96</v>
      </c>
      <c r="F70" s="4"/>
      <c r="G70" s="4"/>
      <c r="H70" s="4"/>
    </row>
    <row r="71">
      <c r="A71" s="4" t="str">
        <f t="shared" si="1"/>
        <v/>
      </c>
      <c r="B71" s="4"/>
      <c r="C71" s="4"/>
      <c r="D71" s="6"/>
      <c r="H71" s="4"/>
    </row>
    <row r="72">
      <c r="A72" s="4" t="str">
        <f t="shared" si="1"/>
        <v/>
      </c>
      <c r="B72" s="4"/>
      <c r="C72" s="4"/>
      <c r="D72" s="6"/>
      <c r="H72" s="4"/>
    </row>
    <row r="73">
      <c r="A73" s="4" t="str">
        <f t="shared" si="1"/>
        <v>T060</v>
      </c>
      <c r="B73" s="4" t="str">
        <f>IFERROR(__xludf.DUMMYFUNCTION("""COMPUTED_VALUE"""),"UC-Lobby-01")</f>
        <v>UC-Lobby-01</v>
      </c>
      <c r="C73" s="5" t="s">
        <v>97</v>
      </c>
      <c r="D73" s="6" t="s">
        <v>98</v>
      </c>
      <c r="F73" s="4"/>
      <c r="G73" s="4"/>
      <c r="H73" s="4"/>
    </row>
    <row r="74">
      <c r="A74" s="4" t="str">
        <f t="shared" si="1"/>
        <v>T061</v>
      </c>
      <c r="B74" s="4" t="str">
        <f>IFERROR(__xludf.DUMMYFUNCTION("""COMPUTED_VALUE"""),"UC-Lobby-02")</f>
        <v>UC-Lobby-02</v>
      </c>
      <c r="C74" s="5" t="s">
        <v>99</v>
      </c>
      <c r="D74" s="6" t="s">
        <v>100</v>
      </c>
      <c r="F74" s="4"/>
      <c r="G74" s="4"/>
      <c r="H74" s="4"/>
    </row>
    <row r="75">
      <c r="A75" s="4" t="str">
        <f t="shared" si="1"/>
        <v>T062</v>
      </c>
      <c r="B75" s="4" t="str">
        <f>IFERROR(__xludf.DUMMYFUNCTION("""COMPUTED_VALUE"""),"UC-Lobby-03")</f>
        <v>UC-Lobby-03</v>
      </c>
      <c r="C75" s="5" t="s">
        <v>101</v>
      </c>
      <c r="D75" s="6" t="s">
        <v>102</v>
      </c>
      <c r="F75" s="4"/>
      <c r="G75" s="4"/>
      <c r="H75" s="4"/>
    </row>
    <row r="76">
      <c r="A76" s="4" t="str">
        <f t="shared" si="1"/>
        <v>T063</v>
      </c>
      <c r="B76" s="4" t="str">
        <f>IFERROR(__xludf.DUMMYFUNCTION("""COMPUTED_VALUE"""),"UC-Lobby-04")</f>
        <v>UC-Lobby-04</v>
      </c>
      <c r="C76" s="5" t="s">
        <v>103</v>
      </c>
      <c r="D76" s="6" t="s">
        <v>104</v>
      </c>
      <c r="F76" s="4"/>
      <c r="G76" s="4"/>
      <c r="H76" s="4"/>
    </row>
    <row r="77">
      <c r="A77" s="4" t="str">
        <f t="shared" si="1"/>
        <v>T064</v>
      </c>
      <c r="B77" s="4" t="str">
        <f>IFERROR(__xludf.DUMMYFUNCTION("""COMPUTED_VALUE"""),"UC-Lobby-05")</f>
        <v>UC-Lobby-05</v>
      </c>
      <c r="C77" s="5" t="s">
        <v>105</v>
      </c>
      <c r="D77" s="6" t="s">
        <v>106</v>
      </c>
      <c r="F77" s="4"/>
      <c r="G77" s="4"/>
      <c r="H77" s="4"/>
    </row>
    <row r="78">
      <c r="A78" s="4" t="str">
        <f t="shared" si="1"/>
        <v>T065</v>
      </c>
      <c r="B78" s="4" t="str">
        <f>IFERROR(__xludf.DUMMYFUNCTION("""COMPUTED_VALUE"""),"UC-Lobby-06")</f>
        <v>UC-Lobby-06</v>
      </c>
      <c r="C78" s="5" t="s">
        <v>107</v>
      </c>
      <c r="D78" s="6" t="s">
        <v>108</v>
      </c>
      <c r="F78" s="4"/>
      <c r="G78" s="4"/>
      <c r="H78" s="4"/>
    </row>
    <row r="79">
      <c r="A79" s="4" t="str">
        <f t="shared" si="1"/>
        <v>T066</v>
      </c>
      <c r="B79" s="4" t="str">
        <f>IFERROR(__xludf.DUMMYFUNCTION("""COMPUTED_VALUE"""),"UC-Lobby-07")</f>
        <v>UC-Lobby-07</v>
      </c>
      <c r="C79" s="5" t="s">
        <v>109</v>
      </c>
      <c r="D79" s="6" t="s">
        <v>110</v>
      </c>
      <c r="F79" s="4"/>
      <c r="G79" s="4"/>
      <c r="H79" s="4"/>
    </row>
    <row r="80">
      <c r="A80" s="4" t="str">
        <f t="shared" si="1"/>
        <v>T067</v>
      </c>
      <c r="B80" s="4" t="str">
        <f>IFERROR(__xludf.DUMMYFUNCTION("""COMPUTED_VALUE"""),"UC-Lobby-08")</f>
        <v>UC-Lobby-08</v>
      </c>
      <c r="C80" s="5" t="s">
        <v>111</v>
      </c>
      <c r="D80" s="6" t="s">
        <v>112</v>
      </c>
      <c r="F80" s="4"/>
      <c r="G80" s="4"/>
      <c r="H80" s="4"/>
    </row>
    <row r="81">
      <c r="A81" s="4" t="str">
        <f t="shared" si="1"/>
        <v>T068</v>
      </c>
      <c r="B81" s="4" t="str">
        <f>IFERROR(__xludf.DUMMYFUNCTION("""COMPUTED_VALUE"""),"UC-Lobby-09")</f>
        <v>UC-Lobby-09</v>
      </c>
      <c r="C81" s="5" t="s">
        <v>113</v>
      </c>
      <c r="D81" s="6" t="s">
        <v>114</v>
      </c>
      <c r="F81" s="4"/>
      <c r="G81" s="4"/>
      <c r="H81" s="4"/>
    </row>
    <row r="82">
      <c r="A82" s="4" t="str">
        <f t="shared" si="1"/>
        <v>T069</v>
      </c>
      <c r="B82" s="4" t="str">
        <f>IFERROR(__xludf.DUMMYFUNCTION("""COMPUTED_VALUE"""),"UC-Lobby-10")</f>
        <v>UC-Lobby-10</v>
      </c>
      <c r="C82" s="5" t="s">
        <v>115</v>
      </c>
      <c r="D82" s="6" t="s">
        <v>116</v>
      </c>
      <c r="F82" s="4"/>
      <c r="G82" s="4"/>
      <c r="H82" s="4"/>
    </row>
    <row r="83">
      <c r="A83" s="4" t="str">
        <f t="shared" si="1"/>
        <v>T070</v>
      </c>
      <c r="B83" s="4" t="str">
        <f>IFERROR(__xludf.DUMMYFUNCTION("""COMPUTED_VALUE"""),"UC-Lobby-11")</f>
        <v>UC-Lobby-11</v>
      </c>
      <c r="C83" s="5" t="s">
        <v>117</v>
      </c>
      <c r="D83" s="6" t="s">
        <v>118</v>
      </c>
      <c r="F83" s="4"/>
      <c r="G83" s="4"/>
      <c r="H83" s="4"/>
    </row>
    <row r="84">
      <c r="A84" s="4" t="str">
        <f t="shared" si="1"/>
        <v/>
      </c>
      <c r="B84" s="4"/>
      <c r="C84" s="4"/>
      <c r="D84" s="6"/>
      <c r="H84" s="4"/>
    </row>
    <row r="85">
      <c r="A85" s="4" t="str">
        <f t="shared" si="1"/>
        <v/>
      </c>
      <c r="B85" s="4"/>
      <c r="C85" s="4"/>
      <c r="D85" s="6"/>
      <c r="H85" s="4"/>
    </row>
    <row r="86">
      <c r="A86" s="4" t="str">
        <f t="shared" si="1"/>
        <v>T071</v>
      </c>
      <c r="B86" s="4" t="str">
        <f>IFERROR(__xludf.DUMMYFUNCTION("""COMPUTED_VALUE"""),"UC-Settings-01")</f>
        <v>UC-Settings-01</v>
      </c>
      <c r="C86" s="5" t="s">
        <v>119</v>
      </c>
      <c r="D86" s="6" t="s">
        <v>120</v>
      </c>
      <c r="F86" s="4"/>
      <c r="G86" s="4"/>
      <c r="H86" s="4"/>
    </row>
    <row r="87">
      <c r="A87" s="4" t="str">
        <f t="shared" si="1"/>
        <v>T072</v>
      </c>
      <c r="B87" s="4" t="str">
        <f>IFERROR(__xludf.DUMMYFUNCTION("""COMPUTED_VALUE"""),"UC-Settings-02")</f>
        <v>UC-Settings-02</v>
      </c>
      <c r="C87" s="5" t="s">
        <v>121</v>
      </c>
      <c r="D87" s="6" t="s">
        <v>122</v>
      </c>
      <c r="F87" s="4"/>
      <c r="G87" s="4"/>
      <c r="H87" s="4"/>
    </row>
    <row r="88">
      <c r="A88" s="4" t="str">
        <f t="shared" si="1"/>
        <v>T073</v>
      </c>
      <c r="B88" s="4" t="str">
        <f>IFERROR(__xludf.DUMMYFUNCTION("""COMPUTED_VALUE"""),"UC-Settings-03")</f>
        <v>UC-Settings-03</v>
      </c>
      <c r="C88" s="5" t="s">
        <v>123</v>
      </c>
      <c r="D88" s="6" t="s">
        <v>124</v>
      </c>
      <c r="F88" s="4"/>
      <c r="G88" s="4"/>
      <c r="H88" s="4"/>
    </row>
    <row r="89">
      <c r="A89" s="4" t="str">
        <f t="shared" si="1"/>
        <v>T074</v>
      </c>
      <c r="B89" s="4" t="str">
        <f>IFERROR(__xludf.DUMMYFUNCTION("""COMPUTED_VALUE"""),"UC-Settings-04")</f>
        <v>UC-Settings-04</v>
      </c>
      <c r="C89" s="5" t="s">
        <v>125</v>
      </c>
      <c r="D89" s="6" t="s">
        <v>126</v>
      </c>
      <c r="F89" s="4"/>
      <c r="G89" s="4"/>
      <c r="H89" s="4"/>
    </row>
    <row r="90">
      <c r="A90" s="4" t="str">
        <f t="shared" si="1"/>
        <v>T075</v>
      </c>
      <c r="B90" s="4" t="str">
        <f>IFERROR(__xludf.DUMMYFUNCTION("""COMPUTED_VALUE"""),"UC-Settings-05")</f>
        <v>UC-Settings-05</v>
      </c>
      <c r="C90" s="14" t="s">
        <v>127</v>
      </c>
      <c r="D90" s="6" t="s">
        <v>128</v>
      </c>
      <c r="F90" s="4"/>
      <c r="G90" s="4"/>
      <c r="H90" s="4"/>
    </row>
    <row r="91">
      <c r="A91" s="4" t="str">
        <f t="shared" si="1"/>
        <v/>
      </c>
      <c r="B91" s="4"/>
      <c r="C91" s="4"/>
      <c r="D91" s="6"/>
      <c r="H91" s="4"/>
    </row>
    <row r="92">
      <c r="A92" s="4" t="str">
        <f t="shared" si="1"/>
        <v>T076</v>
      </c>
      <c r="B92" s="4" t="str">
        <f>IFERROR(__xludf.DUMMYFUNCTION("""COMPUTED_VALUE"""),"UC-AudioSettings-01")</f>
        <v>UC-AudioSettings-01</v>
      </c>
      <c r="C92" s="5" t="s">
        <v>129</v>
      </c>
      <c r="D92" s="6" t="s">
        <v>130</v>
      </c>
      <c r="F92" s="4"/>
      <c r="G92" s="4"/>
      <c r="H92" s="4"/>
    </row>
    <row r="93">
      <c r="A93" s="4" t="str">
        <f t="shared" si="1"/>
        <v>T077</v>
      </c>
      <c r="B93" s="4" t="str">
        <f>IFERROR(__xludf.DUMMYFUNCTION("""COMPUTED_VALUE"""),"UC-AudioSettings-02")</f>
        <v>UC-AudioSettings-02</v>
      </c>
      <c r="C93" s="5" t="s">
        <v>131</v>
      </c>
      <c r="D93" s="6" t="s">
        <v>132</v>
      </c>
      <c r="F93" s="4"/>
      <c r="G93" s="4"/>
      <c r="H93" s="4"/>
    </row>
    <row r="94">
      <c r="A94" s="4" t="str">
        <f t="shared" si="1"/>
        <v>T078</v>
      </c>
      <c r="B94" s="4" t="str">
        <f>IFERROR(__xludf.DUMMYFUNCTION("""COMPUTED_VALUE"""),"UC-AudioSettings-03")</f>
        <v>UC-AudioSettings-03</v>
      </c>
      <c r="C94" s="5" t="s">
        <v>133</v>
      </c>
      <c r="D94" s="6" t="s">
        <v>130</v>
      </c>
      <c r="F94" s="4"/>
      <c r="G94" s="4"/>
      <c r="H94" s="4"/>
    </row>
    <row r="95">
      <c r="A95" s="4" t="str">
        <f t="shared" si="1"/>
        <v>T079</v>
      </c>
      <c r="B95" s="4" t="str">
        <f>IFERROR(__xludf.DUMMYFUNCTION("""COMPUTED_VALUE"""),"UC-AudioSettings-04")</f>
        <v>UC-AudioSettings-04</v>
      </c>
      <c r="C95" s="5" t="s">
        <v>134</v>
      </c>
      <c r="D95" s="6" t="s">
        <v>135</v>
      </c>
      <c r="F95" s="4"/>
      <c r="G95" s="4"/>
      <c r="H95" s="4"/>
    </row>
    <row r="96">
      <c r="A96" s="4" t="str">
        <f t="shared" si="1"/>
        <v/>
      </c>
      <c r="B96" s="4"/>
      <c r="C96" s="14"/>
      <c r="D96" s="6"/>
      <c r="H96" s="4"/>
    </row>
    <row r="97">
      <c r="A97" s="4" t="str">
        <f t="shared" si="1"/>
        <v>T080</v>
      </c>
      <c r="B97" s="4" t="str">
        <f>IFERROR(__xludf.DUMMYFUNCTION("""COMPUTED_VALUE"""),"UC-VideoSettings-01")</f>
        <v>UC-VideoSettings-01</v>
      </c>
      <c r="C97" s="5" t="s">
        <v>136</v>
      </c>
      <c r="D97" s="6" t="s">
        <v>137</v>
      </c>
      <c r="F97" s="4"/>
      <c r="G97" s="4"/>
      <c r="H97" s="4"/>
    </row>
    <row r="98">
      <c r="A98" s="4" t="str">
        <f t="shared" si="1"/>
        <v>T081</v>
      </c>
      <c r="B98" s="4" t="str">
        <f>IFERROR(__xludf.DUMMYFUNCTION("""COMPUTED_VALUE"""),"UC-VideoSettings-02")</f>
        <v>UC-VideoSettings-02</v>
      </c>
      <c r="C98" s="5" t="s">
        <v>138</v>
      </c>
      <c r="D98" s="6" t="s">
        <v>139</v>
      </c>
      <c r="F98" s="4"/>
      <c r="G98" s="4"/>
      <c r="H98" s="4"/>
    </row>
    <row r="99">
      <c r="A99" s="4" t="str">
        <f t="shared" si="1"/>
        <v>T082</v>
      </c>
      <c r="B99" s="4" t="str">
        <f>IFERROR(__xludf.DUMMYFUNCTION("""COMPUTED_VALUE"""),"UC-VideoSettings-03")</f>
        <v>UC-VideoSettings-03</v>
      </c>
      <c r="C99" s="5" t="s">
        <v>140</v>
      </c>
      <c r="D99" s="6" t="s">
        <v>141</v>
      </c>
      <c r="F99" s="4"/>
      <c r="G99" s="4"/>
      <c r="H99" s="4"/>
    </row>
    <row r="100">
      <c r="A100" s="4" t="str">
        <f t="shared" si="1"/>
        <v>T083</v>
      </c>
      <c r="B100" s="4" t="str">
        <f>IFERROR(__xludf.DUMMYFUNCTION("""COMPUTED_VALUE"""),"UC-VideoSettings-04")</f>
        <v>UC-VideoSettings-04</v>
      </c>
      <c r="C100" s="5" t="s">
        <v>142</v>
      </c>
      <c r="D100" s="6" t="s">
        <v>143</v>
      </c>
      <c r="F100" s="4"/>
      <c r="G100" s="4"/>
      <c r="H100" s="4"/>
    </row>
    <row r="101">
      <c r="A101" s="4" t="str">
        <f t="shared" si="1"/>
        <v/>
      </c>
      <c r="B101" s="4"/>
      <c r="C101" s="4"/>
      <c r="D101" s="6"/>
      <c r="H101" s="4"/>
    </row>
    <row r="102">
      <c r="A102" s="4" t="str">
        <f t="shared" si="1"/>
        <v/>
      </c>
      <c r="B102" s="4"/>
      <c r="C102" s="4"/>
      <c r="D102" s="6"/>
      <c r="H102" s="4"/>
    </row>
    <row r="103">
      <c r="A103" s="4" t="str">
        <f t="shared" si="1"/>
        <v>T084</v>
      </c>
      <c r="B103" s="4" t="str">
        <f>IFERROR(__xludf.DUMMYFUNCTION("""COMPUTED_VALUE"""),"UC-ClientView-01")</f>
        <v>UC-ClientView-01</v>
      </c>
      <c r="C103" s="5" t="s">
        <v>144</v>
      </c>
      <c r="D103" s="6" t="s">
        <v>145</v>
      </c>
      <c r="F103" s="4"/>
      <c r="G103" s="4"/>
      <c r="H103" s="4"/>
    </row>
    <row r="104">
      <c r="A104" s="4" t="str">
        <f t="shared" si="1"/>
        <v>T085</v>
      </c>
      <c r="B104" s="4" t="str">
        <f>IFERROR(__xludf.DUMMYFUNCTION("""COMPUTED_VALUE"""),"UC-ClientView-02")</f>
        <v>UC-ClientView-02</v>
      </c>
      <c r="C104" s="5" t="s">
        <v>146</v>
      </c>
      <c r="D104" s="6" t="s">
        <v>147</v>
      </c>
      <c r="F104" s="4"/>
      <c r="G104" s="4"/>
      <c r="H104" s="4"/>
    </row>
    <row r="105">
      <c r="A105" s="4" t="str">
        <f t="shared" si="1"/>
        <v>T086</v>
      </c>
      <c r="B105" s="4" t="str">
        <f>IFERROR(__xludf.DUMMYFUNCTION("""COMPUTED_VALUE"""),"UC-ClientView-03")</f>
        <v>UC-ClientView-03</v>
      </c>
      <c r="C105" s="5" t="s">
        <v>148</v>
      </c>
      <c r="D105" s="6" t="s">
        <v>149</v>
      </c>
      <c r="F105" s="4"/>
      <c r="G105" s="4"/>
      <c r="H105" s="4"/>
    </row>
    <row r="106">
      <c r="A106" s="4" t="str">
        <f t="shared" si="1"/>
        <v>T087</v>
      </c>
      <c r="B106" s="4" t="str">
        <f>IFERROR(__xludf.DUMMYFUNCTION("""COMPUTED_VALUE"""),"UC-ClientView-04")</f>
        <v>UC-ClientView-04</v>
      </c>
      <c r="C106" s="5" t="s">
        <v>150</v>
      </c>
      <c r="D106" s="6" t="s">
        <v>151</v>
      </c>
      <c r="F106" s="4"/>
      <c r="G106" s="4"/>
      <c r="H106" s="4"/>
    </row>
    <row r="107">
      <c r="A107" s="4" t="str">
        <f t="shared" si="1"/>
        <v>T088</v>
      </c>
      <c r="B107" s="4" t="str">
        <f>IFERROR(__xludf.DUMMYFUNCTION("""COMPUTED_VALUE"""),"UC-ClientView-05")</f>
        <v>UC-ClientView-05</v>
      </c>
      <c r="C107" s="5" t="s">
        <v>152</v>
      </c>
      <c r="D107" s="6" t="s">
        <v>25</v>
      </c>
      <c r="F107" s="4"/>
      <c r="G107" s="4"/>
      <c r="H107" s="4"/>
    </row>
    <row r="108">
      <c r="A108" s="4" t="str">
        <f t="shared" si="1"/>
        <v/>
      </c>
      <c r="B108" s="4"/>
      <c r="C108" s="4"/>
      <c r="D108" s="6"/>
      <c r="H108" s="4"/>
    </row>
    <row r="109">
      <c r="A109" s="4" t="str">
        <f t="shared" si="1"/>
        <v>T089</v>
      </c>
      <c r="B109" s="4" t="str">
        <f>IFERROR(__xludf.DUMMYFUNCTION("""COMPUTED_VALUE"""),"UC-ClientSound-01")</f>
        <v>UC-ClientSound-01</v>
      </c>
      <c r="C109" s="5" t="s">
        <v>153</v>
      </c>
      <c r="D109" s="6" t="s">
        <v>154</v>
      </c>
      <c r="F109" s="4"/>
      <c r="G109" s="4"/>
      <c r="H109" s="4"/>
    </row>
    <row r="110">
      <c r="A110" s="4" t="str">
        <f t="shared" si="1"/>
        <v>T090</v>
      </c>
      <c r="B110" s="4" t="str">
        <f>IFERROR(__xludf.DUMMYFUNCTION("""COMPUTED_VALUE"""),"UC-ClientSound-02")</f>
        <v>UC-ClientSound-02</v>
      </c>
      <c r="C110" s="5" t="s">
        <v>155</v>
      </c>
      <c r="D110" s="6" t="s">
        <v>156</v>
      </c>
      <c r="F110" s="4"/>
      <c r="G110" s="4"/>
      <c r="H110" s="4"/>
    </row>
    <row r="111">
      <c r="A111" s="4" t="str">
        <f t="shared" si="1"/>
        <v/>
      </c>
      <c r="B111" s="4"/>
      <c r="C111" s="4"/>
      <c r="D111" s="6"/>
      <c r="H111" s="4"/>
    </row>
    <row r="112">
      <c r="A112" s="4" t="str">
        <f t="shared" si="1"/>
        <v>T091</v>
      </c>
      <c r="B112" s="4" t="str">
        <f>IFERROR(__xludf.DUMMYFUNCTION("""COMPUTED_VALUE"""),"UC-Camera-01")</f>
        <v>UC-Camera-01</v>
      </c>
      <c r="C112" s="5" t="s">
        <v>157</v>
      </c>
      <c r="D112" s="6" t="s">
        <v>25</v>
      </c>
      <c r="F112" s="4"/>
      <c r="G112" s="4"/>
      <c r="H112" s="4"/>
    </row>
    <row r="113">
      <c r="A113" s="4" t="str">
        <f t="shared" si="1"/>
        <v>T092</v>
      </c>
      <c r="B113" s="4" t="str">
        <f>IFERROR(__xludf.DUMMYFUNCTION("""COMPUTED_VALUE"""),"UC-Camera-02")</f>
        <v>UC-Camera-02</v>
      </c>
      <c r="C113" s="5" t="s">
        <v>158</v>
      </c>
      <c r="D113" s="6" t="s">
        <v>25</v>
      </c>
      <c r="F113" s="4"/>
      <c r="G113" s="4"/>
      <c r="H113" s="4"/>
    </row>
    <row r="114">
      <c r="A114" s="4" t="str">
        <f t="shared" si="1"/>
        <v>T093</v>
      </c>
      <c r="B114" s="4" t="str">
        <f>IFERROR(__xludf.DUMMYFUNCTION("""COMPUTED_VALUE"""),"UC-Camera-03")</f>
        <v>UC-Camera-03</v>
      </c>
      <c r="C114" s="5" t="s">
        <v>159</v>
      </c>
      <c r="D114" s="6" t="s">
        <v>160</v>
      </c>
      <c r="F114" s="4"/>
      <c r="G114" s="4"/>
      <c r="H114" s="4"/>
    </row>
    <row r="115">
      <c r="A115" s="4" t="str">
        <f t="shared" si="1"/>
        <v>T094</v>
      </c>
      <c r="B115" s="4" t="str">
        <f>IFERROR(__xludf.DUMMYFUNCTION("""COMPUTED_VALUE"""),"UC-Camera-04")</f>
        <v>UC-Camera-04</v>
      </c>
      <c r="C115" s="5" t="s">
        <v>161</v>
      </c>
      <c r="D115" s="6" t="s">
        <v>162</v>
      </c>
      <c r="F115" s="4"/>
      <c r="G115" s="4"/>
      <c r="H115" s="4"/>
    </row>
    <row r="116">
      <c r="A116" s="4" t="str">
        <f t="shared" si="1"/>
        <v>T095</v>
      </c>
      <c r="B116" s="4" t="str">
        <f>IFERROR(__xludf.DUMMYFUNCTION("""COMPUTED_VALUE"""),"UC-Camera-05")</f>
        <v>UC-Camera-05</v>
      </c>
      <c r="C116" s="5" t="s">
        <v>163</v>
      </c>
      <c r="D116" s="6" t="s">
        <v>25</v>
      </c>
      <c r="F116" s="4"/>
      <c r="G116" s="4"/>
      <c r="H116" s="4"/>
    </row>
    <row r="117">
      <c r="A117" s="4" t="str">
        <f t="shared" si="1"/>
        <v>T096</v>
      </c>
      <c r="B117" s="4" t="str">
        <f>IFERROR(__xludf.DUMMYFUNCTION("""COMPUTED_VALUE"""),"UC-Camera-06")</f>
        <v>UC-Camera-06</v>
      </c>
      <c r="C117" s="5" t="s">
        <v>164</v>
      </c>
      <c r="D117" s="6" t="s">
        <v>25</v>
      </c>
      <c r="F117" s="4"/>
      <c r="G117" s="4"/>
      <c r="H117" s="4"/>
    </row>
    <row r="118">
      <c r="A118" s="4" t="str">
        <f t="shared" si="1"/>
        <v/>
      </c>
      <c r="B118" s="4"/>
      <c r="C118" s="4"/>
      <c r="D118" s="6"/>
      <c r="H118" s="4"/>
    </row>
    <row r="119">
      <c r="A119" s="4" t="str">
        <f t="shared" si="1"/>
        <v>T097</v>
      </c>
      <c r="B119" s="4" t="str">
        <f>IFERROR(__xludf.DUMMYFUNCTION("""COMPUTED_VALUE"""),"UC-Reaction-01")</f>
        <v>UC-Reaction-01</v>
      </c>
      <c r="C119" s="5" t="s">
        <v>165</v>
      </c>
      <c r="D119" s="6" t="s">
        <v>166</v>
      </c>
      <c r="F119" s="4"/>
      <c r="G119" s="4"/>
      <c r="H119" s="4"/>
    </row>
    <row r="120">
      <c r="A120" s="4" t="str">
        <f t="shared" si="1"/>
        <v>T098</v>
      </c>
      <c r="B120" s="4" t="str">
        <f>IFERROR(__xludf.DUMMYFUNCTION("""COMPUTED_VALUE"""),"UC-Reaction-02")</f>
        <v>UC-Reaction-02</v>
      </c>
      <c r="C120" s="5" t="s">
        <v>167</v>
      </c>
      <c r="D120" s="6" t="s">
        <v>168</v>
      </c>
      <c r="F120" s="4"/>
      <c r="G120" s="4"/>
      <c r="H120" s="4"/>
    </row>
    <row r="121">
      <c r="A121" s="4" t="str">
        <f t="shared" si="1"/>
        <v>T099</v>
      </c>
      <c r="B121" s="4" t="str">
        <f>IFERROR(__xludf.DUMMYFUNCTION("""COMPUTED_VALUE"""),"UC-Reaction-03")</f>
        <v>UC-Reaction-03</v>
      </c>
      <c r="C121" s="5" t="s">
        <v>169</v>
      </c>
      <c r="D121" s="6" t="s">
        <v>170</v>
      </c>
      <c r="F121" s="4"/>
      <c r="G121" s="4"/>
      <c r="H121" s="4"/>
    </row>
    <row r="122">
      <c r="A122" s="4" t="str">
        <f t="shared" si="1"/>
        <v/>
      </c>
      <c r="B122" s="4"/>
      <c r="C122" s="4"/>
      <c r="D122" s="3"/>
      <c r="H122" s="4"/>
    </row>
    <row r="123">
      <c r="A123" s="4" t="str">
        <f t="shared" si="1"/>
        <v/>
      </c>
      <c r="B123" s="4"/>
      <c r="C123" s="4"/>
      <c r="D123" s="3"/>
      <c r="H123" s="4"/>
    </row>
    <row r="124">
      <c r="A124" s="4" t="str">
        <f t="shared" si="1"/>
        <v/>
      </c>
      <c r="B124" s="4"/>
      <c r="C124" s="4"/>
      <c r="D124" s="3"/>
      <c r="H124" s="4"/>
    </row>
    <row r="125">
      <c r="A125" s="4" t="str">
        <f t="shared" si="1"/>
        <v/>
      </c>
      <c r="B125" s="4"/>
      <c r="C125" s="4"/>
      <c r="D125" s="3"/>
      <c r="H125" s="4"/>
    </row>
    <row r="126">
      <c r="A126" s="4" t="str">
        <f t="shared" si="1"/>
        <v/>
      </c>
      <c r="B126" s="4"/>
      <c r="C126" s="4"/>
      <c r="D126" s="3"/>
      <c r="H126" s="4"/>
    </row>
    <row r="127">
      <c r="A127" s="4" t="str">
        <f t="shared" si="1"/>
        <v/>
      </c>
      <c r="B127" s="4"/>
      <c r="C127" s="4"/>
      <c r="D127" s="3"/>
      <c r="H127" s="4"/>
    </row>
    <row r="128">
      <c r="A128" s="4" t="str">
        <f t="shared" si="1"/>
        <v/>
      </c>
      <c r="B128" s="4"/>
      <c r="C128" s="4"/>
      <c r="D128" s="3"/>
      <c r="H128" s="4"/>
    </row>
    <row r="129">
      <c r="A129" s="4" t="str">
        <f t="shared" si="1"/>
        <v/>
      </c>
      <c r="B129" s="4"/>
      <c r="C129" s="4"/>
      <c r="D129" s="3"/>
      <c r="H129" s="4"/>
    </row>
    <row r="130">
      <c r="A130" s="4" t="str">
        <f t="shared" si="1"/>
        <v/>
      </c>
      <c r="B130" s="4"/>
      <c r="C130" s="4"/>
      <c r="D130" s="3"/>
      <c r="H130" s="4"/>
    </row>
    <row r="131">
      <c r="A131" s="4" t="str">
        <f t="shared" si="1"/>
        <v/>
      </c>
      <c r="B131" s="4"/>
      <c r="C131" s="4"/>
      <c r="D131" s="3"/>
      <c r="H131" s="4"/>
    </row>
    <row r="132">
      <c r="A132" s="4" t="str">
        <f t="shared" si="1"/>
        <v/>
      </c>
      <c r="B132" s="4"/>
      <c r="C132" s="4"/>
      <c r="D132" s="3"/>
      <c r="H132" s="4"/>
    </row>
    <row r="133">
      <c r="A133" s="4" t="str">
        <f t="shared" si="1"/>
        <v/>
      </c>
      <c r="B133" s="4"/>
      <c r="C133" s="4"/>
      <c r="D133" s="3"/>
      <c r="H133" s="4"/>
    </row>
    <row r="134">
      <c r="A134" s="4" t="str">
        <f t="shared" si="1"/>
        <v/>
      </c>
      <c r="B134" s="4"/>
      <c r="C134" s="4"/>
      <c r="D134" s="3"/>
      <c r="H134" s="4"/>
    </row>
    <row r="135">
      <c r="A135" s="4" t="str">
        <f t="shared" si="1"/>
        <v/>
      </c>
      <c r="B135" s="4"/>
      <c r="C135" s="4"/>
      <c r="D135" s="3"/>
      <c r="H135" s="4"/>
    </row>
    <row r="136">
      <c r="A136" s="4" t="str">
        <f t="shared" si="1"/>
        <v/>
      </c>
      <c r="B136" s="4"/>
      <c r="C136" s="4"/>
      <c r="D136" s="3"/>
      <c r="H136" s="4"/>
    </row>
    <row r="137">
      <c r="A137" s="4" t="str">
        <f t="shared" si="1"/>
        <v/>
      </c>
      <c r="B137" s="4"/>
      <c r="C137" s="4"/>
      <c r="D137" s="3"/>
      <c r="H137" s="4"/>
    </row>
    <row r="138">
      <c r="A138" s="4" t="str">
        <f t="shared" si="1"/>
        <v/>
      </c>
      <c r="B138" s="4"/>
      <c r="C138" s="4"/>
      <c r="D138" s="3"/>
      <c r="H138" s="4"/>
    </row>
    <row r="139">
      <c r="A139" s="4" t="str">
        <f t="shared" si="1"/>
        <v/>
      </c>
      <c r="B139" s="4"/>
      <c r="C139" s="4"/>
      <c r="D139" s="3"/>
      <c r="H139" s="4"/>
    </row>
    <row r="140">
      <c r="A140" s="4" t="str">
        <f t="shared" si="1"/>
        <v/>
      </c>
      <c r="B140" s="4"/>
      <c r="C140" s="4"/>
      <c r="D140" s="3"/>
      <c r="H140" s="4"/>
    </row>
    <row r="141">
      <c r="A141" s="4" t="str">
        <f t="shared" si="1"/>
        <v/>
      </c>
      <c r="B141" s="4"/>
      <c r="C141" s="4"/>
      <c r="D141" s="3"/>
      <c r="H141" s="4"/>
    </row>
    <row r="142">
      <c r="A142" s="4" t="str">
        <f t="shared" si="1"/>
        <v/>
      </c>
      <c r="B142" s="4"/>
      <c r="C142" s="4"/>
      <c r="D142" s="3"/>
      <c r="H142" s="4"/>
    </row>
    <row r="143">
      <c r="A143" s="4" t="str">
        <f t="shared" si="1"/>
        <v/>
      </c>
      <c r="B143" s="4"/>
      <c r="C143" s="4"/>
      <c r="D143" s="3"/>
      <c r="H143" s="4"/>
    </row>
    <row r="144">
      <c r="A144" s="4" t="str">
        <f t="shared" si="1"/>
        <v/>
      </c>
      <c r="B144" s="4"/>
      <c r="C144" s="4"/>
      <c r="D144" s="3"/>
      <c r="H144" s="4"/>
    </row>
    <row r="145">
      <c r="A145" s="4" t="str">
        <f t="shared" si="1"/>
        <v/>
      </c>
      <c r="B145" s="4"/>
      <c r="C145" s="4"/>
      <c r="D145" s="3"/>
      <c r="H145" s="4"/>
    </row>
    <row r="146">
      <c r="A146" s="4" t="str">
        <f t="shared" si="1"/>
        <v/>
      </c>
      <c r="B146" s="4"/>
      <c r="C146" s="4"/>
      <c r="D146" s="3"/>
      <c r="H146" s="4"/>
    </row>
    <row r="147">
      <c r="A147" s="4" t="str">
        <f t="shared" si="1"/>
        <v/>
      </c>
      <c r="B147" s="4"/>
      <c r="C147" s="4"/>
      <c r="D147" s="3"/>
      <c r="H147" s="4"/>
    </row>
    <row r="148">
      <c r="A148" s="4" t="str">
        <f t="shared" si="1"/>
        <v/>
      </c>
      <c r="B148" s="4"/>
      <c r="C148" s="4"/>
      <c r="D148" s="3"/>
      <c r="H148" s="4"/>
    </row>
    <row r="149">
      <c r="A149" s="4" t="str">
        <f t="shared" si="1"/>
        <v/>
      </c>
      <c r="B149" s="4"/>
      <c r="C149" s="4"/>
      <c r="D149" s="3"/>
      <c r="H149" s="4"/>
    </row>
    <row r="150">
      <c r="A150" s="4" t="str">
        <f t="shared" si="1"/>
        <v/>
      </c>
      <c r="B150" s="4"/>
      <c r="C150" s="4"/>
      <c r="D150" s="3"/>
      <c r="H150" s="4"/>
    </row>
    <row r="151">
      <c r="A151" s="4" t="str">
        <f t="shared" si="1"/>
        <v/>
      </c>
      <c r="B151" s="4"/>
      <c r="C151" s="4"/>
      <c r="D151" s="3"/>
      <c r="H151" s="4"/>
    </row>
    <row r="152">
      <c r="A152" s="4" t="str">
        <f t="shared" si="1"/>
        <v/>
      </c>
      <c r="B152" s="4"/>
      <c r="C152" s="4"/>
      <c r="D152" s="3"/>
      <c r="H152" s="4"/>
    </row>
    <row r="153">
      <c r="A153" s="4" t="str">
        <f t="shared" si="1"/>
        <v/>
      </c>
      <c r="B153" s="4"/>
      <c r="C153" s="4"/>
      <c r="D153" s="3"/>
      <c r="H153" s="4"/>
    </row>
    <row r="154">
      <c r="A154" s="4" t="str">
        <f t="shared" si="1"/>
        <v/>
      </c>
      <c r="B154" s="4"/>
      <c r="C154" s="4"/>
      <c r="D154" s="3"/>
      <c r="H154" s="4"/>
    </row>
    <row r="155">
      <c r="A155" s="4" t="str">
        <f t="shared" si="1"/>
        <v/>
      </c>
      <c r="B155" s="4"/>
      <c r="C155" s="4"/>
      <c r="D155" s="3"/>
      <c r="H155" s="4"/>
    </row>
    <row r="156">
      <c r="A156" s="4" t="str">
        <f t="shared" si="1"/>
        <v/>
      </c>
      <c r="B156" s="4"/>
      <c r="C156" s="4"/>
      <c r="D156" s="3"/>
      <c r="H156" s="4"/>
    </row>
    <row r="157">
      <c r="A157" s="4" t="str">
        <f t="shared" si="1"/>
        <v/>
      </c>
      <c r="B157" s="4"/>
      <c r="C157" s="4"/>
      <c r="D157" s="3"/>
      <c r="H157" s="4"/>
    </row>
    <row r="158">
      <c r="A158" s="4" t="str">
        <f t="shared" si="1"/>
        <v/>
      </c>
      <c r="B158" s="4"/>
      <c r="C158" s="4"/>
      <c r="D158" s="3"/>
      <c r="H158" s="4"/>
    </row>
    <row r="159">
      <c r="A159" s="4" t="str">
        <f t="shared" si="1"/>
        <v/>
      </c>
      <c r="B159" s="4"/>
      <c r="C159" s="4"/>
      <c r="D159" s="3"/>
      <c r="H159" s="4"/>
    </row>
    <row r="160">
      <c r="A160" s="4" t="str">
        <f t="shared" si="1"/>
        <v/>
      </c>
      <c r="B160" s="4"/>
      <c r="C160" s="4"/>
      <c r="D160" s="3"/>
      <c r="H160" s="4"/>
    </row>
    <row r="161">
      <c r="A161" s="4" t="str">
        <f t="shared" si="1"/>
        <v/>
      </c>
      <c r="B161" s="4"/>
      <c r="C161" s="4"/>
      <c r="D161" s="3"/>
      <c r="H161" s="4"/>
    </row>
    <row r="162">
      <c r="A162" s="4" t="str">
        <f t="shared" si="1"/>
        <v/>
      </c>
      <c r="B162" s="4"/>
      <c r="C162" s="4"/>
      <c r="D162" s="3"/>
      <c r="H162" s="4"/>
    </row>
    <row r="163">
      <c r="A163" s="4" t="str">
        <f t="shared" si="1"/>
        <v/>
      </c>
      <c r="B163" s="4"/>
      <c r="C163" s="4"/>
      <c r="D163" s="3"/>
      <c r="H163" s="4"/>
    </row>
    <row r="164">
      <c r="A164" s="4" t="str">
        <f t="shared" si="1"/>
        <v/>
      </c>
      <c r="B164" s="4"/>
      <c r="C164" s="4"/>
      <c r="D164" s="3"/>
      <c r="H164" s="4"/>
    </row>
    <row r="165">
      <c r="A165" s="4" t="str">
        <f t="shared" si="1"/>
        <v/>
      </c>
      <c r="B165" s="4"/>
      <c r="C165" s="4"/>
      <c r="D165" s="3"/>
      <c r="H165" s="4"/>
    </row>
    <row r="166">
      <c r="A166" s="4" t="str">
        <f t="shared" si="1"/>
        <v/>
      </c>
      <c r="B166" s="4"/>
      <c r="C166" s="4"/>
      <c r="D166" s="3"/>
      <c r="H166" s="4"/>
    </row>
    <row r="167">
      <c r="A167" s="4" t="str">
        <f t="shared" si="1"/>
        <v/>
      </c>
      <c r="B167" s="4"/>
      <c r="C167" s="4"/>
      <c r="D167" s="3"/>
      <c r="H167" s="4"/>
    </row>
    <row r="168">
      <c r="A168" s="4" t="str">
        <f t="shared" si="1"/>
        <v/>
      </c>
      <c r="B168" s="4"/>
      <c r="C168" s="4"/>
      <c r="D168" s="3"/>
      <c r="H168" s="4"/>
    </row>
    <row r="169">
      <c r="A169" s="4" t="str">
        <f t="shared" si="1"/>
        <v/>
      </c>
      <c r="B169" s="4"/>
      <c r="C169" s="4"/>
      <c r="D169" s="3"/>
      <c r="H169" s="4"/>
    </row>
    <row r="170">
      <c r="A170" s="4" t="str">
        <f t="shared" si="1"/>
        <v/>
      </c>
      <c r="B170" s="4"/>
      <c r="C170" s="4"/>
      <c r="D170" s="3"/>
      <c r="H170" s="4"/>
    </row>
    <row r="171">
      <c r="A171" s="4" t="str">
        <f t="shared" si="1"/>
        <v/>
      </c>
      <c r="B171" s="4"/>
      <c r="C171" s="4"/>
      <c r="D171" s="3"/>
      <c r="H171" s="4"/>
    </row>
    <row r="172">
      <c r="A172" s="4" t="str">
        <f t="shared" si="1"/>
        <v/>
      </c>
      <c r="B172" s="4"/>
      <c r="C172" s="4"/>
      <c r="D172" s="3"/>
      <c r="H172" s="4"/>
    </row>
    <row r="173">
      <c r="A173" s="4" t="str">
        <f t="shared" si="1"/>
        <v/>
      </c>
      <c r="B173" s="4"/>
      <c r="C173" s="4"/>
      <c r="D173" s="3"/>
      <c r="H173" s="4"/>
    </row>
    <row r="174">
      <c r="A174" s="4" t="str">
        <f t="shared" si="1"/>
        <v/>
      </c>
      <c r="B174" s="4"/>
      <c r="C174" s="4"/>
      <c r="D174" s="3"/>
      <c r="H174" s="4"/>
    </row>
    <row r="175">
      <c r="A175" s="4" t="str">
        <f t="shared" si="1"/>
        <v/>
      </c>
      <c r="B175" s="4"/>
      <c r="C175" s="4"/>
      <c r="D175" s="3"/>
      <c r="H175" s="4"/>
    </row>
    <row r="176">
      <c r="A176" s="4" t="str">
        <f t="shared" si="1"/>
        <v/>
      </c>
      <c r="B176" s="4"/>
      <c r="C176" s="4"/>
      <c r="D176" s="3"/>
      <c r="H176" s="4"/>
    </row>
    <row r="177">
      <c r="A177" s="4" t="str">
        <f t="shared" si="1"/>
        <v/>
      </c>
      <c r="B177" s="4"/>
      <c r="C177" s="4"/>
      <c r="D177" s="3"/>
      <c r="H177" s="4"/>
    </row>
    <row r="178">
      <c r="A178" s="4" t="str">
        <f t="shared" si="1"/>
        <v/>
      </c>
      <c r="B178" s="4"/>
      <c r="C178" s="4"/>
      <c r="D178" s="3"/>
      <c r="H178" s="4"/>
    </row>
    <row r="179">
      <c r="A179" s="4" t="str">
        <f t="shared" si="1"/>
        <v/>
      </c>
      <c r="B179" s="4"/>
      <c r="C179" s="4"/>
      <c r="D179" s="3"/>
      <c r="H179" s="4"/>
    </row>
    <row r="180">
      <c r="A180" s="4" t="str">
        <f t="shared" si="1"/>
        <v/>
      </c>
      <c r="B180" s="4"/>
      <c r="C180" s="4"/>
      <c r="D180" s="3"/>
      <c r="H180" s="4"/>
    </row>
    <row r="181">
      <c r="A181" s="4" t="str">
        <f t="shared" si="1"/>
        <v/>
      </c>
      <c r="B181" s="4"/>
      <c r="C181" s="4"/>
      <c r="D181" s="3"/>
      <c r="H181" s="4"/>
    </row>
    <row r="182">
      <c r="A182" s="4" t="str">
        <f t="shared" si="1"/>
        <v/>
      </c>
      <c r="B182" s="4"/>
      <c r="C182" s="4"/>
      <c r="D182" s="3"/>
      <c r="H182" s="4"/>
    </row>
    <row r="183">
      <c r="A183" s="4" t="str">
        <f t="shared" si="1"/>
        <v/>
      </c>
      <c r="B183" s="4"/>
      <c r="C183" s="4"/>
      <c r="D183" s="3"/>
      <c r="H183" s="4"/>
    </row>
    <row r="184">
      <c r="A184" s="4" t="str">
        <f t="shared" si="1"/>
        <v/>
      </c>
      <c r="B184" s="4"/>
      <c r="C184" s="4"/>
      <c r="D184" s="3"/>
      <c r="H184" s="4"/>
    </row>
    <row r="185">
      <c r="A185" s="4" t="str">
        <f t="shared" si="1"/>
        <v/>
      </c>
      <c r="B185" s="4"/>
      <c r="C185" s="4"/>
      <c r="D185" s="3"/>
      <c r="H185" s="4"/>
    </row>
    <row r="186">
      <c r="A186" s="4" t="str">
        <f t="shared" si="1"/>
        <v/>
      </c>
      <c r="B186" s="4"/>
      <c r="C186" s="4"/>
      <c r="D186" s="3"/>
      <c r="H186" s="4"/>
    </row>
    <row r="187">
      <c r="A187" s="4" t="str">
        <f t="shared" si="1"/>
        <v/>
      </c>
      <c r="B187" s="4"/>
      <c r="C187" s="4"/>
      <c r="D187" s="3"/>
      <c r="H187" s="4"/>
    </row>
    <row r="188">
      <c r="A188" s="4" t="str">
        <f t="shared" si="1"/>
        <v/>
      </c>
      <c r="B188" s="4"/>
      <c r="C188" s="4"/>
      <c r="D188" s="3"/>
      <c r="H188" s="4"/>
    </row>
    <row r="189">
      <c r="A189" s="4" t="str">
        <f t="shared" si="1"/>
        <v/>
      </c>
      <c r="B189" s="4"/>
      <c r="C189" s="4"/>
      <c r="D189" s="3"/>
      <c r="H189" s="4"/>
    </row>
    <row r="190">
      <c r="A190" s="4" t="str">
        <f t="shared" si="1"/>
        <v/>
      </c>
      <c r="B190" s="4"/>
      <c r="C190" s="4"/>
      <c r="D190" s="3"/>
      <c r="H190" s="4"/>
    </row>
    <row r="191">
      <c r="A191" s="4" t="str">
        <f t="shared" si="1"/>
        <v/>
      </c>
      <c r="B191" s="4"/>
      <c r="C191" s="4"/>
      <c r="D191" s="3"/>
      <c r="H191" s="4"/>
    </row>
    <row r="192">
      <c r="A192" s="4" t="str">
        <f t="shared" si="1"/>
        <v/>
      </c>
      <c r="B192" s="4"/>
      <c r="C192" s="4"/>
      <c r="D192" s="3"/>
      <c r="H192" s="4"/>
    </row>
    <row r="193">
      <c r="A193" s="4" t="str">
        <f t="shared" si="1"/>
        <v/>
      </c>
      <c r="B193" s="4"/>
      <c r="C193" s="4"/>
      <c r="D193" s="3"/>
      <c r="H193" s="4"/>
    </row>
    <row r="194">
      <c r="A194" s="4" t="str">
        <f t="shared" si="1"/>
        <v/>
      </c>
      <c r="B194" s="4"/>
      <c r="C194" s="4"/>
      <c r="D194" s="3"/>
      <c r="H194" s="4"/>
    </row>
    <row r="195">
      <c r="A195" s="4" t="str">
        <f t="shared" si="1"/>
        <v/>
      </c>
      <c r="B195" s="4"/>
      <c r="C195" s="4"/>
      <c r="D195" s="3"/>
      <c r="H195" s="4"/>
    </row>
    <row r="196">
      <c r="A196" s="4" t="str">
        <f t="shared" si="1"/>
        <v/>
      </c>
      <c r="B196" s="4"/>
      <c r="C196" s="4"/>
      <c r="D196" s="3"/>
      <c r="H196" s="4"/>
    </row>
    <row r="197">
      <c r="A197" s="4" t="str">
        <f t="shared" si="1"/>
        <v/>
      </c>
      <c r="B197" s="4"/>
      <c r="C197" s="4"/>
      <c r="D197" s="3"/>
      <c r="H197" s="4"/>
    </row>
    <row r="198">
      <c r="A198" s="4" t="str">
        <f t="shared" si="1"/>
        <v/>
      </c>
      <c r="B198" s="4"/>
      <c r="C198" s="4"/>
      <c r="D198" s="3"/>
      <c r="H198" s="4"/>
    </row>
    <row r="199">
      <c r="A199" s="4" t="str">
        <f t="shared" si="1"/>
        <v/>
      </c>
      <c r="B199" s="4"/>
      <c r="C199" s="4"/>
      <c r="D199" s="3"/>
      <c r="H199" s="4"/>
    </row>
    <row r="200">
      <c r="A200" s="4" t="str">
        <f t="shared" si="1"/>
        <v/>
      </c>
      <c r="B200" s="4"/>
      <c r="C200" s="4"/>
      <c r="D200" s="3"/>
      <c r="H200" s="4"/>
    </row>
    <row r="201">
      <c r="A201" s="4" t="str">
        <f t="shared" si="1"/>
        <v/>
      </c>
      <c r="B201" s="4"/>
      <c r="C201" s="4"/>
      <c r="D201" s="3"/>
      <c r="H201" s="4"/>
    </row>
    <row r="202">
      <c r="A202" s="4" t="str">
        <f t="shared" si="1"/>
        <v/>
      </c>
      <c r="B202" s="4"/>
      <c r="C202" s="4"/>
      <c r="D202" s="3"/>
      <c r="H202" s="4"/>
    </row>
    <row r="203">
      <c r="A203" s="4" t="str">
        <f t="shared" si="1"/>
        <v/>
      </c>
      <c r="B203" s="4"/>
      <c r="C203" s="4"/>
      <c r="D203" s="3"/>
      <c r="H203" s="4"/>
    </row>
    <row r="204">
      <c r="A204" s="4" t="str">
        <f t="shared" si="1"/>
        <v/>
      </c>
      <c r="B204" s="4"/>
      <c r="C204" s="4"/>
      <c r="D204" s="3"/>
      <c r="H204" s="4"/>
    </row>
    <row r="205">
      <c r="A205" s="4" t="str">
        <f t="shared" si="1"/>
        <v/>
      </c>
      <c r="B205" s="4"/>
      <c r="C205" s="4"/>
      <c r="D205" s="3"/>
      <c r="H205" s="4"/>
    </row>
    <row r="206">
      <c r="A206" s="4" t="str">
        <f t="shared" si="1"/>
        <v/>
      </c>
      <c r="B206" s="4"/>
      <c r="C206" s="4"/>
      <c r="D206" s="3"/>
      <c r="H206" s="4"/>
    </row>
    <row r="207">
      <c r="A207" s="4" t="str">
        <f t="shared" si="1"/>
        <v/>
      </c>
      <c r="B207" s="4"/>
      <c r="C207" s="4"/>
      <c r="D207" s="3"/>
      <c r="H207" s="4"/>
    </row>
    <row r="208">
      <c r="A208" s="4" t="str">
        <f t="shared" si="1"/>
        <v/>
      </c>
      <c r="B208" s="4"/>
      <c r="C208" s="4"/>
      <c r="D208" s="3"/>
      <c r="H208" s="4"/>
    </row>
    <row r="209">
      <c r="A209" s="4" t="str">
        <f t="shared" si="1"/>
        <v/>
      </c>
      <c r="B209" s="4"/>
      <c r="C209" s="4"/>
      <c r="D209" s="3"/>
      <c r="H209" s="4"/>
    </row>
    <row r="210">
      <c r="A210" s="4" t="str">
        <f t="shared" si="1"/>
        <v/>
      </c>
      <c r="B210" s="4"/>
      <c r="C210" s="4"/>
      <c r="D210" s="3"/>
      <c r="H210" s="4"/>
    </row>
    <row r="211">
      <c r="A211" s="4" t="str">
        <f t="shared" si="1"/>
        <v/>
      </c>
      <c r="B211" s="4"/>
      <c r="C211" s="4"/>
      <c r="D211" s="3"/>
      <c r="H211" s="4"/>
    </row>
    <row r="212">
      <c r="A212" s="4" t="str">
        <f t="shared" si="1"/>
        <v/>
      </c>
      <c r="B212" s="4"/>
      <c r="C212" s="4"/>
      <c r="D212" s="3"/>
      <c r="H212" s="4"/>
    </row>
    <row r="213">
      <c r="A213" s="4" t="str">
        <f t="shared" si="1"/>
        <v/>
      </c>
      <c r="B213" s="4"/>
      <c r="C213" s="4"/>
      <c r="D213" s="3"/>
      <c r="H213" s="4"/>
    </row>
    <row r="214">
      <c r="A214" s="4" t="str">
        <f t="shared" si="1"/>
        <v/>
      </c>
      <c r="B214" s="4"/>
      <c r="C214" s="4"/>
      <c r="D214" s="3"/>
      <c r="H214" s="4"/>
    </row>
    <row r="215">
      <c r="A215" s="4" t="str">
        <f t="shared" si="1"/>
        <v/>
      </c>
      <c r="B215" s="4"/>
      <c r="C215" s="4"/>
      <c r="D215" s="3"/>
      <c r="H215" s="4"/>
    </row>
    <row r="216">
      <c r="A216" s="4" t="str">
        <f t="shared" si="1"/>
        <v/>
      </c>
      <c r="B216" s="4"/>
      <c r="C216" s="4"/>
      <c r="D216" s="3"/>
      <c r="H216" s="4"/>
    </row>
    <row r="217">
      <c r="A217" s="4" t="str">
        <f t="shared" si="1"/>
        <v/>
      </c>
      <c r="B217" s="4"/>
      <c r="C217" s="4"/>
      <c r="D217" s="3"/>
      <c r="H217" s="4"/>
    </row>
    <row r="218">
      <c r="A218" s="4" t="str">
        <f t="shared" si="1"/>
        <v/>
      </c>
      <c r="B218" s="4"/>
      <c r="C218" s="4"/>
      <c r="D218" s="3"/>
      <c r="H218" s="4"/>
    </row>
    <row r="219">
      <c r="A219" s="4" t="str">
        <f t="shared" si="1"/>
        <v/>
      </c>
      <c r="B219" s="4"/>
      <c r="C219" s="4"/>
      <c r="D219" s="3"/>
      <c r="H219" s="4"/>
    </row>
    <row r="220">
      <c r="A220" s="4" t="str">
        <f t="shared" si="1"/>
        <v/>
      </c>
      <c r="B220" s="4"/>
      <c r="C220" s="4"/>
      <c r="D220" s="3"/>
      <c r="H220" s="4"/>
    </row>
    <row r="221">
      <c r="A221" s="4" t="str">
        <f t="shared" si="1"/>
        <v/>
      </c>
      <c r="B221" s="4"/>
      <c r="C221" s="4"/>
      <c r="D221" s="3"/>
      <c r="H221" s="4"/>
    </row>
    <row r="222">
      <c r="A222" s="4" t="str">
        <f t="shared" si="1"/>
        <v/>
      </c>
      <c r="B222" s="4"/>
      <c r="C222" s="4"/>
      <c r="D222" s="3"/>
      <c r="H222" s="4"/>
    </row>
    <row r="223">
      <c r="A223" s="4" t="str">
        <f t="shared" si="1"/>
        <v/>
      </c>
      <c r="B223" s="4"/>
      <c r="C223" s="4"/>
      <c r="D223" s="3"/>
      <c r="H223" s="4"/>
    </row>
    <row r="224">
      <c r="A224" s="4" t="str">
        <f t="shared" si="1"/>
        <v/>
      </c>
      <c r="B224" s="4"/>
      <c r="C224" s="4"/>
      <c r="D224" s="3"/>
      <c r="H224" s="4"/>
    </row>
    <row r="225">
      <c r="A225" s="4" t="str">
        <f t="shared" si="1"/>
        <v/>
      </c>
      <c r="B225" s="4"/>
      <c r="C225" s="4"/>
      <c r="D225" s="3"/>
      <c r="H225" s="4"/>
    </row>
    <row r="226">
      <c r="A226" s="4" t="str">
        <f t="shared" si="1"/>
        <v/>
      </c>
      <c r="B226" s="4"/>
      <c r="C226" s="4"/>
      <c r="D226" s="3"/>
      <c r="H226" s="4"/>
    </row>
    <row r="227">
      <c r="A227" s="4" t="str">
        <f t="shared" si="1"/>
        <v/>
      </c>
      <c r="B227" s="4"/>
      <c r="C227" s="4"/>
      <c r="D227" s="3"/>
      <c r="H227" s="4"/>
    </row>
    <row r="228">
      <c r="A228" s="4" t="str">
        <f t="shared" si="1"/>
        <v/>
      </c>
      <c r="B228" s="4"/>
      <c r="C228" s="4"/>
      <c r="D228" s="3"/>
      <c r="H228" s="4"/>
    </row>
    <row r="229">
      <c r="A229" s="4" t="str">
        <f t="shared" si="1"/>
        <v/>
      </c>
      <c r="B229" s="4"/>
      <c r="C229" s="4"/>
      <c r="D229" s="3"/>
      <c r="H229" s="4"/>
    </row>
    <row r="230">
      <c r="A230" s="4" t="str">
        <f t="shared" si="1"/>
        <v/>
      </c>
      <c r="B230" s="4"/>
      <c r="C230" s="4"/>
      <c r="D230" s="3"/>
      <c r="H230" s="4"/>
    </row>
    <row r="231">
      <c r="A231" s="4" t="str">
        <f t="shared" si="1"/>
        <v/>
      </c>
      <c r="B231" s="4"/>
      <c r="C231" s="4"/>
      <c r="D231" s="3"/>
      <c r="H231" s="4"/>
    </row>
    <row r="232">
      <c r="A232" s="4" t="str">
        <f t="shared" si="1"/>
        <v/>
      </c>
      <c r="B232" s="4"/>
      <c r="C232" s="4"/>
      <c r="D232" s="3"/>
      <c r="H232" s="4"/>
    </row>
    <row r="233">
      <c r="A233" s="4" t="str">
        <f t="shared" si="1"/>
        <v/>
      </c>
      <c r="B233" s="4"/>
      <c r="C233" s="4"/>
      <c r="D233" s="3"/>
      <c r="H233" s="4"/>
    </row>
    <row r="234">
      <c r="A234" s="4" t="str">
        <f t="shared" si="1"/>
        <v/>
      </c>
      <c r="B234" s="4"/>
      <c r="C234" s="4"/>
      <c r="D234" s="3"/>
      <c r="H234" s="4"/>
    </row>
    <row r="235">
      <c r="A235" s="4" t="str">
        <f t="shared" si="1"/>
        <v/>
      </c>
      <c r="B235" s="4"/>
      <c r="C235" s="4"/>
      <c r="D235" s="3"/>
      <c r="H235" s="4"/>
    </row>
    <row r="236">
      <c r="A236" s="4" t="str">
        <f t="shared" si="1"/>
        <v/>
      </c>
      <c r="B236" s="4"/>
      <c r="C236" s="4"/>
      <c r="D236" s="3"/>
      <c r="H236" s="4"/>
    </row>
    <row r="237">
      <c r="A237" s="4" t="str">
        <f t="shared" si="1"/>
        <v/>
      </c>
      <c r="B237" s="4"/>
      <c r="C237" s="4"/>
      <c r="D237" s="3"/>
      <c r="H237" s="4"/>
    </row>
    <row r="238">
      <c r="A238" s="4" t="str">
        <f t="shared" si="1"/>
        <v/>
      </c>
      <c r="B238" s="4"/>
      <c r="C238" s="4"/>
      <c r="D238" s="3"/>
      <c r="H238" s="4"/>
    </row>
    <row r="239">
      <c r="A239" s="4" t="str">
        <f t="shared" si="1"/>
        <v/>
      </c>
      <c r="B239" s="4"/>
      <c r="C239" s="4"/>
      <c r="D239" s="3"/>
      <c r="H239" s="4"/>
    </row>
    <row r="240">
      <c r="A240" s="4" t="str">
        <f t="shared" si="1"/>
        <v/>
      </c>
      <c r="B240" s="4"/>
      <c r="C240" s="4"/>
      <c r="D240" s="3"/>
      <c r="H240" s="4"/>
    </row>
    <row r="241">
      <c r="A241" s="4" t="str">
        <f t="shared" si="1"/>
        <v/>
      </c>
      <c r="B241" s="4"/>
      <c r="C241" s="4"/>
      <c r="D241" s="3"/>
      <c r="H241" s="4"/>
    </row>
    <row r="242">
      <c r="A242" s="4" t="str">
        <f t="shared" si="1"/>
        <v/>
      </c>
      <c r="B242" s="4"/>
      <c r="C242" s="4"/>
      <c r="D242" s="3"/>
      <c r="H242" s="4"/>
    </row>
    <row r="243">
      <c r="A243" s="4" t="str">
        <f t="shared" si="1"/>
        <v/>
      </c>
      <c r="B243" s="4"/>
      <c r="C243" s="4"/>
      <c r="D243" s="3"/>
      <c r="H243" s="4"/>
    </row>
    <row r="244">
      <c r="A244" s="4" t="str">
        <f t="shared" si="1"/>
        <v/>
      </c>
      <c r="B244" s="4"/>
      <c r="C244" s="4"/>
      <c r="D244" s="3"/>
      <c r="H244" s="4"/>
    </row>
    <row r="245">
      <c r="A245" s="4" t="str">
        <f t="shared" si="1"/>
        <v/>
      </c>
      <c r="B245" s="4"/>
      <c r="C245" s="4"/>
      <c r="D245" s="3"/>
      <c r="H245" s="4"/>
    </row>
    <row r="246">
      <c r="A246" s="4" t="str">
        <f t="shared" si="1"/>
        <v/>
      </c>
      <c r="B246" s="4"/>
      <c r="C246" s="4"/>
      <c r="D246" s="3"/>
      <c r="H246" s="4"/>
    </row>
    <row r="247">
      <c r="A247" s="4" t="str">
        <f t="shared" si="1"/>
        <v/>
      </c>
      <c r="B247" s="4"/>
      <c r="C247" s="4"/>
      <c r="D247" s="3"/>
      <c r="H247" s="4"/>
    </row>
    <row r="248">
      <c r="A248" s="4" t="str">
        <f t="shared" si="1"/>
        <v/>
      </c>
      <c r="B248" s="4"/>
      <c r="C248" s="4"/>
      <c r="D248" s="3"/>
      <c r="H248" s="4"/>
    </row>
    <row r="249">
      <c r="A249" s="4" t="str">
        <f t="shared" si="1"/>
        <v/>
      </c>
      <c r="B249" s="4"/>
      <c r="C249" s="4"/>
      <c r="D249" s="3"/>
      <c r="H249" s="4"/>
    </row>
    <row r="250">
      <c r="A250" s="4" t="str">
        <f t="shared" si="1"/>
        <v/>
      </c>
      <c r="B250" s="4"/>
      <c r="C250" s="4"/>
      <c r="D250" s="3"/>
      <c r="H250" s="4"/>
    </row>
    <row r="251">
      <c r="A251" s="4" t="str">
        <f t="shared" si="1"/>
        <v/>
      </c>
      <c r="B251" s="4"/>
      <c r="C251" s="4"/>
      <c r="D251" s="3"/>
      <c r="H251" s="4"/>
    </row>
    <row r="252">
      <c r="A252" s="4" t="str">
        <f t="shared" si="1"/>
        <v/>
      </c>
      <c r="B252" s="4"/>
      <c r="C252" s="4"/>
      <c r="D252" s="3"/>
      <c r="H252" s="4"/>
    </row>
    <row r="253">
      <c r="A253" s="4" t="str">
        <f t="shared" si="1"/>
        <v/>
      </c>
      <c r="B253" s="4"/>
      <c r="C253" s="4"/>
      <c r="D253" s="3"/>
      <c r="H253" s="4"/>
    </row>
    <row r="254">
      <c r="A254" s="4" t="str">
        <f t="shared" si="1"/>
        <v/>
      </c>
      <c r="B254" s="4"/>
      <c r="C254" s="4"/>
      <c r="D254" s="3"/>
      <c r="H254" s="4"/>
    </row>
    <row r="255">
      <c r="A255" s="4" t="str">
        <f t="shared" si="1"/>
        <v/>
      </c>
      <c r="B255" s="4"/>
      <c r="C255" s="4"/>
      <c r="D255" s="3"/>
      <c r="H255" s="4"/>
    </row>
    <row r="256">
      <c r="A256" s="4" t="str">
        <f t="shared" si="1"/>
        <v/>
      </c>
      <c r="B256" s="4"/>
      <c r="C256" s="4"/>
      <c r="D256" s="3"/>
      <c r="H256" s="4"/>
    </row>
    <row r="257">
      <c r="A257" s="4" t="str">
        <f t="shared" si="1"/>
        <v/>
      </c>
      <c r="B257" s="4"/>
      <c r="C257" s="4"/>
      <c r="D257" s="3"/>
      <c r="H257" s="4"/>
    </row>
    <row r="258">
      <c r="A258" s="4" t="str">
        <f t="shared" si="1"/>
        <v/>
      </c>
      <c r="B258" s="4"/>
      <c r="C258" s="4"/>
      <c r="D258" s="3"/>
      <c r="H258" s="4"/>
    </row>
    <row r="259">
      <c r="A259" s="4" t="str">
        <f t="shared" si="1"/>
        <v/>
      </c>
      <c r="B259" s="4"/>
      <c r="C259" s="4"/>
      <c r="D259" s="3"/>
      <c r="H259" s="4"/>
    </row>
    <row r="260">
      <c r="A260" s="4" t="str">
        <f t="shared" si="1"/>
        <v/>
      </c>
      <c r="B260" s="4"/>
      <c r="C260" s="4"/>
      <c r="D260" s="3"/>
      <c r="H260" s="4"/>
    </row>
    <row r="261">
      <c r="A261" s="4" t="str">
        <f t="shared" si="1"/>
        <v/>
      </c>
      <c r="B261" s="4"/>
      <c r="C261" s="4"/>
      <c r="D261" s="3"/>
      <c r="H261" s="4"/>
    </row>
    <row r="262">
      <c r="A262" s="4" t="str">
        <f t="shared" si="1"/>
        <v/>
      </c>
      <c r="B262" s="4"/>
      <c r="C262" s="4"/>
      <c r="D262" s="3"/>
      <c r="H262" s="4"/>
    </row>
    <row r="263">
      <c r="A263" s="4" t="str">
        <f t="shared" si="1"/>
        <v/>
      </c>
      <c r="B263" s="4"/>
      <c r="C263" s="4"/>
      <c r="D263" s="3"/>
      <c r="H263" s="4"/>
    </row>
    <row r="264">
      <c r="A264" s="4" t="str">
        <f t="shared" si="1"/>
        <v/>
      </c>
      <c r="B264" s="4"/>
      <c r="C264" s="4"/>
      <c r="D264" s="3"/>
      <c r="H264" s="4"/>
    </row>
    <row r="265">
      <c r="A265" s="4" t="str">
        <f t="shared" si="1"/>
        <v/>
      </c>
      <c r="B265" s="4"/>
      <c r="C265" s="4"/>
      <c r="D265" s="3"/>
      <c r="H265" s="4"/>
    </row>
    <row r="266">
      <c r="A266" s="4" t="str">
        <f t="shared" si="1"/>
        <v/>
      </c>
      <c r="B266" s="4"/>
      <c r="C266" s="4"/>
      <c r="D266" s="3"/>
      <c r="H266" s="4"/>
    </row>
    <row r="267">
      <c r="A267" s="4" t="str">
        <f t="shared" si="1"/>
        <v/>
      </c>
      <c r="B267" s="4"/>
      <c r="C267" s="4"/>
      <c r="D267" s="3"/>
      <c r="H267" s="4"/>
    </row>
    <row r="268">
      <c r="A268" s="4" t="str">
        <f t="shared" si="1"/>
        <v/>
      </c>
      <c r="B268" s="4"/>
      <c r="C268" s="4"/>
      <c r="D268" s="3"/>
      <c r="H268" s="4"/>
    </row>
    <row r="269">
      <c r="A269" s="4" t="str">
        <f t="shared" si="1"/>
        <v/>
      </c>
      <c r="B269" s="4"/>
      <c r="C269" s="4"/>
      <c r="D269" s="3"/>
      <c r="H269" s="4"/>
    </row>
    <row r="270">
      <c r="A270" s="4" t="str">
        <f t="shared" si="1"/>
        <v/>
      </c>
      <c r="B270" s="4"/>
      <c r="C270" s="4"/>
      <c r="D270" s="3"/>
      <c r="H270" s="4"/>
    </row>
    <row r="271">
      <c r="A271" s="4" t="str">
        <f t="shared" si="1"/>
        <v/>
      </c>
      <c r="B271" s="4"/>
      <c r="C271" s="4"/>
      <c r="D271" s="3"/>
      <c r="H271" s="4"/>
    </row>
    <row r="272">
      <c r="A272" s="4" t="str">
        <f t="shared" si="1"/>
        <v/>
      </c>
      <c r="B272" s="4"/>
      <c r="C272" s="4"/>
      <c r="D272" s="3"/>
      <c r="H272" s="4"/>
    </row>
    <row r="273">
      <c r="A273" s="4" t="str">
        <f t="shared" si="1"/>
        <v/>
      </c>
      <c r="B273" s="4"/>
      <c r="C273" s="4"/>
      <c r="D273" s="3"/>
      <c r="H273" s="4"/>
    </row>
    <row r="274">
      <c r="A274" s="4" t="str">
        <f t="shared" si="1"/>
        <v/>
      </c>
      <c r="B274" s="4"/>
      <c r="C274" s="4"/>
      <c r="D274" s="3"/>
      <c r="H274" s="4"/>
    </row>
    <row r="275">
      <c r="A275" s="4" t="str">
        <f t="shared" si="1"/>
        <v/>
      </c>
      <c r="B275" s="4"/>
      <c r="C275" s="4"/>
      <c r="D275" s="3"/>
      <c r="H275" s="4"/>
    </row>
    <row r="276">
      <c r="A276" s="4" t="str">
        <f t="shared" si="1"/>
        <v/>
      </c>
      <c r="B276" s="4"/>
      <c r="C276" s="4"/>
      <c r="D276" s="3"/>
      <c r="H276" s="4"/>
    </row>
    <row r="277">
      <c r="A277" s="4" t="str">
        <f t="shared" si="1"/>
        <v/>
      </c>
      <c r="B277" s="4"/>
      <c r="C277" s="4"/>
      <c r="D277" s="3"/>
      <c r="H277" s="4"/>
    </row>
    <row r="278">
      <c r="A278" s="4" t="str">
        <f t="shared" si="1"/>
        <v/>
      </c>
      <c r="B278" s="4"/>
      <c r="C278" s="4"/>
      <c r="D278" s="3"/>
      <c r="H278" s="4"/>
    </row>
    <row r="279">
      <c r="A279" s="4" t="str">
        <f t="shared" si="1"/>
        <v/>
      </c>
      <c r="B279" s="4"/>
      <c r="C279" s="4"/>
      <c r="D279" s="3"/>
      <c r="H279" s="4"/>
    </row>
    <row r="280">
      <c r="A280" s="4" t="str">
        <f t="shared" si="1"/>
        <v/>
      </c>
      <c r="B280" s="4"/>
      <c r="C280" s="4"/>
      <c r="D280" s="3"/>
      <c r="H280" s="4"/>
    </row>
    <row r="281">
      <c r="A281" s="4" t="str">
        <f t="shared" si="1"/>
        <v/>
      </c>
      <c r="B281" s="4"/>
      <c r="C281" s="4"/>
      <c r="D281" s="3"/>
      <c r="H281" s="4"/>
    </row>
    <row r="282">
      <c r="A282" s="4" t="str">
        <f t="shared" si="1"/>
        <v/>
      </c>
      <c r="B282" s="4"/>
      <c r="C282" s="4"/>
      <c r="D282" s="3"/>
      <c r="H282" s="4"/>
    </row>
    <row r="283">
      <c r="A283" s="4" t="str">
        <f t="shared" si="1"/>
        <v/>
      </c>
      <c r="B283" s="4"/>
      <c r="C283" s="4"/>
      <c r="D283" s="3"/>
      <c r="H283" s="4"/>
    </row>
    <row r="284">
      <c r="A284" s="4" t="str">
        <f t="shared" si="1"/>
        <v/>
      </c>
      <c r="B284" s="4"/>
      <c r="C284" s="4"/>
      <c r="D284" s="3"/>
      <c r="H284" s="4"/>
    </row>
    <row r="285">
      <c r="A285" s="4" t="str">
        <f t="shared" si="1"/>
        <v/>
      </c>
      <c r="B285" s="4"/>
      <c r="C285" s="4"/>
      <c r="D285" s="3"/>
      <c r="H285" s="4"/>
    </row>
    <row r="286">
      <c r="A286" s="4" t="str">
        <f t="shared" si="1"/>
        <v/>
      </c>
      <c r="B286" s="4"/>
      <c r="C286" s="4"/>
      <c r="D286" s="3"/>
      <c r="H286" s="4"/>
    </row>
    <row r="287">
      <c r="A287" s="4" t="str">
        <f t="shared" si="1"/>
        <v/>
      </c>
      <c r="B287" s="4"/>
      <c r="C287" s="4"/>
      <c r="D287" s="3"/>
      <c r="H287" s="4"/>
    </row>
    <row r="288">
      <c r="A288" s="4" t="str">
        <f t="shared" si="1"/>
        <v/>
      </c>
      <c r="B288" s="4"/>
      <c r="C288" s="4"/>
      <c r="D288" s="3"/>
      <c r="H288" s="4"/>
    </row>
    <row r="289">
      <c r="A289" s="4" t="str">
        <f t="shared" si="1"/>
        <v/>
      </c>
      <c r="B289" s="4"/>
      <c r="C289" s="4"/>
      <c r="D289" s="3"/>
      <c r="H289" s="4"/>
    </row>
    <row r="290">
      <c r="A290" s="4" t="str">
        <f t="shared" si="1"/>
        <v/>
      </c>
      <c r="B290" s="4"/>
      <c r="C290" s="4"/>
      <c r="D290" s="3"/>
      <c r="H290" s="4"/>
    </row>
    <row r="291">
      <c r="A291" s="4" t="str">
        <f t="shared" si="1"/>
        <v/>
      </c>
      <c r="B291" s="4"/>
      <c r="C291" s="4"/>
      <c r="D291" s="3"/>
      <c r="H291" s="4"/>
    </row>
    <row r="292">
      <c r="A292" s="4" t="str">
        <f t="shared" si="1"/>
        <v/>
      </c>
      <c r="B292" s="4"/>
      <c r="C292" s="4"/>
      <c r="D292" s="3"/>
      <c r="H292" s="4"/>
    </row>
    <row r="293">
      <c r="A293" s="4" t="str">
        <f t="shared" si="1"/>
        <v/>
      </c>
      <c r="B293" s="4"/>
      <c r="C293" s="4"/>
      <c r="D293" s="3"/>
      <c r="H293" s="4"/>
    </row>
    <row r="294">
      <c r="A294" s="4" t="str">
        <f t="shared" si="1"/>
        <v/>
      </c>
      <c r="B294" s="4"/>
      <c r="C294" s="4"/>
      <c r="D294" s="3"/>
      <c r="H294" s="4"/>
    </row>
    <row r="295">
      <c r="A295" s="4" t="str">
        <f t="shared" si="1"/>
        <v/>
      </c>
      <c r="B295" s="4"/>
      <c r="C295" s="4"/>
      <c r="D295" s="3"/>
      <c r="H295" s="4"/>
    </row>
    <row r="296">
      <c r="A296" s="4" t="str">
        <f t="shared" si="1"/>
        <v/>
      </c>
      <c r="B296" s="4"/>
      <c r="C296" s="4"/>
      <c r="D296" s="3"/>
      <c r="H296" s="4"/>
    </row>
    <row r="297">
      <c r="A297" s="4" t="str">
        <f t="shared" si="1"/>
        <v/>
      </c>
      <c r="B297" s="4"/>
      <c r="C297" s="4"/>
      <c r="D297" s="3"/>
      <c r="H297" s="4"/>
    </row>
    <row r="298">
      <c r="A298" s="4" t="str">
        <f t="shared" si="1"/>
        <v/>
      </c>
      <c r="B298" s="4"/>
      <c r="C298" s="4"/>
      <c r="D298" s="3"/>
      <c r="H298" s="4"/>
    </row>
    <row r="299">
      <c r="A299" s="4" t="str">
        <f t="shared" si="1"/>
        <v/>
      </c>
      <c r="B299" s="4"/>
      <c r="C299" s="4"/>
      <c r="D299" s="3"/>
      <c r="H299" s="4"/>
    </row>
    <row r="300">
      <c r="A300" s="4" t="str">
        <f t="shared" si="1"/>
        <v/>
      </c>
      <c r="B300" s="4"/>
      <c r="C300" s="4"/>
      <c r="D300" s="3"/>
      <c r="H300" s="4"/>
    </row>
  </sheetData>
  <conditionalFormatting sqref="G3:G300">
    <cfRule type="cellIs" dxfId="0" priority="1" operator="equal">
      <formula>"erfolgreich"</formula>
    </cfRule>
  </conditionalFormatting>
  <conditionalFormatting sqref="G3:G300">
    <cfRule type="cellIs" dxfId="1" priority="2" operator="equal">
      <formula>"fehlgeschlagen"</formula>
    </cfRule>
  </conditionalFormatting>
  <conditionalFormatting sqref="G3:G300">
    <cfRule type="cellIs" dxfId="2" priority="3" operator="equal">
      <formula>"teilweise"</formula>
    </cfRule>
  </conditionalFormatting>
  <conditionalFormatting sqref="F3:F300">
    <cfRule type="cellIs" dxfId="3" priority="4" operator="equal">
      <formula>"JUnit"</formula>
    </cfRule>
  </conditionalFormatting>
  <conditionalFormatting sqref="F3:F300">
    <cfRule type="cellIs" dxfId="4" priority="5" operator="equal">
      <formula>"Mockito"</formula>
    </cfRule>
  </conditionalFormatting>
  <conditionalFormatting sqref="D1:D300">
    <cfRule type="containsText" dxfId="2" priority="6" operator="containsText" text="//">
      <formula>NOT(ISERROR(SEARCH(("//"),(D1))))</formula>
    </cfRule>
  </conditionalFormatting>
  <dataValidations>
    <dataValidation type="list" allowBlank="1" sqref="G3:G10 G12:G25 G27:G40 G42:G45 G47:G51 G53:G55 G58:G61 G63:G65 G67:G70 G73:G83 G86:G90 G92:G95 G97:G100 G103:G107 G109:G110 G112:G117 G119:G121">
      <formula1>"erfolgreich,teilweise,fehlgeschlagen"</formula1>
    </dataValidation>
    <dataValidation type="custom" allowBlank="1" showDropDown="1" showInputMessage="1" showErrorMessage="1" prompt="Der eingegebene Test-Name entspricht nicht dem Regex: test+([A-Z]{1}[a-z0-9]*)+" sqref="C3:C40 C42:C70 C72:C300">
      <formula1>REGEXMATCH(C3, "^test+([A-Z]{1}[a-z0-9]*)+")</formula1>
    </dataValidation>
    <dataValidation type="custom" allowBlank="1" showDropDown="1" showInputMessage="1" showErrorMessage="1" prompt="Geben Sie einen für diese Formel gültigen Wert ein: =REGEXMATCH(C3; &quot;^UC-([A-Z]{1}[a-z0-9]*)*-[0-9]{2,}&quot;)" sqref="B3:B300">
      <formula1>REGEXMATCH(B3, "^UC-([A-Z]{1}[a-z0-9]*)*-[0-9]{2,}")</formula1>
    </dataValidation>
    <dataValidation type="list" allowBlank="1" sqref="F3:F10 F12:F25 F27:F40 F42:F45 F47:F51 F53:F55 F58:F61 F63:F65 F67:F70 F73:F83 F86:F90 F92:F95 F97:F100 F103:F107 F109:F110 F112:F117 F119:F121">
      <formula1>"JUnit,Mockito"</formula1>
    </dataValidation>
    <dataValidation type="custom" allowBlank="1" showDropDown="1" showInputMessage="1" showErrorMessage="1" prompt="Der eingegebene Test-Name entspricht nicht dem Regex: test+([A-Z]{1}[a-z0-9]*)+" sqref="C71">
      <formula1>REGEXMATCH(#REF!, "^test+([A-Z]{1}[a-z0-9]*)+")</formula1>
    </dataValidation>
    <dataValidation type="date" allowBlank="1" showDropDown="1" showErrorMessage="1" sqref="H3:H300">
      <formula1>45579.0</formula1>
      <formula2>45636.0</formula2>
    </dataValidation>
  </dataValidations>
  <printOptions gridLines="1" horizontalCentered="1"/>
  <pageMargins bottom="0.75" footer="0.0" header="0.0" left="0.7" right="0.7" top="0.75"/>
  <pageSetup fitToHeight="0" paperSize="9" cellComments="atEnd" orientation="landscape" pageOrder="overThenDown"/>
  <drawing r:id="rId1"/>
</worksheet>
</file>