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elipe_pereira3_prestserv_petrobras_com_br/Documents/Documentos/GitHub/excel-basico/projeto-estoque/"/>
    </mc:Choice>
  </mc:AlternateContent>
  <xr:revisionPtr revIDLastSave="430" documentId="11_F25DC773A252ABDACC1048F0D9986F4A5BDE58FC" xr6:coauthVersionLast="47" xr6:coauthVersionMax="47" xr10:uidLastSave="{8FE84819-3FAC-42B3-BA19-1C9DEF978306}"/>
  <bookViews>
    <workbookView xWindow="-28920" yWindow="-120" windowWidth="29040" windowHeight="15720" activeTab="1" xr2:uid="{00000000-000D-0000-FFFF-FFFF00000000}"/>
  </bookViews>
  <sheets>
    <sheet name="Início" sheetId="1" r:id="rId1"/>
    <sheet name="Cadastro" sheetId="2" r:id="rId2"/>
    <sheet name="Lançamentos" sheetId="3" r:id="rId3"/>
  </sheets>
  <definedNames>
    <definedName name="ColunaProdutos">tbCadastro[PRODUTO]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3" l="1"/>
  <c r="E12" i="3"/>
  <c r="E11" i="3"/>
  <c r="E9" i="2"/>
  <c r="F9" i="2" s="1"/>
  <c r="E8" i="2"/>
  <c r="F8" i="2" s="1"/>
  <c r="E7" i="2"/>
  <c r="F7" i="2" s="1"/>
  <c r="E4" i="3"/>
  <c r="E5" i="3"/>
  <c r="E6" i="3"/>
  <c r="E7" i="3"/>
  <c r="E8" i="3"/>
  <c r="E9" i="3"/>
  <c r="E10" i="3"/>
  <c r="E4" i="2"/>
  <c r="F4" i="2" s="1"/>
  <c r="E5" i="2"/>
  <c r="F5" i="2" s="1"/>
  <c r="E6" i="2"/>
  <c r="F6" i="2" s="1"/>
  <c r="D14" i="3"/>
  <c r="C14" i="3"/>
  <c r="B14" i="3"/>
  <c r="E14" i="3" l="1"/>
</calcChain>
</file>

<file path=xl/sharedStrings.xml><?xml version="1.0" encoding="utf-8"?>
<sst xmlns="http://schemas.openxmlformats.org/spreadsheetml/2006/main" count="34" uniqueCount="17">
  <si>
    <t>PRODUTO</t>
  </si>
  <si>
    <t>MEDIDA</t>
  </si>
  <si>
    <t>ESTOQUE 
MÍNIMO</t>
  </si>
  <si>
    <t>ESTOQUE
MÁXIMO</t>
  </si>
  <si>
    <t>SALDO</t>
  </si>
  <si>
    <t>AVISOS</t>
  </si>
  <si>
    <t>Processador Ryzen 5 5600G</t>
  </si>
  <si>
    <t>Unidade</t>
  </si>
  <si>
    <t>Placa de Vídeo RTX 4060</t>
  </si>
  <si>
    <t xml:space="preserve">DATA </t>
  </si>
  <si>
    <t>ENTRADA</t>
  </si>
  <si>
    <t>SAÍDA</t>
  </si>
  <si>
    <t>Total</t>
  </si>
  <si>
    <t>Placa-Mãe ASRock A320M AMD AM4+</t>
  </si>
  <si>
    <t xml:space="preserve">Memória RAM DDR4 2400mhz </t>
  </si>
  <si>
    <t>Gabinete Aerocool ATX</t>
  </si>
  <si>
    <t>Mouse Logitech G-Pro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</si>
</sst>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R$&quot;\ #,##0"/>
    <numFmt numFmtId="167" formatCode="0_ ;[Red]\-0\ "/>
  </numFmts>
  <fonts count="5" x14ac:knownFonts="1">
    <font>
      <sz val="11"/>
      <color theme="1"/>
      <name val="Calibri"/>
      <family val="2"/>
      <scheme val="minor"/>
    </font>
    <font>
      <sz val="11"/>
      <color theme="7" tint="0.79998168889431442"/>
      <name val="Congenial Light"/>
    </font>
    <font>
      <sz val="11"/>
      <color theme="1"/>
      <name val="Congenial Light"/>
    </font>
    <font>
      <sz val="11"/>
      <color rgb="FF92D050"/>
      <name val="Congenial Light"/>
    </font>
    <font>
      <sz val="11"/>
      <color rgb="FFFF0000"/>
      <name val="Congenial Light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ont="1" applyFill="1"/>
    <xf numFmtId="14" fontId="0" fillId="0" borderId="0" xfId="0" applyNumberFormat="1"/>
    <xf numFmtId="14" fontId="0" fillId="2" borderId="0" xfId="0" applyNumberFormat="1" applyFill="1"/>
    <xf numFmtId="1" fontId="0" fillId="2" borderId="0" xfId="0" applyNumberFormat="1" applyFill="1"/>
    <xf numFmtId="1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0" fontId="2" fillId="0" borderId="0" xfId="0" applyFont="1"/>
    <xf numFmtId="1" fontId="2" fillId="0" borderId="0" xfId="0" applyNumberFormat="1" applyFont="1"/>
    <xf numFmtId="1" fontId="1" fillId="3" borderId="0" xfId="0" applyNumberFormat="1" applyFont="1" applyFill="1"/>
    <xf numFmtId="14" fontId="2" fillId="0" borderId="0" xfId="0" applyNumberFormat="1" applyFont="1"/>
    <xf numFmtId="167" fontId="1" fillId="3" borderId="0" xfId="0" applyNumberFormat="1" applyFont="1" applyFill="1"/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 wrapText="1"/>
    </xf>
    <xf numFmtId="165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0.79998168889431442"/>
        <name val="Congenial Light"/>
        <scheme val="none"/>
      </font>
      <numFmt numFmtId="167" formatCode="0_ ;[Red]\-0\ "/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genial Light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genial Light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genial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genial Light"/>
        <scheme val="none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8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8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8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8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7" tint="0.79998168889431442"/>
        <name val="Congenial Light"/>
        <scheme val="none"/>
      </font>
      <numFmt numFmtId="167" formatCode="0_ ;[Red]\-0\ "/>
      <fill>
        <patternFill patternType="solid">
          <fgColor indexed="64"/>
          <bgColor theme="7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7" tint="0.79998168889431442"/>
        <name val="Congenial Light"/>
        <scheme val="none"/>
      </font>
      <numFmt numFmtId="1" formatCode="0"/>
      <fill>
        <patternFill patternType="solid">
          <fgColor indexed="64"/>
          <bgColor theme="7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7" tint="0.79998168889431442"/>
        <name val="Congenial Light"/>
        <scheme val="none"/>
      </font>
      <fill>
        <patternFill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7" tint="0.79998168889431442"/>
        <name val="Congenial Light"/>
        <scheme val="none"/>
      </font>
      <fill>
        <patternFill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7" tint="0.79998168889431442"/>
        <name val="Congenial Light"/>
        <scheme val="none"/>
      </font>
      <numFmt numFmtId="167" formatCode="0_ ;[Red]\-0\ "/>
      <fill>
        <patternFill patternType="solid">
          <fgColor indexed="64"/>
          <bgColor theme="7" tint="-0.249977111117893"/>
        </patternFill>
      </fill>
    </dxf>
    <dxf>
      <font>
        <strike val="0"/>
        <outline val="0"/>
        <shadow val="0"/>
        <vertAlign val="baseline"/>
        <sz val="11"/>
        <name val="Congenial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name val="Congenial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name val="Congenial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name val="Congenial Light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Congenial Light"/>
        <scheme val="none"/>
      </font>
    </dxf>
    <dxf>
      <font>
        <strike val="0"/>
        <outline val="0"/>
        <shadow val="0"/>
        <u val="none"/>
        <vertAlign val="baseline"/>
        <sz val="11"/>
        <name val="Congenial Light"/>
        <scheme val="none"/>
      </font>
    </dxf>
    <dxf>
      <font>
        <strike val="0"/>
        <outline val="0"/>
        <shadow val="0"/>
        <u val="none"/>
        <vertAlign val="baseline"/>
        <sz val="11"/>
        <name val="Congenial Light"/>
        <scheme val="none"/>
      </font>
    </dxf>
    <dxf>
      <font>
        <strike val="0"/>
        <outline val="0"/>
        <shadow val="0"/>
        <vertAlign val="baseline"/>
        <sz val="11"/>
        <name val="Congenial Light"/>
        <scheme val="none"/>
      </font>
    </dxf>
    <dxf>
      <font>
        <strike val="0"/>
        <outline val="0"/>
        <shadow val="0"/>
        <vertAlign val="baseline"/>
        <sz val="11"/>
        <name val="Congenial Light"/>
        <scheme val="none"/>
      </font>
      <numFmt numFmtId="1" formatCode="0"/>
    </dxf>
    <dxf>
      <font>
        <strike val="0"/>
        <outline val="0"/>
        <shadow val="0"/>
        <vertAlign val="baseline"/>
        <sz val="11"/>
        <name val="Congenial Light"/>
        <scheme val="none"/>
      </font>
    </dxf>
    <dxf>
      <font>
        <strike val="0"/>
        <outline val="0"/>
        <shadow val="0"/>
        <vertAlign val="baseline"/>
        <sz val="11"/>
        <name val="Congenial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Cadastro!$A$4:$A$9</c:f>
              <c:strCache>
                <c:ptCount val="6"/>
                <c:pt idx="0">
                  <c:v>Processador Ryzen 5 5600G</c:v>
                </c:pt>
                <c:pt idx="1">
                  <c:v>Placa de Vídeo RTX 4060</c:v>
                </c:pt>
                <c:pt idx="2">
                  <c:v>Placa-Mãe ASRock A320M AMD AM4+</c:v>
                </c:pt>
                <c:pt idx="3">
                  <c:v>Memória RAM DDR4 2400mhz </c:v>
                </c:pt>
                <c:pt idx="4">
                  <c:v>Gabinete Aerocool ATX</c:v>
                </c:pt>
                <c:pt idx="5">
                  <c:v>Mouse Logitech G-Pro</c:v>
                </c:pt>
              </c:strCache>
            </c:strRef>
          </c:cat>
          <c:val>
            <c:numRef>
              <c:f>Cadastro!$E$4:$E$9</c:f>
              <c:numCache>
                <c:formatCode>0_ ;[Red]\-0\ </c:formatCode>
                <c:ptCount val="6"/>
                <c:pt idx="0">
                  <c:v>19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B-4B43-8964-95FD56E5452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4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felipeluizpereira/" TargetMode="External"/><Relationship Id="rId2" Type="http://schemas.openxmlformats.org/officeDocument/2006/relationships/hyperlink" Target="#Lan&#231;amentos!G1"/><Relationship Id="rId1" Type="http://schemas.openxmlformats.org/officeDocument/2006/relationships/hyperlink" Target="#Cadastro!G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felipeluizpereira/" TargetMode="External"/><Relationship Id="rId2" Type="http://schemas.openxmlformats.org/officeDocument/2006/relationships/hyperlink" Target="#Lan&#231;amentos!G1"/><Relationship Id="rId1" Type="http://schemas.openxmlformats.org/officeDocument/2006/relationships/hyperlink" Target="#In&#237;cio!G1"/><Relationship Id="rId4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felipeluizpereira/" TargetMode="External"/><Relationship Id="rId2" Type="http://schemas.openxmlformats.org/officeDocument/2006/relationships/hyperlink" Target="#Cadastro!G1"/><Relationship Id="rId1" Type="http://schemas.openxmlformats.org/officeDocument/2006/relationships/hyperlink" Target="#In&#237;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0</xdr:row>
      <xdr:rowOff>111126</xdr:rowOff>
    </xdr:from>
    <xdr:to>
      <xdr:col>0</xdr:col>
      <xdr:colOff>2228850</xdr:colOff>
      <xdr:row>1</xdr:row>
      <xdr:rowOff>6351</xdr:rowOff>
    </xdr:to>
    <xdr:sp macro="" textlink="">
      <xdr:nvSpPr>
        <xdr:cNvPr id="2" name="Retângulo: Cantos Superiores Recortados 1">
          <a:extLst>
            <a:ext uri="{FF2B5EF4-FFF2-40B4-BE49-F238E27FC236}">
              <a16:creationId xmlns:a16="http://schemas.microsoft.com/office/drawing/2014/main" id="{F7CB272E-BEDC-3A1B-B262-48CEA95AC22D}"/>
            </a:ext>
          </a:extLst>
        </xdr:cNvPr>
        <xdr:cNvSpPr/>
      </xdr:nvSpPr>
      <xdr:spPr>
        <a:xfrm>
          <a:off x="647700" y="111126"/>
          <a:ext cx="1581150" cy="40005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accent4">
                  <a:lumMod val="75000"/>
                </a:schemeClr>
              </a:solidFill>
              <a:latin typeface="Congenial" panose="020F0502020204030204" pitchFamily="2" charset="0"/>
            </a:rPr>
            <a:t>INÍCIO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2308225</xdr:colOff>
      <xdr:row>0</xdr:row>
      <xdr:rowOff>104776</xdr:rowOff>
    </xdr:from>
    <xdr:to>
      <xdr:col>1</xdr:col>
      <xdr:colOff>1050925</xdr:colOff>
      <xdr:row>1</xdr:row>
      <xdr:rowOff>9526</xdr:rowOff>
    </xdr:to>
    <xdr:sp macro="" textlink="">
      <xdr:nvSpPr>
        <xdr:cNvPr id="3" name="Retângulo: Cantos Superiores Recort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304DC-BC2E-414B-B913-9E06B04D7E64}"/>
            </a:ext>
          </a:extLst>
        </xdr:cNvPr>
        <xdr:cNvSpPr/>
      </xdr:nvSpPr>
      <xdr:spPr>
        <a:xfrm>
          <a:off x="2308225" y="104776"/>
          <a:ext cx="1581150" cy="409575"/>
        </a:xfrm>
        <a:prstGeom prst="snip2SameRect">
          <a:avLst>
            <a:gd name="adj1" fmla="val 50000"/>
            <a:gd name="adj2" fmla="val 0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accent4">
                  <a:lumMod val="20000"/>
                  <a:lumOff val="80000"/>
                </a:schemeClr>
              </a:solidFill>
              <a:latin typeface="Congenial" panose="020F0502020204030204" pitchFamily="2" charset="0"/>
            </a:rPr>
            <a:t>CADASTRO</a:t>
          </a:r>
        </a:p>
      </xdr:txBody>
    </xdr:sp>
    <xdr:clientData/>
  </xdr:twoCellAnchor>
  <xdr:twoCellAnchor>
    <xdr:from>
      <xdr:col>2</xdr:col>
      <xdr:colOff>34925</xdr:colOff>
      <xdr:row>0</xdr:row>
      <xdr:rowOff>111126</xdr:rowOff>
    </xdr:from>
    <xdr:to>
      <xdr:col>3</xdr:col>
      <xdr:colOff>523875</xdr:colOff>
      <xdr:row>1</xdr:row>
      <xdr:rowOff>6351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994361-43D1-4A9C-97B5-1A54FF1E5C18}"/>
            </a:ext>
          </a:extLst>
        </xdr:cNvPr>
        <xdr:cNvSpPr/>
      </xdr:nvSpPr>
      <xdr:spPr>
        <a:xfrm>
          <a:off x="3968750" y="111126"/>
          <a:ext cx="1584325" cy="400050"/>
        </a:xfrm>
        <a:prstGeom prst="snip2SameRect">
          <a:avLst>
            <a:gd name="adj1" fmla="val 50000"/>
            <a:gd name="adj2" fmla="val 0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accent4">
                  <a:lumMod val="20000"/>
                  <a:lumOff val="80000"/>
                </a:schemeClr>
              </a:solidFill>
              <a:latin typeface="Congenial" panose="020F0502020204030204" pitchFamily="2" charset="0"/>
            </a:rPr>
            <a:t>LANÇAMENTOS</a:t>
          </a:r>
        </a:p>
        <a:p>
          <a:pPr algn="ctr"/>
          <a:endParaRPr lang="en-US" sz="1100" b="1">
            <a:solidFill>
              <a:sysClr val="windowText" lastClr="000000"/>
            </a:solidFill>
            <a:latin typeface="Congenial" panose="020F0502020204030204" pitchFamily="2" charset="0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1201737</xdr:colOff>
      <xdr:row>3</xdr:row>
      <xdr:rowOff>114301</xdr:rowOff>
    </xdr:from>
    <xdr:to>
      <xdr:col>2</xdr:col>
      <xdr:colOff>941387</xdr:colOff>
      <xdr:row>9</xdr:row>
      <xdr:rowOff>114301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5515F059-9570-EF53-D765-C4D8FC5A5F8E}"/>
            </a:ext>
          </a:extLst>
        </xdr:cNvPr>
        <xdr:cNvSpPr txBox="1"/>
      </xdr:nvSpPr>
      <xdr:spPr>
        <a:xfrm>
          <a:off x="1201737" y="981076"/>
          <a:ext cx="3673475" cy="1085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solidFill>
                <a:schemeClr val="accent4">
                  <a:lumMod val="50000"/>
                </a:schemeClr>
              </a:solidFill>
              <a:latin typeface="Congenial" panose="02000503040000020004" pitchFamily="2" charset="0"/>
            </a:rPr>
            <a:t>CONTROLE</a:t>
          </a:r>
          <a:r>
            <a:rPr lang="en-US" sz="2000" b="1" baseline="0">
              <a:solidFill>
                <a:schemeClr val="accent4">
                  <a:lumMod val="50000"/>
                </a:schemeClr>
              </a:solidFill>
              <a:latin typeface="Congenial" panose="02000503040000020004" pitchFamily="2" charset="0"/>
            </a:rPr>
            <a:t> DE ESTOQUE</a:t>
          </a:r>
        </a:p>
        <a:p>
          <a:pPr algn="ctr"/>
          <a:r>
            <a:rPr lang="en-US" sz="1400" i="1" baseline="0">
              <a:solidFill>
                <a:schemeClr val="tx1">
                  <a:lumMod val="50000"/>
                  <a:lumOff val="50000"/>
                </a:schemeClr>
              </a:solidFill>
              <a:latin typeface="Congenial" panose="02000503040000020004" pitchFamily="2" charset="0"/>
            </a:rPr>
            <a:t>essêncial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  <a:latin typeface="Congenial" panose="02000503040000020004" pitchFamily="2" charset="0"/>
          </a:endParaRPr>
        </a:p>
      </xdr:txBody>
    </xdr:sp>
    <xdr:clientData/>
  </xdr:twoCellAnchor>
  <xdr:twoCellAnchor>
    <xdr:from>
      <xdr:col>0</xdr:col>
      <xdr:colOff>415925</xdr:colOff>
      <xdr:row>12</xdr:row>
      <xdr:rowOff>38100</xdr:rowOff>
    </xdr:from>
    <xdr:to>
      <xdr:col>3</xdr:col>
      <xdr:colOff>628650</xdr:colOff>
      <xdr:row>21</xdr:row>
      <xdr:rowOff>28575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4B6A0640-AA3E-08D7-A0E2-B05ABD5147E1}"/>
            </a:ext>
          </a:extLst>
        </xdr:cNvPr>
        <xdr:cNvSpPr txBox="1"/>
      </xdr:nvSpPr>
      <xdr:spPr>
        <a:xfrm>
          <a:off x="415925" y="2533650"/>
          <a:ext cx="5241925" cy="161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b="1">
              <a:solidFill>
                <a:schemeClr val="accent4">
                  <a:lumMod val="50000"/>
                </a:schemeClr>
              </a:solidFill>
              <a:latin typeface="Congenial" panose="02000503040000020004" pitchFamily="2" charset="0"/>
            </a:rPr>
            <a:t>COMO</a:t>
          </a:r>
          <a:r>
            <a:rPr lang="en-US" b="1" baseline="0">
              <a:solidFill>
                <a:schemeClr val="accent4">
                  <a:lumMod val="50000"/>
                </a:schemeClr>
              </a:solidFill>
              <a:latin typeface="Congenial" panose="02000503040000020004" pitchFamily="2" charset="0"/>
            </a:rPr>
            <a:t> USAR</a:t>
          </a:r>
          <a:endParaRPr lang="en-US" b="1">
            <a:solidFill>
              <a:schemeClr val="accent4">
                <a:lumMod val="50000"/>
              </a:schemeClr>
            </a:solidFill>
            <a:latin typeface="Congenial" panose="02000503040000020004" pitchFamily="2" charset="0"/>
          </a:endParaRPr>
        </a:p>
        <a:p>
          <a:pPr algn="ctr"/>
          <a:endParaRPr lang="en-US">
            <a:latin typeface="Congenial" panose="02000503040000020004" pitchFamily="2" charset="0"/>
          </a:endParaRPr>
        </a:p>
        <a:p>
          <a:pPr algn="ctr"/>
          <a:r>
            <a:rPr lang="en-US">
              <a:solidFill>
                <a:schemeClr val="tx1">
                  <a:lumMod val="75000"/>
                  <a:lumOff val="25000"/>
                </a:schemeClr>
              </a:solidFill>
              <a:latin typeface="Congenial" panose="02000503040000020004" pitchFamily="2" charset="0"/>
            </a:rPr>
            <a:t>1. Cadastrar o produto na aba "</a:t>
          </a:r>
          <a:r>
            <a:rPr lang="en-US" b="1">
              <a:solidFill>
                <a:schemeClr val="tx1">
                  <a:lumMod val="75000"/>
                  <a:lumOff val="25000"/>
                </a:schemeClr>
              </a:solidFill>
              <a:latin typeface="Congenial" panose="02000503040000020004" pitchFamily="2" charset="0"/>
            </a:rPr>
            <a:t>CADASTRO</a:t>
          </a:r>
          <a:r>
            <a:rPr lang="en-US">
              <a:solidFill>
                <a:schemeClr val="tx1">
                  <a:lumMod val="75000"/>
                  <a:lumOff val="25000"/>
                </a:schemeClr>
              </a:solidFill>
              <a:latin typeface="Congenial" panose="02000503040000020004" pitchFamily="2" charset="0"/>
            </a:rPr>
            <a:t>".</a:t>
          </a:r>
        </a:p>
        <a:p>
          <a:pPr algn="ctr"/>
          <a:r>
            <a:rPr lang="en-US">
              <a:solidFill>
                <a:schemeClr val="tx1">
                  <a:lumMod val="75000"/>
                  <a:lumOff val="25000"/>
                </a:schemeClr>
              </a:solidFill>
              <a:latin typeface="Congenial" panose="02000503040000020004" pitchFamily="2" charset="0"/>
            </a:rPr>
            <a:t>2. Registrar as entradas e saídas na aba "</a:t>
          </a:r>
          <a:r>
            <a:rPr lang="en-US" b="1">
              <a:solidFill>
                <a:schemeClr val="tx1">
                  <a:lumMod val="75000"/>
                  <a:lumOff val="25000"/>
                </a:schemeClr>
              </a:solidFill>
              <a:latin typeface="Congenial" panose="02000503040000020004" pitchFamily="2" charset="0"/>
            </a:rPr>
            <a:t>LANÇAMENTOS</a:t>
          </a:r>
          <a:r>
            <a:rPr lang="en-US">
              <a:solidFill>
                <a:schemeClr val="tx1">
                  <a:lumMod val="75000"/>
                  <a:lumOff val="25000"/>
                </a:schemeClr>
              </a:solidFill>
              <a:latin typeface="Congenial" panose="02000503040000020004" pitchFamily="2" charset="0"/>
            </a:rPr>
            <a:t>".</a:t>
          </a:r>
        </a:p>
        <a:p>
          <a:pPr algn="ctr"/>
          <a:r>
            <a:rPr lang="en-US">
              <a:solidFill>
                <a:schemeClr val="tx1">
                  <a:lumMod val="75000"/>
                  <a:lumOff val="25000"/>
                </a:schemeClr>
              </a:solidFill>
              <a:latin typeface="Congenial" panose="02000503040000020004" pitchFamily="2" charset="0"/>
            </a:rPr>
            <a:t>3. Relatórios e consultas usar os filtros nas abas "</a:t>
          </a:r>
          <a:r>
            <a:rPr lang="en-US" b="1">
              <a:solidFill>
                <a:schemeClr val="tx1">
                  <a:lumMod val="75000"/>
                  <a:lumOff val="25000"/>
                </a:schemeClr>
              </a:solidFill>
              <a:latin typeface="Congenial" panose="02000503040000020004" pitchFamily="2" charset="0"/>
            </a:rPr>
            <a:t>CADASTRO</a:t>
          </a:r>
          <a:r>
            <a:rPr lang="en-US">
              <a:solidFill>
                <a:schemeClr val="tx1">
                  <a:lumMod val="75000"/>
                  <a:lumOff val="25000"/>
                </a:schemeClr>
              </a:solidFill>
              <a:latin typeface="Congenial" panose="02000503040000020004" pitchFamily="2" charset="0"/>
            </a:rPr>
            <a:t>" e "</a:t>
          </a:r>
          <a:r>
            <a:rPr lang="en-US" b="1" u="none">
              <a:solidFill>
                <a:schemeClr val="tx1">
                  <a:lumMod val="75000"/>
                  <a:lumOff val="25000"/>
                </a:schemeClr>
              </a:solidFill>
              <a:latin typeface="Congenial" panose="02000503040000020004" pitchFamily="2" charset="0"/>
            </a:rPr>
            <a:t>LANÇAMENTOS</a:t>
          </a:r>
          <a:r>
            <a:rPr lang="en-US">
              <a:solidFill>
                <a:schemeClr val="tx1">
                  <a:lumMod val="75000"/>
                  <a:lumOff val="25000"/>
                </a:schemeClr>
              </a:solidFill>
              <a:latin typeface="Congenial" panose="02000503040000020004" pitchFamily="2" charset="0"/>
            </a:rPr>
            <a:t>".</a:t>
          </a:r>
          <a:endParaRPr lang="en-US" sz="1100">
            <a:solidFill>
              <a:schemeClr val="tx1">
                <a:lumMod val="75000"/>
                <a:lumOff val="25000"/>
              </a:schemeClr>
            </a:solidFill>
            <a:latin typeface="Congenial" panose="02000503040000020004" pitchFamily="2" charset="0"/>
          </a:endParaRPr>
        </a:p>
      </xdr:txBody>
    </xdr:sp>
    <xdr:clientData/>
  </xdr:twoCellAnchor>
  <xdr:oneCellAnchor>
    <xdr:from>
      <xdr:col>6</xdr:col>
      <xdr:colOff>6429376</xdr:colOff>
      <xdr:row>0</xdr:row>
      <xdr:rowOff>0</xdr:rowOff>
    </xdr:from>
    <xdr:ext cx="2000249" cy="540148"/>
    <xdr:sp macro="" textlink="">
      <xdr:nvSpPr>
        <xdr:cNvPr id="7" name="CaixaDeText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471D54-8B76-CB66-4BA3-C9EDA2790DA7}"/>
            </a:ext>
          </a:extLst>
        </xdr:cNvPr>
        <xdr:cNvSpPr txBox="1"/>
      </xdr:nvSpPr>
      <xdr:spPr>
        <a:xfrm>
          <a:off x="15230476" y="0"/>
          <a:ext cx="2000249" cy="5401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>
              <a:solidFill>
                <a:schemeClr val="accent4">
                  <a:lumMod val="75000"/>
                </a:schemeClr>
              </a:solidFill>
              <a:latin typeface="Congenial" panose="02000503040000020004" pitchFamily="2" charset="0"/>
            </a:rPr>
            <a:t>FELIPE LUIZ PEREIRA</a:t>
          </a:r>
        </a:p>
        <a:p>
          <a:r>
            <a:rPr lang="en-US" sz="900" i="1">
              <a:latin typeface="Congenial UltraLight" panose="020F0502020204030204" pitchFamily="2" charset="0"/>
            </a:rPr>
            <a:t>Analista de Processos @ Atos Brasil</a:t>
          </a:r>
        </a:p>
        <a:p>
          <a:endParaRPr lang="en-US" sz="900" i="1">
            <a:latin typeface="Congenial UltraLight" panose="020F0502020204030204" pitchFamily="2" charset="0"/>
          </a:endParaRPr>
        </a:p>
        <a:p>
          <a:r>
            <a:rPr lang="en-US" sz="800" b="1" i="0">
              <a:solidFill>
                <a:schemeClr val="accent4">
                  <a:lumMod val="75000"/>
                </a:schemeClr>
              </a:solidFill>
              <a:latin typeface="Congenial" panose="02000503040000020004" pitchFamily="2" charset="0"/>
            </a:rPr>
            <a:t>//</a:t>
          </a:r>
          <a:r>
            <a:rPr lang="en-US" sz="800" b="1" i="0" baseline="0">
              <a:solidFill>
                <a:schemeClr val="accent4">
                  <a:lumMod val="75000"/>
                </a:schemeClr>
              </a:solidFill>
              <a:latin typeface="Congenial" panose="02000503040000020004" pitchFamily="2" charset="0"/>
            </a:rPr>
            <a:t> LINKEDIN</a:t>
          </a:r>
          <a:endParaRPr lang="en-US" sz="800" b="1" i="0">
            <a:solidFill>
              <a:schemeClr val="accent4">
                <a:lumMod val="75000"/>
              </a:schemeClr>
            </a:solidFill>
            <a:latin typeface="Congenial" panose="02000503040000020004" pitchFamily="2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0</xdr:row>
      <xdr:rowOff>111126</xdr:rowOff>
    </xdr:from>
    <xdr:to>
      <xdr:col>0</xdr:col>
      <xdr:colOff>2228850</xdr:colOff>
      <xdr:row>1</xdr:row>
      <xdr:rowOff>6351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DFF1B-0D6C-408F-8958-9A40C813E1C3}"/>
            </a:ext>
          </a:extLst>
        </xdr:cNvPr>
        <xdr:cNvSpPr/>
      </xdr:nvSpPr>
      <xdr:spPr>
        <a:xfrm>
          <a:off x="647700" y="111126"/>
          <a:ext cx="1581150" cy="403225"/>
        </a:xfrm>
        <a:prstGeom prst="snip2SameRect">
          <a:avLst>
            <a:gd name="adj1" fmla="val 50000"/>
            <a:gd name="adj2" fmla="val 0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accent4">
                  <a:lumMod val="20000"/>
                  <a:lumOff val="80000"/>
                </a:schemeClr>
              </a:solidFill>
              <a:latin typeface="Congenial" panose="020F0502020204030204" pitchFamily="2" charset="0"/>
            </a:rPr>
            <a:t>INÍCIO</a:t>
          </a:r>
        </a:p>
        <a:p>
          <a:pPr algn="l"/>
          <a:endParaRPr lang="en-US" sz="1100">
            <a:solidFill>
              <a:schemeClr val="accent4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0</xdr:col>
      <xdr:colOff>2308225</xdr:colOff>
      <xdr:row>0</xdr:row>
      <xdr:rowOff>104776</xdr:rowOff>
    </xdr:from>
    <xdr:to>
      <xdr:col>1</xdr:col>
      <xdr:colOff>1050925</xdr:colOff>
      <xdr:row>1</xdr:row>
      <xdr:rowOff>9526</xdr:rowOff>
    </xdr:to>
    <xdr:sp macro="" textlink="">
      <xdr:nvSpPr>
        <xdr:cNvPr id="3" name="Retângulo: Cantos Superiores Recortados 2">
          <a:extLst>
            <a:ext uri="{FF2B5EF4-FFF2-40B4-BE49-F238E27FC236}">
              <a16:creationId xmlns:a16="http://schemas.microsoft.com/office/drawing/2014/main" id="{E99091B1-FBDE-4AC1-BD09-CD12B6C12832}"/>
            </a:ext>
          </a:extLst>
        </xdr:cNvPr>
        <xdr:cNvSpPr/>
      </xdr:nvSpPr>
      <xdr:spPr>
        <a:xfrm>
          <a:off x="2311400" y="101601"/>
          <a:ext cx="1581150" cy="409575"/>
        </a:xfrm>
        <a:prstGeom prst="snip2SameRect">
          <a:avLst>
            <a:gd name="adj1" fmla="val 50000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accent4">
                  <a:lumMod val="75000"/>
                </a:schemeClr>
              </a:solidFill>
              <a:latin typeface="Congenial" panose="020F0502020204030204" pitchFamily="2" charset="0"/>
            </a:rPr>
            <a:t>CADASTRO</a:t>
          </a:r>
        </a:p>
      </xdr:txBody>
    </xdr:sp>
    <xdr:clientData/>
  </xdr:twoCellAnchor>
  <xdr:twoCellAnchor>
    <xdr:from>
      <xdr:col>2</xdr:col>
      <xdr:colOff>34925</xdr:colOff>
      <xdr:row>0</xdr:row>
      <xdr:rowOff>111126</xdr:rowOff>
    </xdr:from>
    <xdr:to>
      <xdr:col>3</xdr:col>
      <xdr:colOff>523875</xdr:colOff>
      <xdr:row>1</xdr:row>
      <xdr:rowOff>6351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B65B86-4D57-4E65-81EA-9E463094966C}"/>
            </a:ext>
          </a:extLst>
        </xdr:cNvPr>
        <xdr:cNvSpPr/>
      </xdr:nvSpPr>
      <xdr:spPr>
        <a:xfrm>
          <a:off x="3968750" y="111126"/>
          <a:ext cx="1581150" cy="403225"/>
        </a:xfrm>
        <a:prstGeom prst="snip2SameRect">
          <a:avLst>
            <a:gd name="adj1" fmla="val 50000"/>
            <a:gd name="adj2" fmla="val 0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accent4">
                  <a:lumMod val="20000"/>
                  <a:lumOff val="80000"/>
                </a:schemeClr>
              </a:solidFill>
              <a:latin typeface="Congenial" panose="020F0502020204030204" pitchFamily="2" charset="0"/>
            </a:rPr>
            <a:t>LANÇAMENTOS</a:t>
          </a:r>
        </a:p>
        <a:p>
          <a:pPr algn="ctr"/>
          <a:endParaRPr lang="en-US" sz="1100" b="1">
            <a:solidFill>
              <a:sysClr val="windowText" lastClr="000000"/>
            </a:solidFill>
            <a:latin typeface="Congenial" panose="020F0502020204030204" pitchFamily="2" charset="0"/>
          </a:endParaRPr>
        </a:p>
        <a:p>
          <a:pPr algn="l"/>
          <a:endParaRPr lang="en-US" sz="1100"/>
        </a:p>
      </xdr:txBody>
    </xdr:sp>
    <xdr:clientData/>
  </xdr:twoCellAnchor>
  <xdr:oneCellAnchor>
    <xdr:from>
      <xdr:col>6</xdr:col>
      <xdr:colOff>6429376</xdr:colOff>
      <xdr:row>0</xdr:row>
      <xdr:rowOff>0</xdr:rowOff>
    </xdr:from>
    <xdr:ext cx="2000249" cy="540148"/>
    <xdr:sp macro="" textlink="">
      <xdr:nvSpPr>
        <xdr:cNvPr id="11" name="CaixaDeTex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E7367A-808A-4ADC-A07A-45419F400858}"/>
            </a:ext>
          </a:extLst>
        </xdr:cNvPr>
        <xdr:cNvSpPr txBox="1"/>
      </xdr:nvSpPr>
      <xdr:spPr>
        <a:xfrm>
          <a:off x="15230476" y="0"/>
          <a:ext cx="2000249" cy="5401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>
              <a:solidFill>
                <a:schemeClr val="accent4">
                  <a:lumMod val="75000"/>
                </a:schemeClr>
              </a:solidFill>
              <a:latin typeface="Congenial" panose="02000503040000020004" pitchFamily="2" charset="0"/>
            </a:rPr>
            <a:t>FELIPE LUIZ PEREIRA</a:t>
          </a:r>
        </a:p>
        <a:p>
          <a:r>
            <a:rPr lang="en-US" sz="900" i="1">
              <a:latin typeface="Congenial UltraLight" panose="020F0502020204030204" pitchFamily="2" charset="0"/>
            </a:rPr>
            <a:t>Analista de Processos @ Atos Brasil</a:t>
          </a:r>
        </a:p>
        <a:p>
          <a:endParaRPr lang="en-US" sz="900" i="1">
            <a:latin typeface="Congenial UltraLight" panose="020F0502020204030204" pitchFamily="2" charset="0"/>
          </a:endParaRPr>
        </a:p>
        <a:p>
          <a:r>
            <a:rPr lang="en-US" sz="800" b="1" i="0">
              <a:solidFill>
                <a:schemeClr val="accent4">
                  <a:lumMod val="75000"/>
                </a:schemeClr>
              </a:solidFill>
              <a:latin typeface="Congenial" panose="02000503040000020004" pitchFamily="2" charset="0"/>
            </a:rPr>
            <a:t>//</a:t>
          </a:r>
          <a:r>
            <a:rPr lang="en-US" sz="800" b="1" i="0" baseline="0">
              <a:solidFill>
                <a:schemeClr val="accent4">
                  <a:lumMod val="75000"/>
                </a:schemeClr>
              </a:solidFill>
              <a:latin typeface="Congenial" panose="02000503040000020004" pitchFamily="2" charset="0"/>
            </a:rPr>
            <a:t> LINKEDIN</a:t>
          </a:r>
          <a:endParaRPr lang="en-US" sz="800" b="1" i="0">
            <a:solidFill>
              <a:schemeClr val="accent4">
                <a:lumMod val="75000"/>
              </a:schemeClr>
            </a:solidFill>
            <a:latin typeface="Congenial" panose="02000503040000020004" pitchFamily="2" charset="0"/>
          </a:endParaRPr>
        </a:p>
      </xdr:txBody>
    </xdr:sp>
    <xdr:clientData/>
  </xdr:oneCellAnchor>
  <xdr:twoCellAnchor editAs="absolute">
    <xdr:from>
      <xdr:col>6</xdr:col>
      <xdr:colOff>161923</xdr:colOff>
      <xdr:row>3</xdr:row>
      <xdr:rowOff>158751</xdr:rowOff>
    </xdr:from>
    <xdr:to>
      <xdr:col>6</xdr:col>
      <xdr:colOff>7962899</xdr:colOff>
      <xdr:row>19</xdr:row>
      <xdr:rowOff>133350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533DAB1D-9E5C-19D8-8652-ADBB59118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6</xdr:col>
      <xdr:colOff>1800224</xdr:colOff>
      <xdr:row>2</xdr:row>
      <xdr:rowOff>6350</xdr:rowOff>
    </xdr:from>
    <xdr:ext cx="4524374" cy="549275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47802A92-5927-615B-9953-380DBD05015E}"/>
            </a:ext>
          </a:extLst>
        </xdr:cNvPr>
        <xdr:cNvSpPr txBox="1"/>
      </xdr:nvSpPr>
      <xdr:spPr>
        <a:xfrm>
          <a:off x="10601324" y="692150"/>
          <a:ext cx="4524374" cy="549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400" b="1" i="0">
              <a:latin typeface="Congenial" panose="02000503040000020004" pitchFamily="2" charset="0"/>
            </a:rPr>
            <a:t>COMPOSIÇÃO</a:t>
          </a:r>
          <a:r>
            <a:rPr lang="en-US" sz="1400" b="1" i="0" baseline="0">
              <a:latin typeface="Congenial" panose="02000503040000020004" pitchFamily="2" charset="0"/>
            </a:rPr>
            <a:t> SALDO ATUAL DO ESTOQUE</a:t>
          </a:r>
          <a:endParaRPr lang="en-US" sz="1400" b="1" i="0">
            <a:latin typeface="Congenial" panose="02000503040000020004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0</xdr:row>
      <xdr:rowOff>111126</xdr:rowOff>
    </xdr:from>
    <xdr:to>
      <xdr:col>0</xdr:col>
      <xdr:colOff>2228850</xdr:colOff>
      <xdr:row>1</xdr:row>
      <xdr:rowOff>6351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DF0C8D-3170-4D03-A09F-9DF566AB73EA}"/>
            </a:ext>
          </a:extLst>
        </xdr:cNvPr>
        <xdr:cNvSpPr/>
      </xdr:nvSpPr>
      <xdr:spPr>
        <a:xfrm>
          <a:off x="647700" y="111126"/>
          <a:ext cx="1581150" cy="403225"/>
        </a:xfrm>
        <a:prstGeom prst="snip2SameRect">
          <a:avLst>
            <a:gd name="adj1" fmla="val 50000"/>
            <a:gd name="adj2" fmla="val 0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accent4">
                  <a:lumMod val="20000"/>
                  <a:lumOff val="80000"/>
                </a:schemeClr>
              </a:solidFill>
              <a:latin typeface="Congenial" panose="020F0502020204030204" pitchFamily="2" charset="0"/>
            </a:rPr>
            <a:t>INÍCIO</a:t>
          </a:r>
        </a:p>
        <a:p>
          <a:pPr algn="l"/>
          <a:endParaRPr lang="en-US" sz="1100">
            <a:solidFill>
              <a:schemeClr val="accent4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0</xdr:col>
      <xdr:colOff>2308225</xdr:colOff>
      <xdr:row>0</xdr:row>
      <xdr:rowOff>104776</xdr:rowOff>
    </xdr:from>
    <xdr:to>
      <xdr:col>1</xdr:col>
      <xdr:colOff>1050925</xdr:colOff>
      <xdr:row>1</xdr:row>
      <xdr:rowOff>9526</xdr:rowOff>
    </xdr:to>
    <xdr:sp macro="" textlink="">
      <xdr:nvSpPr>
        <xdr:cNvPr id="3" name="Retângulo: Cantos Superiores Recort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58674D-BFF8-4E9F-97BE-5887820354F3}"/>
            </a:ext>
          </a:extLst>
        </xdr:cNvPr>
        <xdr:cNvSpPr/>
      </xdr:nvSpPr>
      <xdr:spPr>
        <a:xfrm>
          <a:off x="2311400" y="101601"/>
          <a:ext cx="1581150" cy="409575"/>
        </a:xfrm>
        <a:prstGeom prst="snip2SameRect">
          <a:avLst>
            <a:gd name="adj1" fmla="val 50000"/>
            <a:gd name="adj2" fmla="val 0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accent4">
                  <a:lumMod val="20000"/>
                  <a:lumOff val="80000"/>
                </a:schemeClr>
              </a:solidFill>
              <a:latin typeface="Congenial" panose="020F0502020204030204" pitchFamily="2" charset="0"/>
            </a:rPr>
            <a:t>CADASTRO</a:t>
          </a:r>
        </a:p>
      </xdr:txBody>
    </xdr:sp>
    <xdr:clientData/>
  </xdr:twoCellAnchor>
  <xdr:twoCellAnchor>
    <xdr:from>
      <xdr:col>2</xdr:col>
      <xdr:colOff>34925</xdr:colOff>
      <xdr:row>0</xdr:row>
      <xdr:rowOff>111126</xdr:rowOff>
    </xdr:from>
    <xdr:to>
      <xdr:col>3</xdr:col>
      <xdr:colOff>523875</xdr:colOff>
      <xdr:row>1</xdr:row>
      <xdr:rowOff>6351</xdr:rowOff>
    </xdr:to>
    <xdr:sp macro="" textlink="">
      <xdr:nvSpPr>
        <xdr:cNvPr id="4" name="Retângulo: Cantos Superiores Recortados 3">
          <a:extLst>
            <a:ext uri="{FF2B5EF4-FFF2-40B4-BE49-F238E27FC236}">
              <a16:creationId xmlns:a16="http://schemas.microsoft.com/office/drawing/2014/main" id="{76EB11EC-28E1-4CA9-BEA7-8C0FDA9FC60F}"/>
            </a:ext>
          </a:extLst>
        </xdr:cNvPr>
        <xdr:cNvSpPr/>
      </xdr:nvSpPr>
      <xdr:spPr>
        <a:xfrm>
          <a:off x="3968750" y="111126"/>
          <a:ext cx="1581150" cy="403225"/>
        </a:xfrm>
        <a:prstGeom prst="snip2SameRect">
          <a:avLst>
            <a:gd name="adj1" fmla="val 50000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accent4">
                  <a:lumMod val="75000"/>
                </a:schemeClr>
              </a:solidFill>
              <a:latin typeface="Congenial" panose="020F0502020204030204" pitchFamily="2" charset="0"/>
            </a:rPr>
            <a:t>LANÇAMENTOS</a:t>
          </a:r>
        </a:p>
        <a:p>
          <a:pPr algn="ctr"/>
          <a:endParaRPr lang="en-US" sz="1100" b="1">
            <a:solidFill>
              <a:sysClr val="windowText" lastClr="000000"/>
            </a:solidFill>
            <a:latin typeface="Congenial" panose="020F0502020204030204" pitchFamily="2" charset="0"/>
          </a:endParaRPr>
        </a:p>
        <a:p>
          <a:pPr algn="l"/>
          <a:endParaRPr lang="en-US" sz="1100"/>
        </a:p>
      </xdr:txBody>
    </xdr:sp>
    <xdr:clientData/>
  </xdr:twoCellAnchor>
  <xdr:oneCellAnchor>
    <xdr:from>
      <xdr:col>6</xdr:col>
      <xdr:colOff>6429376</xdr:colOff>
      <xdr:row>0</xdr:row>
      <xdr:rowOff>0</xdr:rowOff>
    </xdr:from>
    <xdr:ext cx="2000249" cy="540148"/>
    <xdr:sp macro="" textlink="">
      <xdr:nvSpPr>
        <xdr:cNvPr id="7" name="CaixaDeText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32F195-C5AB-4DC6-8CB5-736812FE01C7}"/>
            </a:ext>
          </a:extLst>
        </xdr:cNvPr>
        <xdr:cNvSpPr txBox="1"/>
      </xdr:nvSpPr>
      <xdr:spPr>
        <a:xfrm>
          <a:off x="15230476" y="0"/>
          <a:ext cx="2000249" cy="5401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>
              <a:solidFill>
                <a:schemeClr val="accent4">
                  <a:lumMod val="75000"/>
                </a:schemeClr>
              </a:solidFill>
              <a:latin typeface="Congenial" panose="02000503040000020004" pitchFamily="2" charset="0"/>
            </a:rPr>
            <a:t>FELIPE LUIZ PEREIRA</a:t>
          </a:r>
        </a:p>
        <a:p>
          <a:r>
            <a:rPr lang="en-US" sz="900" i="1">
              <a:latin typeface="Congenial UltraLight" panose="020F0502020204030204" pitchFamily="2" charset="0"/>
            </a:rPr>
            <a:t>Analista de Processos @ Atos Brasil</a:t>
          </a:r>
        </a:p>
        <a:p>
          <a:endParaRPr lang="en-US" sz="900" i="1">
            <a:latin typeface="Congenial UltraLight" panose="020F0502020204030204" pitchFamily="2" charset="0"/>
          </a:endParaRPr>
        </a:p>
        <a:p>
          <a:r>
            <a:rPr lang="en-US" sz="800" b="1" i="0">
              <a:solidFill>
                <a:schemeClr val="accent4">
                  <a:lumMod val="75000"/>
                </a:schemeClr>
              </a:solidFill>
              <a:latin typeface="Congenial" panose="02000503040000020004" pitchFamily="2" charset="0"/>
            </a:rPr>
            <a:t>//</a:t>
          </a:r>
          <a:r>
            <a:rPr lang="en-US" sz="800" b="1" i="0" baseline="0">
              <a:solidFill>
                <a:schemeClr val="accent4">
                  <a:lumMod val="75000"/>
                </a:schemeClr>
              </a:solidFill>
              <a:latin typeface="Congenial" panose="02000503040000020004" pitchFamily="2" charset="0"/>
            </a:rPr>
            <a:t> LINKEDIN</a:t>
          </a:r>
          <a:endParaRPr lang="en-US" sz="800" b="1" i="0">
            <a:solidFill>
              <a:schemeClr val="accent4">
                <a:lumMod val="75000"/>
              </a:schemeClr>
            </a:solidFill>
            <a:latin typeface="Congenial" panose="02000503040000020004" pitchFamily="2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C1F71-8735-46F6-AD75-B071814801E5}" name="tbCadastro" displayName="tbCadastro" ref="A3:F9" totalsRowShown="0" headerRowDxfId="18" dataDxfId="27">
  <autoFilter ref="A3:F9" xr:uid="{75EC1F71-8735-46F6-AD75-B071814801E5}"/>
  <tableColumns count="6">
    <tableColumn id="1" xr3:uid="{A4F9E1FC-1C5F-41FF-B28A-B95500A15CCE}" name="PRODUTO" dataDxfId="30"/>
    <tableColumn id="2" xr3:uid="{0D60A594-DCF4-4E08-8536-F8C166030D27}" name="MEDIDA" dataDxfId="29"/>
    <tableColumn id="3" xr3:uid="{18180589-01D6-42F2-8E6F-C8F963AF81C9}" name="ESTOQUE _x000a_MÍNIMO" dataDxfId="28"/>
    <tableColumn id="4" xr3:uid="{91AC4A66-ED8A-411C-84CD-CE90C00F8975}" name="ESTOQUE_x000a_MÁXIMO" dataDxfId="20"/>
    <tableColumn id="5" xr3:uid="{FEFAFD77-8C59-4A1C-8A20-1BF84600E46D}" name="SALDO" dataDxfId="19">
      <calculatedColumnFormula>SUMIF(tbLancamentos[PRODUTO],tbCadastro[[#This Row],[PRODUTO]],tbLancamentos[ENTRADA])-SUMIF(tbLancamentos[PRODUTO],tbCadastro[[#This Row],[PRODUTO]],tbLancamentos[SAÍDA])</calculatedColumnFormula>
    </tableColumn>
    <tableColumn id="6" xr3:uid="{38B44AA4-831C-48D4-B745-10C9079948B4}" name="AVISOS" dataDxfId="16">
      <calculatedColumnFormula>IF(
tbCadastro[[#This Row],[SALDO]]&lt;tbCadastro[[#This Row],[ESTOQUE 
MÍNIMO]],
"Solicitar nova compra.",
IF(tbCadastro[[#This Row],[SALDO]]&gt;tbCadastro[[#This Row],[ESTOQUE
MÁXIMO]],
"Priorizar venda.",
""))</calculatedColumnFormula>
    </tableColumn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EA8C8-2652-416D-B4BE-1A8C8F8FFB6A}" name="tbLancamentos" displayName="tbLancamentos" ref="A3:E14" totalsRowCount="1" headerRowDxfId="17" dataDxfId="25" totalsRowDxfId="26">
  <autoFilter ref="A3:E13" xr:uid="{617EA8C8-2652-416D-B4BE-1A8C8F8FFB6A}"/>
  <tableColumns count="5">
    <tableColumn id="1" xr3:uid="{4FA8BC18-B05B-43FE-961F-57AB754EA759}" name="PRODUTO" totalsRowLabel="Total" dataDxfId="24" totalsRowDxfId="4"/>
    <tableColumn id="2" xr3:uid="{D7B08C61-4B52-403D-9D11-1DF30C4E134E}" name="DATA " totalsRowFunction="count" dataDxfId="23" totalsRowDxfId="3"/>
    <tableColumn id="3" xr3:uid="{D0BDF3F6-D75C-4037-9905-C46BA265B598}" name="ENTRADA" totalsRowFunction="sum" dataDxfId="22" totalsRowDxfId="2"/>
    <tableColumn id="4" xr3:uid="{F29CFA01-E4BA-4335-9843-85C10F194E0A}" name="SAÍDA" totalsRowFunction="sum" dataDxfId="21" totalsRowDxfId="1"/>
    <tableColumn id="5" xr3:uid="{E8285C58-7575-4D08-9935-B8EC69C0B7AC}" name="SALDO" totalsRowFunction="count" dataDxfId="15" totalsRowDxfId="0">
      <calculatedColumnFormula>SUMIFS(tbLancamentos[ENTRADA],tbLancamentos[PRODUTO],tbLancamentos[[#This Row],[PRODUTO]],tbLancamentos[[DATA ]],"&lt;="&amp;tbLancamentos[[#This Row],[DATA ]])-SUMIFS(tbLancamentos[SAÍDA],tbLancamentos[PRODUTO],tbLancamentos[[#This Row],[PRODUTO]],tbLancamentos[[DATA ]],"&lt;="&amp;tbLancamentos[[#This Row],[DATA ]])</calculatedColumnFormula>
    </tableColumn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G49"/>
  <sheetViews>
    <sheetView showGridLines="0" workbookViewId="0">
      <selection activeCell="G1" sqref="G1"/>
    </sheetView>
  </sheetViews>
  <sheetFormatPr defaultColWidth="0" defaultRowHeight="14.5" x14ac:dyDescent="0.35"/>
  <cols>
    <col min="1" max="1" width="40.6328125" customWidth="1"/>
    <col min="2" max="5" width="15.6328125" customWidth="1"/>
    <col min="6" max="6" width="22.6328125" customWidth="1"/>
    <col min="7" max="7" width="120.6328125" customWidth="1"/>
    <col min="8" max="16384" width="8.7265625" hidden="1"/>
  </cols>
  <sheetData>
    <row r="1" spans="7:7" s="1" customFormat="1" ht="40" customHeight="1" x14ac:dyDescent="0.35">
      <c r="G1" s="2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</sheetData>
  <sheetProtection selectLockedCells="1"/>
  <pageMargins left="0.7" right="0.7" top="0.75" bottom="0.75" header="0.3" footer="0.3"/>
  <headerFooter>
    <oddFooter>&amp;L_x000D_&amp;1#&amp;"Trebuchet MS"&amp;9&amp;K737373 PÚBLICA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243B-DDF8-47B8-8EEA-E652B0CD6164}">
  <dimension ref="A1:F9"/>
  <sheetViews>
    <sheetView showGridLines="0" tabSelected="1" workbookViewId="0">
      <selection activeCell="G1" sqref="G1"/>
    </sheetView>
  </sheetViews>
  <sheetFormatPr defaultColWidth="0" defaultRowHeight="14.5" x14ac:dyDescent="0.35"/>
  <cols>
    <col min="1" max="1" width="40.6328125" customWidth="1"/>
    <col min="2" max="2" width="15.6328125" customWidth="1"/>
    <col min="3" max="4" width="15.6328125" style="6" customWidth="1"/>
    <col min="5" max="5" width="15.6328125" style="8" customWidth="1"/>
    <col min="6" max="6" width="22.6328125" customWidth="1"/>
    <col min="7" max="7" width="120.6328125" customWidth="1"/>
    <col min="8" max="16384" width="8.7265625" hidden="1"/>
  </cols>
  <sheetData>
    <row r="1" spans="1:6" s="1" customFormat="1" ht="40" customHeight="1" x14ac:dyDescent="0.35">
      <c r="C1" s="5"/>
      <c r="D1" s="5"/>
      <c r="E1" s="7"/>
    </row>
    <row r="3" spans="1:6" s="14" customFormat="1" ht="35" customHeight="1" x14ac:dyDescent="0.35">
      <c r="A3" s="15" t="s">
        <v>0</v>
      </c>
      <c r="B3" s="15" t="s">
        <v>1</v>
      </c>
      <c r="C3" s="16" t="s">
        <v>2</v>
      </c>
      <c r="D3" s="16" t="s">
        <v>3</v>
      </c>
      <c r="E3" s="17" t="s">
        <v>4</v>
      </c>
      <c r="F3" s="15" t="s">
        <v>5</v>
      </c>
    </row>
    <row r="4" spans="1:6" x14ac:dyDescent="0.35">
      <c r="A4" s="9" t="s">
        <v>6</v>
      </c>
      <c r="B4" s="9" t="s">
        <v>7</v>
      </c>
      <c r="C4" s="10">
        <v>5</v>
      </c>
      <c r="D4" s="10">
        <v>10</v>
      </c>
      <c r="E4" s="13">
        <f>SUMIF(tbLancamentos[PRODUTO],tbCadastro[[#This Row],[PRODUTO]],tbLancamentos[ENTRADA])-SUMIF(tbLancamentos[PRODUTO],tbCadastro[[#This Row],[PRODUTO]],tbLancamentos[SAÍDA])</f>
        <v>19</v>
      </c>
      <c r="F4" s="11" t="str">
        <f>IF(
tbCadastro[[#This Row],[SALDO]]&lt;tbCadastro[[#This Row],[ESTOQUE 
MÍNIMO]],
"Solicitar nova compra.",
IF(tbCadastro[[#This Row],[SALDO]]&gt;tbCadastro[[#This Row],[ESTOQUE
MÁXIMO]],
"Priorizar venda.",
""))</f>
        <v>Priorizar venda.</v>
      </c>
    </row>
    <row r="5" spans="1:6" x14ac:dyDescent="0.35">
      <c r="A5" s="9" t="s">
        <v>8</v>
      </c>
      <c r="B5" s="9" t="s">
        <v>7</v>
      </c>
      <c r="C5" s="10">
        <v>5</v>
      </c>
      <c r="D5" s="10">
        <v>5</v>
      </c>
      <c r="E5" s="13">
        <f>SUMIF(tbLancamentos[PRODUTO],tbCadastro[[#This Row],[PRODUTO]],tbLancamentos[ENTRADA])-SUMIF(tbLancamentos[PRODUTO],tbCadastro[[#This Row],[PRODUTO]],tbLancamentos[SAÍDA])</f>
        <v>5</v>
      </c>
      <c r="F5" s="11" t="str">
        <f>IF(
tbCadastro[[#This Row],[SALDO]]&lt;tbCadastro[[#This Row],[ESTOQUE 
MÍNIMO]],
"Solicitar nova compra.",
IF(tbCadastro[[#This Row],[SALDO]]&gt;tbCadastro[[#This Row],[ESTOQUE
MÁXIMO]],
"Priorizar venda.",
""))</f>
        <v/>
      </c>
    </row>
    <row r="6" spans="1:6" x14ac:dyDescent="0.35">
      <c r="A6" s="9" t="s">
        <v>13</v>
      </c>
      <c r="B6" s="9" t="s">
        <v>7</v>
      </c>
      <c r="C6" s="10">
        <v>5</v>
      </c>
      <c r="D6" s="10">
        <v>10</v>
      </c>
      <c r="E6" s="13">
        <f>SUMIF(tbLancamentos[PRODUTO],tbCadastro[[#This Row],[PRODUTO]],tbLancamentos[ENTRADA])-SUMIF(tbLancamentos[PRODUTO],tbCadastro[[#This Row],[PRODUTO]],tbLancamentos[SAÍDA])</f>
        <v>3</v>
      </c>
      <c r="F6" s="11" t="str">
        <f>IF(
tbCadastro[[#This Row],[SALDO]]&lt;tbCadastro[[#This Row],[ESTOQUE 
MÍNIMO]],
"Solicitar nova compra.",
IF(tbCadastro[[#This Row],[SALDO]]&gt;tbCadastro[[#This Row],[ESTOQUE
MÁXIMO]],
"Priorizar venda.",
""))</f>
        <v>Solicitar nova compra.</v>
      </c>
    </row>
    <row r="7" spans="1:6" x14ac:dyDescent="0.35">
      <c r="A7" s="9" t="s">
        <v>14</v>
      </c>
      <c r="B7" s="9" t="s">
        <v>7</v>
      </c>
      <c r="C7" s="10">
        <v>4</v>
      </c>
      <c r="D7" s="10">
        <v>12</v>
      </c>
      <c r="E7" s="13">
        <f>SUMIF(tbLancamentos[PRODUTO],tbCadastro[[#This Row],[PRODUTO]],tbLancamentos[ENTRADA])-SUMIF(tbLancamentos[PRODUTO],tbCadastro[[#This Row],[PRODUTO]],tbLancamentos[SAÍDA])</f>
        <v>7</v>
      </c>
      <c r="F7" s="11" t="str">
        <f>IF(
tbCadastro[[#This Row],[SALDO]]&lt;tbCadastro[[#This Row],[ESTOQUE 
MÍNIMO]],
"Solicitar nova compra.",
IF(tbCadastro[[#This Row],[SALDO]]&gt;tbCadastro[[#This Row],[ESTOQUE
MÁXIMO]],
"Priorizar venda.",
""))</f>
        <v/>
      </c>
    </row>
    <row r="8" spans="1:6" x14ac:dyDescent="0.35">
      <c r="A8" s="9" t="s">
        <v>15</v>
      </c>
      <c r="B8" s="9" t="s">
        <v>7</v>
      </c>
      <c r="C8" s="10">
        <v>2</v>
      </c>
      <c r="D8" s="10">
        <v>6</v>
      </c>
      <c r="E8" s="13">
        <f>SUMIF(tbLancamentos[PRODUTO],tbCadastro[[#This Row],[PRODUTO]],tbLancamentos[ENTRADA])-SUMIF(tbLancamentos[PRODUTO],tbCadastro[[#This Row],[PRODUTO]],tbLancamentos[SAÍDA])</f>
        <v>2</v>
      </c>
      <c r="F8" s="11" t="str">
        <f>IF(
tbCadastro[[#This Row],[SALDO]]&lt;tbCadastro[[#This Row],[ESTOQUE 
MÍNIMO]],
"Solicitar nova compra.",
IF(tbCadastro[[#This Row],[SALDO]]&gt;tbCadastro[[#This Row],[ESTOQUE
MÁXIMO]],
"Priorizar venda.",
""))</f>
        <v/>
      </c>
    </row>
    <row r="9" spans="1:6" x14ac:dyDescent="0.35">
      <c r="A9" s="9" t="s">
        <v>16</v>
      </c>
      <c r="B9" s="9" t="s">
        <v>7</v>
      </c>
      <c r="C9" s="10">
        <v>2</v>
      </c>
      <c r="D9" s="10">
        <v>8</v>
      </c>
      <c r="E9" s="13">
        <f>SUMIF(tbLancamentos[PRODUTO],tbCadastro[[#This Row],[PRODUTO]],tbLancamentos[ENTRADA])-SUMIF(tbLancamentos[PRODUTO],tbCadastro[[#This Row],[PRODUTO]],tbLancamentos[SAÍDA])</f>
        <v>3</v>
      </c>
      <c r="F9" s="11" t="str">
        <f>IF(
tbCadastro[[#This Row],[SALDO]]&lt;tbCadastro[[#This Row],[ESTOQUE 
MÍNIMO]],
"Solicitar nova compra.",
IF(tbCadastro[[#This Row],[SALDO]]&gt;tbCadastro[[#This Row],[ESTOQUE
MÁXIMO]],
"Priorizar venda.",
""))</f>
        <v/>
      </c>
    </row>
  </sheetData>
  <conditionalFormatting sqref="F4:F9">
    <cfRule type="cellIs" dxfId="6" priority="1" operator="equal">
      <formula>"Priorizar venda."</formula>
    </cfRule>
    <cfRule type="cellIs" dxfId="5" priority="2" operator="equal">
      <formula>"Solicitar nova compra."</formula>
    </cfRule>
  </conditionalFormatting>
  <pageMargins left="0.7" right="0.7" top="0.75" bottom="0.75" header="0.3" footer="0.3"/>
  <headerFooter>
    <oddFooter>&amp;L_x000D_&amp;1#&amp;"Trebuchet MS"&amp;9&amp;K737373 PÚBLICA</oddFooter>
  </headerFooter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8F7-9778-44C5-8844-3FBA18BBE2FE}">
  <dimension ref="A1:E14"/>
  <sheetViews>
    <sheetView showGridLines="0" workbookViewId="0">
      <selection activeCell="E13" sqref="E13"/>
    </sheetView>
  </sheetViews>
  <sheetFormatPr defaultColWidth="0" defaultRowHeight="14.5" x14ac:dyDescent="0.35"/>
  <cols>
    <col min="1" max="1" width="40.6328125" customWidth="1"/>
    <col min="2" max="2" width="15.6328125" style="3" customWidth="1"/>
    <col min="3" max="5" width="15.6328125" style="6" customWidth="1"/>
    <col min="6" max="6" width="22.6328125" customWidth="1"/>
    <col min="7" max="7" width="120.6328125" customWidth="1"/>
    <col min="8" max="16384" width="8.7265625" hidden="1"/>
  </cols>
  <sheetData>
    <row r="1" spans="1:5" s="1" customFormat="1" ht="40" customHeight="1" x14ac:dyDescent="0.35">
      <c r="B1" s="4"/>
      <c r="C1" s="5"/>
      <c r="D1" s="5"/>
      <c r="E1" s="5"/>
    </row>
    <row r="3" spans="1:5" s="22" customFormat="1" ht="35" customHeight="1" x14ac:dyDescent="0.35">
      <c r="A3" s="15" t="s">
        <v>0</v>
      </c>
      <c r="B3" s="18" t="s">
        <v>9</v>
      </c>
      <c r="C3" s="19" t="s">
        <v>10</v>
      </c>
      <c r="D3" s="20" t="s">
        <v>11</v>
      </c>
      <c r="E3" s="21" t="s">
        <v>4</v>
      </c>
    </row>
    <row r="4" spans="1:5" x14ac:dyDescent="0.35">
      <c r="A4" s="9" t="s">
        <v>6</v>
      </c>
      <c r="B4" s="12">
        <v>45275</v>
      </c>
      <c r="C4" s="10">
        <v>5</v>
      </c>
      <c r="D4" s="10">
        <v>3</v>
      </c>
      <c r="E4" s="13">
        <f>SUMIFS(tbLancamentos[ENTRADA],tbLancamentos[PRODUTO],tbLancamentos[[#This Row],[PRODUTO]],tbLancamentos[[DATA ]],"&lt;="&amp;tbLancamentos[[#This Row],[DATA ]])-SUMIFS(tbLancamentos[SAÍDA],tbLancamentos[PRODUTO],tbLancamentos[[#This Row],[PRODUTO]],tbLancamentos[[DATA ]],"&lt;="&amp;tbLancamentos[[#This Row],[DATA ]])</f>
        <v>2</v>
      </c>
    </row>
    <row r="5" spans="1:5" x14ac:dyDescent="0.35">
      <c r="A5" s="9" t="s">
        <v>8</v>
      </c>
      <c r="B5" s="12">
        <v>45275</v>
      </c>
      <c r="C5" s="10">
        <v>15</v>
      </c>
      <c r="D5" s="10">
        <v>8</v>
      </c>
      <c r="E5" s="13">
        <f>SUMIFS(tbLancamentos[ENTRADA],tbLancamentos[PRODUTO],tbLancamentos[[#This Row],[PRODUTO]],tbLancamentos[[DATA ]],"&lt;="&amp;tbLancamentos[[#This Row],[DATA ]])-SUMIFS(tbLancamentos[SAÍDA],tbLancamentos[PRODUTO],tbLancamentos[[#This Row],[PRODUTO]],tbLancamentos[[DATA ]],"&lt;="&amp;tbLancamentos[[#This Row],[DATA ]])</f>
        <v>7</v>
      </c>
    </row>
    <row r="6" spans="1:5" x14ac:dyDescent="0.35">
      <c r="A6" s="9" t="s">
        <v>13</v>
      </c>
      <c r="B6" s="12">
        <v>45293</v>
      </c>
      <c r="C6" s="10">
        <v>10</v>
      </c>
      <c r="D6" s="10">
        <v>9</v>
      </c>
      <c r="E6" s="13">
        <f>SUMIFS(tbLancamentos[ENTRADA],tbLancamentos[PRODUTO],tbLancamentos[[#This Row],[PRODUTO]],tbLancamentos[[DATA ]],"&lt;="&amp;tbLancamentos[[#This Row],[DATA ]])-SUMIFS(tbLancamentos[SAÍDA],tbLancamentos[PRODUTO],tbLancamentos[[#This Row],[PRODUTO]],tbLancamentos[[DATA ]],"&lt;="&amp;tbLancamentos[[#This Row],[DATA ]])</f>
        <v>1</v>
      </c>
    </row>
    <row r="7" spans="1:5" x14ac:dyDescent="0.35">
      <c r="A7" s="9" t="s">
        <v>6</v>
      </c>
      <c r="B7" s="12">
        <v>45303</v>
      </c>
      <c r="C7" s="10">
        <v>10</v>
      </c>
      <c r="D7" s="10">
        <v>8</v>
      </c>
      <c r="E7" s="13">
        <f>SUMIFS(tbLancamentos[ENTRADA],tbLancamentos[PRODUTO],tbLancamentos[[#This Row],[PRODUTO]],tbLancamentos[[DATA ]],"&lt;="&amp;tbLancamentos[[#This Row],[DATA ]])-SUMIFS(tbLancamentos[SAÍDA],tbLancamentos[PRODUTO],tbLancamentos[[#This Row],[PRODUTO]],tbLancamentos[[DATA ]],"&lt;="&amp;tbLancamentos[[#This Row],[DATA ]])</f>
        <v>4</v>
      </c>
    </row>
    <row r="8" spans="1:5" x14ac:dyDescent="0.35">
      <c r="A8" s="9" t="s">
        <v>8</v>
      </c>
      <c r="B8" s="12">
        <v>45306</v>
      </c>
      <c r="C8" s="10">
        <v>5</v>
      </c>
      <c r="D8" s="10">
        <v>7</v>
      </c>
      <c r="E8" s="13">
        <f>SUMIFS(tbLancamentos[ENTRADA],tbLancamentos[PRODUTO],tbLancamentos[[#This Row],[PRODUTO]],tbLancamentos[[DATA ]],"&lt;="&amp;tbLancamentos[[#This Row],[DATA ]])-SUMIFS(tbLancamentos[SAÍDA],tbLancamentos[PRODUTO],tbLancamentos[[#This Row],[PRODUTO]],tbLancamentos[[DATA ]],"&lt;="&amp;tbLancamentos[[#This Row],[DATA ]])</f>
        <v>5</v>
      </c>
    </row>
    <row r="9" spans="1:5" x14ac:dyDescent="0.35">
      <c r="A9" s="9" t="s">
        <v>13</v>
      </c>
      <c r="B9" s="12">
        <v>45310</v>
      </c>
      <c r="C9" s="10">
        <v>8</v>
      </c>
      <c r="D9" s="10">
        <v>6</v>
      </c>
      <c r="E9" s="13">
        <f>SUMIFS(tbLancamentos[ENTRADA],tbLancamentos[PRODUTO],tbLancamentos[[#This Row],[PRODUTO]],tbLancamentos[[DATA ]],"&lt;="&amp;tbLancamentos[[#This Row],[DATA ]])-SUMIFS(tbLancamentos[SAÍDA],tbLancamentos[PRODUTO],tbLancamentos[[#This Row],[PRODUTO]],tbLancamentos[[DATA ]],"&lt;="&amp;tbLancamentos[[#This Row],[DATA ]])</f>
        <v>3</v>
      </c>
    </row>
    <row r="10" spans="1:5" x14ac:dyDescent="0.35">
      <c r="A10" s="9" t="s">
        <v>6</v>
      </c>
      <c r="B10" s="12">
        <v>45313</v>
      </c>
      <c r="C10" s="10">
        <v>15</v>
      </c>
      <c r="D10" s="10">
        <v>0</v>
      </c>
      <c r="E10" s="13">
        <f>SUMIFS(tbLancamentos[ENTRADA],tbLancamentos[PRODUTO],tbLancamentos[[#This Row],[PRODUTO]],tbLancamentos[[DATA ]],"&lt;="&amp;tbLancamentos[[#This Row],[DATA ]])-SUMIFS(tbLancamentos[SAÍDA],tbLancamentos[PRODUTO],tbLancamentos[[#This Row],[PRODUTO]],tbLancamentos[[DATA ]],"&lt;="&amp;tbLancamentos[[#This Row],[DATA ]])</f>
        <v>19</v>
      </c>
    </row>
    <row r="11" spans="1:5" x14ac:dyDescent="0.35">
      <c r="A11" s="9" t="s">
        <v>14</v>
      </c>
      <c r="B11" s="12">
        <v>45314</v>
      </c>
      <c r="C11" s="10">
        <v>10</v>
      </c>
      <c r="D11" s="10">
        <v>3</v>
      </c>
      <c r="E11" s="13">
        <f>SUMIFS(tbLancamentos[ENTRADA],tbLancamentos[PRODUTO],tbLancamentos[[#This Row],[PRODUTO]],tbLancamentos[[DATA ]],"&lt;="&amp;tbLancamentos[[#This Row],[DATA ]])-SUMIFS(tbLancamentos[SAÍDA],tbLancamentos[PRODUTO],tbLancamentos[[#This Row],[PRODUTO]],tbLancamentos[[DATA ]],"&lt;="&amp;tbLancamentos[[#This Row],[DATA ]])</f>
        <v>7</v>
      </c>
    </row>
    <row r="12" spans="1:5" x14ac:dyDescent="0.35">
      <c r="A12" s="9" t="s">
        <v>15</v>
      </c>
      <c r="B12" s="12">
        <v>45315</v>
      </c>
      <c r="C12" s="10">
        <v>3</v>
      </c>
      <c r="D12" s="10">
        <v>1</v>
      </c>
      <c r="E12" s="13">
        <f>SUMIFS(tbLancamentos[ENTRADA],tbLancamentos[PRODUTO],tbLancamentos[[#This Row],[PRODUTO]],tbLancamentos[[DATA ]],"&lt;="&amp;tbLancamentos[[#This Row],[DATA ]])-SUMIFS(tbLancamentos[SAÍDA],tbLancamentos[PRODUTO],tbLancamentos[[#This Row],[PRODUTO]],tbLancamentos[[DATA ]],"&lt;="&amp;tbLancamentos[[#This Row],[DATA ]])</f>
        <v>2</v>
      </c>
    </row>
    <row r="13" spans="1:5" x14ac:dyDescent="0.35">
      <c r="A13" s="9" t="s">
        <v>16</v>
      </c>
      <c r="B13" s="12">
        <v>45316</v>
      </c>
      <c r="C13" s="10">
        <v>5</v>
      </c>
      <c r="D13" s="10">
        <v>2</v>
      </c>
      <c r="E13" s="13">
        <f>SUMIFS(tbLancamentos[ENTRADA],tbLancamentos[PRODUTO],tbLancamentos[[#This Row],[PRODUTO]],tbLancamentos[[DATA ]],"&lt;="&amp;tbLancamentos[[#This Row],[DATA ]])-SUMIFS(tbLancamentos[SAÍDA],tbLancamentos[PRODUTO],tbLancamentos[[#This Row],[PRODUTO]],tbLancamentos[[DATA ]],"&lt;="&amp;tbLancamentos[[#This Row],[DATA ]])</f>
        <v>3</v>
      </c>
    </row>
    <row r="14" spans="1:5" x14ac:dyDescent="0.35">
      <c r="A14" s="9" t="s">
        <v>12</v>
      </c>
      <c r="B14" s="9">
        <f>SUBTOTAL(103,tbLancamentos[[DATA ]])</f>
        <v>10</v>
      </c>
      <c r="C14" s="10">
        <f>SUBTOTAL(109,tbLancamentos[ENTRADA])</f>
        <v>86</v>
      </c>
      <c r="D14" s="10">
        <f>SUBTOTAL(109,tbLancamentos[SAÍDA])</f>
        <v>47</v>
      </c>
      <c r="E14" s="13">
        <f>SUBTOTAL(103,tbLancamentos[SALDO])</f>
        <v>10</v>
      </c>
    </row>
  </sheetData>
  <dataValidations count="1">
    <dataValidation type="list" allowBlank="1" showInputMessage="1" showErrorMessage="1" sqref="A4:A14" xr:uid="{8EA70008-38C8-421D-B6CF-7E1FB920FBEB}">
      <formula1>ColunaProdutos</formula1>
    </dataValidation>
  </dataValidations>
  <pageMargins left="0.7" right="0.7" top="0.75" bottom="0.75" header="0.3" footer="0.3"/>
  <headerFooter>
    <oddFooter>&amp;L_x000D_&amp;1#&amp;"Trebuchet MS"&amp;9&amp;K737373 PÚBLICA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Início</vt:lpstr>
      <vt:lpstr>Cadastro</vt:lpstr>
      <vt:lpstr>Lançamentos</vt:lpstr>
      <vt:lpstr>ColunaProdutos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Luiz Pereira - PrestServ</dc:creator>
  <cp:lastModifiedBy>Felipe Luiz Pereira - PrestServ</cp:lastModifiedBy>
  <dcterms:created xsi:type="dcterms:W3CDTF">2015-06-05T18:17:20Z</dcterms:created>
  <dcterms:modified xsi:type="dcterms:W3CDTF">2024-01-25T19:17:48Z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2024-01-25T12:34:47Z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94ebfc7b-20d5-4474-a64f-6471e4cef9d3</vt:lpwstr>
  </property>
  <property fmtid="{D5CDD505-2E9C-101B-9397-08002B2CF9AE}" pid="8" name="MSIP_Label_140b9f7d-8e3a-482f-9702-4b7ffc40985a_ContentBits">
    <vt:lpwstr>2</vt:lpwstr>
  </property>
</Properties>
</file>