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35" windowWidth="18960" windowHeight="10905" activeTab="1"/>
  </bookViews>
  <sheets>
    <sheet name="Resumo" sheetId="4" r:id="rId1"/>
    <sheet name="Resumo Geral" sheetId="5" r:id="rId2"/>
    <sheet name="Planilha Orçamentaria" sheetId="1" r:id="rId3"/>
    <sheet name="Cronograma" sheetId="3" r:id="rId4"/>
    <sheet name="Comp" sheetId="6" r:id="rId5"/>
    <sheet name="BDI" sheetId="7" r:id="rId6"/>
    <sheet name="Enc. Soc. (Horista)" sheetId="8" r:id="rId7"/>
    <sheet name="Plan1" sheetId="9" r:id="rId8"/>
    <sheet name="Memoria de Calculo" sheetId="2" r:id="rId9"/>
  </sheets>
  <externalReferences>
    <externalReference r:id="rId10"/>
  </externalReferences>
  <definedNames>
    <definedName name="_xlnm.Print_Area" localSheetId="5">BDI!$A$1:$VAQ$35</definedName>
    <definedName name="_xlnm.Print_Area" localSheetId="4">Comp!$B$1:$I$1258</definedName>
    <definedName name="_xlnm.Print_Area" localSheetId="6">'Enc. Soc. (Horista)'!$A$1:$C$52</definedName>
    <definedName name="_xlnm.Print_Area" localSheetId="8">'Memoria de Calculo'!$A$1:$F$312</definedName>
    <definedName name="_xlnm.Print_Area" localSheetId="2">'Planilha Orçamentaria'!$A$1:$H$197</definedName>
    <definedName name="_xlnm.Print_Area" localSheetId="0">Resumo!$A$1:$D$55</definedName>
    <definedName name="_xlnm.Print_Area" localSheetId="1">'Resumo Geral'!$A$1:$D$42</definedName>
    <definedName name="_xlnm.Print_Titles" localSheetId="4">Comp!$13:$14</definedName>
    <definedName name="_xlnm.Print_Titles" localSheetId="1">'Resumo Geral'!$1:$13</definedName>
  </definedNames>
  <calcPr calcId="144525"/>
</workbook>
</file>

<file path=xl/calcChain.xml><?xml version="1.0" encoding="utf-8"?>
<calcChain xmlns="http://schemas.openxmlformats.org/spreadsheetml/2006/main">
  <c r="B40" i="5" l="1"/>
  <c r="B39" i="5"/>
  <c r="B38" i="5"/>
  <c r="B37" i="5"/>
  <c r="B36" i="5"/>
  <c r="B35" i="5"/>
  <c r="B34" i="5"/>
  <c r="B33" i="5"/>
  <c r="B32" i="5"/>
  <c r="B20" i="5"/>
  <c r="B19" i="5"/>
  <c r="B18" i="5"/>
  <c r="B17" i="5"/>
  <c r="B16" i="5"/>
  <c r="B15" i="5"/>
  <c r="B14" i="5"/>
  <c r="B31" i="5"/>
  <c r="B1132" i="6" l="1"/>
  <c r="B1121" i="6"/>
  <c r="B1110" i="6"/>
  <c r="B1099" i="6"/>
  <c r="B1088" i="6"/>
  <c r="B1077" i="6"/>
  <c r="D41" i="5" l="1"/>
  <c r="D40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65" i="3"/>
  <c r="C63" i="3"/>
  <c r="C61" i="3"/>
  <c r="C59" i="3"/>
  <c r="C57" i="3"/>
  <c r="C55" i="3"/>
  <c r="C53" i="3"/>
  <c r="C51" i="3"/>
  <c r="C49" i="3"/>
  <c r="C47" i="3"/>
  <c r="C45" i="3"/>
  <c r="C43" i="3"/>
  <c r="C41" i="3"/>
  <c r="C39" i="3"/>
  <c r="C37" i="3"/>
  <c r="C35" i="3"/>
  <c r="C33" i="3"/>
  <c r="C31" i="3"/>
  <c r="C29" i="3"/>
  <c r="C27" i="3"/>
  <c r="C25" i="3"/>
  <c r="C23" i="3"/>
  <c r="C21" i="3"/>
  <c r="C19" i="3"/>
  <c r="C17" i="3"/>
  <c r="C15" i="3"/>
  <c r="C13" i="3"/>
  <c r="B1250" i="6"/>
  <c r="L1249" i="6"/>
  <c r="L1250" i="6" s="1"/>
  <c r="L1251" i="6" s="1"/>
  <c r="L1252" i="6" s="1"/>
  <c r="L1253" i="6" s="1"/>
  <c r="E1241" i="6"/>
  <c r="E1243" i="6"/>
  <c r="E1242" i="6"/>
  <c r="D1240" i="6"/>
  <c r="D1241" i="6" s="1"/>
  <c r="C1240" i="6"/>
  <c r="C1241" i="6" s="1"/>
  <c r="B1240" i="6"/>
  <c r="H1243" i="6"/>
  <c r="H1242" i="6"/>
  <c r="I1241" i="6"/>
  <c r="I1245" i="6" s="1"/>
  <c r="E1231" i="6"/>
  <c r="E1232" i="6"/>
  <c r="H1232" i="6" s="1"/>
  <c r="D1230" i="6"/>
  <c r="C1230" i="6"/>
  <c r="B1230" i="6"/>
  <c r="B1220" i="6"/>
  <c r="E1213" i="6"/>
  <c r="H1213" i="6" s="1"/>
  <c r="H1215" i="6" s="1"/>
  <c r="E1212" i="6"/>
  <c r="I1212" i="6" s="1"/>
  <c r="I1215" i="6" s="1"/>
  <c r="D1211" i="6"/>
  <c r="D1212" i="6" s="1"/>
  <c r="C1211" i="6"/>
  <c r="C1212" i="6" s="1"/>
  <c r="B1211" i="6"/>
  <c r="E1203" i="6"/>
  <c r="I1203" i="6" s="1"/>
  <c r="I1206" i="6" s="1"/>
  <c r="D1202" i="6"/>
  <c r="D1203" i="6" s="1"/>
  <c r="E1204" i="6"/>
  <c r="H1204" i="6" s="1"/>
  <c r="H1206" i="6" s="1"/>
  <c r="C1202" i="6"/>
  <c r="C1203" i="6" s="1"/>
  <c r="B1202" i="6"/>
  <c r="E1193" i="6"/>
  <c r="I1193" i="6" s="1"/>
  <c r="I1197" i="6" s="1"/>
  <c r="E1195" i="6"/>
  <c r="H1195" i="6" s="1"/>
  <c r="E1194" i="6"/>
  <c r="H1194" i="6" s="1"/>
  <c r="D1192" i="6"/>
  <c r="C1192" i="6"/>
  <c r="C1193" i="6" s="1"/>
  <c r="B1192" i="6"/>
  <c r="B1182" i="6"/>
  <c r="B1172" i="6"/>
  <c r="B1162" i="6"/>
  <c r="E1153" i="6"/>
  <c r="I1153" i="6" s="1"/>
  <c r="I1157" i="6" s="1"/>
  <c r="E1155" i="6"/>
  <c r="H1155" i="6" s="1"/>
  <c r="E1154" i="6"/>
  <c r="H1154" i="6" s="1"/>
  <c r="D1152" i="6"/>
  <c r="D1153" i="6" s="1"/>
  <c r="C1152" i="6"/>
  <c r="C1153" i="6" s="1"/>
  <c r="B1152" i="6"/>
  <c r="B1142" i="6"/>
  <c r="B1066" i="6"/>
  <c r="B1055" i="6"/>
  <c r="B1044" i="6"/>
  <c r="B1033" i="6"/>
  <c r="B1023" i="6"/>
  <c r="B1013" i="6"/>
  <c r="B1003" i="6"/>
  <c r="B993" i="6"/>
  <c r="B983" i="6"/>
  <c r="B971" i="6"/>
  <c r="B960" i="6"/>
  <c r="B947" i="6"/>
  <c r="B937" i="6"/>
  <c r="B927" i="6"/>
  <c r="E918" i="6"/>
  <c r="I918" i="6" s="1"/>
  <c r="I922" i="6" s="1"/>
  <c r="E908" i="6"/>
  <c r="I908" i="6" s="1"/>
  <c r="I912" i="6" s="1"/>
  <c r="E920" i="6"/>
  <c r="H920" i="6" s="1"/>
  <c r="E919" i="6"/>
  <c r="H919" i="6" s="1"/>
  <c r="D917" i="6"/>
  <c r="D918" i="6" s="1"/>
  <c r="C917" i="6"/>
  <c r="C918" i="6" s="1"/>
  <c r="B917" i="6"/>
  <c r="E910" i="6"/>
  <c r="H910" i="6" s="1"/>
  <c r="E909" i="6"/>
  <c r="B907" i="6"/>
  <c r="C907" i="6"/>
  <c r="C908" i="6" s="1"/>
  <c r="D907" i="6"/>
  <c r="D908" i="6" s="1"/>
  <c r="H909" i="6"/>
  <c r="E898" i="6"/>
  <c r="I898" i="6" s="1"/>
  <c r="I902" i="6" s="1"/>
  <c r="E900" i="6"/>
  <c r="H900" i="6" s="1"/>
  <c r="E899" i="6"/>
  <c r="D897" i="6"/>
  <c r="D898" i="6" s="1"/>
  <c r="C897" i="6"/>
  <c r="C898" i="6" s="1"/>
  <c r="B897" i="6"/>
  <c r="H899" i="6"/>
  <c r="E888" i="6"/>
  <c r="I888" i="6" s="1"/>
  <c r="I892" i="6" s="1"/>
  <c r="E890" i="6"/>
  <c r="H890" i="6" s="1"/>
  <c r="E889" i="6"/>
  <c r="H889" i="6" s="1"/>
  <c r="D887" i="6"/>
  <c r="D888" i="6" s="1"/>
  <c r="C887" i="6"/>
  <c r="C888" i="6" s="1"/>
  <c r="B887" i="6"/>
  <c r="B877" i="6"/>
  <c r="B867" i="6"/>
  <c r="B857" i="6"/>
  <c r="B847" i="6"/>
  <c r="E837" i="6"/>
  <c r="I837" i="6" s="1"/>
  <c r="I841" i="6" s="1"/>
  <c r="E839" i="6"/>
  <c r="H839" i="6" s="1"/>
  <c r="E838" i="6"/>
  <c r="D836" i="6"/>
  <c r="D837" i="6" s="1"/>
  <c r="C836" i="6"/>
  <c r="C837" i="6" s="1"/>
  <c r="B836" i="6"/>
  <c r="H838" i="6"/>
  <c r="E827" i="6"/>
  <c r="I827" i="6" s="1"/>
  <c r="I831" i="6" s="1"/>
  <c r="E829" i="6"/>
  <c r="H829" i="6" s="1"/>
  <c r="E828" i="6"/>
  <c r="H828" i="6" s="1"/>
  <c r="D826" i="6"/>
  <c r="D827" i="6" s="1"/>
  <c r="C826" i="6"/>
  <c r="C827" i="6" s="1"/>
  <c r="B826" i="6"/>
  <c r="E817" i="6"/>
  <c r="I817" i="6" s="1"/>
  <c r="I821" i="6" s="1"/>
  <c r="E819" i="6"/>
  <c r="H819" i="6" s="1"/>
  <c r="E818" i="6"/>
  <c r="H818" i="6" s="1"/>
  <c r="D816" i="6"/>
  <c r="D817" i="6" s="1"/>
  <c r="C816" i="6"/>
  <c r="C817" i="6" s="1"/>
  <c r="B816" i="6"/>
  <c r="E807" i="6"/>
  <c r="I807" i="6" s="1"/>
  <c r="I811" i="6" s="1"/>
  <c r="E809" i="6"/>
  <c r="H809" i="6" s="1"/>
  <c r="E808" i="6"/>
  <c r="H808" i="6" s="1"/>
  <c r="D806" i="6"/>
  <c r="D807" i="6" s="1"/>
  <c r="C806" i="6"/>
  <c r="C807" i="6" s="1"/>
  <c r="B806" i="6"/>
  <c r="D755" i="6"/>
  <c r="D756" i="6" s="1"/>
  <c r="E758" i="6"/>
  <c r="H758" i="6" s="1"/>
  <c r="E757" i="6"/>
  <c r="H757" i="6" s="1"/>
  <c r="I756" i="6"/>
  <c r="I760" i="6" s="1"/>
  <c r="B766" i="6"/>
  <c r="C755" i="6"/>
  <c r="C756" i="6" s="1"/>
  <c r="B755" i="6"/>
  <c r="F756" i="6"/>
  <c r="B307" i="6"/>
  <c r="E300" i="6"/>
  <c r="H300" i="6" s="1"/>
  <c r="H302" i="6" s="1"/>
  <c r="C299" i="6"/>
  <c r="B299" i="6"/>
  <c r="E67" i="6"/>
  <c r="A8" i="5"/>
  <c r="A8" i="1" s="1"/>
  <c r="H1245" i="6" l="1"/>
  <c r="H1197" i="6"/>
  <c r="H1157" i="6"/>
  <c r="H922" i="6"/>
  <c r="H912" i="6"/>
  <c r="H902" i="6"/>
  <c r="H892" i="6"/>
  <c r="H841" i="6"/>
  <c r="H831" i="6"/>
  <c r="H821" i="6"/>
  <c r="H811" i="6"/>
  <c r="H760" i="6"/>
  <c r="F62" i="8"/>
  <c r="F50" i="8"/>
  <c r="C48" i="8"/>
  <c r="C47" i="8"/>
  <c r="C46" i="8"/>
  <c r="C45" i="8"/>
  <c r="C44" i="8"/>
  <c r="C43" i="8"/>
  <c r="C39" i="8"/>
  <c r="C24" i="8"/>
  <c r="F22" i="8"/>
  <c r="G19" i="8"/>
  <c r="F10" i="8"/>
  <c r="G11" i="8" s="1"/>
  <c r="C32" i="7"/>
  <c r="C25" i="7"/>
  <c r="C17" i="7"/>
  <c r="A1" i="7"/>
  <c r="E1252" i="6"/>
  <c r="H1252" i="6" s="1"/>
  <c r="H1254" i="6" s="1"/>
  <c r="F1251" i="6"/>
  <c r="E1251" i="6"/>
  <c r="I1251" i="6" s="1"/>
  <c r="I1254" i="6" s="1"/>
  <c r="D1250" i="6"/>
  <c r="D1251" i="6" s="1"/>
  <c r="C1250" i="6"/>
  <c r="C1251" i="6" s="1"/>
  <c r="E1233" i="6"/>
  <c r="H1233" i="6" s="1"/>
  <c r="H1235" i="6" s="1"/>
  <c r="I1231" i="6"/>
  <c r="I1235" i="6" s="1"/>
  <c r="D1231" i="6"/>
  <c r="C1231" i="6"/>
  <c r="E1223" i="6"/>
  <c r="H1223" i="6" s="1"/>
  <c r="E1222" i="6"/>
  <c r="H1222" i="6" s="1"/>
  <c r="E1221" i="6"/>
  <c r="I1221" i="6" s="1"/>
  <c r="I1225" i="6" s="1"/>
  <c r="D1220" i="6"/>
  <c r="D1221" i="6" s="1"/>
  <c r="C1220" i="6"/>
  <c r="C1221" i="6" s="1"/>
  <c r="E1185" i="6"/>
  <c r="H1185" i="6" s="1"/>
  <c r="E1184" i="6"/>
  <c r="H1184" i="6" s="1"/>
  <c r="E1183" i="6"/>
  <c r="I1183" i="6" s="1"/>
  <c r="I1187" i="6" s="1"/>
  <c r="D1182" i="6"/>
  <c r="C1182" i="6"/>
  <c r="C1183" i="6" s="1"/>
  <c r="E1175" i="6"/>
  <c r="H1175" i="6" s="1"/>
  <c r="E1174" i="6"/>
  <c r="H1174" i="6" s="1"/>
  <c r="E1173" i="6"/>
  <c r="I1173" i="6" s="1"/>
  <c r="I1177" i="6" s="1"/>
  <c r="D1172" i="6"/>
  <c r="C1172" i="6"/>
  <c r="C1173" i="6" s="1"/>
  <c r="E1165" i="6"/>
  <c r="H1165" i="6" s="1"/>
  <c r="E1164" i="6"/>
  <c r="H1164" i="6" s="1"/>
  <c r="E1163" i="6"/>
  <c r="I1163" i="6" s="1"/>
  <c r="I1167" i="6" s="1"/>
  <c r="D1162" i="6"/>
  <c r="D1163" i="6" s="1"/>
  <c r="C1162" i="6"/>
  <c r="C1163" i="6" s="1"/>
  <c r="E1145" i="6"/>
  <c r="H1145" i="6" s="1"/>
  <c r="E1144" i="6"/>
  <c r="H1144" i="6" s="1"/>
  <c r="E1143" i="6"/>
  <c r="I1143" i="6" s="1"/>
  <c r="I1147" i="6" s="1"/>
  <c r="D1142" i="6"/>
  <c r="D1143" i="6" s="1"/>
  <c r="C1142" i="6"/>
  <c r="C1143" i="6" s="1"/>
  <c r="E1135" i="6"/>
  <c r="H1135" i="6" s="1"/>
  <c r="E1134" i="6"/>
  <c r="H1134" i="6" s="1"/>
  <c r="E1133" i="6"/>
  <c r="I1133" i="6" s="1"/>
  <c r="I1137" i="6" s="1"/>
  <c r="D1132" i="6"/>
  <c r="C1132" i="6"/>
  <c r="C1133" i="6" s="1"/>
  <c r="E1124" i="6"/>
  <c r="H1124" i="6" s="1"/>
  <c r="E1123" i="6"/>
  <c r="H1123" i="6" s="1"/>
  <c r="E1122" i="6"/>
  <c r="I1122" i="6" s="1"/>
  <c r="I1127" i="6" s="1"/>
  <c r="D1121" i="6"/>
  <c r="C1121" i="6"/>
  <c r="C1122" i="6" s="1"/>
  <c r="E1113" i="6"/>
  <c r="H1113" i="6" s="1"/>
  <c r="E1112" i="6"/>
  <c r="H1112" i="6" s="1"/>
  <c r="E1111" i="6"/>
  <c r="I1111" i="6" s="1"/>
  <c r="I1116" i="6" s="1"/>
  <c r="D1110" i="6"/>
  <c r="C1110" i="6"/>
  <c r="C1111" i="6" s="1"/>
  <c r="E1102" i="6"/>
  <c r="H1102" i="6" s="1"/>
  <c r="E1101" i="6"/>
  <c r="H1101" i="6" s="1"/>
  <c r="E1100" i="6"/>
  <c r="I1100" i="6" s="1"/>
  <c r="I1105" i="6" s="1"/>
  <c r="D1099" i="6"/>
  <c r="C1099" i="6"/>
  <c r="C1100" i="6" s="1"/>
  <c r="E1091" i="6"/>
  <c r="H1091" i="6" s="1"/>
  <c r="E1090" i="6"/>
  <c r="H1090" i="6" s="1"/>
  <c r="E1089" i="6"/>
  <c r="I1089" i="6" s="1"/>
  <c r="I1094" i="6" s="1"/>
  <c r="D1088" i="6"/>
  <c r="C1088" i="6"/>
  <c r="C1089" i="6" s="1"/>
  <c r="E1080" i="6"/>
  <c r="H1080" i="6" s="1"/>
  <c r="E1079" i="6"/>
  <c r="H1079" i="6" s="1"/>
  <c r="E1078" i="6"/>
  <c r="I1078" i="6" s="1"/>
  <c r="I1083" i="6" s="1"/>
  <c r="D1077" i="6"/>
  <c r="C1077" i="6"/>
  <c r="C1078" i="6" s="1"/>
  <c r="E1069" i="6"/>
  <c r="H1069" i="6" s="1"/>
  <c r="E1068" i="6"/>
  <c r="H1068" i="6" s="1"/>
  <c r="E1067" i="6"/>
  <c r="I1067" i="6" s="1"/>
  <c r="I1072" i="6" s="1"/>
  <c r="D1066" i="6"/>
  <c r="C1066" i="6"/>
  <c r="C1067" i="6" s="1"/>
  <c r="E1058" i="6"/>
  <c r="H1058" i="6" s="1"/>
  <c r="E1057" i="6"/>
  <c r="H1057" i="6" s="1"/>
  <c r="E1056" i="6"/>
  <c r="I1056" i="6" s="1"/>
  <c r="I1061" i="6" s="1"/>
  <c r="D1055" i="6"/>
  <c r="D1056" i="6" s="1"/>
  <c r="C1055" i="6"/>
  <c r="C1056" i="6" s="1"/>
  <c r="E1047" i="6"/>
  <c r="H1047" i="6" s="1"/>
  <c r="E1046" i="6"/>
  <c r="H1046" i="6" s="1"/>
  <c r="E1045" i="6"/>
  <c r="I1045" i="6" s="1"/>
  <c r="I1050" i="6" s="1"/>
  <c r="D1044" i="6"/>
  <c r="C1044" i="6"/>
  <c r="C1045" i="6" s="1"/>
  <c r="E1036" i="6"/>
  <c r="H1036" i="6" s="1"/>
  <c r="E1035" i="6"/>
  <c r="H1035" i="6" s="1"/>
  <c r="E1034" i="6"/>
  <c r="I1034" i="6" s="1"/>
  <c r="I1039" i="6" s="1"/>
  <c r="D1033" i="6"/>
  <c r="D1034" i="6" s="1"/>
  <c r="C1033" i="6"/>
  <c r="C1034" i="6" s="1"/>
  <c r="E1026" i="6"/>
  <c r="H1026" i="6" s="1"/>
  <c r="E1025" i="6"/>
  <c r="H1025" i="6" s="1"/>
  <c r="E1024" i="6"/>
  <c r="I1024" i="6" s="1"/>
  <c r="I1028" i="6" s="1"/>
  <c r="D1023" i="6"/>
  <c r="C1023" i="6"/>
  <c r="C1024" i="6" s="1"/>
  <c r="E1016" i="6"/>
  <c r="H1016" i="6" s="1"/>
  <c r="E1015" i="6"/>
  <c r="H1015" i="6" s="1"/>
  <c r="E1014" i="6"/>
  <c r="I1014" i="6" s="1"/>
  <c r="I1018" i="6" s="1"/>
  <c r="D1013" i="6"/>
  <c r="C1013" i="6"/>
  <c r="C1014" i="6" s="1"/>
  <c r="E1006" i="6"/>
  <c r="H1006" i="6" s="1"/>
  <c r="E1005" i="6"/>
  <c r="H1005" i="6" s="1"/>
  <c r="E1004" i="6"/>
  <c r="I1004" i="6" s="1"/>
  <c r="I1008" i="6" s="1"/>
  <c r="D1003" i="6"/>
  <c r="D1004" i="6" s="1"/>
  <c r="C1003" i="6"/>
  <c r="C1004" i="6" s="1"/>
  <c r="E996" i="6"/>
  <c r="H996" i="6" s="1"/>
  <c r="E995" i="6"/>
  <c r="H995" i="6" s="1"/>
  <c r="E994" i="6"/>
  <c r="I994" i="6" s="1"/>
  <c r="I998" i="6" s="1"/>
  <c r="D993" i="6"/>
  <c r="C993" i="6"/>
  <c r="C994" i="6" s="1"/>
  <c r="E986" i="6"/>
  <c r="H986" i="6" s="1"/>
  <c r="E985" i="6"/>
  <c r="H985" i="6" s="1"/>
  <c r="E984" i="6"/>
  <c r="I984" i="6" s="1"/>
  <c r="I988" i="6" s="1"/>
  <c r="D983" i="6"/>
  <c r="D984" i="6" s="1"/>
  <c r="C983" i="6"/>
  <c r="C984" i="6" s="1"/>
  <c r="E976" i="6"/>
  <c r="H976" i="6" s="1"/>
  <c r="E975" i="6"/>
  <c r="H975" i="6" s="1"/>
  <c r="E974" i="6"/>
  <c r="I974" i="6" s="1"/>
  <c r="E973" i="6"/>
  <c r="I973" i="6" s="1"/>
  <c r="E972" i="6"/>
  <c r="I972" i="6" s="1"/>
  <c r="D971" i="6"/>
  <c r="C971" i="6"/>
  <c r="C972" i="6" s="1"/>
  <c r="E963" i="6"/>
  <c r="H963" i="6" s="1"/>
  <c r="E962" i="6"/>
  <c r="H962" i="6" s="1"/>
  <c r="E961" i="6"/>
  <c r="I961" i="6" s="1"/>
  <c r="I966" i="6" s="1"/>
  <c r="D960" i="6"/>
  <c r="D961" i="6" s="1"/>
  <c r="C960" i="6"/>
  <c r="C961" i="6" s="1"/>
  <c r="E952" i="6"/>
  <c r="H952" i="6" s="1"/>
  <c r="E951" i="6"/>
  <c r="H951" i="6" s="1"/>
  <c r="E950" i="6"/>
  <c r="H950" i="6" s="1"/>
  <c r="E949" i="6"/>
  <c r="H949" i="6" s="1"/>
  <c r="E948" i="6"/>
  <c r="I948" i="6" s="1"/>
  <c r="I955" i="6" s="1"/>
  <c r="D947" i="6"/>
  <c r="C947" i="6"/>
  <c r="C948" i="6" s="1"/>
  <c r="E940" i="6"/>
  <c r="H940" i="6" s="1"/>
  <c r="E939" i="6"/>
  <c r="H939" i="6" s="1"/>
  <c r="E938" i="6"/>
  <c r="I938" i="6" s="1"/>
  <c r="I942" i="6" s="1"/>
  <c r="D937" i="6"/>
  <c r="C937" i="6"/>
  <c r="C938" i="6" s="1"/>
  <c r="E930" i="6"/>
  <c r="H930" i="6" s="1"/>
  <c r="E929" i="6"/>
  <c r="H929" i="6" s="1"/>
  <c r="E928" i="6"/>
  <c r="I928" i="6" s="1"/>
  <c r="I932" i="6" s="1"/>
  <c r="D927" i="6"/>
  <c r="D928" i="6" s="1"/>
  <c r="C927" i="6"/>
  <c r="C928" i="6" s="1"/>
  <c r="E880" i="6"/>
  <c r="H880" i="6" s="1"/>
  <c r="E879" i="6"/>
  <c r="H879" i="6" s="1"/>
  <c r="E878" i="6"/>
  <c r="I878" i="6" s="1"/>
  <c r="I882" i="6" s="1"/>
  <c r="D877" i="6"/>
  <c r="D878" i="6" s="1"/>
  <c r="C877" i="6"/>
  <c r="C878" i="6" s="1"/>
  <c r="E870" i="6"/>
  <c r="H870" i="6" s="1"/>
  <c r="E869" i="6"/>
  <c r="H869" i="6" s="1"/>
  <c r="E868" i="6"/>
  <c r="I868" i="6" s="1"/>
  <c r="I872" i="6" s="1"/>
  <c r="D867" i="6"/>
  <c r="D868" i="6" s="1"/>
  <c r="C867" i="6"/>
  <c r="C868" i="6" s="1"/>
  <c r="E860" i="6"/>
  <c r="H860" i="6" s="1"/>
  <c r="E859" i="6"/>
  <c r="H859" i="6" s="1"/>
  <c r="E858" i="6"/>
  <c r="I858" i="6" s="1"/>
  <c r="I862" i="6" s="1"/>
  <c r="D857" i="6"/>
  <c r="D858" i="6" s="1"/>
  <c r="C857" i="6"/>
  <c r="C858" i="6" s="1"/>
  <c r="E850" i="6"/>
  <c r="H850" i="6" s="1"/>
  <c r="E849" i="6"/>
  <c r="H849" i="6" s="1"/>
  <c r="E848" i="6"/>
  <c r="I848" i="6" s="1"/>
  <c r="I852" i="6" s="1"/>
  <c r="D847" i="6"/>
  <c r="D848" i="6" s="1"/>
  <c r="C847" i="6"/>
  <c r="C848" i="6" s="1"/>
  <c r="E799" i="6"/>
  <c r="H799" i="6" s="1"/>
  <c r="E798" i="6"/>
  <c r="H798" i="6" s="1"/>
  <c r="E797" i="6"/>
  <c r="I797" i="6" s="1"/>
  <c r="I801" i="6" s="1"/>
  <c r="D796" i="6"/>
  <c r="D797" i="6" s="1"/>
  <c r="C796" i="6"/>
  <c r="C797" i="6" s="1"/>
  <c r="B796" i="6"/>
  <c r="E789" i="6"/>
  <c r="H789" i="6" s="1"/>
  <c r="E788" i="6"/>
  <c r="H788" i="6" s="1"/>
  <c r="E787" i="6"/>
  <c r="I787" i="6" s="1"/>
  <c r="I791" i="6" s="1"/>
  <c r="D786" i="6"/>
  <c r="D787" i="6" s="1"/>
  <c r="C786" i="6"/>
  <c r="C787" i="6" s="1"/>
  <c r="B786" i="6"/>
  <c r="E779" i="6"/>
  <c r="H779" i="6" s="1"/>
  <c r="E778" i="6"/>
  <c r="H778" i="6" s="1"/>
  <c r="E777" i="6"/>
  <c r="I777" i="6" s="1"/>
  <c r="I781" i="6" s="1"/>
  <c r="D776" i="6"/>
  <c r="C776" i="6"/>
  <c r="C777" i="6" s="1"/>
  <c r="B776" i="6"/>
  <c r="E769" i="6"/>
  <c r="H769" i="6" s="1"/>
  <c r="E768" i="6"/>
  <c r="H768" i="6" s="1"/>
  <c r="F767" i="6"/>
  <c r="E767" i="6"/>
  <c r="I767" i="6" s="1"/>
  <c r="I771" i="6" s="1"/>
  <c r="D766" i="6"/>
  <c r="C766" i="6"/>
  <c r="C767" i="6" s="1"/>
  <c r="E748" i="6"/>
  <c r="H748" i="6" s="1"/>
  <c r="E747" i="6"/>
  <c r="H747" i="6" s="1"/>
  <c r="E746" i="6"/>
  <c r="I746" i="6" s="1"/>
  <c r="I750" i="6" s="1"/>
  <c r="D745" i="6"/>
  <c r="D746" i="6" s="1"/>
  <c r="C745" i="6"/>
  <c r="C746" i="6" s="1"/>
  <c r="B745" i="6"/>
  <c r="E738" i="6"/>
  <c r="H738" i="6" s="1"/>
  <c r="E737" i="6"/>
  <c r="H737" i="6" s="1"/>
  <c r="E736" i="6"/>
  <c r="I736" i="6" s="1"/>
  <c r="I740" i="6" s="1"/>
  <c r="D735" i="6"/>
  <c r="D736" i="6" s="1"/>
  <c r="C735" i="6"/>
  <c r="C736" i="6" s="1"/>
  <c r="B735" i="6"/>
  <c r="E728" i="6"/>
  <c r="H728" i="6" s="1"/>
  <c r="E727" i="6"/>
  <c r="H727" i="6" s="1"/>
  <c r="E726" i="6"/>
  <c r="I726" i="6" s="1"/>
  <c r="I730" i="6" s="1"/>
  <c r="D725" i="6"/>
  <c r="D726" i="6" s="1"/>
  <c r="C725" i="6"/>
  <c r="C726" i="6" s="1"/>
  <c r="B725" i="6"/>
  <c r="E718" i="6"/>
  <c r="H718" i="6" s="1"/>
  <c r="E717" i="6"/>
  <c r="H717" i="6" s="1"/>
  <c r="E716" i="6"/>
  <c r="I716" i="6" s="1"/>
  <c r="I720" i="6" s="1"/>
  <c r="D715" i="6"/>
  <c r="D716" i="6" s="1"/>
  <c r="C715" i="6"/>
  <c r="C716" i="6" s="1"/>
  <c r="B715" i="6"/>
  <c r="E708" i="6"/>
  <c r="H708" i="6" s="1"/>
  <c r="E707" i="6"/>
  <c r="H707" i="6" s="1"/>
  <c r="E706" i="6"/>
  <c r="I706" i="6" s="1"/>
  <c r="I710" i="6" s="1"/>
  <c r="D705" i="6"/>
  <c r="D706" i="6" s="1"/>
  <c r="C705" i="6"/>
  <c r="C706" i="6" s="1"/>
  <c r="B705" i="6"/>
  <c r="E698" i="6"/>
  <c r="H698" i="6" s="1"/>
  <c r="E697" i="6"/>
  <c r="H697" i="6" s="1"/>
  <c r="E696" i="6"/>
  <c r="I696" i="6" s="1"/>
  <c r="I700" i="6" s="1"/>
  <c r="D695" i="6"/>
  <c r="D696" i="6" s="1"/>
  <c r="C695" i="6"/>
  <c r="C696" i="6" s="1"/>
  <c r="B695" i="6"/>
  <c r="E693" i="6"/>
  <c r="E753" i="6" s="1"/>
  <c r="E690" i="6"/>
  <c r="E688" i="6"/>
  <c r="H688" i="6" s="1"/>
  <c r="E687" i="6"/>
  <c r="H687" i="6" s="1"/>
  <c r="E686" i="6"/>
  <c r="I686" i="6" s="1"/>
  <c r="I690" i="6" s="1"/>
  <c r="D685" i="6"/>
  <c r="D686" i="6" s="1"/>
  <c r="C685" i="6"/>
  <c r="C686" i="6" s="1"/>
  <c r="B685" i="6"/>
  <c r="E678" i="6"/>
  <c r="H678" i="6" s="1"/>
  <c r="E677" i="6"/>
  <c r="H677" i="6" s="1"/>
  <c r="E676" i="6"/>
  <c r="I676" i="6" s="1"/>
  <c r="F675" i="6"/>
  <c r="E675" i="6"/>
  <c r="I675" i="6" s="1"/>
  <c r="E674" i="6"/>
  <c r="I674" i="6" s="1"/>
  <c r="D673" i="6"/>
  <c r="D674" i="6" s="1"/>
  <c r="C673" i="6"/>
  <c r="B673" i="6"/>
  <c r="E666" i="6"/>
  <c r="H666" i="6" s="1"/>
  <c r="E665" i="6"/>
  <c r="H665" i="6" s="1"/>
  <c r="E664" i="6"/>
  <c r="I664" i="6" s="1"/>
  <c r="I668" i="6" s="1"/>
  <c r="D663" i="6"/>
  <c r="D664" i="6" s="1"/>
  <c r="C663" i="6"/>
  <c r="C664" i="6" s="1"/>
  <c r="B663" i="6"/>
  <c r="E656" i="6"/>
  <c r="H656" i="6" s="1"/>
  <c r="E655" i="6"/>
  <c r="H655" i="6" s="1"/>
  <c r="E654" i="6"/>
  <c r="I654" i="6" s="1"/>
  <c r="I658" i="6" s="1"/>
  <c r="D653" i="6"/>
  <c r="C653" i="6"/>
  <c r="C654" i="6" s="1"/>
  <c r="B653" i="6"/>
  <c r="E646" i="6"/>
  <c r="H646" i="6" s="1"/>
  <c r="E645" i="6"/>
  <c r="H645" i="6" s="1"/>
  <c r="E644" i="6"/>
  <c r="I644" i="6" s="1"/>
  <c r="I648" i="6" s="1"/>
  <c r="D643" i="6"/>
  <c r="D644" i="6" s="1"/>
  <c r="C643" i="6"/>
  <c r="C644" i="6" s="1"/>
  <c r="B643" i="6"/>
  <c r="E636" i="6"/>
  <c r="H636" i="6" s="1"/>
  <c r="E635" i="6"/>
  <c r="H635" i="6" s="1"/>
  <c r="E634" i="6"/>
  <c r="I634" i="6" s="1"/>
  <c r="I638" i="6" s="1"/>
  <c r="D633" i="6"/>
  <c r="C633" i="6"/>
  <c r="C634" i="6" s="1"/>
  <c r="B633" i="6"/>
  <c r="E626" i="6"/>
  <c r="H626" i="6" s="1"/>
  <c r="E625" i="6"/>
  <c r="H625" i="6" s="1"/>
  <c r="E624" i="6"/>
  <c r="I624" i="6" s="1"/>
  <c r="I628" i="6" s="1"/>
  <c r="D623" i="6"/>
  <c r="D624" i="6" s="1"/>
  <c r="C623" i="6"/>
  <c r="C624" i="6" s="1"/>
  <c r="B623" i="6"/>
  <c r="E616" i="6"/>
  <c r="H616" i="6" s="1"/>
  <c r="E615" i="6"/>
  <c r="H615" i="6" s="1"/>
  <c r="E614" i="6"/>
  <c r="I614" i="6" s="1"/>
  <c r="I618" i="6" s="1"/>
  <c r="D613" i="6"/>
  <c r="C613" i="6"/>
  <c r="C614" i="6" s="1"/>
  <c r="B613" i="6"/>
  <c r="E606" i="6"/>
  <c r="H606" i="6" s="1"/>
  <c r="E605" i="6"/>
  <c r="H605" i="6" s="1"/>
  <c r="E604" i="6"/>
  <c r="I604" i="6" s="1"/>
  <c r="E603" i="6"/>
  <c r="I603" i="6" s="1"/>
  <c r="E602" i="6"/>
  <c r="I602" i="6" s="1"/>
  <c r="D601" i="6"/>
  <c r="C601" i="6"/>
  <c r="C602" i="6" s="1"/>
  <c r="B601" i="6"/>
  <c r="E593" i="6"/>
  <c r="H593" i="6" s="1"/>
  <c r="E592" i="6"/>
  <c r="H592" i="6" s="1"/>
  <c r="E591" i="6"/>
  <c r="I591" i="6" s="1"/>
  <c r="I595" i="6" s="1"/>
  <c r="D590" i="6"/>
  <c r="D591" i="6" s="1"/>
  <c r="C590" i="6"/>
  <c r="C591" i="6" s="1"/>
  <c r="B590" i="6"/>
  <c r="E582" i="6"/>
  <c r="H582" i="6" s="1"/>
  <c r="E581" i="6"/>
  <c r="H581" i="6" s="1"/>
  <c r="E580" i="6"/>
  <c r="I580" i="6" s="1"/>
  <c r="I584" i="6" s="1"/>
  <c r="D579" i="6"/>
  <c r="D580" i="6" s="1"/>
  <c r="C579" i="6"/>
  <c r="C580" i="6" s="1"/>
  <c r="B579" i="6"/>
  <c r="E571" i="6"/>
  <c r="H571" i="6" s="1"/>
  <c r="E570" i="6"/>
  <c r="H570" i="6" s="1"/>
  <c r="E569" i="6"/>
  <c r="I569" i="6" s="1"/>
  <c r="I573" i="6" s="1"/>
  <c r="D568" i="6"/>
  <c r="C568" i="6"/>
  <c r="B568" i="6"/>
  <c r="E561" i="6"/>
  <c r="H561" i="6" s="1"/>
  <c r="E560" i="6"/>
  <c r="H560" i="6" s="1"/>
  <c r="E559" i="6"/>
  <c r="I559" i="6" s="1"/>
  <c r="I563" i="6" s="1"/>
  <c r="D558" i="6"/>
  <c r="D559" i="6" s="1"/>
  <c r="C558" i="6"/>
  <c r="C559" i="6" s="1"/>
  <c r="B558" i="6"/>
  <c r="E550" i="6"/>
  <c r="H550" i="6" s="1"/>
  <c r="E549" i="6"/>
  <c r="H549" i="6" s="1"/>
  <c r="E548" i="6"/>
  <c r="I548" i="6" s="1"/>
  <c r="I552" i="6" s="1"/>
  <c r="C547" i="6"/>
  <c r="C548" i="6" s="1"/>
  <c r="B547" i="6"/>
  <c r="E540" i="6"/>
  <c r="H540" i="6" s="1"/>
  <c r="E539" i="6"/>
  <c r="H539" i="6" s="1"/>
  <c r="E538" i="6"/>
  <c r="H538" i="6" s="1"/>
  <c r="E537" i="6"/>
  <c r="I537" i="6" s="1"/>
  <c r="I542" i="6" s="1"/>
  <c r="C537" i="6"/>
  <c r="D536" i="6"/>
  <c r="D537" i="6" s="1"/>
  <c r="C536" i="6"/>
  <c r="B536" i="6"/>
  <c r="E529" i="6"/>
  <c r="H529" i="6" s="1"/>
  <c r="E528" i="6"/>
  <c r="H528" i="6" s="1"/>
  <c r="E527" i="6"/>
  <c r="H527" i="6" s="1"/>
  <c r="E526" i="6"/>
  <c r="I526" i="6" s="1"/>
  <c r="I531" i="6" s="1"/>
  <c r="D525" i="6"/>
  <c r="D526" i="6" s="1"/>
  <c r="C525" i="6"/>
  <c r="C526" i="6" s="1"/>
  <c r="B525" i="6"/>
  <c r="E518" i="6"/>
  <c r="H518" i="6" s="1"/>
  <c r="E517" i="6"/>
  <c r="H517" i="6" s="1"/>
  <c r="E516" i="6"/>
  <c r="H516" i="6" s="1"/>
  <c r="E515" i="6"/>
  <c r="I515" i="6" s="1"/>
  <c r="I520" i="6" s="1"/>
  <c r="D514" i="6"/>
  <c r="D515" i="6" s="1"/>
  <c r="C514" i="6"/>
  <c r="C515" i="6" s="1"/>
  <c r="B514" i="6"/>
  <c r="E507" i="6"/>
  <c r="H507" i="6" s="1"/>
  <c r="E506" i="6"/>
  <c r="H506" i="6" s="1"/>
  <c r="E505" i="6"/>
  <c r="H505" i="6" s="1"/>
  <c r="E504" i="6"/>
  <c r="I504" i="6" s="1"/>
  <c r="I509" i="6" s="1"/>
  <c r="D503" i="6"/>
  <c r="D504" i="6" s="1"/>
  <c r="C503" i="6"/>
  <c r="C504" i="6" s="1"/>
  <c r="B503" i="6"/>
  <c r="E496" i="6"/>
  <c r="H496" i="6" s="1"/>
  <c r="E495" i="6"/>
  <c r="H495" i="6" s="1"/>
  <c r="E494" i="6"/>
  <c r="H494" i="6" s="1"/>
  <c r="E493" i="6"/>
  <c r="I493" i="6" s="1"/>
  <c r="I498" i="6" s="1"/>
  <c r="D492" i="6"/>
  <c r="D493" i="6" s="1"/>
  <c r="C492" i="6"/>
  <c r="C493" i="6" s="1"/>
  <c r="B492" i="6"/>
  <c r="E485" i="6"/>
  <c r="H485" i="6" s="1"/>
  <c r="E484" i="6"/>
  <c r="H484" i="6" s="1"/>
  <c r="E483" i="6"/>
  <c r="I483" i="6" s="1"/>
  <c r="I487" i="6" s="1"/>
  <c r="D482" i="6"/>
  <c r="D483" i="6" s="1"/>
  <c r="C482" i="6"/>
  <c r="C483" i="6" s="1"/>
  <c r="B482" i="6"/>
  <c r="E475" i="6"/>
  <c r="H475" i="6" s="1"/>
  <c r="E474" i="6"/>
  <c r="H474" i="6" s="1"/>
  <c r="E473" i="6"/>
  <c r="I473" i="6" s="1"/>
  <c r="I477" i="6" s="1"/>
  <c r="D472" i="6"/>
  <c r="D473" i="6" s="1"/>
  <c r="C472" i="6"/>
  <c r="C473" i="6" s="1"/>
  <c r="B472" i="6"/>
  <c r="E465" i="6"/>
  <c r="H465" i="6" s="1"/>
  <c r="E464" i="6"/>
  <c r="H464" i="6" s="1"/>
  <c r="C464" i="6"/>
  <c r="E463" i="6"/>
  <c r="I463" i="6" s="1"/>
  <c r="I467" i="6" s="1"/>
  <c r="D462" i="6"/>
  <c r="C462" i="6"/>
  <c r="C463" i="6" s="1"/>
  <c r="B462" i="6"/>
  <c r="E455" i="6"/>
  <c r="H455" i="6" s="1"/>
  <c r="E454" i="6"/>
  <c r="H454" i="6" s="1"/>
  <c r="E453" i="6"/>
  <c r="I453" i="6" s="1"/>
  <c r="I457" i="6" s="1"/>
  <c r="D452" i="6"/>
  <c r="C452" i="6"/>
  <c r="C453" i="6" s="1"/>
  <c r="B452" i="6"/>
  <c r="E445" i="6"/>
  <c r="H445" i="6" s="1"/>
  <c r="E444" i="6"/>
  <c r="H444" i="6" s="1"/>
  <c r="E443" i="6"/>
  <c r="I443" i="6" s="1"/>
  <c r="E442" i="6"/>
  <c r="I442" i="6" s="1"/>
  <c r="E441" i="6"/>
  <c r="I441" i="6" s="1"/>
  <c r="E440" i="6"/>
  <c r="I440" i="6" s="1"/>
  <c r="D439" i="6"/>
  <c r="C439" i="6"/>
  <c r="B439" i="6"/>
  <c r="E432" i="6"/>
  <c r="H432" i="6" s="1"/>
  <c r="E431" i="6"/>
  <c r="H431" i="6" s="1"/>
  <c r="E430" i="6"/>
  <c r="I430" i="6" s="1"/>
  <c r="I434" i="6" s="1"/>
  <c r="D429" i="6"/>
  <c r="C429" i="6"/>
  <c r="C430" i="6" s="1"/>
  <c r="B429" i="6"/>
  <c r="E422" i="6"/>
  <c r="H422" i="6" s="1"/>
  <c r="E421" i="6"/>
  <c r="H421" i="6" s="1"/>
  <c r="E420" i="6"/>
  <c r="I420" i="6" s="1"/>
  <c r="I424" i="6" s="1"/>
  <c r="D419" i="6"/>
  <c r="C419" i="6"/>
  <c r="C420" i="6" s="1"/>
  <c r="B419" i="6"/>
  <c r="E410" i="6"/>
  <c r="H410" i="6" s="1"/>
  <c r="E409" i="6"/>
  <c r="H409" i="6" s="1"/>
  <c r="E408" i="6"/>
  <c r="I408" i="6" s="1"/>
  <c r="I413" i="6" s="1"/>
  <c r="D407" i="6"/>
  <c r="D408" i="6" s="1"/>
  <c r="C407" i="6"/>
  <c r="C408" i="6" s="1"/>
  <c r="B407" i="6"/>
  <c r="E399" i="6"/>
  <c r="H399" i="6" s="1"/>
  <c r="E398" i="6"/>
  <c r="H398" i="6" s="1"/>
  <c r="E397" i="6"/>
  <c r="I397" i="6" s="1"/>
  <c r="I402" i="6" s="1"/>
  <c r="C396" i="6"/>
  <c r="B396" i="6"/>
  <c r="E389" i="6"/>
  <c r="H389" i="6" s="1"/>
  <c r="E388" i="6"/>
  <c r="H388" i="6" s="1"/>
  <c r="F387" i="6"/>
  <c r="E387" i="6"/>
  <c r="I387" i="6" s="1"/>
  <c r="I391" i="6" s="1"/>
  <c r="D386" i="6"/>
  <c r="D387" i="6" s="1"/>
  <c r="C386" i="6"/>
  <c r="C387" i="6" s="1"/>
  <c r="B386" i="6"/>
  <c r="E379" i="6"/>
  <c r="H379" i="6" s="1"/>
  <c r="E378" i="6"/>
  <c r="H378" i="6" s="1"/>
  <c r="F377" i="6"/>
  <c r="E377" i="6"/>
  <c r="I377" i="6" s="1"/>
  <c r="F376" i="6"/>
  <c r="E376" i="6"/>
  <c r="I376" i="6" s="1"/>
  <c r="C375" i="6"/>
  <c r="B375" i="6"/>
  <c r="E368" i="6"/>
  <c r="H368" i="6" s="1"/>
  <c r="E367" i="6"/>
  <c r="H367" i="6" s="1"/>
  <c r="E366" i="6"/>
  <c r="H366" i="6" s="1"/>
  <c r="E365" i="6"/>
  <c r="H365" i="6" s="1"/>
  <c r="E364" i="6"/>
  <c r="I364" i="6" s="1"/>
  <c r="E363" i="6"/>
  <c r="I363" i="6" s="1"/>
  <c r="E362" i="6"/>
  <c r="I362" i="6" s="1"/>
  <c r="E361" i="6"/>
  <c r="I361" i="6" s="1"/>
  <c r="E360" i="6"/>
  <c r="I360" i="6" s="1"/>
  <c r="E359" i="6"/>
  <c r="I359" i="6" s="1"/>
  <c r="F358" i="6"/>
  <c r="E358" i="6"/>
  <c r="I358" i="6" s="1"/>
  <c r="E357" i="6"/>
  <c r="I357" i="6" s="1"/>
  <c r="I356" i="6"/>
  <c r="C355" i="6"/>
  <c r="C356" i="6" s="1"/>
  <c r="B355" i="6"/>
  <c r="E348" i="6"/>
  <c r="H348" i="6" s="1"/>
  <c r="E347" i="6"/>
  <c r="H347" i="6" s="1"/>
  <c r="E346" i="6"/>
  <c r="H346" i="6" s="1"/>
  <c r="E345" i="6"/>
  <c r="H345" i="6" s="1"/>
  <c r="E344" i="6"/>
  <c r="I344" i="6" s="1"/>
  <c r="E343" i="6"/>
  <c r="I343" i="6" s="1"/>
  <c r="E342" i="6"/>
  <c r="I342" i="6" s="1"/>
  <c r="E341" i="6"/>
  <c r="I341" i="6" s="1"/>
  <c r="E340" i="6"/>
  <c r="I340" i="6" s="1"/>
  <c r="F339" i="6"/>
  <c r="E339" i="6"/>
  <c r="I339" i="6" s="1"/>
  <c r="E338" i="6"/>
  <c r="I338" i="6" s="1"/>
  <c r="E337" i="6"/>
  <c r="I337" i="6" s="1"/>
  <c r="I336" i="6"/>
  <c r="D336" i="6"/>
  <c r="C335" i="6"/>
  <c r="C336" i="6" s="1"/>
  <c r="B335" i="6"/>
  <c r="E328" i="6"/>
  <c r="H328" i="6" s="1"/>
  <c r="E327" i="6"/>
  <c r="H327" i="6" s="1"/>
  <c r="E326" i="6"/>
  <c r="H326" i="6" s="1"/>
  <c r="E325" i="6"/>
  <c r="H325" i="6" s="1"/>
  <c r="E324" i="6"/>
  <c r="I324" i="6" s="1"/>
  <c r="E323" i="6"/>
  <c r="I323" i="6" s="1"/>
  <c r="E322" i="6"/>
  <c r="I322" i="6" s="1"/>
  <c r="E321" i="6"/>
  <c r="I321" i="6" s="1"/>
  <c r="E320" i="6"/>
  <c r="I320" i="6" s="1"/>
  <c r="F319" i="6"/>
  <c r="E319" i="6"/>
  <c r="I319" i="6" s="1"/>
  <c r="E318" i="6"/>
  <c r="I318" i="6" s="1"/>
  <c r="E317" i="6"/>
  <c r="I317" i="6" s="1"/>
  <c r="I316" i="6"/>
  <c r="D316" i="6"/>
  <c r="C315" i="6"/>
  <c r="C316" i="6" s="1"/>
  <c r="B315" i="6"/>
  <c r="E308" i="6"/>
  <c r="H308" i="6" s="1"/>
  <c r="H310" i="6" s="1"/>
  <c r="C307" i="6"/>
  <c r="E292" i="6"/>
  <c r="H292" i="6" s="1"/>
  <c r="H294" i="6" s="1"/>
  <c r="E291" i="6"/>
  <c r="I291" i="6" s="1"/>
  <c r="I294" i="6" s="1"/>
  <c r="D290" i="6"/>
  <c r="D291" i="6" s="1"/>
  <c r="C290" i="6"/>
  <c r="C291" i="6" s="1"/>
  <c r="B290" i="6"/>
  <c r="E283" i="6"/>
  <c r="H283" i="6" s="1"/>
  <c r="H285" i="6" s="1"/>
  <c r="E282" i="6"/>
  <c r="I282" i="6" s="1"/>
  <c r="I285" i="6" s="1"/>
  <c r="D281" i="6"/>
  <c r="D282" i="6" s="1"/>
  <c r="C281" i="6"/>
  <c r="C282" i="6" s="1"/>
  <c r="B281" i="6"/>
  <c r="E274" i="6"/>
  <c r="H274" i="6" s="1"/>
  <c r="H276" i="6" s="1"/>
  <c r="E273" i="6"/>
  <c r="I273" i="6" s="1"/>
  <c r="I276" i="6" s="1"/>
  <c r="D272" i="6"/>
  <c r="D273" i="6" s="1"/>
  <c r="C272" i="6"/>
  <c r="C273" i="6" s="1"/>
  <c r="B272" i="6"/>
  <c r="E265" i="6"/>
  <c r="H265" i="6" s="1"/>
  <c r="H267" i="6" s="1"/>
  <c r="E264" i="6"/>
  <c r="I264" i="6" s="1"/>
  <c r="I267" i="6" s="1"/>
  <c r="D263" i="6"/>
  <c r="D264" i="6" s="1"/>
  <c r="C263" i="6"/>
  <c r="C264" i="6" s="1"/>
  <c r="B263" i="6"/>
  <c r="E256" i="6"/>
  <c r="H256" i="6" s="1"/>
  <c r="H258" i="6" s="1"/>
  <c r="E255" i="6"/>
  <c r="I255" i="6" s="1"/>
  <c r="I258" i="6" s="1"/>
  <c r="D254" i="6"/>
  <c r="D255" i="6" s="1"/>
  <c r="C254" i="6"/>
  <c r="C255" i="6" s="1"/>
  <c r="B254" i="6"/>
  <c r="E247" i="6"/>
  <c r="H247" i="6" s="1"/>
  <c r="H249" i="6" s="1"/>
  <c r="E246" i="6"/>
  <c r="I246" i="6" s="1"/>
  <c r="I249" i="6" s="1"/>
  <c r="D245" i="6"/>
  <c r="D246" i="6" s="1"/>
  <c r="C245" i="6"/>
  <c r="C246" i="6" s="1"/>
  <c r="B245" i="6"/>
  <c r="E238" i="6"/>
  <c r="H238" i="6" s="1"/>
  <c r="H240" i="6" s="1"/>
  <c r="E237" i="6"/>
  <c r="I237" i="6" s="1"/>
  <c r="I240" i="6" s="1"/>
  <c r="D236" i="6"/>
  <c r="D237" i="6" s="1"/>
  <c r="C236" i="6"/>
  <c r="C237" i="6" s="1"/>
  <c r="B236" i="6"/>
  <c r="E229" i="6"/>
  <c r="H229" i="6" s="1"/>
  <c r="H231" i="6" s="1"/>
  <c r="F228" i="6"/>
  <c r="F237" i="6" s="1"/>
  <c r="F246" i="6" s="1"/>
  <c r="F255" i="6" s="1"/>
  <c r="F264" i="6" s="1"/>
  <c r="F273" i="6" s="1"/>
  <c r="F282" i="6" s="1"/>
  <c r="F291" i="6" s="1"/>
  <c r="E228" i="6"/>
  <c r="I228" i="6" s="1"/>
  <c r="I231" i="6" s="1"/>
  <c r="D227" i="6"/>
  <c r="D228" i="6" s="1"/>
  <c r="C227" i="6"/>
  <c r="C228" i="6" s="1"/>
  <c r="B227" i="6"/>
  <c r="E220" i="6"/>
  <c r="H220" i="6" s="1"/>
  <c r="H222" i="6" s="1"/>
  <c r="E219" i="6"/>
  <c r="I219" i="6" s="1"/>
  <c r="I222" i="6" s="1"/>
  <c r="D219" i="6"/>
  <c r="C218" i="6"/>
  <c r="C219" i="6" s="1"/>
  <c r="B218" i="6"/>
  <c r="E211" i="6"/>
  <c r="H211" i="6" s="1"/>
  <c r="H213" i="6" s="1"/>
  <c r="E210" i="6"/>
  <c r="I210" i="6" s="1"/>
  <c r="I213" i="6" s="1"/>
  <c r="D209" i="6"/>
  <c r="D210" i="6" s="1"/>
  <c r="C209" i="6"/>
  <c r="C210" i="6" s="1"/>
  <c r="B209" i="6"/>
  <c r="E202" i="6"/>
  <c r="H202" i="6" s="1"/>
  <c r="H204" i="6" s="1"/>
  <c r="E201" i="6"/>
  <c r="I201" i="6" s="1"/>
  <c r="I204" i="6" s="1"/>
  <c r="D200" i="6"/>
  <c r="D201" i="6" s="1"/>
  <c r="C200" i="6"/>
  <c r="C201" i="6" s="1"/>
  <c r="B200" i="6"/>
  <c r="E193" i="6"/>
  <c r="H193" i="6" s="1"/>
  <c r="E192" i="6"/>
  <c r="H192" i="6" s="1"/>
  <c r="E191" i="6"/>
  <c r="H191" i="6" s="1"/>
  <c r="E190" i="6"/>
  <c r="I190" i="6" s="1"/>
  <c r="E189" i="6"/>
  <c r="I189" i="6" s="1"/>
  <c r="E188" i="6"/>
  <c r="I188" i="6" s="1"/>
  <c r="E187" i="6"/>
  <c r="I187" i="6" s="1"/>
  <c r="E186" i="6"/>
  <c r="I186" i="6" s="1"/>
  <c r="C185" i="6"/>
  <c r="B185" i="6"/>
  <c r="E178" i="6"/>
  <c r="I178" i="6" s="1"/>
  <c r="I180" i="6" s="1"/>
  <c r="H182" i="6" s="1"/>
  <c r="C177" i="6"/>
  <c r="B177" i="6"/>
  <c r="H172" i="6"/>
  <c r="E170" i="6"/>
  <c r="E169" i="6"/>
  <c r="E168" i="6"/>
  <c r="I168" i="6" s="1"/>
  <c r="E167" i="6"/>
  <c r="I167" i="6" s="1"/>
  <c r="E166" i="6"/>
  <c r="I166" i="6" s="1"/>
  <c r="E165" i="6"/>
  <c r="I165" i="6" s="1"/>
  <c r="C164" i="6"/>
  <c r="B164" i="6"/>
  <c r="E157" i="6"/>
  <c r="H157" i="6" s="1"/>
  <c r="E156" i="6"/>
  <c r="H156" i="6" s="1"/>
  <c r="E155" i="6"/>
  <c r="H155" i="6" s="1"/>
  <c r="E154" i="6"/>
  <c r="H154" i="6" s="1"/>
  <c r="E153" i="6"/>
  <c r="H153" i="6" s="1"/>
  <c r="E152" i="6"/>
  <c r="I152" i="6" s="1"/>
  <c r="E151" i="6"/>
  <c r="I151" i="6" s="1"/>
  <c r="E150" i="6"/>
  <c r="I150" i="6" s="1"/>
  <c r="E149" i="6"/>
  <c r="I149" i="6" s="1"/>
  <c r="E148" i="6"/>
  <c r="I148" i="6" s="1"/>
  <c r="E147" i="6"/>
  <c r="I147" i="6" s="1"/>
  <c r="E146" i="6"/>
  <c r="I146" i="6" s="1"/>
  <c r="E145" i="6"/>
  <c r="I145" i="6" s="1"/>
  <c r="E144" i="6"/>
  <c r="I144" i="6" s="1"/>
  <c r="E143" i="6"/>
  <c r="I143" i="6" s="1"/>
  <c r="E142" i="6"/>
  <c r="I142" i="6" s="1"/>
  <c r="E141" i="6"/>
  <c r="I141" i="6" s="1"/>
  <c r="E140" i="6"/>
  <c r="I140" i="6" s="1"/>
  <c r="E139" i="6"/>
  <c r="I139" i="6" s="1"/>
  <c r="E138" i="6"/>
  <c r="I138" i="6" s="1"/>
  <c r="E137" i="6"/>
  <c r="I137" i="6" s="1"/>
  <c r="E136" i="6"/>
  <c r="I136" i="6" s="1"/>
  <c r="E135" i="6"/>
  <c r="I135" i="6" s="1"/>
  <c r="E134" i="6"/>
  <c r="I134" i="6" s="1"/>
  <c r="E133" i="6"/>
  <c r="I133" i="6" s="1"/>
  <c r="E132" i="6"/>
  <c r="I132" i="6" s="1"/>
  <c r="E131" i="6"/>
  <c r="I131" i="6" s="1"/>
  <c r="E130" i="6"/>
  <c r="I130" i="6" s="1"/>
  <c r="E129" i="6"/>
  <c r="I129" i="6" s="1"/>
  <c r="E128" i="6"/>
  <c r="I128" i="6" s="1"/>
  <c r="E127" i="6"/>
  <c r="I127" i="6" s="1"/>
  <c r="C126" i="6"/>
  <c r="B126" i="6"/>
  <c r="E118" i="6"/>
  <c r="H118" i="6" s="1"/>
  <c r="E117" i="6"/>
  <c r="H117" i="6" s="1"/>
  <c r="E116" i="6"/>
  <c r="H116" i="6" s="1"/>
  <c r="E115" i="6"/>
  <c r="H115" i="6" s="1"/>
  <c r="E114" i="6"/>
  <c r="I114" i="6" s="1"/>
  <c r="I120" i="6" s="1"/>
  <c r="D113" i="6"/>
  <c r="C113" i="6"/>
  <c r="B113" i="6"/>
  <c r="E111" i="6"/>
  <c r="E123" i="6" s="1"/>
  <c r="E162" i="6" s="1"/>
  <c r="E175" i="6" s="1"/>
  <c r="E183" i="6" s="1"/>
  <c r="E198" i="6" s="1"/>
  <c r="E207" i="6" s="1"/>
  <c r="E216" i="6" s="1"/>
  <c r="E225" i="6" s="1"/>
  <c r="E234" i="6" s="1"/>
  <c r="E243" i="6" s="1"/>
  <c r="E252" i="6" s="1"/>
  <c r="E261" i="6" s="1"/>
  <c r="E270" i="6" s="1"/>
  <c r="E279" i="6" s="1"/>
  <c r="E288" i="6" s="1"/>
  <c r="E297" i="6" s="1"/>
  <c r="E313" i="6" s="1"/>
  <c r="E108" i="6"/>
  <c r="E120" i="6" s="1"/>
  <c r="E159" i="6" s="1"/>
  <c r="E172" i="6" s="1"/>
  <c r="E180" i="6" s="1"/>
  <c r="E195" i="6" s="1"/>
  <c r="E204" i="6" s="1"/>
  <c r="E213" i="6" s="1"/>
  <c r="E222" i="6" s="1"/>
  <c r="E231" i="6" s="1"/>
  <c r="E240" i="6" s="1"/>
  <c r="E249" i="6" s="1"/>
  <c r="E258" i="6" s="1"/>
  <c r="E267" i="6" s="1"/>
  <c r="E276" i="6" s="1"/>
  <c r="E106" i="6"/>
  <c r="H106" i="6" s="1"/>
  <c r="E104" i="6"/>
  <c r="H104" i="6" s="1"/>
  <c r="E103" i="6"/>
  <c r="I103" i="6" s="1"/>
  <c r="I108" i="6" s="1"/>
  <c r="C102" i="6"/>
  <c r="B102" i="6"/>
  <c r="E98" i="6"/>
  <c r="E109" i="6" s="1"/>
  <c r="E121" i="6" s="1"/>
  <c r="E160" i="6" s="1"/>
  <c r="E173" i="6" s="1"/>
  <c r="E181" i="6" s="1"/>
  <c r="E196" i="6" s="1"/>
  <c r="E205" i="6" s="1"/>
  <c r="E214" i="6" s="1"/>
  <c r="E223" i="6" s="1"/>
  <c r="E232" i="6" s="1"/>
  <c r="E241" i="6" s="1"/>
  <c r="E250" i="6" s="1"/>
  <c r="E259" i="6" s="1"/>
  <c r="E268" i="6" s="1"/>
  <c r="E277" i="6" s="1"/>
  <c r="E95" i="6"/>
  <c r="E105" i="6" s="1"/>
  <c r="H105" i="6" s="1"/>
  <c r="E94" i="6"/>
  <c r="H94" i="6" s="1"/>
  <c r="E93" i="6"/>
  <c r="H93" i="6" s="1"/>
  <c r="E92" i="6"/>
  <c r="H92" i="6" s="1"/>
  <c r="E91" i="6"/>
  <c r="I91" i="6" s="1"/>
  <c r="I97" i="6" s="1"/>
  <c r="C90" i="6"/>
  <c r="B90" i="6"/>
  <c r="E84" i="6"/>
  <c r="H84" i="6" s="1"/>
  <c r="E83" i="6"/>
  <c r="H83" i="6" s="1"/>
  <c r="E82" i="6"/>
  <c r="I82" i="6" s="1"/>
  <c r="E81" i="6"/>
  <c r="I81" i="6" s="1"/>
  <c r="E80" i="6"/>
  <c r="I80" i="6" s="1"/>
  <c r="E79" i="6"/>
  <c r="I79" i="6" s="1"/>
  <c r="L78" i="6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E78" i="6"/>
  <c r="I78" i="6" s="1"/>
  <c r="C77" i="6"/>
  <c r="B77" i="6"/>
  <c r="E70" i="6"/>
  <c r="H70" i="6" s="1"/>
  <c r="E68" i="6"/>
  <c r="H68" i="6" s="1"/>
  <c r="I67" i="6"/>
  <c r="I72" i="6" s="1"/>
  <c r="L66" i="6"/>
  <c r="L67" i="6" s="1"/>
  <c r="L68" i="6" s="1"/>
  <c r="L69" i="6" s="1"/>
  <c r="L70" i="6" s="1"/>
  <c r="L71" i="6" s="1"/>
  <c r="L72" i="6" s="1"/>
  <c r="L73" i="6" s="1"/>
  <c r="L74" i="6" s="1"/>
  <c r="L75" i="6" s="1"/>
  <c r="C66" i="6"/>
  <c r="C67" i="6" s="1"/>
  <c r="B66" i="6"/>
  <c r="E64" i="6"/>
  <c r="E75" i="6" s="1"/>
  <c r="E63" i="6"/>
  <c r="E74" i="6" s="1"/>
  <c r="E87" i="6" s="1"/>
  <c r="E99" i="6" s="1"/>
  <c r="E110" i="6" s="1"/>
  <c r="E122" i="6" s="1"/>
  <c r="E161" i="6" s="1"/>
  <c r="E174" i="6" s="1"/>
  <c r="E182" i="6" s="1"/>
  <c r="E197" i="6" s="1"/>
  <c r="E206" i="6" s="1"/>
  <c r="E215" i="6" s="1"/>
  <c r="E224" i="6" s="1"/>
  <c r="E233" i="6" s="1"/>
  <c r="E242" i="6" s="1"/>
  <c r="E251" i="6" s="1"/>
  <c r="E260" i="6" s="1"/>
  <c r="E269" i="6" s="1"/>
  <c r="E278" i="6" s="1"/>
  <c r="E62" i="6"/>
  <c r="E73" i="6" s="1"/>
  <c r="H61" i="6"/>
  <c r="E61" i="6"/>
  <c r="E72" i="6" s="1"/>
  <c r="E59" i="6"/>
  <c r="E69" i="6" s="1"/>
  <c r="H69" i="6" s="1"/>
  <c r="E58" i="6"/>
  <c r="E57" i="6"/>
  <c r="I57" i="6" s="1"/>
  <c r="E56" i="6"/>
  <c r="I56" i="6" s="1"/>
  <c r="E55" i="6"/>
  <c r="I55" i="6" s="1"/>
  <c r="E54" i="6"/>
  <c r="I54" i="6" s="1"/>
  <c r="L53" i="6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C53" i="6"/>
  <c r="B53" i="6"/>
  <c r="E46" i="6"/>
  <c r="H46" i="6" s="1"/>
  <c r="E45" i="6"/>
  <c r="H45" i="6" s="1"/>
  <c r="E44" i="6"/>
  <c r="H44" i="6" s="1"/>
  <c r="E43" i="6"/>
  <c r="H43" i="6" s="1"/>
  <c r="E42" i="6"/>
  <c r="H42" i="6" s="1"/>
  <c r="E41" i="6"/>
  <c r="I41" i="6" s="1"/>
  <c r="E40" i="6"/>
  <c r="I40" i="6" s="1"/>
  <c r="E39" i="6"/>
  <c r="I39" i="6" s="1"/>
  <c r="E38" i="6"/>
  <c r="I38" i="6" s="1"/>
  <c r="E37" i="6"/>
  <c r="I37" i="6" s="1"/>
  <c r="E36" i="6"/>
  <c r="I36" i="6" s="1"/>
  <c r="E35" i="6"/>
  <c r="I35" i="6" s="1"/>
  <c r="E34" i="6"/>
  <c r="I34" i="6" s="1"/>
  <c r="E33" i="6"/>
  <c r="I33" i="6" s="1"/>
  <c r="E32" i="6"/>
  <c r="I32" i="6" s="1"/>
  <c r="E31" i="6"/>
  <c r="I31" i="6" s="1"/>
  <c r="E30" i="6"/>
  <c r="I30" i="6" s="1"/>
  <c r="E29" i="6"/>
  <c r="I29" i="6" s="1"/>
  <c r="E28" i="6"/>
  <c r="I28" i="6" s="1"/>
  <c r="E27" i="6"/>
  <c r="I27" i="6" s="1"/>
  <c r="E26" i="6"/>
  <c r="I26" i="6" s="1"/>
  <c r="E25" i="6"/>
  <c r="I25" i="6" s="1"/>
  <c r="E24" i="6"/>
  <c r="I24" i="6" s="1"/>
  <c r="E23" i="6"/>
  <c r="I23" i="6" s="1"/>
  <c r="E22" i="6"/>
  <c r="I22" i="6" s="1"/>
  <c r="E21" i="6"/>
  <c r="I21" i="6" s="1"/>
  <c r="E20" i="6"/>
  <c r="I20" i="6" s="1"/>
  <c r="E19" i="6"/>
  <c r="I19" i="6" s="1"/>
  <c r="E18" i="6"/>
  <c r="I18" i="6" s="1"/>
  <c r="E17" i="6"/>
  <c r="I17" i="6" s="1"/>
  <c r="E16" i="6"/>
  <c r="I16" i="6" s="1"/>
  <c r="L15" i="6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C15" i="6"/>
  <c r="B15" i="6"/>
  <c r="C9" i="6"/>
  <c r="C8" i="6"/>
  <c r="C7" i="6"/>
  <c r="C6" i="6"/>
  <c r="C5" i="6"/>
  <c r="A5" i="7" s="1"/>
  <c r="A3" i="5"/>
  <c r="A2" i="5"/>
  <c r="A13" i="4"/>
  <c r="A8" i="8"/>
  <c r="A7" i="7"/>
  <c r="A10" i="4"/>
  <c r="A9" i="4"/>
  <c r="A5" i="8" s="1"/>
  <c r="A1" i="4"/>
  <c r="A1" i="8" s="1"/>
  <c r="E774" i="6" l="1"/>
  <c r="E784" i="6" s="1"/>
  <c r="E794" i="6" s="1"/>
  <c r="E804" i="6" s="1"/>
  <c r="E763" i="6"/>
  <c r="H457" i="6"/>
  <c r="H638" i="6"/>
  <c r="H700" i="6"/>
  <c r="H1187" i="6"/>
  <c r="H1105" i="6"/>
  <c r="H584" i="6"/>
  <c r="H942" i="6"/>
  <c r="H628" i="6"/>
  <c r="H424" i="6"/>
  <c r="H781" i="6"/>
  <c r="E333" i="6"/>
  <c r="E353" i="6" s="1"/>
  <c r="E373" i="6" s="1"/>
  <c r="E384" i="6" s="1"/>
  <c r="E394" i="6" s="1"/>
  <c r="E405" i="6" s="1"/>
  <c r="E416" i="6" s="1"/>
  <c r="E305" i="6"/>
  <c r="H618" i="6"/>
  <c r="H447" i="6"/>
  <c r="E703" i="6"/>
  <c r="E713" i="6" s="1"/>
  <c r="E723" i="6" s="1"/>
  <c r="E733" i="6" s="1"/>
  <c r="H791" i="6"/>
  <c r="H120" i="6"/>
  <c r="H121" i="6" s="1"/>
  <c r="H122" i="6" s="1"/>
  <c r="I123" i="6" s="1"/>
  <c r="H573" i="6"/>
  <c r="H608" i="6"/>
  <c r="H710" i="6"/>
  <c r="H771" i="6"/>
  <c r="H1083" i="6"/>
  <c r="H85" i="6"/>
  <c r="H690" i="6"/>
  <c r="I61" i="6"/>
  <c r="H498" i="6"/>
  <c r="H730" i="6"/>
  <c r="I195" i="6"/>
  <c r="H370" i="6"/>
  <c r="H381" i="6"/>
  <c r="H434" i="6"/>
  <c r="H477" i="6"/>
  <c r="H563" i="6"/>
  <c r="H648" i="6"/>
  <c r="H740" i="6"/>
  <c r="H750" i="6"/>
  <c r="H932" i="6"/>
  <c r="H1039" i="6"/>
  <c r="H1072" i="6"/>
  <c r="E285" i="6"/>
  <c r="E294" i="6" s="1"/>
  <c r="E310" i="6" s="1"/>
  <c r="H159" i="6"/>
  <c r="H160" i="6" s="1"/>
  <c r="E700" i="6"/>
  <c r="E710" i="6" s="1"/>
  <c r="E720" i="6" s="1"/>
  <c r="E730" i="6" s="1"/>
  <c r="E740" i="6" s="1"/>
  <c r="E750" i="6"/>
  <c r="H552" i="6"/>
  <c r="H955" i="6"/>
  <c r="H1061" i="6"/>
  <c r="H72" i="6"/>
  <c r="H73" i="6" s="1"/>
  <c r="H74" i="6" s="1"/>
  <c r="E286" i="6"/>
  <c r="E295" i="6" s="1"/>
  <c r="E311" i="6" s="1"/>
  <c r="H413" i="6"/>
  <c r="H668" i="6"/>
  <c r="H882" i="6"/>
  <c r="H988" i="6"/>
  <c r="H1050" i="6"/>
  <c r="H1147" i="6"/>
  <c r="H195" i="6"/>
  <c r="H196" i="6" s="1"/>
  <c r="H801" i="6"/>
  <c r="H1018" i="6"/>
  <c r="H1094" i="6"/>
  <c r="H658" i="6"/>
  <c r="E287" i="6"/>
  <c r="E296" i="6" s="1"/>
  <c r="E312" i="6" s="1"/>
  <c r="H108" i="6"/>
  <c r="H109" i="6" s="1"/>
  <c r="I172" i="6"/>
  <c r="H350" i="6"/>
  <c r="I381" i="6"/>
  <c r="H391" i="6"/>
  <c r="I447" i="6"/>
  <c r="H467" i="6"/>
  <c r="H487" i="6"/>
  <c r="H520" i="6"/>
  <c r="H531" i="6"/>
  <c r="H542" i="6"/>
  <c r="I608" i="6"/>
  <c r="I680" i="6"/>
  <c r="H720" i="6"/>
  <c r="H862" i="6"/>
  <c r="H966" i="6"/>
  <c r="H978" i="6"/>
  <c r="H1008" i="6"/>
  <c r="H1028" i="6"/>
  <c r="H1127" i="6"/>
  <c r="H1137" i="6"/>
  <c r="H62" i="6"/>
  <c r="D38" i="5"/>
  <c r="H48" i="6"/>
  <c r="I85" i="6"/>
  <c r="H86" i="6"/>
  <c r="E450" i="6"/>
  <c r="E460" i="6" s="1"/>
  <c r="E470" i="6" s="1"/>
  <c r="E480" i="6" s="1"/>
  <c r="E490" i="6" s="1"/>
  <c r="E501" i="6" s="1"/>
  <c r="E512" i="6" s="1"/>
  <c r="E523" i="6" s="1"/>
  <c r="I48" i="6"/>
  <c r="L244" i="6"/>
  <c r="L245" i="6" s="1"/>
  <c r="L246" i="6" s="1"/>
  <c r="L247" i="6" s="1"/>
  <c r="L248" i="6" s="1"/>
  <c r="L249" i="6" s="1"/>
  <c r="L250" i="6" s="1"/>
  <c r="L251" i="6" s="1"/>
  <c r="L252" i="6" s="1"/>
  <c r="L253" i="6" s="1"/>
  <c r="L236" i="6"/>
  <c r="L237" i="6" s="1"/>
  <c r="L238" i="6" s="1"/>
  <c r="L239" i="6" s="1"/>
  <c r="L240" i="6" s="1"/>
  <c r="L241" i="6" s="1"/>
  <c r="L242" i="6" s="1"/>
  <c r="L243" i="6" s="1"/>
  <c r="I159" i="6"/>
  <c r="I330" i="6"/>
  <c r="H330" i="6"/>
  <c r="I370" i="6"/>
  <c r="H509" i="6"/>
  <c r="H173" i="6"/>
  <c r="H205" i="6"/>
  <c r="H206" i="6" s="1"/>
  <c r="A8" i="7"/>
  <c r="A9" i="8"/>
  <c r="A5" i="5"/>
  <c r="A5" i="1" s="1"/>
  <c r="A9" i="5"/>
  <c r="A9" i="1" s="1"/>
  <c r="H95" i="6"/>
  <c r="H97" i="6" s="1"/>
  <c r="H402" i="6"/>
  <c r="A7" i="8"/>
  <c r="A6" i="7"/>
  <c r="A1" i="5"/>
  <c r="A1" i="1" s="1"/>
  <c r="A6" i="5"/>
  <c r="A6" i="1" s="1"/>
  <c r="A7" i="5"/>
  <c r="A7" i="1" s="1"/>
  <c r="I183" i="6"/>
  <c r="H214" i="6"/>
  <c r="H223" i="6"/>
  <c r="H232" i="6"/>
  <c r="I350" i="6"/>
  <c r="H595" i="6"/>
  <c r="I978" i="6"/>
  <c r="H680" i="6"/>
  <c r="H872" i="6"/>
  <c r="H1167" i="6"/>
  <c r="G20" i="8"/>
  <c r="G16" i="8"/>
  <c r="G18" i="8"/>
  <c r="G15" i="8"/>
  <c r="G24" i="8"/>
  <c r="H852" i="6"/>
  <c r="H998" i="6"/>
  <c r="F64" i="8"/>
  <c r="F67" i="8" s="1"/>
  <c r="F68" i="8"/>
  <c r="F63" i="8"/>
  <c r="H1225" i="6"/>
  <c r="G17" i="8"/>
  <c r="G22" i="8"/>
  <c r="H1177" i="6"/>
  <c r="C33" i="7"/>
  <c r="C49" i="8"/>
  <c r="H1116" i="6"/>
  <c r="D23" i="5" l="1"/>
  <c r="D27" i="5"/>
  <c r="D36" i="5"/>
  <c r="D14" i="5"/>
  <c r="D28" i="5"/>
  <c r="D21" i="5"/>
  <c r="D20" i="5"/>
  <c r="D16" i="5"/>
  <c r="D35" i="5"/>
  <c r="C19" i="4"/>
  <c r="D29" i="5"/>
  <c r="D24" i="5"/>
  <c r="D39" i="5"/>
  <c r="D18" i="5"/>
  <c r="D15" i="5"/>
  <c r="H174" i="6"/>
  <c r="I175" i="6" s="1"/>
  <c r="E771" i="6"/>
  <c r="E781" i="6" s="1"/>
  <c r="E791" i="6" s="1"/>
  <c r="E801" i="6" s="1"/>
  <c r="E760" i="6"/>
  <c r="E855" i="6"/>
  <c r="E865" i="6" s="1"/>
  <c r="E875" i="6" s="1"/>
  <c r="E885" i="6" s="1"/>
  <c r="E814" i="6"/>
  <c r="E824" i="6" s="1"/>
  <c r="E834" i="6" s="1"/>
  <c r="E844" i="6" s="1"/>
  <c r="E427" i="6"/>
  <c r="E437" i="6" s="1"/>
  <c r="E743" i="6"/>
  <c r="H63" i="6"/>
  <c r="I64" i="6" s="1"/>
  <c r="G17" i="1" s="1"/>
  <c r="E332" i="6"/>
  <c r="E352" i="6" s="1"/>
  <c r="E372" i="6" s="1"/>
  <c r="E383" i="6" s="1"/>
  <c r="E393" i="6" s="1"/>
  <c r="E404" i="6" s="1"/>
  <c r="E304" i="6"/>
  <c r="E331" i="6"/>
  <c r="E351" i="6" s="1"/>
  <c r="E371" i="6" s="1"/>
  <c r="E382" i="6" s="1"/>
  <c r="E392" i="6" s="1"/>
  <c r="E403" i="6" s="1"/>
  <c r="E303" i="6"/>
  <c r="E330" i="6"/>
  <c r="E350" i="6" s="1"/>
  <c r="E370" i="6" s="1"/>
  <c r="E381" i="6" s="1"/>
  <c r="E391" i="6" s="1"/>
  <c r="E402" i="6" s="1"/>
  <c r="E302" i="6"/>
  <c r="H197" i="6"/>
  <c r="I198" i="6" s="1"/>
  <c r="G20" i="1" s="1"/>
  <c r="H87" i="6"/>
  <c r="I88" i="6" s="1"/>
  <c r="G19" i="1" s="1"/>
  <c r="H250" i="6"/>
  <c r="H251" i="6" s="1"/>
  <c r="H161" i="6"/>
  <c r="I162" i="6" s="1"/>
  <c r="I75" i="6"/>
  <c r="G18" i="1" s="1"/>
  <c r="H241" i="6"/>
  <c r="H242" i="6" s="1"/>
  <c r="I243" i="6" s="1"/>
  <c r="G27" i="1" s="1"/>
  <c r="H224" i="6"/>
  <c r="I225" i="6" s="1"/>
  <c r="G25" i="1" s="1"/>
  <c r="I207" i="6"/>
  <c r="G23" i="1" s="1"/>
  <c r="D26" i="5"/>
  <c r="D30" i="5"/>
  <c r="D32" i="5"/>
  <c r="D31" i="5"/>
  <c r="C18" i="4"/>
  <c r="D33" i="5"/>
  <c r="D34" i="5"/>
  <c r="D19" i="5"/>
  <c r="D17" i="5"/>
  <c r="D37" i="5"/>
  <c r="D25" i="5"/>
  <c r="D22" i="5"/>
  <c r="H98" i="6"/>
  <c r="H99" i="6" s="1"/>
  <c r="I100" i="6" s="1"/>
  <c r="E545" i="6"/>
  <c r="E555" i="6" s="1"/>
  <c r="E566" i="6" s="1"/>
  <c r="E576" i="6" s="1"/>
  <c r="E587" i="6" s="1"/>
  <c r="E598" i="6" s="1"/>
  <c r="E611" i="6" s="1"/>
  <c r="E621" i="6" s="1"/>
  <c r="E534" i="6"/>
  <c r="H110" i="6"/>
  <c r="I111" i="6" s="1"/>
  <c r="H215" i="6"/>
  <c r="I216" i="6" s="1"/>
  <c r="G24" i="1" s="1"/>
  <c r="F66" i="8"/>
  <c r="F70" i="8"/>
  <c r="H233" i="6"/>
  <c r="I234" i="6" s="1"/>
  <c r="G26" i="1" s="1"/>
  <c r="L262" i="6"/>
  <c r="L263" i="6" s="1"/>
  <c r="L264" i="6" s="1"/>
  <c r="L265" i="6" s="1"/>
  <c r="L266" i="6" s="1"/>
  <c r="L267" i="6" s="1"/>
  <c r="L268" i="6" s="1"/>
  <c r="L254" i="6"/>
  <c r="L255" i="6" s="1"/>
  <c r="L256" i="6" s="1"/>
  <c r="L257" i="6" s="1"/>
  <c r="L258" i="6" s="1"/>
  <c r="L259" i="6" s="1"/>
  <c r="H49" i="6"/>
  <c r="H50" i="6" s="1"/>
  <c r="I51" i="6" s="1"/>
  <c r="G16" i="1" s="1"/>
  <c r="B205" i="2"/>
  <c r="F205" i="2"/>
  <c r="F206" i="2"/>
  <c r="D18" i="4" l="1"/>
  <c r="E935" i="6"/>
  <c r="E945" i="6" s="1"/>
  <c r="E958" i="6" s="1"/>
  <c r="E969" i="6" s="1"/>
  <c r="E981" i="6" s="1"/>
  <c r="E991" i="6" s="1"/>
  <c r="E1001" i="6" s="1"/>
  <c r="E895" i="6"/>
  <c r="E905" i="6" s="1"/>
  <c r="E915" i="6" s="1"/>
  <c r="E925" i="6" s="1"/>
  <c r="E852" i="6"/>
  <c r="E862" i="6" s="1"/>
  <c r="E872" i="6" s="1"/>
  <c r="E882" i="6" s="1"/>
  <c r="E811" i="6"/>
  <c r="E821" i="6" s="1"/>
  <c r="E831" i="6" s="1"/>
  <c r="E841" i="6" s="1"/>
  <c r="E449" i="6"/>
  <c r="E459" i="6" s="1"/>
  <c r="E469" i="6" s="1"/>
  <c r="E479" i="6" s="1"/>
  <c r="E489" i="6" s="1"/>
  <c r="E500" i="6" s="1"/>
  <c r="E511" i="6" s="1"/>
  <c r="E522" i="6" s="1"/>
  <c r="E415" i="6"/>
  <c r="E414" i="6"/>
  <c r="E448" i="6"/>
  <c r="E458" i="6" s="1"/>
  <c r="E468" i="6" s="1"/>
  <c r="E478" i="6" s="1"/>
  <c r="E488" i="6" s="1"/>
  <c r="E499" i="6" s="1"/>
  <c r="E510" i="6" s="1"/>
  <c r="E521" i="6" s="1"/>
  <c r="E413" i="6"/>
  <c r="E447" i="6"/>
  <c r="E457" i="6" s="1"/>
  <c r="E467" i="6" s="1"/>
  <c r="E477" i="6" s="1"/>
  <c r="E487" i="6" s="1"/>
  <c r="E498" i="6" s="1"/>
  <c r="E509" i="6" s="1"/>
  <c r="E520" i="6" s="1"/>
  <c r="I252" i="6"/>
  <c r="G28" i="1" s="1"/>
  <c r="L260" i="6"/>
  <c r="L261" i="6" s="1"/>
  <c r="H259" i="6"/>
  <c r="F69" i="8"/>
  <c r="G26" i="8"/>
  <c r="G29" i="8"/>
  <c r="G25" i="8"/>
  <c r="L269" i="6"/>
  <c r="L270" i="6" s="1"/>
  <c r="L271" i="6" s="1"/>
  <c r="L272" i="6" s="1"/>
  <c r="L273" i="6" s="1"/>
  <c r="L274" i="6" s="1"/>
  <c r="L275" i="6" s="1"/>
  <c r="L276" i="6" s="1"/>
  <c r="L277" i="6" s="1"/>
  <c r="H268" i="6"/>
  <c r="E641" i="6"/>
  <c r="E651" i="6" s="1"/>
  <c r="E661" i="6" s="1"/>
  <c r="E671" i="6" s="1"/>
  <c r="E631" i="6"/>
  <c r="B275" i="2"/>
  <c r="F126" i="2"/>
  <c r="F117" i="2"/>
  <c r="B102" i="2"/>
  <c r="F168" i="2"/>
  <c r="D19" i="4" l="1"/>
  <c r="E932" i="6"/>
  <c r="E942" i="6" s="1"/>
  <c r="E955" i="6" s="1"/>
  <c r="E966" i="6" s="1"/>
  <c r="E978" i="6" s="1"/>
  <c r="E988" i="6" s="1"/>
  <c r="E998" i="6" s="1"/>
  <c r="E892" i="6"/>
  <c r="E902" i="6" s="1"/>
  <c r="E912" i="6" s="1"/>
  <c r="E922" i="6" s="1"/>
  <c r="E1011" i="6"/>
  <c r="E1021" i="6" s="1"/>
  <c r="E1031" i="6"/>
  <c r="E1042" i="6" s="1"/>
  <c r="E425" i="6"/>
  <c r="E435" i="6" s="1"/>
  <c r="E426" i="6"/>
  <c r="E436" i="6" s="1"/>
  <c r="E424" i="6"/>
  <c r="E434" i="6" s="1"/>
  <c r="E532" i="6"/>
  <c r="E543" i="6"/>
  <c r="E553" i="6" s="1"/>
  <c r="E564" i="6" s="1"/>
  <c r="E574" i="6" s="1"/>
  <c r="E585" i="6" s="1"/>
  <c r="E596" i="6" s="1"/>
  <c r="E609" i="6" s="1"/>
  <c r="E619" i="6" s="1"/>
  <c r="E542" i="6"/>
  <c r="E552" i="6" s="1"/>
  <c r="E563" i="6" s="1"/>
  <c r="E573" i="6" s="1"/>
  <c r="E584" i="6" s="1"/>
  <c r="E595" i="6" s="1"/>
  <c r="E608" i="6" s="1"/>
  <c r="E618" i="6" s="1"/>
  <c r="E531" i="6"/>
  <c r="E544" i="6"/>
  <c r="E554" i="6" s="1"/>
  <c r="E565" i="6" s="1"/>
  <c r="E575" i="6" s="1"/>
  <c r="E586" i="6" s="1"/>
  <c r="E597" i="6" s="1"/>
  <c r="E610" i="6" s="1"/>
  <c r="E620" i="6" s="1"/>
  <c r="E533" i="6"/>
  <c r="G21" i="8"/>
  <c r="G13" i="8"/>
  <c r="G27" i="8"/>
  <c r="G14" i="8"/>
  <c r="G28" i="8"/>
  <c r="L278" i="6"/>
  <c r="L279" i="6" s="1"/>
  <c r="H277" i="6"/>
  <c r="H269" i="6"/>
  <c r="I270" i="6" s="1"/>
  <c r="G30" i="1" s="1"/>
  <c r="H260" i="6"/>
  <c r="I261" i="6" s="1"/>
  <c r="G29" i="1" s="1"/>
  <c r="E1064" i="6" l="1"/>
  <c r="E1075" i="6" s="1"/>
  <c r="E1086" i="6" s="1"/>
  <c r="E1053" i="6"/>
  <c r="E1008" i="6"/>
  <c r="E1018" i="6" s="1"/>
  <c r="E1028" i="6"/>
  <c r="E1039" i="6" s="1"/>
  <c r="E639" i="6"/>
  <c r="E649" i="6" s="1"/>
  <c r="E659" i="6" s="1"/>
  <c r="E629" i="6"/>
  <c r="E628" i="6"/>
  <c r="E638" i="6"/>
  <c r="E648" i="6" s="1"/>
  <c r="E658" i="6" s="1"/>
  <c r="E668" i="6" s="1"/>
  <c r="E640" i="6"/>
  <c r="E650" i="6" s="1"/>
  <c r="E660" i="6" s="1"/>
  <c r="E630" i="6"/>
  <c r="L280" i="6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9" i="6"/>
  <c r="L300" i="6" s="1"/>
  <c r="L301" i="6" s="1"/>
  <c r="L302" i="6" s="1"/>
  <c r="L303" i="6" s="1"/>
  <c r="H278" i="6"/>
  <c r="I279" i="6" s="1"/>
  <c r="G31" i="1" s="1"/>
  <c r="G23" i="8"/>
  <c r="C34" i="8" s="1"/>
  <c r="F292" i="2"/>
  <c r="F291" i="2"/>
  <c r="F290" i="2"/>
  <c r="F289" i="2"/>
  <c r="F288" i="2"/>
  <c r="F287" i="2"/>
  <c r="F286" i="2"/>
  <c r="F285" i="2"/>
  <c r="F230" i="2"/>
  <c r="F228" i="2"/>
  <c r="F231" i="2" s="1"/>
  <c r="F229" i="2"/>
  <c r="F221" i="2"/>
  <c r="F220" i="2"/>
  <c r="F219" i="2"/>
  <c r="F218" i="2"/>
  <c r="F217" i="2"/>
  <c r="F222" i="2" s="1"/>
  <c r="F204" i="2"/>
  <c r="E1061" i="6" l="1"/>
  <c r="E1072" i="6" s="1"/>
  <c r="E1083" i="6" s="1"/>
  <c r="E1050" i="6"/>
  <c r="E1097" i="6"/>
  <c r="E1108" i="6" s="1"/>
  <c r="E1119" i="6" s="1"/>
  <c r="E1130" i="6"/>
  <c r="E1140" i="6" s="1"/>
  <c r="H286" i="6"/>
  <c r="H287" i="6" s="1"/>
  <c r="I288" i="6" s="1"/>
  <c r="G32" i="1" s="1"/>
  <c r="E670" i="6"/>
  <c r="E682" i="6"/>
  <c r="E692" i="6" s="1"/>
  <c r="E669" i="6"/>
  <c r="E681" i="6"/>
  <c r="E691" i="6" s="1"/>
  <c r="L304" i="6"/>
  <c r="L305" i="6" s="1"/>
  <c r="L306" i="6" s="1"/>
  <c r="H303" i="6"/>
  <c r="H304" i="6" s="1"/>
  <c r="I305" i="6" s="1"/>
  <c r="G36" i="1" s="1"/>
  <c r="L296" i="6"/>
  <c r="L297" i="6" s="1"/>
  <c r="L298" i="6" s="1"/>
  <c r="L307" i="6" s="1"/>
  <c r="L308" i="6" s="1"/>
  <c r="L309" i="6" s="1"/>
  <c r="L310" i="6" s="1"/>
  <c r="L311" i="6" s="1"/>
  <c r="H295" i="6"/>
  <c r="C30" i="8"/>
  <c r="C26" i="8"/>
  <c r="C27" i="8"/>
  <c r="C29" i="8"/>
  <c r="C28" i="8"/>
  <c r="C35" i="8"/>
  <c r="E190" i="1"/>
  <c r="E1170" i="6" l="1"/>
  <c r="E1190" i="6" s="1"/>
  <c r="E1228" i="6" s="1"/>
  <c r="E1150" i="6"/>
  <c r="E1094" i="6"/>
  <c r="E1105" i="6" s="1"/>
  <c r="E1116" i="6" s="1"/>
  <c r="E1127" i="6"/>
  <c r="E1137" i="6" s="1"/>
  <c r="E752" i="6"/>
  <c r="E702" i="6"/>
  <c r="E712" i="6" s="1"/>
  <c r="E722" i="6" s="1"/>
  <c r="E732" i="6" s="1"/>
  <c r="E701" i="6"/>
  <c r="E711" i="6" s="1"/>
  <c r="E721" i="6" s="1"/>
  <c r="E731" i="6" s="1"/>
  <c r="E741" i="6" s="1"/>
  <c r="E751" i="6"/>
  <c r="C31" i="8"/>
  <c r="L312" i="6"/>
  <c r="L313" i="6" s="1"/>
  <c r="L314" i="6" s="1"/>
  <c r="L315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H311" i="6"/>
  <c r="H296" i="6"/>
  <c r="I297" i="6" s="1"/>
  <c r="G33" i="1" s="1"/>
  <c r="E1180" i="6" l="1"/>
  <c r="E1200" i="6" s="1"/>
  <c r="E1209" i="6" s="1"/>
  <c r="E1218" i="6" s="1"/>
  <c r="E1160" i="6"/>
  <c r="E772" i="6"/>
  <c r="E782" i="6" s="1"/>
  <c r="E792" i="6" s="1"/>
  <c r="E802" i="6" s="1"/>
  <c r="E761" i="6"/>
  <c r="E1167" i="6"/>
  <c r="E1187" i="6" s="1"/>
  <c r="E1225" i="6" s="1"/>
  <c r="E1147" i="6"/>
  <c r="E773" i="6"/>
  <c r="E783" i="6" s="1"/>
  <c r="E793" i="6" s="1"/>
  <c r="E803" i="6" s="1"/>
  <c r="E762" i="6"/>
  <c r="E1257" i="6"/>
  <c r="E1238" i="6"/>
  <c r="E1248" i="6" s="1"/>
  <c r="E742" i="6"/>
  <c r="L332" i="6"/>
  <c r="L333" i="6" s="1"/>
  <c r="L334" i="6" s="1"/>
  <c r="L335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H331" i="6"/>
  <c r="C33" i="8"/>
  <c r="C36" i="8" s="1"/>
  <c r="C41" i="8" s="1"/>
  <c r="C50" i="8" s="1"/>
  <c r="L12" i="6" s="1"/>
  <c r="C38" i="8"/>
  <c r="C40" i="8" s="1"/>
  <c r="H312" i="6"/>
  <c r="I313" i="6" s="1"/>
  <c r="G37" i="1" s="1"/>
  <c r="E1177" i="6" l="1"/>
  <c r="E1157" i="6"/>
  <c r="E1254" i="6"/>
  <c r="E1235" i="6"/>
  <c r="E1245" i="6" s="1"/>
  <c r="E854" i="6"/>
  <c r="E864" i="6" s="1"/>
  <c r="E874" i="6" s="1"/>
  <c r="E884" i="6" s="1"/>
  <c r="E813" i="6"/>
  <c r="E823" i="6" s="1"/>
  <c r="E833" i="6" s="1"/>
  <c r="E843" i="6" s="1"/>
  <c r="E853" i="6"/>
  <c r="E863" i="6" s="1"/>
  <c r="E873" i="6" s="1"/>
  <c r="E883" i="6" s="1"/>
  <c r="E812" i="6"/>
  <c r="E822" i="6" s="1"/>
  <c r="E832" i="6" s="1"/>
  <c r="E842" i="6" s="1"/>
  <c r="H332" i="6"/>
  <c r="I333" i="6" s="1"/>
  <c r="G40" i="1" s="1"/>
  <c r="L352" i="6"/>
  <c r="L353" i="6" s="1"/>
  <c r="L354" i="6" s="1"/>
  <c r="L355" i="6" s="1"/>
  <c r="L356" i="6" s="1"/>
  <c r="H351" i="6"/>
  <c r="B280" i="2"/>
  <c r="E60" i="1"/>
  <c r="E59" i="1"/>
  <c r="B50" i="2"/>
  <c r="B151" i="2"/>
  <c r="F92" i="2"/>
  <c r="F91" i="2"/>
  <c r="F93" i="2"/>
  <c r="F130" i="2"/>
  <c r="F129" i="2"/>
  <c r="B60" i="2"/>
  <c r="D60" i="2"/>
  <c r="D59" i="2"/>
  <c r="B59" i="2"/>
  <c r="F55" i="2"/>
  <c r="F54" i="2"/>
  <c r="F125" i="2"/>
  <c r="F124" i="2"/>
  <c r="F123" i="2"/>
  <c r="F122" i="2"/>
  <c r="F121" i="2"/>
  <c r="F116" i="2"/>
  <c r="E61" i="1"/>
  <c r="F46" i="2"/>
  <c r="F45" i="2"/>
  <c r="F44" i="2"/>
  <c r="F39" i="2"/>
  <c r="F28" i="2"/>
  <c r="F29" i="2"/>
  <c r="F30" i="2"/>
  <c r="F31" i="2"/>
  <c r="E1197" i="6" l="1"/>
  <c r="E1206" i="6" s="1"/>
  <c r="E1215" i="6" s="1"/>
  <c r="E934" i="6"/>
  <c r="E944" i="6" s="1"/>
  <c r="E957" i="6" s="1"/>
  <c r="E968" i="6" s="1"/>
  <c r="E980" i="6" s="1"/>
  <c r="E990" i="6" s="1"/>
  <c r="E1000" i="6" s="1"/>
  <c r="E894" i="6"/>
  <c r="E904" i="6" s="1"/>
  <c r="E914" i="6" s="1"/>
  <c r="E924" i="6" s="1"/>
  <c r="E933" i="6"/>
  <c r="E943" i="6" s="1"/>
  <c r="E956" i="6" s="1"/>
  <c r="E967" i="6" s="1"/>
  <c r="E979" i="6" s="1"/>
  <c r="E989" i="6" s="1"/>
  <c r="E999" i="6" s="1"/>
  <c r="E893" i="6"/>
  <c r="E903" i="6" s="1"/>
  <c r="E913" i="6" s="1"/>
  <c r="E923" i="6" s="1"/>
  <c r="L357" i="6"/>
  <c r="L358" i="6" s="1"/>
  <c r="L359" i="6" s="1"/>
  <c r="L360" i="6" s="1"/>
  <c r="L361" i="6" s="1"/>
  <c r="L362" i="6" s="1"/>
  <c r="L363" i="6" s="1"/>
  <c r="L364" i="6"/>
  <c r="L365" i="6" s="1"/>
  <c r="L366" i="6" s="1"/>
  <c r="L367" i="6" s="1"/>
  <c r="L368" i="6" s="1"/>
  <c r="L369" i="6" s="1"/>
  <c r="L370" i="6" s="1"/>
  <c r="L371" i="6" s="1"/>
  <c r="H352" i="6"/>
  <c r="I353" i="6" s="1"/>
  <c r="G41" i="1" s="1"/>
  <c r="F131" i="2"/>
  <c r="F60" i="2"/>
  <c r="F59" i="2"/>
  <c r="F56" i="2"/>
  <c r="E32" i="1" s="1"/>
  <c r="H32" i="1" s="1"/>
  <c r="F32" i="2"/>
  <c r="F47" i="2"/>
  <c r="F306" i="2"/>
  <c r="E174" i="1"/>
  <c r="E1029" i="6" l="1"/>
  <c r="E1040" i="6" s="1"/>
  <c r="E1009" i="6"/>
  <c r="E1019" i="6" s="1"/>
  <c r="E1010" i="6"/>
  <c r="E1020" i="6" s="1"/>
  <c r="E1030" i="6"/>
  <c r="E1041" i="6" s="1"/>
  <c r="L372" i="6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H371" i="6"/>
  <c r="E57" i="1"/>
  <c r="F61" i="2"/>
  <c r="E33" i="1" s="1"/>
  <c r="H33" i="1" s="1"/>
  <c r="F203" i="2"/>
  <c r="F202" i="2"/>
  <c r="F201" i="2"/>
  <c r="F198" i="2"/>
  <c r="F301" i="2"/>
  <c r="F296" i="2"/>
  <c r="F297" i="2" s="1"/>
  <c r="E187" i="1" s="1"/>
  <c r="E1052" i="6" l="1"/>
  <c r="E1063" i="6"/>
  <c r="E1074" i="6" s="1"/>
  <c r="E1085" i="6" s="1"/>
  <c r="E1062" i="6"/>
  <c r="E1073" i="6" s="1"/>
  <c r="E1084" i="6" s="1"/>
  <c r="E1051" i="6"/>
  <c r="L383" i="6"/>
  <c r="L384" i="6" s="1"/>
  <c r="L385" i="6" s="1"/>
  <c r="L386" i="6" s="1"/>
  <c r="L387" i="6" s="1"/>
  <c r="L388" i="6" s="1"/>
  <c r="L389" i="6" s="1"/>
  <c r="L391" i="6" s="1"/>
  <c r="L392" i="6" s="1"/>
  <c r="H382" i="6"/>
  <c r="H372" i="6"/>
  <c r="I373" i="6" s="1"/>
  <c r="G45" i="1" s="1"/>
  <c r="E1128" i="6" l="1"/>
  <c r="E1138" i="6" s="1"/>
  <c r="E1095" i="6"/>
  <c r="E1106" i="6" s="1"/>
  <c r="E1117" i="6" s="1"/>
  <c r="E1096" i="6"/>
  <c r="E1107" i="6" s="1"/>
  <c r="E1118" i="6" s="1"/>
  <c r="E1129" i="6"/>
  <c r="E1139" i="6" s="1"/>
  <c r="L393" i="6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H392" i="6"/>
  <c r="H383" i="6"/>
  <c r="I384" i="6" s="1"/>
  <c r="G48" i="1" s="1"/>
  <c r="E1169" i="6" l="1"/>
  <c r="E1189" i="6" s="1"/>
  <c r="E1227" i="6" s="1"/>
  <c r="E1149" i="6"/>
  <c r="E1148" i="6"/>
  <c r="E1168" i="6"/>
  <c r="E1188" i="6" s="1"/>
  <c r="E1226" i="6" s="1"/>
  <c r="L404" i="6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H403" i="6"/>
  <c r="H393" i="6"/>
  <c r="I394" i="6" s="1"/>
  <c r="G52" i="1" s="1"/>
  <c r="F160" i="2"/>
  <c r="E20" i="1"/>
  <c r="F151" i="2"/>
  <c r="E1178" i="6" l="1"/>
  <c r="E1158" i="6"/>
  <c r="E1179" i="6"/>
  <c r="E1159" i="6"/>
  <c r="E1255" i="6"/>
  <c r="E1236" i="6"/>
  <c r="E1246" i="6" s="1"/>
  <c r="E1256" i="6"/>
  <c r="E1237" i="6"/>
  <c r="E1247" i="6" s="1"/>
  <c r="L415" i="6"/>
  <c r="L416" i="6" s="1"/>
  <c r="L417" i="6" s="1"/>
  <c r="L418" i="6" s="1"/>
  <c r="L419" i="6" s="1"/>
  <c r="L420" i="6" s="1"/>
  <c r="L421" i="6" s="1"/>
  <c r="L422" i="6" s="1"/>
  <c r="H414" i="6"/>
  <c r="H404" i="6"/>
  <c r="I405" i="6" s="1"/>
  <c r="G53" i="1" s="1"/>
  <c r="F311" i="2"/>
  <c r="H20" i="1"/>
  <c r="E1199" i="6" l="1"/>
  <c r="E1208" i="6" s="1"/>
  <c r="E1217" i="6" s="1"/>
  <c r="E1198" i="6"/>
  <c r="E1207" i="6" s="1"/>
  <c r="E1216" i="6" s="1"/>
  <c r="L423" i="6"/>
  <c r="L424" i="6" s="1"/>
  <c r="L425" i="6" s="1"/>
  <c r="H415" i="6"/>
  <c r="I416" i="6" s="1"/>
  <c r="G54" i="1" s="1"/>
  <c r="F235" i="2"/>
  <c r="F234" i="2"/>
  <c r="F210" i="2"/>
  <c r="F254" i="2"/>
  <c r="F253" i="2"/>
  <c r="F252" i="2"/>
  <c r="F251" i="2"/>
  <c r="L426" i="6" l="1"/>
  <c r="L427" i="6" s="1"/>
  <c r="L428" i="6" s="1"/>
  <c r="L429" i="6" s="1"/>
  <c r="L430" i="6" s="1"/>
  <c r="L431" i="6" s="1"/>
  <c r="L432" i="6" s="1"/>
  <c r="L433" i="6" s="1"/>
  <c r="L434" i="6" s="1"/>
  <c r="L435" i="6" s="1"/>
  <c r="H425" i="6"/>
  <c r="B101" i="2"/>
  <c r="B100" i="2"/>
  <c r="B99" i="2"/>
  <c r="F99" i="2" s="1"/>
  <c r="B98" i="2"/>
  <c r="L436" i="6" l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H435" i="6"/>
  <c r="H426" i="6"/>
  <c r="I427" i="6" s="1"/>
  <c r="G56" i="1" s="1"/>
  <c r="F105" i="2"/>
  <c r="C73" i="2"/>
  <c r="F70" i="2"/>
  <c r="F72" i="2"/>
  <c r="L449" i="6" l="1"/>
  <c r="L450" i="6" s="1"/>
  <c r="L451" i="6" s="1"/>
  <c r="L452" i="6" s="1"/>
  <c r="L453" i="6" s="1"/>
  <c r="L454" i="6" s="1"/>
  <c r="L455" i="6" s="1"/>
  <c r="L456" i="6" s="1"/>
  <c r="L457" i="6" s="1"/>
  <c r="L458" i="6" s="1"/>
  <c r="H448" i="6"/>
  <c r="H436" i="6"/>
  <c r="I437" i="6" s="1"/>
  <c r="G57" i="1" s="1"/>
  <c r="H57" i="1" s="1"/>
  <c r="F98" i="2"/>
  <c r="L459" i="6" l="1"/>
  <c r="L460" i="6" s="1"/>
  <c r="L461" i="6" s="1"/>
  <c r="L462" i="6" s="1"/>
  <c r="L463" i="6" s="1"/>
  <c r="L464" i="6" s="1"/>
  <c r="L465" i="6" s="1"/>
  <c r="L466" i="6" s="1"/>
  <c r="L467" i="6" s="1"/>
  <c r="L468" i="6" s="1"/>
  <c r="H458" i="6"/>
  <c r="H449" i="6"/>
  <c r="I450" i="6" s="1"/>
  <c r="G59" i="1" s="1"/>
  <c r="L469" i="6" l="1"/>
  <c r="L470" i="6" s="1"/>
  <c r="L471" i="6" s="1"/>
  <c r="L472" i="6" s="1"/>
  <c r="L473" i="6" s="1"/>
  <c r="L474" i="6" s="1"/>
  <c r="L475" i="6" s="1"/>
  <c r="L476" i="6" s="1"/>
  <c r="L477" i="6" s="1"/>
  <c r="L478" i="6" s="1"/>
  <c r="H468" i="6"/>
  <c r="H459" i="6"/>
  <c r="I460" i="6" s="1"/>
  <c r="G60" i="1" s="1"/>
  <c r="F40" i="2"/>
  <c r="F41" i="2" s="1"/>
  <c r="L479" i="6" l="1"/>
  <c r="L480" i="6" s="1"/>
  <c r="L481" i="6" s="1"/>
  <c r="L482" i="6" s="1"/>
  <c r="L483" i="6" s="1"/>
  <c r="L484" i="6" s="1"/>
  <c r="L485" i="6" s="1"/>
  <c r="L486" i="6" s="1"/>
  <c r="L487" i="6" s="1"/>
  <c r="L488" i="6" s="1"/>
  <c r="H478" i="6"/>
  <c r="H469" i="6"/>
  <c r="I470" i="6" s="1"/>
  <c r="G61" i="1" s="1"/>
  <c r="F85" i="2"/>
  <c r="L489" i="6" l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H488" i="6"/>
  <c r="H479" i="6"/>
  <c r="I480" i="6" s="1"/>
  <c r="G64" i="1" s="1"/>
  <c r="F304" i="2"/>
  <c r="L500" i="6" l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H499" i="6"/>
  <c r="H489" i="6"/>
  <c r="I490" i="6" s="1"/>
  <c r="G65" i="1" s="1"/>
  <c r="F178" i="2"/>
  <c r="F179" i="2"/>
  <c r="F180" i="2"/>
  <c r="F165" i="2"/>
  <c r="F166" i="2"/>
  <c r="F141" i="2"/>
  <c r="F142" i="2"/>
  <c r="F143" i="2"/>
  <c r="F84" i="2"/>
  <c r="F80" i="2"/>
  <c r="F73" i="2"/>
  <c r="F263" i="2"/>
  <c r="F262" i="2"/>
  <c r="F261" i="2"/>
  <c r="F260" i="2"/>
  <c r="F200" i="2"/>
  <c r="F199" i="2"/>
  <c r="F177" i="2"/>
  <c r="F172" i="2"/>
  <c r="F173" i="2" s="1"/>
  <c r="E78" i="1" s="1"/>
  <c r="F150" i="2"/>
  <c r="F149" i="2"/>
  <c r="F148" i="2"/>
  <c r="L511" i="6" l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H510" i="6"/>
  <c r="H500" i="6"/>
  <c r="I501" i="6" s="1"/>
  <c r="G69" i="1" s="1"/>
  <c r="E97" i="1"/>
  <c r="F182" i="2"/>
  <c r="F152" i="2"/>
  <c r="E71" i="1" s="1"/>
  <c r="F264" i="2"/>
  <c r="E109" i="1" s="1"/>
  <c r="F66" i="2"/>
  <c r="F67" i="2" s="1"/>
  <c r="E36" i="1" s="1"/>
  <c r="H36" i="1" s="1"/>
  <c r="F50" i="2"/>
  <c r="F51" i="2" s="1"/>
  <c r="E31" i="1" s="1"/>
  <c r="E23" i="1"/>
  <c r="F245" i="2"/>
  <c r="F244" i="2"/>
  <c r="F239" i="2"/>
  <c r="F115" i="2"/>
  <c r="F100" i="2"/>
  <c r="F101" i="2"/>
  <c r="F18" i="2"/>
  <c r="F19" i="2"/>
  <c r="L522" i="6" l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H521" i="6"/>
  <c r="H511" i="6"/>
  <c r="I512" i="6" s="1"/>
  <c r="G71" i="1" s="1"/>
  <c r="F190" i="2"/>
  <c r="E88" i="1"/>
  <c r="E99" i="1"/>
  <c r="F255" i="2"/>
  <c r="E105" i="1" s="1"/>
  <c r="L533" i="6" l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H532" i="6"/>
  <c r="H522" i="6"/>
  <c r="I523" i="6" s="1"/>
  <c r="G72" i="1" s="1"/>
  <c r="E90" i="1"/>
  <c r="F238" i="2"/>
  <c r="F312" i="2"/>
  <c r="F305" i="2"/>
  <c r="F307" i="2" s="1"/>
  <c r="E189" i="1" s="1"/>
  <c r="F280" i="2"/>
  <c r="F275" i="2"/>
  <c r="F270" i="2"/>
  <c r="F269" i="2"/>
  <c r="F268" i="2"/>
  <c r="F267" i="2"/>
  <c r="F247" i="2"/>
  <c r="F246" i="2"/>
  <c r="F237" i="2"/>
  <c r="F236" i="2"/>
  <c r="F227" i="2"/>
  <c r="F226" i="2"/>
  <c r="F225" i="2"/>
  <c r="F213" i="2"/>
  <c r="F212" i="2"/>
  <c r="F211" i="2"/>
  <c r="F209" i="2"/>
  <c r="F167" i="2"/>
  <c r="F169" i="2" s="1"/>
  <c r="F161" i="2"/>
  <c r="E73" i="1" s="1"/>
  <c r="F155" i="2"/>
  <c r="F140" i="2"/>
  <c r="E56" i="1"/>
  <c r="F114" i="2"/>
  <c r="F113" i="2"/>
  <c r="F112" i="2"/>
  <c r="F103" i="2"/>
  <c r="F102" i="2"/>
  <c r="F107" i="2" s="1"/>
  <c r="B185" i="2" s="1"/>
  <c r="B193" i="2" s="1"/>
  <c r="F193" i="2" s="1"/>
  <c r="F90" i="2"/>
  <c r="F94" i="2" s="1"/>
  <c r="F79" i="2"/>
  <c r="F78" i="2"/>
  <c r="F71" i="2"/>
  <c r="E25" i="1"/>
  <c r="F35" i="2"/>
  <c r="F36" i="2" s="1"/>
  <c r="E24" i="1" s="1"/>
  <c r="F23" i="2"/>
  <c r="F24" i="2" s="1"/>
  <c r="E19" i="1" s="1"/>
  <c r="F17" i="2"/>
  <c r="F20" i="2" s="1"/>
  <c r="E17" i="1" s="1"/>
  <c r="L544" i="6" l="1"/>
  <c r="L545" i="6" s="1"/>
  <c r="L546" i="6" s="1"/>
  <c r="L547" i="6" s="1"/>
  <c r="L548" i="6" s="1"/>
  <c r="L549" i="6" s="1"/>
  <c r="L550" i="6" s="1"/>
  <c r="L551" i="6" s="1"/>
  <c r="L552" i="6" s="1"/>
  <c r="L553" i="6" s="1"/>
  <c r="H543" i="6"/>
  <c r="H533" i="6"/>
  <c r="I534" i="6" s="1"/>
  <c r="G73" i="1" s="1"/>
  <c r="H73" i="1" s="1"/>
  <c r="F240" i="2"/>
  <c r="E116" i="1"/>
  <c r="F214" i="2"/>
  <c r="E98" i="1" s="1"/>
  <c r="E75" i="1"/>
  <c r="F156" i="2"/>
  <c r="E72" i="1" s="1"/>
  <c r="F248" i="2"/>
  <c r="E104" i="1" s="1"/>
  <c r="E101" i="1"/>
  <c r="E26" i="1"/>
  <c r="F81" i="2"/>
  <c r="E41" i="1" s="1"/>
  <c r="E45" i="1"/>
  <c r="E52" i="1"/>
  <c r="F144" i="2"/>
  <c r="E69" i="1" s="1"/>
  <c r="E100" i="1"/>
  <c r="F271" i="2"/>
  <c r="E110" i="1" s="1"/>
  <c r="F86" i="2"/>
  <c r="E40" i="1" s="1"/>
  <c r="F74" i="2"/>
  <c r="E37" i="1" s="1"/>
  <c r="F277" i="2"/>
  <c r="E112" i="1" s="1"/>
  <c r="F282" i="2"/>
  <c r="E114" i="1" s="1"/>
  <c r="H16" i="1"/>
  <c r="H17" i="1"/>
  <c r="H18" i="1"/>
  <c r="H19" i="1"/>
  <c r="H23" i="1"/>
  <c r="H24" i="1"/>
  <c r="H25" i="1"/>
  <c r="H27" i="1"/>
  <c r="H28" i="1"/>
  <c r="H29" i="1"/>
  <c r="H30" i="1"/>
  <c r="H31" i="1"/>
  <c r="H53" i="1"/>
  <c r="H54" i="1"/>
  <c r="H56" i="1"/>
  <c r="H59" i="1"/>
  <c r="H60" i="1"/>
  <c r="H61" i="1"/>
  <c r="H64" i="1"/>
  <c r="H71" i="1"/>
  <c r="L554" i="6" l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H553" i="6"/>
  <c r="H544" i="6"/>
  <c r="I545" i="6" s="1"/>
  <c r="G75" i="1" s="1"/>
  <c r="H75" i="1" s="1"/>
  <c r="H15" i="1"/>
  <c r="I15" i="1"/>
  <c r="D14" i="3" s="1"/>
  <c r="E48" i="1"/>
  <c r="H48" i="1" s="1"/>
  <c r="H47" i="1" s="1"/>
  <c r="H40" i="1"/>
  <c r="H72" i="1"/>
  <c r="H37" i="1"/>
  <c r="H69" i="1"/>
  <c r="H45" i="1"/>
  <c r="H52" i="1"/>
  <c r="H50" i="1" s="1"/>
  <c r="H41" i="1"/>
  <c r="H26" i="1"/>
  <c r="I22" i="1" s="1"/>
  <c r="F194" i="2"/>
  <c r="F185" i="2"/>
  <c r="F186" i="2" s="1"/>
  <c r="F135" i="2"/>
  <c r="F136" i="2" s="1"/>
  <c r="L565" i="6" l="1"/>
  <c r="L566" i="6" s="1"/>
  <c r="L567" i="6" s="1"/>
  <c r="L568" i="6" s="1"/>
  <c r="L569" i="6" s="1"/>
  <c r="L570" i="6" s="1"/>
  <c r="L571" i="6" s="1"/>
  <c r="L572" i="6" s="1"/>
  <c r="L573" i="6" s="1"/>
  <c r="L574" i="6" s="1"/>
  <c r="H564" i="6"/>
  <c r="H554" i="6"/>
  <c r="I555" i="6" s="1"/>
  <c r="G78" i="1" s="1"/>
  <c r="H78" i="1" s="1"/>
  <c r="H77" i="1" s="1"/>
  <c r="I77" i="1" s="1"/>
  <c r="J32" i="3" s="1"/>
  <c r="H67" i="1"/>
  <c r="H22" i="1"/>
  <c r="I43" i="1"/>
  <c r="E22" i="3" s="1"/>
  <c r="H43" i="1"/>
  <c r="I35" i="1"/>
  <c r="D18" i="3" s="1"/>
  <c r="H35" i="1"/>
  <c r="H39" i="1"/>
  <c r="I67" i="1"/>
  <c r="I47" i="1"/>
  <c r="I50" i="1"/>
  <c r="D16" i="3"/>
  <c r="E91" i="1"/>
  <c r="E89" i="1"/>
  <c r="E65" i="1"/>
  <c r="H65" i="1" s="1"/>
  <c r="I39" i="1"/>
  <c r="E20" i="3" s="1"/>
  <c r="L575" i="6" l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H574" i="6"/>
  <c r="H565" i="6"/>
  <c r="I566" i="6" s="1"/>
  <c r="G82" i="1" s="1"/>
  <c r="H82" i="1" s="1"/>
  <c r="I63" i="1"/>
  <c r="I28" i="3" s="1"/>
  <c r="H63" i="1"/>
  <c r="F22" i="3"/>
  <c r="D67" i="3"/>
  <c r="F24" i="3"/>
  <c r="G24" i="3"/>
  <c r="I26" i="3"/>
  <c r="H26" i="3"/>
  <c r="G26" i="3"/>
  <c r="E67" i="3"/>
  <c r="H30" i="3"/>
  <c r="I30" i="3"/>
  <c r="J30" i="3"/>
  <c r="L586" i="6" l="1"/>
  <c r="L587" i="6" s="1"/>
  <c r="L588" i="6" s="1"/>
  <c r="L589" i="6" s="1"/>
  <c r="L590" i="6" s="1"/>
  <c r="L591" i="6" s="1"/>
  <c r="L592" i="6" s="1"/>
  <c r="L593" i="6" s="1"/>
  <c r="L594" i="6" s="1"/>
  <c r="L595" i="6" s="1"/>
  <c r="L596" i="6" s="1"/>
  <c r="H585" i="6"/>
  <c r="H586" i="6" s="1"/>
  <c r="I587" i="6" s="1"/>
  <c r="G84" i="1" s="1"/>
  <c r="H84" i="1" s="1"/>
  <c r="H575" i="6"/>
  <c r="I576" i="6" s="1"/>
  <c r="G83" i="1" s="1"/>
  <c r="H83" i="1" s="1"/>
  <c r="F67" i="3"/>
  <c r="L597" i="6" l="1"/>
  <c r="L598" i="6" s="1"/>
  <c r="L599" i="6" s="1"/>
  <c r="L600" i="6" s="1"/>
  <c r="L601" i="6" s="1"/>
  <c r="L602" i="6" s="1"/>
  <c r="L603" i="6" s="1"/>
  <c r="L604" i="6" s="1"/>
  <c r="L605" i="6" s="1"/>
  <c r="L606" i="6" s="1"/>
  <c r="L607" i="6" s="1"/>
  <c r="L608" i="6" s="1"/>
  <c r="L609" i="6" s="1"/>
  <c r="H596" i="6"/>
  <c r="L610" i="6" l="1"/>
  <c r="L611" i="6" s="1"/>
  <c r="L612" i="6" s="1"/>
  <c r="L613" i="6" s="1"/>
  <c r="L614" i="6" s="1"/>
  <c r="L615" i="6" s="1"/>
  <c r="L616" i="6" s="1"/>
  <c r="L617" i="6" s="1"/>
  <c r="L618" i="6" s="1"/>
  <c r="L619" i="6" s="1"/>
  <c r="H609" i="6"/>
  <c r="H597" i="6"/>
  <c r="I598" i="6" s="1"/>
  <c r="G85" i="1" s="1"/>
  <c r="H85" i="1" s="1"/>
  <c r="H80" i="1" l="1"/>
  <c r="I80" i="1"/>
  <c r="L620" i="6"/>
  <c r="L621" i="6" s="1"/>
  <c r="L622" i="6" s="1"/>
  <c r="L623" i="6" s="1"/>
  <c r="L624" i="6" s="1"/>
  <c r="L625" i="6" s="1"/>
  <c r="L626" i="6" s="1"/>
  <c r="L627" i="6" s="1"/>
  <c r="L628" i="6" s="1"/>
  <c r="L629" i="6" s="1"/>
  <c r="H619" i="6"/>
  <c r="H610" i="6"/>
  <c r="I611" i="6" s="1"/>
  <c r="G88" i="1" s="1"/>
  <c r="H88" i="1" s="1"/>
  <c r="H629" i="6" l="1"/>
  <c r="L630" i="6"/>
  <c r="L631" i="6" s="1"/>
  <c r="L632" i="6" s="1"/>
  <c r="L633" i="6" s="1"/>
  <c r="L634" i="6" s="1"/>
  <c r="L635" i="6" s="1"/>
  <c r="L636" i="6" s="1"/>
  <c r="L637" i="6" s="1"/>
  <c r="L638" i="6" s="1"/>
  <c r="L639" i="6" s="1"/>
  <c r="H620" i="6"/>
  <c r="I621" i="6" s="1"/>
  <c r="G89" i="1" s="1"/>
  <c r="H89" i="1" s="1"/>
  <c r="I34" i="3" l="1"/>
  <c r="J34" i="3"/>
  <c r="H630" i="6"/>
  <c r="I631" i="6" s="1"/>
  <c r="G90" i="1" s="1"/>
  <c r="H90" i="1" s="1"/>
  <c r="L640" i="6"/>
  <c r="L641" i="6" s="1"/>
  <c r="L642" i="6" s="1"/>
  <c r="L643" i="6" s="1"/>
  <c r="L644" i="6" s="1"/>
  <c r="L645" i="6" s="1"/>
  <c r="L646" i="6" s="1"/>
  <c r="L647" i="6" s="1"/>
  <c r="L648" i="6" s="1"/>
  <c r="L649" i="6" s="1"/>
  <c r="H639" i="6"/>
  <c r="H649" i="6" l="1"/>
  <c r="L650" i="6"/>
  <c r="L651" i="6" s="1"/>
  <c r="L652" i="6" s="1"/>
  <c r="L653" i="6" s="1"/>
  <c r="L654" i="6" s="1"/>
  <c r="L655" i="6" s="1"/>
  <c r="L656" i="6" s="1"/>
  <c r="L657" i="6" s="1"/>
  <c r="L658" i="6" s="1"/>
  <c r="L659" i="6" s="1"/>
  <c r="H640" i="6"/>
  <c r="I641" i="6" s="1"/>
  <c r="G91" i="1" s="1"/>
  <c r="H91" i="1" s="1"/>
  <c r="H87" i="1" s="1"/>
  <c r="I87" i="1" l="1"/>
  <c r="H650" i="6"/>
  <c r="I651" i="6" s="1"/>
  <c r="G94" i="1" s="1"/>
  <c r="H94" i="1" s="1"/>
  <c r="H93" i="1" s="1"/>
  <c r="I93" i="1" s="1"/>
  <c r="H659" i="6"/>
  <c r="L660" i="6"/>
  <c r="L661" i="6" s="1"/>
  <c r="L662" i="6" s="1"/>
  <c r="L663" i="6" s="1"/>
  <c r="L664" i="6" s="1"/>
  <c r="L665" i="6" s="1"/>
  <c r="L666" i="6" s="1"/>
  <c r="L667" i="6" s="1"/>
  <c r="L668" i="6" s="1"/>
  <c r="L669" i="6" s="1"/>
  <c r="L670" i="6" l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H669" i="6"/>
  <c r="H660" i="6"/>
  <c r="I661" i="6" s="1"/>
  <c r="G97" i="1" s="1"/>
  <c r="H97" i="1" s="1"/>
  <c r="K36" i="3" l="1"/>
  <c r="J36" i="3"/>
  <c r="L682" i="6"/>
  <c r="L683" i="6" s="1"/>
  <c r="L684" i="6" s="1"/>
  <c r="L685" i="6" s="1"/>
  <c r="L686" i="6" s="1"/>
  <c r="L687" i="6" s="1"/>
  <c r="L688" i="6" s="1"/>
  <c r="L689" i="6" s="1"/>
  <c r="L690" i="6" s="1"/>
  <c r="L691" i="6" s="1"/>
  <c r="H681" i="6"/>
  <c r="H670" i="6"/>
  <c r="I671" i="6" s="1"/>
  <c r="G98" i="1" s="1"/>
  <c r="H98" i="1" s="1"/>
  <c r="H682" i="6" l="1"/>
  <c r="I683" i="6" s="1"/>
  <c r="G99" i="1" s="1"/>
  <c r="H99" i="1" s="1"/>
  <c r="L692" i="6"/>
  <c r="L693" i="6" s="1"/>
  <c r="L694" i="6" s="1"/>
  <c r="L695" i="6" s="1"/>
  <c r="L696" i="6" s="1"/>
  <c r="L697" i="6" s="1"/>
  <c r="L698" i="6" s="1"/>
  <c r="L699" i="6" s="1"/>
  <c r="L700" i="6" s="1"/>
  <c r="L701" i="6" s="1"/>
  <c r="H691" i="6"/>
  <c r="H692" i="6" l="1"/>
  <c r="I693" i="6" s="1"/>
  <c r="G100" i="1" s="1"/>
  <c r="H100" i="1" s="1"/>
  <c r="L702" i="6"/>
  <c r="L703" i="6" s="1"/>
  <c r="L704" i="6" s="1"/>
  <c r="L705" i="6" s="1"/>
  <c r="L706" i="6" s="1"/>
  <c r="L707" i="6" s="1"/>
  <c r="L708" i="6" s="1"/>
  <c r="L709" i="6" s="1"/>
  <c r="L710" i="6" s="1"/>
  <c r="L711" i="6" s="1"/>
  <c r="H701" i="6"/>
  <c r="H702" i="6" l="1"/>
  <c r="I703" i="6" s="1"/>
  <c r="G101" i="1" s="1"/>
  <c r="H101" i="1" s="1"/>
  <c r="I96" i="1" s="1"/>
  <c r="L712" i="6"/>
  <c r="L713" i="6" s="1"/>
  <c r="L714" i="6" s="1"/>
  <c r="L715" i="6" s="1"/>
  <c r="L716" i="6" s="1"/>
  <c r="L717" i="6" s="1"/>
  <c r="L718" i="6" s="1"/>
  <c r="L719" i="6" s="1"/>
  <c r="L720" i="6" s="1"/>
  <c r="L721" i="6" s="1"/>
  <c r="H711" i="6"/>
  <c r="H96" i="1" l="1"/>
  <c r="H712" i="6"/>
  <c r="I713" i="6" s="1"/>
  <c r="G104" i="1" s="1"/>
  <c r="H104" i="1" s="1"/>
  <c r="L722" i="6"/>
  <c r="L723" i="6" s="1"/>
  <c r="L724" i="6" s="1"/>
  <c r="L725" i="6" s="1"/>
  <c r="L726" i="6" s="1"/>
  <c r="L727" i="6" s="1"/>
  <c r="L728" i="6" s="1"/>
  <c r="L729" i="6" s="1"/>
  <c r="L730" i="6" s="1"/>
  <c r="L731" i="6" s="1"/>
  <c r="H721" i="6"/>
  <c r="I38" i="3" l="1"/>
  <c r="K38" i="3"/>
  <c r="J38" i="3"/>
  <c r="J40" i="3"/>
  <c r="I40" i="3"/>
  <c r="H722" i="6"/>
  <c r="I723" i="6" s="1"/>
  <c r="G105" i="1" s="1"/>
  <c r="H105" i="1" s="1"/>
  <c r="H103" i="1" s="1"/>
  <c r="L732" i="6"/>
  <c r="L733" i="6" s="1"/>
  <c r="L734" i="6" s="1"/>
  <c r="L735" i="6" s="1"/>
  <c r="L736" i="6" s="1"/>
  <c r="H731" i="6"/>
  <c r="L737" i="6" l="1"/>
  <c r="L738" i="6" s="1"/>
  <c r="L739" i="6" s="1"/>
  <c r="L740" i="6" s="1"/>
  <c r="L741" i="6" s="1"/>
  <c r="L742" i="6" s="1"/>
  <c r="L743" i="6" s="1"/>
  <c r="L744" i="6" s="1"/>
  <c r="L745" i="6" s="1"/>
  <c r="L746" i="6" s="1"/>
  <c r="L747" i="6" s="1"/>
  <c r="L748" i="6" s="1"/>
  <c r="L749" i="6" s="1"/>
  <c r="L750" i="6" s="1"/>
  <c r="L751" i="6" s="1"/>
  <c r="L755" i="6"/>
  <c r="L756" i="6" s="1"/>
  <c r="L757" i="6" s="1"/>
  <c r="L758" i="6" s="1"/>
  <c r="L759" i="6" s="1"/>
  <c r="L760" i="6" s="1"/>
  <c r="L761" i="6" s="1"/>
  <c r="I103" i="1"/>
  <c r="H732" i="6"/>
  <c r="I733" i="6" s="1"/>
  <c r="G109" i="1" s="1"/>
  <c r="H109" i="1" s="1"/>
  <c r="H741" i="6" l="1"/>
  <c r="H742" i="6" s="1"/>
  <c r="I743" i="6" s="1"/>
  <c r="G110" i="1" s="1"/>
  <c r="H110" i="1" s="1"/>
  <c r="L762" i="6"/>
  <c r="L763" i="6" s="1"/>
  <c r="H761" i="6"/>
  <c r="H762" i="6" s="1"/>
  <c r="I763" i="6" s="1"/>
  <c r="G113" i="1" s="1"/>
  <c r="H113" i="1" s="1"/>
  <c r="I42" i="3"/>
  <c r="J42" i="3"/>
  <c r="K42" i="3"/>
  <c r="L752" i="6"/>
  <c r="L753" i="6" s="1"/>
  <c r="L754" i="6" s="1"/>
  <c r="L766" i="6" s="1"/>
  <c r="L767" i="6" s="1"/>
  <c r="L768" i="6" s="1"/>
  <c r="L769" i="6" s="1"/>
  <c r="L770" i="6" s="1"/>
  <c r="L771" i="6" s="1"/>
  <c r="L772" i="6" s="1"/>
  <c r="H751" i="6"/>
  <c r="H752" i="6" l="1"/>
  <c r="I753" i="6" s="1"/>
  <c r="G112" i="1" s="1"/>
  <c r="H112" i="1" s="1"/>
  <c r="L773" i="6"/>
  <c r="L774" i="6" s="1"/>
  <c r="L775" i="6" s="1"/>
  <c r="L776" i="6" s="1"/>
  <c r="L777" i="6" s="1"/>
  <c r="L778" i="6" s="1"/>
  <c r="L779" i="6" s="1"/>
  <c r="L780" i="6" s="1"/>
  <c r="L781" i="6" s="1"/>
  <c r="L782" i="6" s="1"/>
  <c r="H772" i="6"/>
  <c r="H773" i="6" l="1"/>
  <c r="I774" i="6" s="1"/>
  <c r="G114" i="1" s="1"/>
  <c r="H114" i="1" s="1"/>
  <c r="L783" i="6"/>
  <c r="L784" i="6" s="1"/>
  <c r="L785" i="6" s="1"/>
  <c r="L786" i="6" s="1"/>
  <c r="L787" i="6" s="1"/>
  <c r="L788" i="6" s="1"/>
  <c r="L789" i="6" s="1"/>
  <c r="L790" i="6" s="1"/>
  <c r="L791" i="6" s="1"/>
  <c r="L792" i="6" s="1"/>
  <c r="H782" i="6"/>
  <c r="H783" i="6" l="1"/>
  <c r="I784" i="6" s="1"/>
  <c r="G116" i="1" s="1"/>
  <c r="H116" i="1" s="1"/>
  <c r="I107" i="1" s="1"/>
  <c r="L793" i="6"/>
  <c r="L794" i="6" s="1"/>
  <c r="L795" i="6" s="1"/>
  <c r="L796" i="6" s="1"/>
  <c r="L797" i="6" s="1"/>
  <c r="L798" i="6" s="1"/>
  <c r="L799" i="6" s="1"/>
  <c r="L800" i="6" s="1"/>
  <c r="L801" i="6" s="1"/>
  <c r="L802" i="6" s="1"/>
  <c r="H792" i="6"/>
  <c r="H107" i="1" l="1"/>
  <c r="K44" i="3"/>
  <c r="H793" i="6"/>
  <c r="I794" i="6" s="1"/>
  <c r="G120" i="1" s="1"/>
  <c r="H120" i="1" s="1"/>
  <c r="L803" i="6"/>
  <c r="L804" i="6" s="1"/>
  <c r="L805" i="6" s="1"/>
  <c r="H802" i="6"/>
  <c r="L847" i="6" l="1"/>
  <c r="L848" i="6" s="1"/>
  <c r="L849" i="6" s="1"/>
  <c r="L850" i="6" s="1"/>
  <c r="L851" i="6" s="1"/>
  <c r="L852" i="6" s="1"/>
  <c r="L853" i="6" s="1"/>
  <c r="L854" i="6" s="1"/>
  <c r="L855" i="6" s="1"/>
  <c r="L856" i="6" s="1"/>
  <c r="L857" i="6" s="1"/>
  <c r="L858" i="6" s="1"/>
  <c r="L859" i="6" s="1"/>
  <c r="L860" i="6" s="1"/>
  <c r="L861" i="6" s="1"/>
  <c r="L862" i="6" s="1"/>
  <c r="L863" i="6" s="1"/>
  <c r="L806" i="6"/>
  <c r="L807" i="6" s="1"/>
  <c r="L808" i="6" s="1"/>
  <c r="L809" i="6" s="1"/>
  <c r="L810" i="6" s="1"/>
  <c r="L811" i="6" s="1"/>
  <c r="L812" i="6" s="1"/>
  <c r="H803" i="6"/>
  <c r="I804" i="6" s="1"/>
  <c r="G121" i="1" s="1"/>
  <c r="H121" i="1" s="1"/>
  <c r="H853" i="6" l="1"/>
  <c r="H854" i="6" s="1"/>
  <c r="I855" i="6" s="1"/>
  <c r="G128" i="1" s="1"/>
  <c r="H128" i="1" s="1"/>
  <c r="L813" i="6"/>
  <c r="L814" i="6" s="1"/>
  <c r="L815" i="6" s="1"/>
  <c r="L816" i="6" s="1"/>
  <c r="L817" i="6" s="1"/>
  <c r="L818" i="6" s="1"/>
  <c r="L819" i="6" s="1"/>
  <c r="L820" i="6" s="1"/>
  <c r="L821" i="6" s="1"/>
  <c r="L822" i="6" s="1"/>
  <c r="H812" i="6"/>
  <c r="H813" i="6" s="1"/>
  <c r="I814" i="6" s="1"/>
  <c r="G123" i="1" s="1"/>
  <c r="L864" i="6"/>
  <c r="L865" i="6" s="1"/>
  <c r="L866" i="6" s="1"/>
  <c r="L867" i="6" s="1"/>
  <c r="L868" i="6" s="1"/>
  <c r="L869" i="6" s="1"/>
  <c r="L870" i="6" s="1"/>
  <c r="L871" i="6" s="1"/>
  <c r="L872" i="6" s="1"/>
  <c r="L873" i="6" s="1"/>
  <c r="H863" i="6"/>
  <c r="H123" i="1" l="1"/>
  <c r="L823" i="6"/>
  <c r="L824" i="6" s="1"/>
  <c r="L825" i="6" s="1"/>
  <c r="L826" i="6" s="1"/>
  <c r="L827" i="6" s="1"/>
  <c r="L828" i="6" s="1"/>
  <c r="L829" i="6" s="1"/>
  <c r="L830" i="6" s="1"/>
  <c r="L831" i="6" s="1"/>
  <c r="L832" i="6" s="1"/>
  <c r="H822" i="6"/>
  <c r="H864" i="6"/>
  <c r="I865" i="6" s="1"/>
  <c r="G129" i="1" s="1"/>
  <c r="H129" i="1" s="1"/>
  <c r="L874" i="6"/>
  <c r="L875" i="6" s="1"/>
  <c r="L876" i="6" s="1"/>
  <c r="L877" i="6" s="1"/>
  <c r="L878" i="6" s="1"/>
  <c r="L879" i="6" s="1"/>
  <c r="L880" i="6" s="1"/>
  <c r="L881" i="6" s="1"/>
  <c r="L882" i="6" s="1"/>
  <c r="L883" i="6" s="1"/>
  <c r="H873" i="6"/>
  <c r="H823" i="6" l="1"/>
  <c r="I824" i="6" s="1"/>
  <c r="G124" i="1" s="1"/>
  <c r="L833" i="6"/>
  <c r="L834" i="6" s="1"/>
  <c r="L835" i="6" s="1"/>
  <c r="L836" i="6" s="1"/>
  <c r="L837" i="6" s="1"/>
  <c r="L838" i="6" s="1"/>
  <c r="L839" i="6" s="1"/>
  <c r="L840" i="6" s="1"/>
  <c r="L841" i="6" s="1"/>
  <c r="L842" i="6" s="1"/>
  <c r="H832" i="6"/>
  <c r="H833" i="6" s="1"/>
  <c r="I834" i="6" s="1"/>
  <c r="G125" i="1" s="1"/>
  <c r="H874" i="6"/>
  <c r="I875" i="6" s="1"/>
  <c r="G130" i="1" s="1"/>
  <c r="H130" i="1" s="1"/>
  <c r="L884" i="6"/>
  <c r="L885" i="6" s="1"/>
  <c r="L886" i="6" s="1"/>
  <c r="H883" i="6"/>
  <c r="L887" i="6" l="1"/>
  <c r="L888" i="6" s="1"/>
  <c r="L889" i="6" s="1"/>
  <c r="L890" i="6" s="1"/>
  <c r="L891" i="6" s="1"/>
  <c r="L892" i="6" s="1"/>
  <c r="L893" i="6" s="1"/>
  <c r="L843" i="6"/>
  <c r="L844" i="6" s="1"/>
  <c r="H842" i="6"/>
  <c r="H124" i="1"/>
  <c r="H125" i="1"/>
  <c r="H884" i="6"/>
  <c r="I885" i="6" s="1"/>
  <c r="G132" i="1" s="1"/>
  <c r="H132" i="1" s="1"/>
  <c r="L894" i="6" l="1"/>
  <c r="L895" i="6" s="1"/>
  <c r="L897" i="6" s="1"/>
  <c r="L898" i="6" s="1"/>
  <c r="L899" i="6" s="1"/>
  <c r="L900" i="6" s="1"/>
  <c r="L901" i="6" s="1"/>
  <c r="L902" i="6" s="1"/>
  <c r="L903" i="6" s="1"/>
  <c r="H893" i="6"/>
  <c r="H894" i="6" s="1"/>
  <c r="I895" i="6" s="1"/>
  <c r="G136" i="1" s="1"/>
  <c r="H136" i="1" s="1"/>
  <c r="H843" i="6"/>
  <c r="I844" i="6" s="1"/>
  <c r="G126" i="1" s="1"/>
  <c r="H126" i="1" s="1"/>
  <c r="L904" i="6" l="1"/>
  <c r="L905" i="6" s="1"/>
  <c r="H903" i="6"/>
  <c r="H904" i="6" s="1"/>
  <c r="I905" i="6" s="1"/>
  <c r="G138" i="1" s="1"/>
  <c r="H138" i="1" s="1"/>
  <c r="I118" i="1"/>
  <c r="H118" i="1"/>
  <c r="L907" i="6" l="1"/>
  <c r="L908" i="6" s="1"/>
  <c r="L909" i="6" s="1"/>
  <c r="L910" i="6" s="1"/>
  <c r="L911" i="6" s="1"/>
  <c r="L912" i="6" s="1"/>
  <c r="L913" i="6" s="1"/>
  <c r="K46" i="3"/>
  <c r="I46" i="3"/>
  <c r="J46" i="3"/>
  <c r="G46" i="3"/>
  <c r="H46" i="3"/>
  <c r="H913" i="6" l="1"/>
  <c r="H914" i="6" s="1"/>
  <c r="I915" i="6" s="1"/>
  <c r="G140" i="1" s="1"/>
  <c r="H140" i="1" s="1"/>
  <c r="L914" i="6"/>
  <c r="L915" i="6" l="1"/>
  <c r="L917" i="6"/>
  <c r="L918" i="6" s="1"/>
  <c r="L919" i="6" s="1"/>
  <c r="L920" i="6" s="1"/>
  <c r="L921" i="6" s="1"/>
  <c r="L922" i="6" s="1"/>
  <c r="L923" i="6" s="1"/>
  <c r="L924" i="6" l="1"/>
  <c r="L925" i="6" s="1"/>
  <c r="L926" i="6" s="1"/>
  <c r="L927" i="6" s="1"/>
  <c r="L928" i="6" s="1"/>
  <c r="L929" i="6" s="1"/>
  <c r="L930" i="6" s="1"/>
  <c r="L931" i="6" s="1"/>
  <c r="L932" i="6" s="1"/>
  <c r="L933" i="6" s="1"/>
  <c r="H923" i="6"/>
  <c r="H933" i="6" l="1"/>
  <c r="H934" i="6" s="1"/>
  <c r="I935" i="6" s="1"/>
  <c r="G145" i="1" s="1"/>
  <c r="H145" i="1" s="1"/>
  <c r="L934" i="6"/>
  <c r="L935" i="6" s="1"/>
  <c r="L936" i="6" s="1"/>
  <c r="L937" i="6" s="1"/>
  <c r="L938" i="6" s="1"/>
  <c r="L939" i="6" s="1"/>
  <c r="L940" i="6" s="1"/>
  <c r="L941" i="6" s="1"/>
  <c r="L942" i="6" s="1"/>
  <c r="L943" i="6" s="1"/>
  <c r="H924" i="6"/>
  <c r="I925" i="6" s="1"/>
  <c r="G141" i="1" s="1"/>
  <c r="H141" i="1" s="1"/>
  <c r="H134" i="1" s="1"/>
  <c r="H943" i="6" l="1"/>
  <c r="H944" i="6" s="1"/>
  <c r="I945" i="6" s="1"/>
  <c r="G146" i="1" s="1"/>
  <c r="H146" i="1" s="1"/>
  <c r="L944" i="6"/>
  <c r="L945" i="6" s="1"/>
  <c r="L946" i="6" s="1"/>
  <c r="L947" i="6" s="1"/>
  <c r="L948" i="6" s="1"/>
  <c r="L949" i="6" s="1"/>
  <c r="L950" i="6" s="1"/>
  <c r="L951" i="6" s="1"/>
  <c r="L952" i="6" s="1"/>
  <c r="L953" i="6" s="1"/>
  <c r="L954" i="6" s="1"/>
  <c r="L955" i="6" s="1"/>
  <c r="L956" i="6" s="1"/>
  <c r="I134" i="1"/>
  <c r="L957" i="6" l="1"/>
  <c r="L958" i="6" s="1"/>
  <c r="L959" i="6" s="1"/>
  <c r="L960" i="6" s="1"/>
  <c r="L961" i="6" s="1"/>
  <c r="L962" i="6" s="1"/>
  <c r="L963" i="6" s="1"/>
  <c r="L964" i="6" s="1"/>
  <c r="L965" i="6" s="1"/>
  <c r="L966" i="6" s="1"/>
  <c r="L967" i="6" s="1"/>
  <c r="H956" i="6"/>
  <c r="H957" i="6" s="1"/>
  <c r="I958" i="6" s="1"/>
  <c r="G148" i="1" s="1"/>
  <c r="H148" i="1" s="1"/>
  <c r="K48" i="3"/>
  <c r="L968" i="6" l="1"/>
  <c r="L969" i="6" s="1"/>
  <c r="L970" i="6" s="1"/>
  <c r="L971" i="6" s="1"/>
  <c r="L972" i="6" s="1"/>
  <c r="L973" i="6" s="1"/>
  <c r="L974" i="6" s="1"/>
  <c r="L975" i="6" s="1"/>
  <c r="L976" i="6" s="1"/>
  <c r="L977" i="6" s="1"/>
  <c r="L978" i="6" s="1"/>
  <c r="L979" i="6" s="1"/>
  <c r="H967" i="6"/>
  <c r="H968" i="6" s="1"/>
  <c r="I969" i="6" s="1"/>
  <c r="G149" i="1" s="1"/>
  <c r="H149" i="1" s="1"/>
  <c r="L980" i="6" l="1"/>
  <c r="L981" i="6" s="1"/>
  <c r="L982" i="6" s="1"/>
  <c r="L983" i="6" s="1"/>
  <c r="L984" i="6" s="1"/>
  <c r="L985" i="6" s="1"/>
  <c r="L986" i="6" s="1"/>
  <c r="L987" i="6" s="1"/>
  <c r="L988" i="6" s="1"/>
  <c r="L989" i="6" s="1"/>
  <c r="H979" i="6"/>
  <c r="H980" i="6" s="1"/>
  <c r="I981" i="6" s="1"/>
  <c r="G150" i="1" s="1"/>
  <c r="H150" i="1" s="1"/>
  <c r="L990" i="6" l="1"/>
  <c r="L991" i="6" s="1"/>
  <c r="L992" i="6" s="1"/>
  <c r="L993" i="6" s="1"/>
  <c r="L994" i="6" s="1"/>
  <c r="L995" i="6" s="1"/>
  <c r="L996" i="6" s="1"/>
  <c r="L997" i="6" s="1"/>
  <c r="L998" i="6" s="1"/>
  <c r="L999" i="6" s="1"/>
  <c r="H989" i="6"/>
  <c r="H990" i="6" s="1"/>
  <c r="I991" i="6" s="1"/>
  <c r="G151" i="1" s="1"/>
  <c r="H151" i="1" s="1"/>
  <c r="L1000" i="6" l="1"/>
  <c r="L1001" i="6" s="1"/>
  <c r="L1002" i="6" s="1"/>
  <c r="L1003" i="6" s="1"/>
  <c r="L1004" i="6" s="1"/>
  <c r="L1005" i="6" s="1"/>
  <c r="L1006" i="6" s="1"/>
  <c r="L1007" i="6" s="1"/>
  <c r="L1008" i="6" s="1"/>
  <c r="L1009" i="6" s="1"/>
  <c r="H999" i="6"/>
  <c r="H1000" i="6" s="1"/>
  <c r="I1001" i="6" s="1"/>
  <c r="G153" i="1" s="1"/>
  <c r="H153" i="1" s="1"/>
  <c r="I143" i="1" l="1"/>
  <c r="H143" i="1"/>
  <c r="H1009" i="6"/>
  <c r="H1010" i="6" s="1"/>
  <c r="I1011" i="6" s="1"/>
  <c r="G156" i="1" s="1"/>
  <c r="H156" i="1" s="1"/>
  <c r="L1010" i="6"/>
  <c r="L1011" i="6" s="1"/>
  <c r="L1012" i="6" s="1"/>
  <c r="L1013" i="6" s="1"/>
  <c r="L1014" i="6" s="1"/>
  <c r="L1015" i="6" s="1"/>
  <c r="L1016" i="6" s="1"/>
  <c r="L1017" i="6" s="1"/>
  <c r="L1018" i="6" s="1"/>
  <c r="L1019" i="6" s="1"/>
  <c r="L1020" i="6" l="1"/>
  <c r="L1021" i="6" s="1"/>
  <c r="L1022" i="6" s="1"/>
  <c r="L1023" i="6" s="1"/>
  <c r="L1024" i="6" s="1"/>
  <c r="L1025" i="6" s="1"/>
  <c r="L1026" i="6" s="1"/>
  <c r="L1027" i="6" s="1"/>
  <c r="L1028" i="6" s="1"/>
  <c r="H1019" i="6"/>
  <c r="H50" i="3"/>
  <c r="H67" i="3" s="1"/>
  <c r="G50" i="3"/>
  <c r="G67" i="3" s="1"/>
  <c r="H1020" i="6" l="1"/>
  <c r="I1021" i="6" s="1"/>
  <c r="G157" i="1" s="1"/>
  <c r="L1043" i="6"/>
  <c r="L1044" i="6" s="1"/>
  <c r="L1045" i="6" s="1"/>
  <c r="L1046" i="6" s="1"/>
  <c r="L1047" i="6" s="1"/>
  <c r="L1048" i="6" s="1"/>
  <c r="L1049" i="6" s="1"/>
  <c r="L1050" i="6" s="1"/>
  <c r="L1051" i="6" s="1"/>
  <c r="L1029" i="6"/>
  <c r="H1029" i="6" l="1"/>
  <c r="H1030" i="6" s="1"/>
  <c r="I1031" i="6" s="1"/>
  <c r="G158" i="1" s="1"/>
  <c r="H158" i="1" s="1"/>
  <c r="L1030" i="6"/>
  <c r="L1031" i="6" s="1"/>
  <c r="L1032" i="6" s="1"/>
  <c r="L1033" i="6" s="1"/>
  <c r="L1034" i="6" s="1"/>
  <c r="L1035" i="6" s="1"/>
  <c r="L1036" i="6" s="1"/>
  <c r="L1037" i="6" s="1"/>
  <c r="L1039" i="6" s="1"/>
  <c r="L1040" i="6" s="1"/>
  <c r="L1052" i="6"/>
  <c r="L1053" i="6" s="1"/>
  <c r="L1054" i="6" s="1"/>
  <c r="L1055" i="6" s="1"/>
  <c r="L1056" i="6" s="1"/>
  <c r="L1057" i="6" s="1"/>
  <c r="L1058" i="6" s="1"/>
  <c r="L1059" i="6" s="1"/>
  <c r="L1060" i="6" s="1"/>
  <c r="L1061" i="6" s="1"/>
  <c r="L1062" i="6" s="1"/>
  <c r="H1051" i="6"/>
  <c r="H1052" i="6" s="1"/>
  <c r="I1053" i="6" s="1"/>
  <c r="G162" i="1" s="1"/>
  <c r="H162" i="1" s="1"/>
  <c r="L1063" i="6" l="1"/>
  <c r="L1064" i="6" s="1"/>
  <c r="L1065" i="6" s="1"/>
  <c r="L1066" i="6" s="1"/>
  <c r="L1067" i="6" s="1"/>
  <c r="L1068" i="6" s="1"/>
  <c r="L1069" i="6" s="1"/>
  <c r="L1070" i="6" s="1"/>
  <c r="L1071" i="6" s="1"/>
  <c r="L1072" i="6" s="1"/>
  <c r="L1073" i="6" s="1"/>
  <c r="H1062" i="6"/>
  <c r="H1063" i="6" s="1"/>
  <c r="I1064" i="6" s="1"/>
  <c r="G163" i="1" s="1"/>
  <c r="H163" i="1" s="1"/>
  <c r="H1040" i="6"/>
  <c r="H1041" i="6" s="1"/>
  <c r="I1042" i="6" s="1"/>
  <c r="G161" i="1" s="1"/>
  <c r="H161" i="1" s="1"/>
  <c r="L1041" i="6"/>
  <c r="L1042" i="6" s="1"/>
  <c r="L1074" i="6" l="1"/>
  <c r="L1075" i="6" s="1"/>
  <c r="L1076" i="6" s="1"/>
  <c r="L1077" i="6" s="1"/>
  <c r="L1078" i="6" s="1"/>
  <c r="L1079" i="6" s="1"/>
  <c r="L1080" i="6" s="1"/>
  <c r="L1081" i="6" s="1"/>
  <c r="L1082" i="6" s="1"/>
  <c r="L1083" i="6" s="1"/>
  <c r="L1084" i="6" s="1"/>
  <c r="H1073" i="6"/>
  <c r="H1074" i="6" s="1"/>
  <c r="I1075" i="6" s="1"/>
  <c r="G164" i="1" s="1"/>
  <c r="H164" i="1" s="1"/>
  <c r="L1085" i="6" l="1"/>
  <c r="L1086" i="6" s="1"/>
  <c r="H1084" i="6"/>
  <c r="H1085" i="6" s="1"/>
  <c r="I1086" i="6" s="1"/>
  <c r="G165" i="1" s="1"/>
  <c r="H165" i="1" s="1"/>
  <c r="L1120" i="6" l="1"/>
  <c r="L1121" i="6" s="1"/>
  <c r="L1122" i="6" s="1"/>
  <c r="L1123" i="6" s="1"/>
  <c r="L1124" i="6" s="1"/>
  <c r="L1125" i="6" s="1"/>
  <c r="L1126" i="6" s="1"/>
  <c r="L1127" i="6" s="1"/>
  <c r="L1128" i="6" s="1"/>
  <c r="L1087" i="6"/>
  <c r="L1088" i="6" s="1"/>
  <c r="L1089" i="6" s="1"/>
  <c r="L1090" i="6" s="1"/>
  <c r="L1091" i="6" s="1"/>
  <c r="L1092" i="6" s="1"/>
  <c r="L1093" i="6" s="1"/>
  <c r="L1094" i="6" s="1"/>
  <c r="L1095" i="6" s="1"/>
  <c r="H1095" i="6" l="1"/>
  <c r="H1096" i="6" s="1"/>
  <c r="I1097" i="6" s="1"/>
  <c r="G166" i="1" s="1"/>
  <c r="H166" i="1" s="1"/>
  <c r="L1096" i="6"/>
  <c r="L1097" i="6" s="1"/>
  <c r="L1098" i="6" s="1"/>
  <c r="L1099" i="6" s="1"/>
  <c r="L1100" i="6" s="1"/>
  <c r="L1101" i="6" s="1"/>
  <c r="L1102" i="6" s="1"/>
  <c r="L1103" i="6" s="1"/>
  <c r="L1104" i="6" s="1"/>
  <c r="L1105" i="6" s="1"/>
  <c r="L1106" i="6" s="1"/>
  <c r="L1129" i="6"/>
  <c r="L1130" i="6" s="1"/>
  <c r="L1131" i="6" s="1"/>
  <c r="L1132" i="6" s="1"/>
  <c r="L1133" i="6" s="1"/>
  <c r="L1134" i="6" s="1"/>
  <c r="L1135" i="6" s="1"/>
  <c r="L1136" i="6" s="1"/>
  <c r="L1137" i="6" s="1"/>
  <c r="L1138" i="6" s="1"/>
  <c r="H1128" i="6"/>
  <c r="H1129" i="6" s="1"/>
  <c r="I1130" i="6" s="1"/>
  <c r="G169" i="1" s="1"/>
  <c r="H169" i="1" s="1"/>
  <c r="H1106" i="6" l="1"/>
  <c r="H1107" i="6" s="1"/>
  <c r="I1108" i="6" s="1"/>
  <c r="G167" i="1" s="1"/>
  <c r="H167" i="1" s="1"/>
  <c r="L1107" i="6"/>
  <c r="L1108" i="6" s="1"/>
  <c r="L1109" i="6" s="1"/>
  <c r="L1110" i="6" s="1"/>
  <c r="L1111" i="6" s="1"/>
  <c r="L1112" i="6" s="1"/>
  <c r="L1113" i="6" s="1"/>
  <c r="L1114" i="6" s="1"/>
  <c r="L1115" i="6" s="1"/>
  <c r="L1116" i="6" s="1"/>
  <c r="L1117" i="6" s="1"/>
  <c r="H1138" i="6"/>
  <c r="H1139" i="6" s="1"/>
  <c r="I1140" i="6" s="1"/>
  <c r="G170" i="1" s="1"/>
  <c r="H170" i="1" s="1"/>
  <c r="L1139" i="6"/>
  <c r="L1140" i="6" s="1"/>
  <c r="L1118" i="6" l="1"/>
  <c r="L1119" i="6" s="1"/>
  <c r="H1117" i="6"/>
  <c r="H1118" i="6" s="1"/>
  <c r="I1119" i="6" s="1"/>
  <c r="G168" i="1" s="1"/>
  <c r="H168" i="1" s="1"/>
  <c r="H160" i="1" s="1"/>
  <c r="L1141" i="6"/>
  <c r="L1142" i="6" s="1"/>
  <c r="L1143" i="6" s="1"/>
  <c r="L1144" i="6" s="1"/>
  <c r="L1145" i="6" s="1"/>
  <c r="L1146" i="6" s="1"/>
  <c r="L1147" i="6" s="1"/>
  <c r="L1148" i="6" s="1"/>
  <c r="L1161" i="6"/>
  <c r="L1162" i="6" s="1"/>
  <c r="L1163" i="6" s="1"/>
  <c r="L1164" i="6" s="1"/>
  <c r="L1165" i="6" s="1"/>
  <c r="L1166" i="6" s="1"/>
  <c r="L1167" i="6" s="1"/>
  <c r="L1168" i="6" s="1"/>
  <c r="H157" i="1"/>
  <c r="I155" i="1" s="1"/>
  <c r="I160" i="1" l="1"/>
  <c r="K54" i="3" s="1"/>
  <c r="L1149" i="6"/>
  <c r="L1150" i="6" s="1"/>
  <c r="L1151" i="6" s="1"/>
  <c r="L1152" i="6" s="1"/>
  <c r="L1153" i="6" s="1"/>
  <c r="L1154" i="6" s="1"/>
  <c r="L1155" i="6" s="1"/>
  <c r="L1156" i="6" s="1"/>
  <c r="L1157" i="6" s="1"/>
  <c r="L1158" i="6" s="1"/>
  <c r="L1159" i="6" s="1"/>
  <c r="H1148" i="6"/>
  <c r="H1149" i="6" s="1"/>
  <c r="I1150" i="6" s="1"/>
  <c r="G173" i="1" s="1"/>
  <c r="H173" i="1" s="1"/>
  <c r="H1168" i="6"/>
  <c r="H1169" i="6" s="1"/>
  <c r="I1170" i="6" s="1"/>
  <c r="G177" i="1" s="1"/>
  <c r="H177" i="1" s="1"/>
  <c r="L1169" i="6"/>
  <c r="L1170" i="6" s="1"/>
  <c r="K52" i="3"/>
  <c r="H155" i="1"/>
  <c r="I176" i="1" l="1"/>
  <c r="K58" i="3" s="1"/>
  <c r="H176" i="1"/>
  <c r="L1171" i="6"/>
  <c r="L1172" i="6" s="1"/>
  <c r="L1173" i="6" s="1"/>
  <c r="L1174" i="6" s="1"/>
  <c r="L1175" i="6" s="1"/>
  <c r="L1176" i="6" s="1"/>
  <c r="L1177" i="6" s="1"/>
  <c r="L1178" i="6" s="1"/>
  <c r="H1178" i="6" s="1"/>
  <c r="H1179" i="6" s="1"/>
  <c r="I1180" i="6" s="1"/>
  <c r="G180" i="1" s="1"/>
  <c r="H180" i="1" s="1"/>
  <c r="I179" i="1" l="1"/>
  <c r="H179" i="1"/>
  <c r="L1179" i="6"/>
  <c r="L1180" i="6" s="1"/>
  <c r="L1181" i="6" s="1"/>
  <c r="L1182" i="6" s="1"/>
  <c r="L1183" i="6" s="1"/>
  <c r="L1184" i="6" s="1"/>
  <c r="L1185" i="6" s="1"/>
  <c r="L1186" i="6" s="1"/>
  <c r="L1187" i="6" s="1"/>
  <c r="L1188" i="6" s="1"/>
  <c r="L1189" i="6" s="1"/>
  <c r="L1190" i="6" s="1"/>
  <c r="L1202" i="6" s="1"/>
  <c r="L1203" i="6" s="1"/>
  <c r="L1204" i="6" s="1"/>
  <c r="L1205" i="6" s="1"/>
  <c r="L1206" i="6" s="1"/>
  <c r="L1207" i="6" s="1"/>
  <c r="L1208" i="6" s="1"/>
  <c r="L1160" i="6"/>
  <c r="H1158" i="6"/>
  <c r="L1209" i="6" l="1"/>
  <c r="L1210" i="6" s="1"/>
  <c r="L1211" i="6" s="1"/>
  <c r="L1212" i="6" s="1"/>
  <c r="L1213" i="6" s="1"/>
  <c r="L1214" i="6" s="1"/>
  <c r="L1215" i="6" s="1"/>
  <c r="L1216" i="6" s="1"/>
  <c r="H1207" i="6"/>
  <c r="L1201" i="6"/>
  <c r="L1191" i="6"/>
  <c r="L1192" i="6" s="1"/>
  <c r="L1193" i="6" s="1"/>
  <c r="L1194" i="6" s="1"/>
  <c r="L1195" i="6" s="1"/>
  <c r="L1196" i="6" s="1"/>
  <c r="L1197" i="6" s="1"/>
  <c r="L1198" i="6" s="1"/>
  <c r="H1188" i="6"/>
  <c r="H1189" i="6" s="1"/>
  <c r="I1190" i="6" s="1"/>
  <c r="G183" i="1" s="1"/>
  <c r="H183" i="1" s="1"/>
  <c r="J60" i="3"/>
  <c r="I60" i="3"/>
  <c r="H1159" i="6"/>
  <c r="I1160" i="6" s="1"/>
  <c r="G174" i="1" s="1"/>
  <c r="H174" i="1" s="1"/>
  <c r="H1216" i="6" l="1"/>
  <c r="L1217" i="6"/>
  <c r="L1218" i="6" s="1"/>
  <c r="L1219" i="6" s="1"/>
  <c r="L1220" i="6" s="1"/>
  <c r="L1221" i="6" s="1"/>
  <c r="L1222" i="6" s="1"/>
  <c r="L1223" i="6" s="1"/>
  <c r="L1224" i="6" s="1"/>
  <c r="L1225" i="6" s="1"/>
  <c r="L1226" i="6" s="1"/>
  <c r="H1208" i="6"/>
  <c r="I1209" i="6" s="1"/>
  <c r="G187" i="1" s="1"/>
  <c r="H1198" i="6"/>
  <c r="H1199" i="6" s="1"/>
  <c r="I1200" i="6" s="1"/>
  <c r="G184" i="1" s="1"/>
  <c r="L1199" i="6"/>
  <c r="L1200" i="6" s="1"/>
  <c r="H172" i="1"/>
  <c r="I172" i="1"/>
  <c r="L1227" i="6" l="1"/>
  <c r="L1228" i="6" s="1"/>
  <c r="H1226" i="6"/>
  <c r="H1227" i="6" s="1"/>
  <c r="I1228" i="6" s="1"/>
  <c r="G189" i="1" s="1"/>
  <c r="H189" i="1" s="1"/>
  <c r="H1217" i="6"/>
  <c r="I1218" i="6" s="1"/>
  <c r="G188" i="1" s="1"/>
  <c r="H188" i="1" s="1"/>
  <c r="H187" i="1"/>
  <c r="H184" i="1"/>
  <c r="K56" i="3"/>
  <c r="L1254" i="6" l="1"/>
  <c r="L1255" i="6" s="1"/>
  <c r="L1229" i="6"/>
  <c r="L1230" i="6" s="1"/>
  <c r="L1231" i="6" s="1"/>
  <c r="H182" i="1"/>
  <c r="I182" i="1"/>
  <c r="L1233" i="6" l="1"/>
  <c r="L1232" i="6"/>
  <c r="L1234" i="6" s="1"/>
  <c r="L1236" i="6" s="1"/>
  <c r="L1238" i="6" s="1"/>
  <c r="L1240" i="6" s="1"/>
  <c r="L1242" i="6" s="1"/>
  <c r="L1244" i="6" s="1"/>
  <c r="H1255" i="6"/>
  <c r="H1256" i="6" s="1"/>
  <c r="I1257" i="6" s="1"/>
  <c r="G194" i="1" s="1"/>
  <c r="H194" i="1" s="1"/>
  <c r="L1256" i="6"/>
  <c r="L1257" i="6" s="1"/>
  <c r="L1258" i="6" s="1"/>
  <c r="K62" i="3"/>
  <c r="H1236" i="6" l="1"/>
  <c r="H1237" i="6" s="1"/>
  <c r="I1238" i="6" s="1"/>
  <c r="G190" i="1" s="1"/>
  <c r="H190" i="1" s="1"/>
  <c r="L1235" i="6"/>
  <c r="L1237" i="6" s="1"/>
  <c r="L1239" i="6" s="1"/>
  <c r="L1241" i="6" s="1"/>
  <c r="L1243" i="6" s="1"/>
  <c r="L1245" i="6" s="1"/>
  <c r="L1246" i="6" s="1"/>
  <c r="I193" i="1"/>
  <c r="K66" i="3" s="1"/>
  <c r="K67" i="3" s="1"/>
  <c r="H193" i="1"/>
  <c r="H1246" i="6" l="1"/>
  <c r="H1247" i="6" s="1"/>
  <c r="I1248" i="6" s="1"/>
  <c r="G191" i="1" s="1"/>
  <c r="H191" i="1" s="1"/>
  <c r="L1247" i="6"/>
  <c r="L1248" i="6" s="1"/>
  <c r="H186" i="1" l="1"/>
  <c r="H196" i="1" s="1"/>
  <c r="I186" i="1"/>
  <c r="I196" i="1" l="1"/>
  <c r="J64" i="3" l="1"/>
  <c r="J67" i="3" s="1"/>
  <c r="I64" i="3"/>
  <c r="I67" i="3" s="1"/>
  <c r="K68" i="3" l="1"/>
</calcChain>
</file>

<file path=xl/sharedStrings.xml><?xml version="1.0" encoding="utf-8"?>
<sst xmlns="http://schemas.openxmlformats.org/spreadsheetml/2006/main" count="1868" uniqueCount="757">
  <si>
    <t>M3</t>
  </si>
  <si>
    <t>M2</t>
  </si>
  <si>
    <t>M</t>
  </si>
  <si>
    <t>Limpeza geral e entrega da obra</t>
  </si>
  <si>
    <t>Bloco de concreto intertravado e=9cm (incl. colchao de areia e rejuntamento)</t>
  </si>
  <si>
    <t>CJ</t>
  </si>
  <si>
    <t>UN</t>
  </si>
  <si>
    <t>Ventilador de teto</t>
  </si>
  <si>
    <t>Torre em conc.armado p/ cx.d'agua h=6,0m-base 2.0x2.0m</t>
  </si>
  <si>
    <t>Quadro magnético branco c/ apoio para apagador e pincéis e moldura em alumínio</t>
  </si>
  <si>
    <t>Escada de marinheiro c/ proteçao</t>
  </si>
  <si>
    <t>Bacia sifonada  - PNE</t>
  </si>
  <si>
    <t>Bacia sifonada c/cx. descarga acoplada c/ assento</t>
  </si>
  <si>
    <t>Barra em aço inox (PNE)</t>
  </si>
  <si>
    <t>Bebedouro aço inox c/4 torneiras e filtro (det.5)</t>
  </si>
  <si>
    <t>Lavatorio de louça c/col.,torn.,mistur.,sifao e valv.</t>
  </si>
  <si>
    <t>Mictório coletivo em aço c/ registro de pressão - 1,5m</t>
  </si>
  <si>
    <t>Pia 02 cubas em aço inox.c/torn.,sifoes e valv.(2.0m)</t>
  </si>
  <si>
    <t>Porta papel higiênico - Polipropileno</t>
  </si>
  <si>
    <t>Porta toalha de papel - Polipropileno</t>
  </si>
  <si>
    <t>Saboneteira c/ reservatório - Polipropileno</t>
  </si>
  <si>
    <t>Extintor de incêndio (pó químico) - 12 kg</t>
  </si>
  <si>
    <t>Extintor de incêndio ABC - 12Kg</t>
  </si>
  <si>
    <t>Extintor de incendio CO2-6kg</t>
  </si>
  <si>
    <t>Joelho/Cotovelo 90º RC em PVC - JS - 100mm-LS</t>
  </si>
  <si>
    <t>Fossa septica em concreto armado - cap=150 pessoas</t>
  </si>
  <si>
    <t>Ponto de esgoto (incl. tubos, conexoes,cx. e ralos)</t>
  </si>
  <si>
    <t>Pt</t>
  </si>
  <si>
    <t>Sumidouro em alvenaria c/ tpo.em concreto - cap=150 pessoas</t>
  </si>
  <si>
    <t>Tubo em PVC - 100mm (LS)</t>
  </si>
  <si>
    <t>Ponto de agua (incl. tubos e conexoes)</t>
  </si>
  <si>
    <t>Reservatório em fibra de vidro  3.000 L</t>
  </si>
  <si>
    <t>Luminária  p/ lâmp PLL de embutir</t>
  </si>
  <si>
    <t>Ponto de força (tubul., fiaçao e disjuntor) acima de 200W</t>
  </si>
  <si>
    <t>Ponto de luz / força (c/tubul., cx. e fiaçao) ate 200W</t>
  </si>
  <si>
    <t>Ponto p/ ventilador de teto (c/ fiaçao)</t>
  </si>
  <si>
    <t>Disjuntor 01P - 10 a 30A - PADRÃO DIN</t>
  </si>
  <si>
    <t>Disjuntor 01P - 40 e 50A - PADRÃO DIN</t>
  </si>
  <si>
    <t>Disjuntor 02P - 15 a 50A - PADRÃO DIN</t>
  </si>
  <si>
    <t>Disjuntor 03P - 15 a 50A - PADRÃO DIN</t>
  </si>
  <si>
    <t>Centro de distribuição p/ 16 disjuntores (c/ barramento)</t>
  </si>
  <si>
    <t>Quadro de mediçao trifasico (c/ disjuntor)</t>
  </si>
  <si>
    <t>Acrílica para piso</t>
  </si>
  <si>
    <t>Acrilica (sobre pintura antiga)</t>
  </si>
  <si>
    <t>Acrilica fosca int./ext. c/massa e selador - 3 demaos</t>
  </si>
  <si>
    <t>Esmalte sobre grade de ferro (superf. aparelhada)</t>
  </si>
  <si>
    <t>Esmalte sobre madeira c/ massa e selador</t>
  </si>
  <si>
    <t>Barroteamento em madeira de lei p/ forro PVC</t>
  </si>
  <si>
    <t>Forro em lambri de PVC</t>
  </si>
  <si>
    <t>Calçada (incl.alicerce, baldrame e concreto c/ junta seca)</t>
  </si>
  <si>
    <t>Camada impermeabilizadora e=10cm c/ seixo</t>
  </si>
  <si>
    <t>Camada regularizadora no traço 1:4</t>
  </si>
  <si>
    <t>Cerâmica anti-derrapante</t>
  </si>
  <si>
    <t>Lajota ceramica PEI-V</t>
  </si>
  <si>
    <t>Rodape ceramico</t>
  </si>
  <si>
    <t>Cerâmica 20x20cm</t>
  </si>
  <si>
    <t>Chapisco de cimento e areia no traço 1:3</t>
  </si>
  <si>
    <t>Fechadura para porta de banheiro</t>
  </si>
  <si>
    <t>Fechadura para porta interna</t>
  </si>
  <si>
    <t>Ferragens p/ porta de banheiro</t>
  </si>
  <si>
    <t>Ferragens p/ porta interna 1 fl.</t>
  </si>
  <si>
    <t>Vidro temperado incolor e= 8mm com ferragens</t>
  </si>
  <si>
    <t>Esquadria de alum.de correr c/ vidro e ferragens</t>
  </si>
  <si>
    <t>Grade de ferro em metalom  (incl. pint.anti-corrosiva)</t>
  </si>
  <si>
    <t>Porta de aço-esteira de enrolar c/ferr.(incl.pint.anti-corrosiva)</t>
  </si>
  <si>
    <t>Portão de ferro em metalom (incl. pintura anti corrosiva)</t>
  </si>
  <si>
    <t>Porta mad. compens. c/ caix. aduela e alizar</t>
  </si>
  <si>
    <t>Aplicação de Neutrol s/ concreto/alvenaria</t>
  </si>
  <si>
    <t>Imunização p/madeira c/carbolineum</t>
  </si>
  <si>
    <t>Calha em chapa galvanizada</t>
  </si>
  <si>
    <t>Cumeeira de barro</t>
  </si>
  <si>
    <t>Rincão em chapa galvanizada - l=1,0m</t>
  </si>
  <si>
    <t>Encaibramento e ripamento</t>
  </si>
  <si>
    <t>Tesoura em mad. de lei p/ vao de  6.0m</t>
  </si>
  <si>
    <t>Alvenaria tijolo de barro a cutelo</t>
  </si>
  <si>
    <t>Barracão de madeira (incl. instalações)</t>
  </si>
  <si>
    <t>Mobilização e Desmobilização de pessoal e equipamentos</t>
  </si>
  <si>
    <t>Placa da obra em chapa galvanizada</t>
  </si>
  <si>
    <t>Demolição de piso incl. camada impermeabilizadora</t>
  </si>
  <si>
    <t>Demolição manual de alvenaria de tijolo</t>
  </si>
  <si>
    <t>Retirada de esquadria sem aproveitamento</t>
  </si>
  <si>
    <t>Retirada de grade de ferro</t>
  </si>
  <si>
    <t>Retirada de louça sanitária</t>
  </si>
  <si>
    <t>Retirada de pilar de madeira</t>
  </si>
  <si>
    <t>Retirada de ponto de água/esgoto</t>
  </si>
  <si>
    <t>Retirada de ponto elétrico</t>
  </si>
  <si>
    <t>Retirada de reboco ou emboço</t>
  </si>
  <si>
    <t>Escavação manual ate 1.50m de profundidade</t>
  </si>
  <si>
    <t>Baldrame em concreto armado c/ cinta de amarração</t>
  </si>
  <si>
    <t>Bloco em concreto armado p/ fundaçao (incl. forma)</t>
  </si>
  <si>
    <t>ESTRUTURA:</t>
  </si>
  <si>
    <t>VIDROS</t>
  </si>
  <si>
    <t>INSTALAÇÕES ELÉTRICAS</t>
  </si>
  <si>
    <t>PONTOS, TOMADAS E INTERRUPTORES:</t>
  </si>
  <si>
    <t>LUMINÁRIAS:</t>
  </si>
  <si>
    <t>AGUA FRIA: TUBOS,VÁLVULAS E REGISTROS</t>
  </si>
  <si>
    <t>ESGOTO: TUBOS,FOSSAS,SUMIDOUROS E CAIXAS</t>
  </si>
  <si>
    <t>CONEXÕES (LS)</t>
  </si>
  <si>
    <t>OUTROS ELEMENTOS</t>
  </si>
  <si>
    <t>APARELHOS, LOUÇAS, METAIS E ACESSÓRIOS SANITÁRIOS:</t>
  </si>
  <si>
    <t>Quantidade</t>
  </si>
  <si>
    <t>Preço Unitario s/ BDI</t>
  </si>
  <si>
    <t>Preço Unitario c/ BDI</t>
  </si>
  <si>
    <t>Descriminação</t>
  </si>
  <si>
    <t>Item</t>
  </si>
  <si>
    <t>Cod</t>
  </si>
  <si>
    <t>Un</t>
  </si>
  <si>
    <t>M E M Ó R I A   D E  C Á L C U L O</t>
  </si>
  <si>
    <t>1 - SERVIÇOS PREMILINARES</t>
  </si>
  <si>
    <t>1.1- Locação da Obra</t>
  </si>
  <si>
    <t>Descrição</t>
  </si>
  <si>
    <t>Comprimento</t>
  </si>
  <si>
    <t>Largura</t>
  </si>
  <si>
    <t>Area (m²)</t>
  </si>
  <si>
    <t>Bloco Novo 2</t>
  </si>
  <si>
    <t>TOTAL</t>
  </si>
  <si>
    <t>1.2 - Placa da obra</t>
  </si>
  <si>
    <t>Altura</t>
  </si>
  <si>
    <t>2 - DEMOLIÇÕES E RETIRADAS</t>
  </si>
  <si>
    <t>Espessura</t>
  </si>
  <si>
    <t>Paredes</t>
  </si>
  <si>
    <t>Bloco Antigo</t>
  </si>
  <si>
    <t>Volume (m³)</t>
  </si>
  <si>
    <t>Pilar Bloco Novo</t>
  </si>
  <si>
    <t>Pilar Circulação</t>
  </si>
  <si>
    <t>Pilar Muro Externo</t>
  </si>
  <si>
    <t>Bloco Novo</t>
  </si>
  <si>
    <t xml:space="preserve"> Circulação</t>
  </si>
  <si>
    <t>4 - FUNDAÇÃO</t>
  </si>
  <si>
    <t>4.1 - Bloco em Concreto Armado</t>
  </si>
  <si>
    <t>-</t>
  </si>
  <si>
    <t>5 - ESTRUTURA</t>
  </si>
  <si>
    <t>Circulação</t>
  </si>
  <si>
    <t>Espessura/ Comprimento</t>
  </si>
  <si>
    <t>Viga Bloco Novo</t>
  </si>
  <si>
    <t>6 - ALVENARIA</t>
  </si>
  <si>
    <t xml:space="preserve">6.1 Alvenaria tijolo a cutelo </t>
  </si>
  <si>
    <t>Blocos Novos</t>
  </si>
  <si>
    <t>Banheiros</t>
  </si>
  <si>
    <t>EMPENO</t>
  </si>
  <si>
    <t>Desconto dos Vãos (portas, janelas e balancin)</t>
  </si>
  <si>
    <t>7 - COBERTURA</t>
  </si>
  <si>
    <t>7.1 - Estrutura</t>
  </si>
  <si>
    <t>Bloco Novo 1</t>
  </si>
  <si>
    <t>7.2 - Telhamento</t>
  </si>
  <si>
    <t>7.2.1 - Cobertura -telha plan</t>
  </si>
  <si>
    <t>8 - IMPERMEABILIZAÇÃO</t>
  </si>
  <si>
    <t>8.2 - Imunização para madeira c/ carbolineum</t>
  </si>
  <si>
    <t>largura</t>
  </si>
  <si>
    <t>Cobertura</t>
  </si>
  <si>
    <t>9 - ESQUADRIAS</t>
  </si>
  <si>
    <t>9.1 - Madeira</t>
  </si>
  <si>
    <t>Quant.</t>
  </si>
  <si>
    <t>PNE</t>
  </si>
  <si>
    <t>Banheiro Prof.</t>
  </si>
  <si>
    <t>9.2 - Ferro</t>
  </si>
  <si>
    <t>Copa/Cozinha</t>
  </si>
  <si>
    <t xml:space="preserve">Acessos Primário </t>
  </si>
  <si>
    <t>Salas de Aulas</t>
  </si>
  <si>
    <t>Portas das Salas de Aulas</t>
  </si>
  <si>
    <t>9.3 - Outros Materiais</t>
  </si>
  <si>
    <t>9.3.1 - Esquadria de aluminio de correr c/ vidro e ferragens</t>
  </si>
  <si>
    <t>WC Prof.</t>
  </si>
  <si>
    <t>Face</t>
  </si>
  <si>
    <t>Alvenaria</t>
  </si>
  <si>
    <t>WC´s</t>
  </si>
  <si>
    <t>AEE</t>
  </si>
  <si>
    <t>Mais Educação</t>
  </si>
  <si>
    <t>Wc Masc</t>
  </si>
  <si>
    <t>Ws Fem</t>
  </si>
  <si>
    <t>Circulação das salas de aulas</t>
  </si>
  <si>
    <t>Patio (frente)</t>
  </si>
  <si>
    <t>Bloco  Antigo</t>
  </si>
  <si>
    <t>Area de Recreação</t>
  </si>
  <si>
    <t>Bloco Administrativo</t>
  </si>
  <si>
    <t>3- MOVIMENTAÇÃO DE TERRA</t>
  </si>
  <si>
    <t>Blocos Adminstração</t>
  </si>
  <si>
    <t>Bloco Novo 3</t>
  </si>
  <si>
    <t>Bloco Novo 4</t>
  </si>
  <si>
    <t>Mais Educ., AEE, Copa/cozinh, DML, Desp, Almox.</t>
  </si>
  <si>
    <t>Alvenaria Banheiro</t>
  </si>
  <si>
    <t>Copa</t>
  </si>
  <si>
    <t>2.2 - Demol. de piso incl. camada imperm.</t>
  </si>
  <si>
    <t>2.3 - Demolição manual de alvenaria</t>
  </si>
  <si>
    <t>Janelas</t>
  </si>
  <si>
    <t>Portas</t>
  </si>
  <si>
    <t>2.4 - Retirada de Esquadria sem Aproveitamento</t>
  </si>
  <si>
    <t>2.5 - Retirada de grade de ferro</t>
  </si>
  <si>
    <t>2.10 - Retirada de reboco</t>
  </si>
  <si>
    <t>3.2 - Escavação manual</t>
  </si>
  <si>
    <t>3.1 - Aterro</t>
  </si>
  <si>
    <t>Area (m³)</t>
  </si>
  <si>
    <t>1.1</t>
  </si>
  <si>
    <t>1.4</t>
  </si>
  <si>
    <t>1.5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</si>
  <si>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</si>
  <si>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</si>
  <si>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</si>
  <si>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</si>
  <si>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</si>
  <si>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</si>
  <si>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</si>
  <si>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</si>
  <si>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</si>
  <si>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3.1</t>
  </si>
  <si>
    <t>3.2</t>
  </si>
  <si>
    <t>4.1</t>
  </si>
  <si>
    <t>4.2</t>
  </si>
  <si>
    <t>5.1</t>
  </si>
  <si>
    <t>5.1.1</t>
  </si>
  <si>
    <t>6.1</t>
  </si>
  <si>
    <t>7.1</t>
  </si>
  <si>
    <t>7.1.1</t>
  </si>
  <si>
    <t>7.1.2</t>
  </si>
  <si>
    <t>7.1.3</t>
  </si>
  <si>
    <t>7.2</t>
  </si>
  <si>
    <t>7.2.1</t>
  </si>
  <si>
    <t>7.3</t>
  </si>
  <si>
    <t>7.3.1</t>
  </si>
  <si>
    <t>7.3.2</t>
  </si>
  <si>
    <t>7.3.3</t>
  </si>
  <si>
    <t>8.1</t>
  </si>
  <si>
    <t>8.2</t>
  </si>
  <si>
    <t>9.1</t>
  </si>
  <si>
    <t>9.1.1</t>
  </si>
  <si>
    <t>9.2</t>
  </si>
  <si>
    <t>9.2.1</t>
  </si>
  <si>
    <t>9.2.2</t>
  </si>
  <si>
    <t>9.2.3</t>
  </si>
  <si>
    <t>9.3</t>
  </si>
  <si>
    <t>9.3.1</t>
  </si>
  <si>
    <t>10.1</t>
  </si>
  <si>
    <t>11.1</t>
  </si>
  <si>
    <t>11.1.1</t>
  </si>
  <si>
    <t>11.1.3</t>
  </si>
  <si>
    <t>11.1.4</t>
  </si>
  <si>
    <t>12.1</t>
  </si>
  <si>
    <t>12.2</t>
  </si>
  <si>
    <t>12.3</t>
  </si>
  <si>
    <t>12.4</t>
  </si>
  <si>
    <t>13.1</t>
  </si>
  <si>
    <t>14.1</t>
  </si>
  <si>
    <t>14.2</t>
  </si>
  <si>
    <t>14.3</t>
  </si>
  <si>
    <t>14.4</t>
  </si>
  <si>
    <t>14.5</t>
  </si>
  <si>
    <t>15.1</t>
  </si>
  <si>
    <t>15.2</t>
  </si>
  <si>
    <t>16.1</t>
  </si>
  <si>
    <t>16.1.1</t>
  </si>
  <si>
    <t>16.1.2</t>
  </si>
  <si>
    <t>16.2</t>
  </si>
  <si>
    <t>16.2.1</t>
  </si>
  <si>
    <t>16.2.2</t>
  </si>
  <si>
    <t>16.3</t>
  </si>
  <si>
    <t>16.3.1</t>
  </si>
  <si>
    <t>10 - VIDRO</t>
  </si>
  <si>
    <t>Biblioteca, Coordenação, Sala Prof., Secretaria, Direção, Inforn.</t>
  </si>
  <si>
    <t>17.1</t>
  </si>
  <si>
    <t>17.1.1</t>
  </si>
  <si>
    <t>17.1.2</t>
  </si>
  <si>
    <t>17.2</t>
  </si>
  <si>
    <t>17.2.1</t>
  </si>
  <si>
    <t>17.2.2</t>
  </si>
  <si>
    <t>17.2.3</t>
  </si>
  <si>
    <t>17.2.4</t>
  </si>
  <si>
    <t>17.3</t>
  </si>
  <si>
    <t>17.3.1</t>
  </si>
  <si>
    <t>17.3.2</t>
  </si>
  <si>
    <t>17.3.3</t>
  </si>
  <si>
    <t>17.4</t>
  </si>
  <si>
    <t>17.4.1</t>
  </si>
  <si>
    <t>18.1</t>
  </si>
  <si>
    <t>18.1.1</t>
  </si>
  <si>
    <t>18.2</t>
  </si>
  <si>
    <t>18.2.1</t>
  </si>
  <si>
    <t>18.2.2</t>
  </si>
  <si>
    <t>19.1</t>
  </si>
  <si>
    <t>19.2</t>
  </si>
  <si>
    <t>19.3</t>
  </si>
  <si>
    <t>20.1</t>
  </si>
  <si>
    <t>20.2</t>
  </si>
  <si>
    <t>20.3</t>
  </si>
  <si>
    <t>21.1</t>
  </si>
  <si>
    <t>22.1</t>
  </si>
  <si>
    <t>23.1</t>
  </si>
  <si>
    <t>24.1</t>
  </si>
  <si>
    <t>25.1</t>
  </si>
  <si>
    <t>26.1</t>
  </si>
  <si>
    <t xml:space="preserve">5.1.1 - Concreto Armado  fck=25MPa </t>
  </si>
  <si>
    <t>7.1.1 - Encaibramento e ripamento</t>
  </si>
  <si>
    <t>9.2.1 - Grade de Ferro em Metalon</t>
  </si>
  <si>
    <t xml:space="preserve">9.2.2 - Grade de enrolar </t>
  </si>
  <si>
    <t>9.2.3 - Portão de Ferro em Metalon</t>
  </si>
  <si>
    <t>12 - REVESTIMENTOS</t>
  </si>
  <si>
    <t>12.1 - Cerâmica</t>
  </si>
  <si>
    <t>12.2 - Chapisco</t>
  </si>
  <si>
    <t>12.3 - Emboço</t>
  </si>
  <si>
    <t>12.4 - Reboco</t>
  </si>
  <si>
    <t>14 - PISOS</t>
  </si>
  <si>
    <t>14.1 - Calçada</t>
  </si>
  <si>
    <t>14.2 - Camada Impermea</t>
  </si>
  <si>
    <t>14.3 - Camada Regularizadora</t>
  </si>
  <si>
    <t>14.4 - Lajota cerâmica 30x30 PEI IV</t>
  </si>
  <si>
    <t>14.5 - Lajota cerâmica 40x40 PEI V</t>
  </si>
  <si>
    <t>15.2- Forro em lambri de PVC</t>
  </si>
  <si>
    <t>15 - FORRO</t>
  </si>
  <si>
    <t>15.1- Barroteamentoem mad. De lei</t>
  </si>
  <si>
    <t>16 - PINTURA</t>
  </si>
  <si>
    <t>16.1- Esmalte</t>
  </si>
  <si>
    <t>16.1.1 - Esmalte sobre grade de ferro</t>
  </si>
  <si>
    <t>16.1.2 - Esmalte sobre madeira c/ massa e selador</t>
  </si>
  <si>
    <t>16.2- Acrilica</t>
  </si>
  <si>
    <t>16.2.1 - Acrilica (sobre pintura antiga)</t>
  </si>
  <si>
    <t>16.2.2-Acrilica fosca int./ext. c/massa e selador - 3 demaos</t>
  </si>
  <si>
    <t>16.3 - Nova cor</t>
  </si>
  <si>
    <t>4.2 - Baldrame em concreto armado c/ cinta de amarração</t>
  </si>
  <si>
    <t>Banheiros prof.</t>
  </si>
  <si>
    <t>Wc fem., Wc masc.</t>
  </si>
  <si>
    <t>Desp. Dml</t>
  </si>
  <si>
    <t>WC´s prof</t>
  </si>
  <si>
    <t>Cobertura - telha plan</t>
  </si>
  <si>
    <t xml:space="preserve">Emboço </t>
  </si>
  <si>
    <t xml:space="preserve">Reboco </t>
  </si>
  <si>
    <t>Pescoço**</t>
  </si>
  <si>
    <t>Estrutura metálica - (Incl. pintura anti-corrosiva)</t>
  </si>
  <si>
    <t xml:space="preserve"> </t>
  </si>
  <si>
    <t>ITEM</t>
  </si>
  <si>
    <t>TAREFA OU SERVIÇO</t>
  </si>
  <si>
    <t>VALOR PARCIAL</t>
  </si>
  <si>
    <t>TEMPO DE EXECUÇÃO DA OBRA</t>
  </si>
  <si>
    <t>15 dias</t>
  </si>
  <si>
    <t>30 dias</t>
  </si>
  <si>
    <t>45 dias</t>
  </si>
  <si>
    <t>60 dias</t>
  </si>
  <si>
    <t>75 dias</t>
  </si>
  <si>
    <t>90 dias</t>
  </si>
  <si>
    <t>105 dias</t>
  </si>
  <si>
    <t>120 dias</t>
  </si>
  <si>
    <t>SERVIÇOS PRELIMINARES</t>
  </si>
  <si>
    <t>DEMOLIÇÕES E RETIRADA</t>
  </si>
  <si>
    <t>MOVIMENTO DE TERRA</t>
  </si>
  <si>
    <t>FUNDAÇÕES</t>
  </si>
  <si>
    <t>ESTRUTURA</t>
  </si>
  <si>
    <t>PAREDES E PAINEIS</t>
  </si>
  <si>
    <t>COBERTURA</t>
  </si>
  <si>
    <t>IMPERMEABILIZAÇÃO</t>
  </si>
  <si>
    <t>ESQUADRIAS</t>
  </si>
  <si>
    <t>FERRAGENS</t>
  </si>
  <si>
    <t>REVESTIMENTO</t>
  </si>
  <si>
    <t>RODAPE</t>
  </si>
  <si>
    <t>PISOS</t>
  </si>
  <si>
    <t>FORROS</t>
  </si>
  <si>
    <t>PINTURAS</t>
  </si>
  <si>
    <t>INSTALAÇÕES ELETRICA</t>
  </si>
  <si>
    <t>INSTALAÇÕES HIDROSSANITARIA</t>
  </si>
  <si>
    <t>APARELHOS, LOUÇAS, METAIS E ACESSORIOS SANTITÁRIOS</t>
  </si>
  <si>
    <t>INSTALAÇÃO DE PROTEÇÃO/ COMBATE AOINCÊNDIO</t>
  </si>
  <si>
    <t>URBANIZAÇÃO</t>
  </si>
  <si>
    <t>LIMPEZA FINAL</t>
  </si>
  <si>
    <t>TOTAL POR MÊS</t>
  </si>
  <si>
    <t>TOTAL GERAL</t>
  </si>
  <si>
    <t>SERRALHEIRA</t>
  </si>
  <si>
    <t>PEQUENAS OBRAS</t>
  </si>
  <si>
    <t>ELEMENTOS DE ESCOLAS</t>
  </si>
  <si>
    <t>LOCAL: PADRE ANGELO</t>
  </si>
  <si>
    <t>ESCOLA:  E.M.E.F. HILDA DE OLIVEIRA</t>
  </si>
  <si>
    <t>Bloco Novo de salas de aula</t>
  </si>
  <si>
    <t>Bloco Novo AEE, + EDUC</t>
  </si>
  <si>
    <t>OBRA: REFORMA E AMPLIAÇÃO DA E.M.E.F. HILDA DE OLIVEIRA</t>
  </si>
  <si>
    <t>LOCAL:  PADRE ANGELO</t>
  </si>
  <si>
    <t xml:space="preserve"> Sala + Educação e AEE</t>
  </si>
  <si>
    <t>AEE, + Educação</t>
  </si>
  <si>
    <t>Bloco Administrativo, WC</t>
  </si>
  <si>
    <t>Salas de Aulas Antiga</t>
  </si>
  <si>
    <t>Tapume c/ chapa de madeirit e=10mm (h=2.20m)</t>
  </si>
  <si>
    <t>Emassamento de parede c/ massa acrilica</t>
  </si>
  <si>
    <t>16.2.3</t>
  </si>
  <si>
    <t>E.M.E.F. HILDA DE OLIVEIRA</t>
  </si>
  <si>
    <t>CRONOGRAMA FÍSICO-FINANCEIRO - EMEF HILDA DE OLIVEIRA -  PADRE ANGELO</t>
  </si>
  <si>
    <t>Muro em alvenaria,rebocado e pintado 2 faces(h=2.0m)</t>
  </si>
  <si>
    <t>25.2</t>
  </si>
  <si>
    <t>Muro Externo (Frente)</t>
  </si>
  <si>
    <t>Fachada</t>
  </si>
  <si>
    <t>Guarda-corpo em tubo de aço galvanizado 1 1/2"</t>
  </si>
  <si>
    <t>21.2</t>
  </si>
  <si>
    <t>Concreto armado FCK=25MPA</t>
  </si>
  <si>
    <t>Tampo em granito verde Ubatuba</t>
  </si>
  <si>
    <t>Banco em madeira de lei c=1,8m, l=0,4m e h=0,4m</t>
  </si>
  <si>
    <t>Plantio de grama (incl. terra preta)</t>
  </si>
  <si>
    <t>Seixo com espalhamento</t>
  </si>
  <si>
    <t>Area exeterna</t>
  </si>
  <si>
    <t>metro quadrado</t>
  </si>
  <si>
    <t>espessura</t>
  </si>
  <si>
    <t>Urbanização externa</t>
  </si>
  <si>
    <t>Rampa de acesso</t>
  </si>
  <si>
    <t>6,82*1,5</t>
  </si>
  <si>
    <t>6,67*1,5</t>
  </si>
  <si>
    <t>5,5*1,2</t>
  </si>
  <si>
    <t>Rampa de acessibilidade 2</t>
  </si>
  <si>
    <t>Rampa de acessibilidade 1</t>
  </si>
  <si>
    <t>Rampa de acessibilidade 3</t>
  </si>
  <si>
    <t>Bloco Antigo de sala de aula</t>
  </si>
  <si>
    <t>Bloco Novo 5</t>
  </si>
  <si>
    <t>Demolição da estrutura em madeira da cobertura</t>
  </si>
  <si>
    <t>Retirada de telhas de barro</t>
  </si>
  <si>
    <t>2.11</t>
  </si>
  <si>
    <t>2.11- Demolição da estrutura de madeira</t>
  </si>
  <si>
    <t>2.12- Retirada de telha</t>
  </si>
  <si>
    <t>Bloco Antigo 1</t>
  </si>
  <si>
    <t>Bloco Antigo 2</t>
  </si>
  <si>
    <t>Cobertura em policarbonato Incolor- Incl. estr. metálica</t>
  </si>
  <si>
    <t>7.2.2</t>
  </si>
  <si>
    <t>7.2.1 - Cobertura -policarbonato</t>
  </si>
  <si>
    <t>Acesso Principal</t>
  </si>
  <si>
    <t xml:space="preserve"> Apiloamento do aterro</t>
  </si>
  <si>
    <t>Fundação</t>
  </si>
  <si>
    <t>PONTOS</t>
  </si>
  <si>
    <t>Ponto de dreno p/ split (10m)</t>
  </si>
  <si>
    <t>INTERRUPTORES</t>
  </si>
  <si>
    <t>Conjunto Airstop de embutir completo</t>
  </si>
  <si>
    <t>APARELHOS</t>
  </si>
  <si>
    <t>Aparelho Air-Split - 12.000 BTU's</t>
  </si>
  <si>
    <t>Aparelho Air-Split - 18.000 BTU's</t>
  </si>
  <si>
    <t>19.1.1</t>
  </si>
  <si>
    <t>19.1.2</t>
  </si>
  <si>
    <t>19.2.1</t>
  </si>
  <si>
    <t>19.2.2</t>
  </si>
  <si>
    <t>19.2.3</t>
  </si>
  <si>
    <t>19.2.4</t>
  </si>
  <si>
    <t>19.3.1</t>
  </si>
  <si>
    <t>21.3</t>
  </si>
  <si>
    <t>21.4</t>
  </si>
  <si>
    <t>21.6</t>
  </si>
  <si>
    <t>21.7</t>
  </si>
  <si>
    <t>21.8</t>
  </si>
  <si>
    <t>21.9</t>
  </si>
  <si>
    <t>21.10</t>
  </si>
  <si>
    <t>22.2</t>
  </si>
  <si>
    <t>26.2</t>
  </si>
  <si>
    <t>26.3</t>
  </si>
  <si>
    <t>26.4</t>
  </si>
  <si>
    <t>26.5</t>
  </si>
  <si>
    <t>INSTALAÇÕES AR CONDICIONADO</t>
  </si>
  <si>
    <t>26 - URBANIZAÇÃO</t>
  </si>
  <si>
    <t>26.1 - Seixo com espalhamento</t>
  </si>
  <si>
    <t>26.2 - Plantio em grama</t>
  </si>
  <si>
    <t>26.3 - Bloco de concreto intertravado e=9cm (incl. colchao de areia e rejuntamento)</t>
  </si>
  <si>
    <t>27 - LIMPEZA DA OBRA</t>
  </si>
  <si>
    <t>27.1 - Limpeza geral e entrega da obra</t>
  </si>
  <si>
    <t>DML</t>
  </si>
  <si>
    <t>Despensa</t>
  </si>
  <si>
    <t>Locação da obra a trena</t>
  </si>
  <si>
    <t>Desp., DML, Arq, Sala professor</t>
  </si>
  <si>
    <t>Direção, Biblioteca, laboratorio de informatica</t>
  </si>
  <si>
    <t>Cozinha, Mais Educ., AEE, Secretaria, Sala do Prefessor, Cordenação</t>
  </si>
  <si>
    <t>Passeio</t>
  </si>
  <si>
    <t xml:space="preserve">P  L  A  N  I  L  H  A     O  R  Ç  A  M  E  N  T  Á  R  I  A </t>
  </si>
  <si>
    <t>DEMOLIÇÕES E RETIRADAS</t>
  </si>
  <si>
    <t>CONCRETO</t>
  </si>
  <si>
    <t xml:space="preserve"> TELHAMENTO</t>
  </si>
  <si>
    <t>CALHAS / CUMEEIRAS</t>
  </si>
  <si>
    <t>IMPERMEABILIZAÇÕES /TRATAMENTOS</t>
  </si>
  <si>
    <t>MADEIRA</t>
  </si>
  <si>
    <t xml:space="preserve"> FERRO</t>
  </si>
  <si>
    <t>OUTROS MATERIAIS</t>
  </si>
  <si>
    <t>P/ PORTAS</t>
  </si>
  <si>
    <t>REVESTIMENTOS</t>
  </si>
  <si>
    <t>ESMALTE</t>
  </si>
  <si>
    <t>ACRÍLICA</t>
  </si>
  <si>
    <t>OUTRAS PINTURAS</t>
  </si>
  <si>
    <t>QUADROS E CAIXAS</t>
  </si>
  <si>
    <t>DISJUNTORES</t>
  </si>
  <si>
    <t>INSTALAÇÕES DE AR CONDICIONADO</t>
  </si>
  <si>
    <t>INSTALAÇÕES HIDR0SSANITÁRIAS</t>
  </si>
  <si>
    <t>RODAPES, SOLEIRAS E PEITORIS</t>
  </si>
  <si>
    <t>1.2</t>
  </si>
  <si>
    <t>1.3</t>
  </si>
  <si>
    <t>2.1</t>
  </si>
  <si>
    <t>11.1.2</t>
  </si>
  <si>
    <t>VALOR GERAL COM BDI</t>
  </si>
  <si>
    <t>Valor Total</t>
  </si>
  <si>
    <t>RESUMO</t>
  </si>
  <si>
    <t xml:space="preserve">OBRA </t>
  </si>
  <si>
    <t>Total</t>
  </si>
  <si>
    <t>Valor (R$)</t>
  </si>
  <si>
    <t>(%)</t>
  </si>
  <si>
    <t>TOTAL DA OBRA</t>
  </si>
  <si>
    <t/>
  </si>
  <si>
    <t>RESUMO DE ORÇAMENTO</t>
  </si>
  <si>
    <t>SERVIÇOS</t>
  </si>
  <si>
    <t>VALOR (R$)</t>
  </si>
  <si>
    <t>%</t>
  </si>
  <si>
    <t>TOTAL GERAL C/ BDI</t>
  </si>
  <si>
    <t>TERPLANC - TERRAPLENAGEM  PLANEJAMENTO CONSTRUÇÃO E SEVIÇOS  EIRELE - EPP</t>
  </si>
  <si>
    <t>COMPOSIÇÃO DE CUSTO UNITÁRIO</t>
  </si>
  <si>
    <t>SERVIÇO / DESCRIÇÃO</t>
  </si>
  <si>
    <t>UNID.</t>
  </si>
  <si>
    <t>PREÇO
UNIT. (R$)</t>
  </si>
  <si>
    <t>Qtd. / Coef.</t>
  </si>
  <si>
    <t>PREÇO Total (R$)</t>
  </si>
  <si>
    <t>BDI</t>
  </si>
  <si>
    <t>L. S</t>
  </si>
  <si>
    <t>M. OBRA</t>
  </si>
  <si>
    <t>MAT.</t>
  </si>
  <si>
    <t>CONCRETO FCK=15MPA, PREPARO COM BETONEIRA, SEM LANCAMENTO</t>
  </si>
  <si>
    <t>M³</t>
  </si>
  <si>
    <t>PINHO DE TERCEIRA 1" X 12" E 1" X 9"</t>
  </si>
  <si>
    <t>M²</t>
  </si>
  <si>
    <t>PISO CIMENTADO E=1,5CM C/ARGAMASSA 1:3 CIMENTO AREIA ALISADO COLHER SOBRE BASE EXISTENTE.</t>
  </si>
  <si>
    <t>LANCAMENTO/APLICACAO MANUAL DE CONCRETO EM ESTRUTURAS</t>
  </si>
  <si>
    <t>CHAPA DE MADEIRA COMPENSADA PLASTIFICADA PARA FORMA DE CONCRETO, DE *2,44 X 1,22* M, E = 10 MM</t>
  </si>
  <si>
    <t>CONJUNTO ARRUELAS DE VEDACAO 5/16" PARA TELHA FIBROCIMENTO (UMA ARRUELA METALICA E UMA ARRUELA PVC - CONICAS)</t>
  </si>
  <si>
    <t>DISJUNTOR TIPO NEMA, MONOPOLAR 10 ATE 30A</t>
  </si>
  <si>
    <t>PECA DE MADEIRA NATIVA/REGIONAL 7,5 X 12,50 CM (3X5") NÃO APARELHADA (P/FORMA)</t>
  </si>
  <si>
    <t>PECA DE MADEIRA NATIVA / REGIONAL 7,5 X 7,5CM (3X3) NAO APARELHADA
(P/FORMA)</t>
  </si>
  <si>
    <t>PREGO POLIDO COM CABECA 18 X 30</t>
  </si>
  <si>
    <t>KG</t>
  </si>
  <si>
    <t>CADEADO LATAO CROMADO H = 35MM / 5 PINOS / HASTE CROMADA H = 30MM</t>
  </si>
  <si>
    <t>PORTA CADEADO ZINCADO OXIDADO PRETO</t>
  </si>
  <si>
    <t>TELHA DE FIBROCIMENTO ONDULADA E = 6 MM, DE *2,44 X 1,10* M (SEM AMIANTO)</t>
  </si>
  <si>
    <t>VIDRO LISO INCOLOR 3 MM - SEM COLOCACAO</t>
  </si>
  <si>
    <t>PORTA DE MADEIRA SEMI-OCA, FOLHA LISA PARA PINTURA *80 X 210 X 3,5* CM</t>
  </si>
  <si>
    <t>TABUA MADEIRA 3A QUALIDADE 2,5 X 23,0CM (1 X 9") NAO APARELHADA</t>
  </si>
  <si>
    <t>CANTONEIRA ACO ABAS IGUAIS (QUALQUER BITOLA), E = 1/8 "</t>
  </si>
  <si>
    <t>PARAFUSO ROSCA SOBERBA ZINCADO CABECA CHATA FENDA SIMPLES 3,8 X 30 MM (1.1/4 ")</t>
  </si>
  <si>
    <t>DOBRADICA FERRO POLIDO OU GALV 3 X 3" E=2MM</t>
  </si>
  <si>
    <t>FECHADURA SOBREPOR FERRO PINTADO CHAVE GRANDE</t>
  </si>
  <si>
    <t>FIO/CORDAO COBRE ISOLADO PARALELO OU TORCIDO 2 X 2,5MM2, TIPO PLASTIFLEX PIRELLI OU EQUIV</t>
  </si>
  <si>
    <t>INTERRUPTOR SOBREPOR 1 TECLA SIMPLES, TIPO SILENTOQUE PIAL OU EQUIV</t>
  </si>
  <si>
    <t>TOMADA SOBREPOR 2P UNIVERSAL 10A/250V, TIPO SILENTOQUE PIAL OU EQUIV</t>
  </si>
  <si>
    <t>BOCAL/SOQUETE/RECEPTACULO DE PORCELANA</t>
  </si>
  <si>
    <t>GLOBO ESFERICO DE VIDRO LISO TAMANHO MEDIO</t>
  </si>
  <si>
    <t>FITA ISOLANTE ADESIVA ANTI-CHAMA EM ROLOS 19MM X 5M</t>
  </si>
  <si>
    <t>CARPINTEIRO</t>
  </si>
  <si>
    <t>H</t>
  </si>
  <si>
    <t>SERRALHEIRO</t>
  </si>
  <si>
    <t>ELETRICISTA</t>
  </si>
  <si>
    <t>AUXILIAR DE SERRALHEIRO</t>
  </si>
  <si>
    <t>SERVENTE</t>
  </si>
  <si>
    <t>Custo Direto</t>
  </si>
  <si>
    <t>LS(%): 148,42</t>
  </si>
  <si>
    <t>BDI (%): 23,40</t>
  </si>
  <si>
    <t>Valor Total c/ Taxas</t>
  </si>
  <si>
    <t>ARAME RECOZIDO 18 BWG, 1,25 MM (0,01 KG/M)</t>
  </si>
  <si>
    <t>Kg</t>
  </si>
  <si>
    <t>PECA DE MADEIRA NATIVA / REGIONAL 7,5 X 7,5CM (3X3) NAO APARELHADA (P/FORMA)</t>
  </si>
  <si>
    <t>PREGO POLIDO COM CABECA 18 X 27</t>
  </si>
  <si>
    <t>U N</t>
  </si>
  <si>
    <t>vb</t>
  </si>
  <si>
    <t>MOTORISTA</t>
  </si>
  <si>
    <t>Encanador</t>
  </si>
  <si>
    <t>Servente</t>
  </si>
  <si>
    <t>CONCRETO NAO ESTRUTURAL, CONSUMO 150KG/M3</t>
  </si>
  <si>
    <t>m³</t>
  </si>
  <si>
    <t>PECA DE MADEIRA DE LEI *2,5 X 7,5* CM (1" X 3"), NÃO APARELHADA, (P/TELHADO)</t>
  </si>
  <si>
    <t>m</t>
  </si>
  <si>
    <t>PEçA DE MADEIRA NATIVA / REGIONAL 7,5 X 7,5CM (3X3) NAO APARELHADA (P/FORMA)</t>
  </si>
  <si>
    <t>PLACA DE OBRA (PARA CONSTRUCAO CIVIL) EM CHAPA GALVANIZADA</t>
  </si>
  <si>
    <t>m²</t>
  </si>
  <si>
    <t>kg</t>
  </si>
  <si>
    <t>Carpinteiro</t>
  </si>
  <si>
    <t>Instalações provisórias de água</t>
  </si>
  <si>
    <t>PEDREIRO</t>
  </si>
  <si>
    <t>ENCANADOR</t>
  </si>
  <si>
    <t>Materiais para ligações provisórias de energia elétrica</t>
  </si>
  <si>
    <t>Eletricista</t>
  </si>
  <si>
    <t>Instalações provisórias de esgoto</t>
  </si>
  <si>
    <t>Sondagem do terreno</t>
  </si>
  <si>
    <t>CAL HIDRATADA CH-I PARA ARGAMASSAS</t>
  </si>
  <si>
    <t>CHAPA DE MADEIRA COMPENSADA RESINADA PARA FORMA DE CONCRETO, DE *2,2 X 1,1* M, E = 6 MM</t>
  </si>
  <si>
    <t>OLEO DE LINHACA</t>
  </si>
  <si>
    <t>L</t>
  </si>
  <si>
    <t>PINTOR</t>
  </si>
  <si>
    <t>CONCRETO NAO ESTRUTURAL, CONSUMO 150KG/M3, PREPARO COM BETONEIRA, SEM LANCAMENTO</t>
  </si>
  <si>
    <t>DESMOLDANTE PROTETOR PARA FORMAS DE MADEIRA</t>
  </si>
  <si>
    <t>PECA DE MADEIRA NATIVA/REGIONAL 2,5 X 7,0 CM (SARRAFO-P/FORMA)</t>
  </si>
  <si>
    <t>TABUA MADEIRA 2A QUALIDADE 2,5 X 30,0CM (1 X 12") NAO APARELHADA</t>
  </si>
  <si>
    <t>ACO CA-50, 10,0 MM, VERGALHAO</t>
  </si>
  <si>
    <t>kG</t>
  </si>
  <si>
    <t>FERREIRO</t>
  </si>
  <si>
    <t>VIBRADOR DE IMERSAO C/ MOTOR ELETRICO 2HP MON.</t>
  </si>
  <si>
    <t xml:space="preserve">ARGAMASSA TRAÇO 1:2:8 (CIMENTO, CAL E AREIA MÉDIA) </t>
  </si>
  <si>
    <t xml:space="preserve">Tijolo </t>
  </si>
  <si>
    <t>ESTRUTURA METÁLICA</t>
  </si>
  <si>
    <t>AJUDANTE</t>
  </si>
  <si>
    <t>MONTADOR</t>
  </si>
  <si>
    <t>CALHA CHAPA GALVANIZADA NUM 24 L = 50CM</t>
  </si>
  <si>
    <t>REBITE DE ALUMINIO VAZADO DE REPUXO, 3,2 X 8 MM</t>
  </si>
  <si>
    <t>SOLDA 50/50</t>
  </si>
  <si>
    <t>TELHADISTA</t>
  </si>
  <si>
    <t xml:space="preserve">M </t>
  </si>
  <si>
    <t>VIDRAÇEIRO</t>
  </si>
  <si>
    <t>VIDRACEIRO</t>
  </si>
  <si>
    <t xml:space="preserve">FECHADURA EMBUTIR P/PORTA INTERNA, COMPLETA </t>
  </si>
  <si>
    <t>ARGAMASSA COLANTE AC I PARA CERAMICAS</t>
  </si>
  <si>
    <t>REJUNTE COLORIDO</t>
  </si>
  <si>
    <t>ARGAMASSA TRAÇO 1:4 (CIMENTO E AREIA MÉDIA) PARA CONTRAPISO</t>
  </si>
  <si>
    <t>CIMENTO</t>
  </si>
  <si>
    <t>ADESIVO PARA ARGAMASSAS E CHAPISCOS</t>
  </si>
  <si>
    <t>ARMADOR</t>
  </si>
  <si>
    <t>POCEIRO</t>
  </si>
  <si>
    <t>PREDEIRO</t>
  </si>
  <si>
    <t>COMPOSIÇÃO ANALÍTICA DA TAXA DE B.D.I.</t>
  </si>
  <si>
    <t>1 - ADMINISTRAÇÃO CENTRAL</t>
  </si>
  <si>
    <t>DESCRIÇÃO</t>
  </si>
  <si>
    <t>TAXA (%)</t>
  </si>
  <si>
    <t>MÃO DE OBRA</t>
  </si>
  <si>
    <t>TRANSPORTES</t>
  </si>
  <si>
    <t>MANUTENÇÃO E OPERAÇÃO DO ESCRITÓRIO CENTRAL</t>
  </si>
  <si>
    <t>DESPESAS DIVERSAS</t>
  </si>
  <si>
    <t>TOTAL DA ADMINISTRAÇÃO CENTRAL</t>
  </si>
  <si>
    <t>2 - DESPESAS FISCAIS</t>
  </si>
  <si>
    <t>ISS/ICMS</t>
  </si>
  <si>
    <t>CONFINS</t>
  </si>
  <si>
    <t>IRPJ</t>
  </si>
  <si>
    <t>CSLL</t>
  </si>
  <si>
    <t>TOTAL DAS DISPESAS FISCAIS</t>
  </si>
  <si>
    <t>3 - DIVERSOS</t>
  </si>
  <si>
    <t>BONIFICAÇÃO DA EMPRESA (LUCRO)</t>
  </si>
  <si>
    <t>DESPESAS FINANCEIRAS</t>
  </si>
  <si>
    <t>3.3</t>
  </si>
  <si>
    <t>SEGURO OBRIGATÓRIO</t>
  </si>
  <si>
    <t>3.4</t>
  </si>
  <si>
    <t>RISCOS E EVENTUAIS</t>
  </si>
  <si>
    <t>TOTAL DIVERSOS</t>
  </si>
  <si>
    <t>BONIFICAÇÃO E DESPESAS INDIRETAS (B.D.I)</t>
  </si>
  <si>
    <t>BDI =</t>
  </si>
  <si>
    <r>
      <t>(1 + X) x (1 + Y) x (1 + Z)</t>
    </r>
    <r>
      <rPr>
        <sz val="10"/>
        <rFont val="Arial"/>
        <family val="2"/>
      </rPr>
      <t xml:space="preserve">  - 1</t>
    </r>
  </si>
  <si>
    <t xml:space="preserve">             (1 - I)</t>
  </si>
  <si>
    <t>CONCEITO DE ANO PRODUTIVO</t>
  </si>
  <si>
    <t>Jornada mensal de trabalho (220 horas/mês)</t>
  </si>
  <si>
    <t>horas/mês</t>
  </si>
  <si>
    <t>Jornada diária de trabalho =&gt; (220 horas/30 dias)</t>
  </si>
  <si>
    <t>horas/dia</t>
  </si>
  <si>
    <t>HORAS NÃO TRABALHADAS</t>
  </si>
  <si>
    <t>TAXAS DE LEIS SOCIAIS E RISCOS DE TRABALHO HORISTAS</t>
  </si>
  <si>
    <t>Domingos ou Repouso Semanal Remunerado</t>
  </si>
  <si>
    <t>horas</t>
  </si>
  <si>
    <t>A: Encargos Sociais Básicos</t>
  </si>
  <si>
    <t>Feriados</t>
  </si>
  <si>
    <t>12,5</t>
  </si>
  <si>
    <t>A.1</t>
  </si>
  <si>
    <t>Previdência Social (INSS)</t>
  </si>
  <si>
    <t>Auxílio Efermidade - Doença (15 dias, ocorrência de 3,40%)</t>
  </si>
  <si>
    <t>A.2</t>
  </si>
  <si>
    <t>Fundo de Garantia por Tempo de Serviço (FGTS)</t>
  </si>
  <si>
    <t>Licença Paternidade (5 dias, incidência (92,36%), proporção (85,64%) e rocorre (5,93%)</t>
  </si>
  <si>
    <t>A.3</t>
  </si>
  <si>
    <t>Salário Educação</t>
  </si>
  <si>
    <t>Licença Maternidade (120 dias, natalidade (4,33%), incidência (7,64%), proporção (82,40%)</t>
  </si>
  <si>
    <t>A.4</t>
  </si>
  <si>
    <t>Serviço Social da Industria (SESI)</t>
  </si>
  <si>
    <t>Faltas Justificadas</t>
  </si>
  <si>
    <t>A.5</t>
  </si>
  <si>
    <t>Serviço Nacional de Aprendizagem Industrial (SENAI)</t>
  </si>
  <si>
    <t>Dias de Chuvas</t>
  </si>
  <si>
    <t>A.6</t>
  </si>
  <si>
    <t>Auxílio Acidente de Trabalho (incremento 3,50%)</t>
  </si>
  <si>
    <t>A.7</t>
  </si>
  <si>
    <t>Instituto Nacional de Colonização e Reforma Agraria (INCRA)</t>
  </si>
  <si>
    <t>Férias Gozadas + 1/3 Adicional</t>
  </si>
  <si>
    <t>A.8</t>
  </si>
  <si>
    <t>Seguro Contra os Acidentes de Trabalho (INSS)</t>
  </si>
  <si>
    <r>
      <t xml:space="preserve">ANO PRODUTIVO </t>
    </r>
    <r>
      <rPr>
        <sz val="9"/>
        <rFont val="Arial"/>
        <family val="2"/>
      </rPr>
      <t>(1 ano =&gt; 365 dias + 1/4 dia ano bisexto)</t>
    </r>
  </si>
  <si>
    <t>A.9</t>
  </si>
  <si>
    <t>SECONCI</t>
  </si>
  <si>
    <t>ANO PRODUTIVO MENOS HORAS NÃO TRABALHADAS</t>
  </si>
  <si>
    <t>12</t>
  </si>
  <si>
    <t>Subtotal (A)</t>
  </si>
  <si>
    <t>13º Salário (30 dias)</t>
  </si>
  <si>
    <t>B: Encargos Sociais que recebem as incidências de A</t>
  </si>
  <si>
    <t>Aviso prévio Indenizado (30 dias + 3 dias p/ano, incidência (90,00%)</t>
  </si>
  <si>
    <t>B.1</t>
  </si>
  <si>
    <t>Repouso Semanal e Feriados</t>
  </si>
  <si>
    <t>Aviso prévio trabalhado (7 dias)</t>
  </si>
  <si>
    <t>B.2</t>
  </si>
  <si>
    <t>Auxílio-enfermidade</t>
  </si>
  <si>
    <t>Férias Indenizadas + 1/3 Adicional (6,26 meses)</t>
  </si>
  <si>
    <t>B.3</t>
  </si>
  <si>
    <t>Licença-paternidade</t>
  </si>
  <si>
    <t>Depósito por Despedida Injusta</t>
  </si>
  <si>
    <t>B.4</t>
  </si>
  <si>
    <t>13º Salário</t>
  </si>
  <si>
    <t>Indenização Adicional (1/12 - adotado)</t>
  </si>
  <si>
    <t>B.5</t>
  </si>
  <si>
    <t>Dias de chuva/ falta justificadas/ acidentes de trabalho/ greves/ alta ou atraso na entrega de materiais ou serviços de obra/ outras dificuldades</t>
  </si>
  <si>
    <t>Subtotal (B)</t>
  </si>
  <si>
    <t>Legenda</t>
  </si>
  <si>
    <t>C: Encargos Sociais que não recebem as incidências globais de A</t>
  </si>
  <si>
    <t>C.1</t>
  </si>
  <si>
    <t>Depósito por despedida injusta: 50% sobre [A.2+(A.2xB)] (supondo apenas rescisões por despedida injusta)</t>
  </si>
  <si>
    <t>CUSTOS MÉDIOS ESTIMADOS</t>
  </si>
  <si>
    <t>VALORES</t>
  </si>
  <si>
    <t>C.2</t>
  </si>
  <si>
    <t>Férias (indenizadas)</t>
  </si>
  <si>
    <t>Custo Médio (un.) da Condução - C</t>
  </si>
  <si>
    <t>C.3</t>
  </si>
  <si>
    <t>Aviso Prévio Indenizado</t>
  </si>
  <si>
    <t>Número de Conduções - NC</t>
  </si>
  <si>
    <t>Subtotal (C)</t>
  </si>
  <si>
    <t>Custo Médio (un.) de um Café da Manhã - F</t>
  </si>
  <si>
    <t>D: Taxa de Reincidências</t>
  </si>
  <si>
    <t>Custo Médio (un.) da Refeição - R</t>
  </si>
  <si>
    <t>D.1</t>
  </si>
  <si>
    <t>Reincidência de A sobre B</t>
  </si>
  <si>
    <t>Número de Refeições - NR</t>
  </si>
  <si>
    <t>D.2</t>
  </si>
  <si>
    <t>Reicidência de A2 sobre C3</t>
  </si>
  <si>
    <t>Subtotal (D)</t>
  </si>
  <si>
    <t>Custo Médio (un.) do seguro - C</t>
  </si>
  <si>
    <t>TOTAL DE ENCARGOS SOCIAIS</t>
  </si>
  <si>
    <t>Custo Médio do EPI (mês)/-1/3 de calçado + 1/10 de capacete + 1/10 cinturão - K</t>
  </si>
  <si>
    <t>E: Complementos</t>
  </si>
  <si>
    <t>Salário Médio Nominal (mês)</t>
  </si>
  <si>
    <t>E.1</t>
  </si>
  <si>
    <t>Vale Transporte = (CxNCx0,06)/S%</t>
  </si>
  <si>
    <t>Ferramentas manuais</t>
  </si>
  <si>
    <t>E.2</t>
  </si>
  <si>
    <t>Vale Café da Manhâ = (FxNR-S/30x22x0,01)/S%</t>
  </si>
  <si>
    <t>E.3</t>
  </si>
  <si>
    <t>Refeição = (RxNRx0,95)/S%</t>
  </si>
  <si>
    <t>E.4</t>
  </si>
  <si>
    <t>Seguro de vida e Acidente em Grupo = C/S%</t>
  </si>
  <si>
    <t>E.5</t>
  </si>
  <si>
    <t>Equipamento de Proteção Individual = K/S%</t>
  </si>
  <si>
    <t>E.6</t>
  </si>
  <si>
    <t>Pesquisa de Dados no CAGED</t>
  </si>
  <si>
    <t>TOTAL DE COMPLEMENTOS</t>
  </si>
  <si>
    <t>TOTAL GERAL (Encargos Sociais + Complementos)</t>
  </si>
  <si>
    <t>Desligamentos</t>
  </si>
  <si>
    <t>Dispensados com Justa Causa</t>
  </si>
  <si>
    <t>Dispensados sem Justa Causa</t>
  </si>
  <si>
    <t>Espontâneos</t>
  </si>
  <si>
    <t>Fim de Contrato por Prazo Determinado</t>
  </si>
  <si>
    <t>Término de Contrato</t>
  </si>
  <si>
    <t>Aposentados</t>
  </si>
  <si>
    <t>Mortos</t>
  </si>
  <si>
    <t>Transferência de Saída</t>
  </si>
  <si>
    <t>Estoque</t>
  </si>
  <si>
    <t>Estoque Recuperado Início do Período</t>
  </si>
  <si>
    <t>Estoque Recuperado Final do Período</t>
  </si>
  <si>
    <t>Estoque Médio</t>
  </si>
  <si>
    <t>Dispensados Descontados (não considera os desligamentos espontâneos, aposentados, mortos e transferência de saída)</t>
  </si>
  <si>
    <t>Dispensados (não considera os aposentados, mortos e transferência de saída)</t>
  </si>
  <si>
    <t>Taxa de Rotatividade Descontada (apenas dispensados sem justa causa)</t>
  </si>
  <si>
    <t>Taxa de Rotatividade Não Descontada</t>
  </si>
  <si>
    <t>Desligados Espontâneos</t>
  </si>
  <si>
    <t>Duração Média de Emprego - (meses)</t>
  </si>
  <si>
    <t>Percentual de Dispensados sem Justa Causa</t>
  </si>
  <si>
    <t>21.5</t>
  </si>
  <si>
    <t>CARPINTERIO</t>
  </si>
  <si>
    <t>27.1</t>
  </si>
  <si>
    <t>INSTALAÇÕES DE PROTEÇÃO/COMBATE A INCÊNDIO</t>
  </si>
  <si>
    <t>SERRALHERIA</t>
  </si>
  <si>
    <t>ELEMENTOS DE ESCOLA</t>
  </si>
  <si>
    <t>REFORMA E AMPLIAÇÃO DA E.M.E.F. HILDA DE OLIVEIRA - PADRE ANGELO - SÃO MIGUEL DO GUAMÁ - PARÁ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</si>
</sst>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000"/>
    <numFmt numFmtId="165" formatCode="0.000"/>
    <numFmt numFmtId="166" formatCode="_-[$R$-416]\ * #,##0.00_-;\-[$R$-416]\ * #,##0.00_-;_-[$R$-416]\ * &quot;-&quot;??_-;_-@_-"/>
    <numFmt numFmtId="167" formatCode="_-&quot;R$&quot;\ * #,##0.0000000_-;\-&quot;R$&quot;\ * #,##0.0000000_-;_-&quot;R$&quot;\ * &quot;-&quot;??_-;_-@_-"/>
    <numFmt numFmtId="168" formatCode="_-&quot;R$&quot;\ * #,##0.000_-;\-&quot;R$&quot;\ * #,##0.000_-;_-&quot;R$&quot;\ * &quot;-&quot;??_-;_-@_-"/>
    <numFmt numFmtId="169" formatCode="_(&quot;R$&quot;* #,##0.00_);_(&quot;R$&quot;* \(#,##0.00\);_(&quot;R$&quot;* &quot;-&quot;??_);_(@_)"/>
    <numFmt numFmtId="170" formatCode="&quot;R$ &quot;#,##0.00"/>
    <numFmt numFmtId="171" formatCode="0.0000%"/>
    <numFmt numFmtId="172" formatCode="0.0000"/>
    <numFmt numFmtId="173" formatCode="_(* #,##0.0000_);_(* \(#,##0.0000\);_(* &quot;-&quot;??_);_(@_)"/>
    <numFmt numFmtId="174" formatCode="_(* #,##0.00_);_(* \(#,##0.00\);_(* &quot;-&quot;??_);_(@_)"/>
    <numFmt numFmtId="175" formatCode="0.00000000000000000000000000000000000000%"/>
    <numFmt numFmtId="176" formatCode="#,"/>
    <numFmt numFmtId="177" formatCode="#,#00"/>
    <numFmt numFmtId="178" formatCode="_(&quot;R$ &quot;* #,##0.00_);_(&quot;R$ &quot;* \(#,##0.00\);_(&quot;R$ &quot;* &quot;-&quot;??_);_(@_)"/>
    <numFmt numFmtId="179" formatCode="%#,#00"/>
    <numFmt numFmtId="180" formatCode="#.##000"/>
  </numFmts>
  <fonts count="83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Tahoma"/>
      <family val="2"/>
    </font>
    <font>
      <b/>
      <sz val="9"/>
      <name val="Times New Roman"/>
      <family val="1"/>
    </font>
    <font>
      <b/>
      <i/>
      <sz val="10"/>
      <name val="Arial"/>
      <family val="2"/>
    </font>
    <font>
      <u/>
      <sz val="11"/>
      <color rgb="FF000000"/>
      <name val="Calibri"/>
      <family val="2"/>
      <charset val="204"/>
    </font>
    <font>
      <b/>
      <i/>
      <sz val="10"/>
      <color rgb="FF000000"/>
      <name val="Calibri"/>
      <family val="2"/>
    </font>
    <font>
      <b/>
      <i/>
      <sz val="18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2"/>
      <color rgb="FFFF0000"/>
      <name val="Calibri"/>
      <family val="2"/>
    </font>
    <font>
      <i/>
      <sz val="11"/>
      <name val="Calibri"/>
      <family val="2"/>
      <scheme val="minor"/>
    </font>
    <font>
      <sz val="11"/>
      <name val="Calibri"/>
      <family val="2"/>
      <charset val="204"/>
    </font>
    <font>
      <b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i/>
      <sz val="14"/>
      <color rgb="FF000000"/>
      <name val="Arial"/>
      <family val="2"/>
    </font>
    <font>
      <sz val="11"/>
      <color rgb="FF000000"/>
      <name val="Tahoma"/>
      <family val="2"/>
    </font>
    <font>
      <i/>
      <sz val="11"/>
      <color theme="1"/>
      <name val="Calibri"/>
      <family val="2"/>
    </font>
    <font>
      <sz val="10"/>
      <color rgb="FF000000"/>
      <name val="Times New Roman"/>
      <family val="1"/>
    </font>
    <font>
      <b/>
      <u/>
      <sz val="20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22"/>
      <color theme="1"/>
      <name val="Arial"/>
      <family val="2"/>
    </font>
    <font>
      <sz val="12"/>
      <name val="Calibri"/>
      <family val="2"/>
    </font>
    <font>
      <sz val="10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rgb="FF00000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i/>
      <sz val="8"/>
      <color theme="1"/>
      <name val="Arial"/>
      <family val="2"/>
    </font>
    <font>
      <i/>
      <sz val="9"/>
      <color theme="1"/>
      <name val="Arial"/>
      <family val="2"/>
    </font>
    <font>
      <i/>
      <sz val="8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u/>
      <sz val="14"/>
      <name val="Arial"/>
      <family val="2"/>
    </font>
    <font>
      <sz val="12"/>
      <name val="Courier"/>
      <family val="3"/>
    </font>
    <font>
      <b/>
      <sz val="11"/>
      <name val="Arial"/>
      <family val="2"/>
    </font>
    <font>
      <sz val="11"/>
      <name val="Arial"/>
      <family val="2"/>
    </font>
    <font>
      <sz val="9"/>
      <color indexed="8"/>
      <name val="Arial"/>
      <family val="2"/>
    </font>
    <font>
      <sz val="12"/>
      <name val="Arial"/>
      <family val="2"/>
    </font>
    <font>
      <sz val="8"/>
      <color indexed="8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Calibri"/>
      <family val="2"/>
      <scheme val="minor"/>
    </font>
    <font>
      <u/>
      <sz val="10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12"/>
      <name val="Times New Roman"/>
      <family val="1"/>
    </font>
    <font>
      <sz val="1"/>
      <color indexed="16"/>
      <name val="Courier"/>
      <family val="3"/>
    </font>
    <font>
      <sz val="1"/>
      <color indexed="8"/>
      <name val="Courier"/>
      <family val="3"/>
    </font>
    <font>
      <b/>
      <sz val="1"/>
      <color indexed="16"/>
      <name val="Courier"/>
      <family val="3"/>
    </font>
    <font>
      <sz val="11"/>
      <color indexed="8"/>
      <name val="Calibri"/>
      <family val="2"/>
    </font>
    <font>
      <sz val="1"/>
      <color indexed="18"/>
      <name val="Courier"/>
      <family val="3"/>
    </font>
    <font>
      <vertAlign val="superscript"/>
      <sz val="9"/>
      <name val="Courier New"/>
      <family val="3"/>
    </font>
    <font>
      <b/>
      <sz val="1"/>
      <color indexed="8"/>
      <name val="Courier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4">
    <xf numFmtId="0" fontId="0" fillId="0" borderId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52" fillId="0" borderId="0"/>
    <xf numFmtId="44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169" fontId="52" fillId="0" borderId="0" applyFont="0" applyFill="0" applyBorder="0" applyAlignment="0" applyProtection="0"/>
    <xf numFmtId="0" fontId="57" fillId="0" borderId="0"/>
    <xf numFmtId="0" fontId="52" fillId="0" borderId="0"/>
    <xf numFmtId="0" fontId="5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2" fillId="0" borderId="0"/>
    <xf numFmtId="9" fontId="52" fillId="0" borderId="0" quotePrefix="1" applyFont="0" applyFill="0" applyBorder="0" applyAlignment="0">
      <protection locked="0"/>
    </xf>
    <xf numFmtId="170" fontId="52" fillId="0" borderId="0" applyFont="0" applyFill="0" applyBorder="0" applyAlignment="0" applyProtection="0"/>
    <xf numFmtId="0" fontId="1" fillId="0" borderId="0"/>
    <xf numFmtId="174" fontId="5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73" fillId="0" borderId="0"/>
    <xf numFmtId="0" fontId="75" fillId="0" borderId="0"/>
    <xf numFmtId="176" fontId="76" fillId="0" borderId="0">
      <protection locked="0"/>
    </xf>
    <xf numFmtId="176" fontId="76" fillId="0" borderId="0">
      <protection locked="0"/>
    </xf>
    <xf numFmtId="176" fontId="76" fillId="0" borderId="0">
      <protection locked="0"/>
    </xf>
    <xf numFmtId="176" fontId="76" fillId="0" borderId="0">
      <protection locked="0"/>
    </xf>
    <xf numFmtId="0" fontId="77" fillId="0" borderId="0">
      <protection locked="0"/>
    </xf>
    <xf numFmtId="176" fontId="76" fillId="0" borderId="0">
      <protection locked="0"/>
    </xf>
    <xf numFmtId="0" fontId="52" fillId="0" borderId="0"/>
    <xf numFmtId="176" fontId="76" fillId="0" borderId="0">
      <protection locked="0"/>
    </xf>
    <xf numFmtId="177" fontId="77" fillId="0" borderId="0">
      <protection locked="0"/>
    </xf>
    <xf numFmtId="176" fontId="78" fillId="0" borderId="0">
      <protection locked="0"/>
    </xf>
    <xf numFmtId="176" fontId="78" fillId="0" borderId="0">
      <protection locked="0"/>
    </xf>
    <xf numFmtId="178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0" fontId="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9" fillId="0" borderId="0"/>
    <xf numFmtId="0" fontId="59" fillId="0" borderId="0"/>
    <xf numFmtId="0" fontId="5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52" fillId="0" borderId="0"/>
    <xf numFmtId="0" fontId="59" fillId="0" borderId="0"/>
    <xf numFmtId="0" fontId="59" fillId="0" borderId="0"/>
    <xf numFmtId="0" fontId="59" fillId="0" borderId="0"/>
    <xf numFmtId="0" fontId="52" fillId="0" borderId="0"/>
    <xf numFmtId="0" fontId="52" fillId="0" borderId="0"/>
    <xf numFmtId="0" fontId="7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176" fontId="76" fillId="0" borderId="0">
      <protection locked="0"/>
    </xf>
    <xf numFmtId="179" fontId="77" fillId="0" borderId="0">
      <protection locked="0"/>
    </xf>
    <xf numFmtId="180" fontId="77" fillId="0" borderId="0">
      <protection locked="0"/>
    </xf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79" fillId="0" borderId="0" applyFont="0" applyFill="0" applyBorder="0" applyAlignment="0" applyProtection="0"/>
    <xf numFmtId="176" fontId="80" fillId="0" borderId="0">
      <protection locked="0"/>
    </xf>
    <xf numFmtId="174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4" fontId="73" fillId="0" borderId="0" applyFont="0" applyFill="0" applyBorder="0" applyAlignment="0" applyProtection="0"/>
    <xf numFmtId="174" fontId="52" fillId="0" borderId="0" applyFont="0" applyFill="0" applyBorder="0" applyAlignment="0" applyProtection="0"/>
    <xf numFmtId="0" fontId="81" fillId="0" borderId="0"/>
    <xf numFmtId="176" fontId="82" fillId="0" borderId="0">
      <protection locked="0"/>
    </xf>
    <xf numFmtId="176" fontId="82" fillId="0" borderId="0">
      <protection locked="0"/>
    </xf>
    <xf numFmtId="174" fontId="52" fillId="0" borderId="0" applyFont="0" applyFill="0" applyBorder="0" applyAlignment="0" applyProtection="0"/>
    <xf numFmtId="174" fontId="79" fillId="0" borderId="0" applyFont="0" applyFill="0" applyBorder="0" applyAlignment="0" applyProtection="0"/>
    <xf numFmtId="3" fontId="52" fillId="0" borderId="0" applyFont="0" applyFill="0" applyBorder="0" applyAlignment="0" applyProtection="0"/>
  </cellStyleXfs>
  <cellXfs count="556">
    <xf numFmtId="0" fontId="0" fillId="0" borderId="0" xfId="0" applyFill="1" applyBorder="1" applyAlignment="1">
      <alignment horizontal="left" vertical="top"/>
    </xf>
    <xf numFmtId="0" fontId="0" fillId="0" borderId="0" xfId="0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0" fillId="0" borderId="2" xfId="0" applyBorder="1"/>
    <xf numFmtId="2" fontId="0" fillId="0" borderId="2" xfId="0" applyNumberFormat="1" applyBorder="1"/>
    <xf numFmtId="2" fontId="12" fillId="0" borderId="0" xfId="0" applyNumberFormat="1" applyFont="1"/>
    <xf numFmtId="2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13" fillId="0" borderId="0" xfId="0" applyFont="1" applyBorder="1" applyAlignment="1">
      <alignment horizontal="left" vertical="top"/>
    </xf>
    <xf numFmtId="0" fontId="0" fillId="0" borderId="2" xfId="0" applyBorder="1" applyAlignment="1"/>
    <xf numFmtId="4" fontId="0" fillId="0" borderId="2" xfId="0" applyNumberFormat="1" applyBorder="1" applyAlignment="1">
      <alignment vertical="center"/>
    </xf>
    <xf numFmtId="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14" fillId="0" borderId="2" xfId="0" applyNumberFormat="1" applyFont="1" applyBorder="1"/>
    <xf numFmtId="0" fontId="10" fillId="0" borderId="2" xfId="0" applyFont="1" applyBorder="1" applyAlignment="1">
      <alignment wrapText="1"/>
    </xf>
    <xf numFmtId="0" fontId="15" fillId="0" borderId="0" xfId="0" applyFont="1"/>
    <xf numFmtId="165" fontId="0" fillId="0" borderId="2" xfId="0" applyNumberFormat="1" applyBorder="1"/>
    <xf numFmtId="2" fontId="16" fillId="0" borderId="0" xfId="0" applyNumberFormat="1" applyFont="1"/>
    <xf numFmtId="0" fontId="0" fillId="0" borderId="2" xfId="0" applyBorder="1" applyAlignment="1">
      <alignment horizontal="center"/>
    </xf>
    <xf numFmtId="0" fontId="17" fillId="0" borderId="2" xfId="0" applyFont="1" applyBorder="1"/>
    <xf numFmtId="0" fontId="18" fillId="0" borderId="2" xfId="0" applyFont="1" applyBorder="1"/>
    <xf numFmtId="4" fontId="0" fillId="0" borderId="0" xfId="0" applyNumberFormat="1"/>
    <xf numFmtId="4" fontId="16" fillId="0" borderId="0" xfId="0" applyNumberFormat="1" applyFont="1"/>
    <xf numFmtId="2" fontId="0" fillId="0" borderId="2" xfId="0" applyNumberFormat="1" applyBorder="1" applyAlignment="1">
      <alignment horizontal="right"/>
    </xf>
    <xf numFmtId="4" fontId="15" fillId="0" borderId="0" xfId="0" applyNumberFormat="1" applyFont="1"/>
    <xf numFmtId="4" fontId="0" fillId="0" borderId="2" xfId="0" applyNumberFormat="1" applyBorder="1"/>
    <xf numFmtId="2" fontId="0" fillId="0" borderId="2" xfId="0" applyNumberFormat="1" applyBorder="1" applyAlignment="1"/>
    <xf numFmtId="0" fontId="0" fillId="0" borderId="2" xfId="0" applyBorder="1" applyAlignment="1">
      <alignment wrapText="1"/>
    </xf>
    <xf numFmtId="2" fontId="0" fillId="0" borderId="2" xfId="0" applyNumberFormat="1" applyBorder="1" applyAlignment="1">
      <alignment vertical="center"/>
    </xf>
    <xf numFmtId="0" fontId="10" fillId="0" borderId="0" xfId="0" applyFont="1" applyAlignment="1">
      <alignment wrapText="1"/>
    </xf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center" vertical="center"/>
    </xf>
    <xf numFmtId="2" fontId="1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/>
    <xf numFmtId="0" fontId="9" fillId="0" borderId="2" xfId="0" applyFont="1" applyBorder="1"/>
    <xf numFmtId="2" fontId="11" fillId="0" borderId="2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0" fillId="0" borderId="0" xfId="0" applyFont="1" applyFill="1" applyBorder="1" applyAlignment="1">
      <alignment horizontal="right" vertical="top"/>
    </xf>
    <xf numFmtId="4" fontId="20" fillId="0" borderId="0" xfId="0" applyNumberFormat="1" applyFont="1" applyFill="1" applyBorder="1" applyAlignment="1">
      <alignment horizontal="right" vertical="top"/>
    </xf>
    <xf numFmtId="0" fontId="21" fillId="2" borderId="0" xfId="0" applyFont="1" applyFill="1" applyAlignment="1"/>
    <xf numFmtId="0" fontId="0" fillId="0" borderId="2" xfId="0" applyBorder="1" applyAlignment="1">
      <alignment horizontal="center"/>
    </xf>
    <xf numFmtId="0" fontId="26" fillId="0" borderId="7" xfId="0" applyFont="1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/>
    </xf>
    <xf numFmtId="4" fontId="2" fillId="0" borderId="7" xfId="1" applyNumberFormat="1" applyFont="1" applyBorder="1" applyAlignment="1">
      <alignment horizontal="right"/>
    </xf>
    <xf numFmtId="4" fontId="0" fillId="0" borderId="7" xfId="0" applyNumberFormat="1" applyBorder="1" applyAlignment="1">
      <alignment horizontal="center"/>
    </xf>
    <xf numFmtId="9" fontId="0" fillId="0" borderId="7" xfId="2" applyFont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9" fontId="0" fillId="0" borderId="7" xfId="2" applyFont="1" applyBorder="1" applyAlignment="1">
      <alignment horizontal="center"/>
    </xf>
    <xf numFmtId="4" fontId="0" fillId="0" borderId="7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9" fontId="0" fillId="0" borderId="7" xfId="2" applyFont="1" applyBorder="1" applyAlignment="1">
      <alignment horizontal="right"/>
    </xf>
    <xf numFmtId="44" fontId="0" fillId="0" borderId="7" xfId="1" applyFont="1" applyBorder="1" applyAlignment="1">
      <alignment horizontal="center"/>
    </xf>
    <xf numFmtId="4" fontId="0" fillId="0" borderId="7" xfId="1" applyNumberFormat="1" applyFont="1" applyBorder="1" applyAlignment="1">
      <alignment horizontal="right"/>
    </xf>
    <xf numFmtId="4" fontId="26" fillId="0" borderId="7" xfId="0" applyNumberFormat="1" applyFont="1" applyBorder="1"/>
    <xf numFmtId="0" fontId="29" fillId="0" borderId="11" xfId="0" applyFont="1" applyBorder="1" applyAlignment="1">
      <alignment horizontal="center" vertical="center"/>
    </xf>
    <xf numFmtId="4" fontId="29" fillId="0" borderId="12" xfId="0" applyNumberFormat="1" applyFont="1" applyBorder="1" applyAlignment="1">
      <alignment vertical="center"/>
    </xf>
    <xf numFmtId="166" fontId="0" fillId="0" borderId="7" xfId="2" applyNumberFormat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Fill="1" applyBorder="1"/>
    <xf numFmtId="2" fontId="0" fillId="0" borderId="3" xfId="0" applyNumberFormat="1" applyBorder="1"/>
    <xf numFmtId="0" fontId="18" fillId="2" borderId="2" xfId="0" applyFont="1" applyFill="1" applyBorder="1"/>
    <xf numFmtId="0" fontId="0" fillId="0" borderId="2" xfId="0" applyBorder="1" applyAlignment="1">
      <alignment horizontal="center"/>
    </xf>
    <xf numFmtId="2" fontId="30" fillId="0" borderId="2" xfId="0" applyNumberFormat="1" applyFont="1" applyBorder="1"/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31" fillId="0" borderId="2" xfId="0" applyFont="1" applyBorder="1"/>
    <xf numFmtId="0" fontId="31" fillId="0" borderId="2" xfId="0" applyFont="1" applyBorder="1" applyAlignment="1">
      <alignment horizontal="center"/>
    </xf>
    <xf numFmtId="0" fontId="31" fillId="0" borderId="0" xfId="0" applyFont="1" applyFill="1" applyBorder="1" applyAlignment="1">
      <alignment horizontal="left" vertical="top"/>
    </xf>
    <xf numFmtId="2" fontId="22" fillId="0" borderId="2" xfId="0" applyNumberFormat="1" applyFont="1" applyBorder="1"/>
    <xf numFmtId="0" fontId="22" fillId="0" borderId="2" xfId="0" applyFont="1" applyBorder="1"/>
    <xf numFmtId="0" fontId="22" fillId="0" borderId="0" xfId="0" applyFont="1"/>
    <xf numFmtId="2" fontId="0" fillId="0" borderId="2" xfId="0" applyNumberFormat="1" applyBorder="1" applyAlignment="1">
      <alignment horizontal="center" vertical="center"/>
    </xf>
    <xf numFmtId="0" fontId="22" fillId="0" borderId="2" xfId="0" applyFont="1" applyBorder="1" applyAlignment="1">
      <alignment wrapText="1"/>
    </xf>
    <xf numFmtId="0" fontId="22" fillId="0" borderId="2" xfId="0" applyFont="1" applyFill="1" applyBorder="1"/>
    <xf numFmtId="0" fontId="36" fillId="0" borderId="1" xfId="0" applyFont="1" applyFill="1" applyBorder="1" applyAlignment="1">
      <alignment horizontal="center" vertical="top" wrapText="1"/>
    </xf>
    <xf numFmtId="1" fontId="37" fillId="0" borderId="1" xfId="0" applyNumberFormat="1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left" vertical="top" wrapText="1"/>
    </xf>
    <xf numFmtId="4" fontId="37" fillId="0" borderId="1" xfId="0" applyNumberFormat="1" applyFont="1" applyFill="1" applyBorder="1" applyAlignment="1">
      <alignment horizontal="right" wrapText="1"/>
    </xf>
    <xf numFmtId="164" fontId="36" fillId="0" borderId="1" xfId="0" applyNumberFormat="1" applyFont="1" applyFill="1" applyBorder="1" applyAlignment="1">
      <alignment horizontal="right" vertical="top" wrapText="1" indent="2"/>
    </xf>
    <xf numFmtId="164" fontId="37" fillId="0" borderId="1" xfId="0" applyNumberFormat="1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top" wrapText="1"/>
    </xf>
    <xf numFmtId="4" fontId="39" fillId="0" borderId="1" xfId="0" applyNumberFormat="1" applyFont="1" applyFill="1" applyBorder="1" applyAlignment="1">
      <alignment horizontal="right" wrapText="1"/>
    </xf>
    <xf numFmtId="0" fontId="40" fillId="0" borderId="1" xfId="0" applyFont="1" applyFill="1" applyBorder="1" applyAlignment="1">
      <alignment horizontal="center" vertical="top" wrapText="1"/>
    </xf>
    <xf numFmtId="1" fontId="41" fillId="0" borderId="1" xfId="0" applyNumberFormat="1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left" vertical="top" wrapText="1"/>
    </xf>
    <xf numFmtId="1" fontId="37" fillId="0" borderId="1" xfId="0" applyNumberFormat="1" applyFont="1" applyFill="1" applyBorder="1" applyAlignment="1">
      <alignment horizontal="right" vertical="top" wrapText="1" indent="2"/>
    </xf>
    <xf numFmtId="0" fontId="42" fillId="0" borderId="1" xfId="0" applyFont="1" applyFill="1" applyBorder="1" applyAlignment="1">
      <alignment horizontal="center" vertical="top" wrapText="1"/>
    </xf>
    <xf numFmtId="1" fontId="43" fillId="0" borderId="1" xfId="0" applyNumberFormat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left" vertical="top" wrapText="1"/>
    </xf>
    <xf numFmtId="0" fontId="44" fillId="0" borderId="1" xfId="0" applyFont="1" applyFill="1" applyBorder="1" applyAlignment="1">
      <alignment horizontal="center" vertical="top" wrapText="1"/>
    </xf>
    <xf numFmtId="1" fontId="39" fillId="0" borderId="1" xfId="0" applyNumberFormat="1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top" wrapText="1"/>
    </xf>
    <xf numFmtId="4" fontId="43" fillId="0" borderId="1" xfId="0" applyNumberFormat="1" applyFont="1" applyFill="1" applyBorder="1" applyAlignment="1">
      <alignment horizontal="right" wrapText="1"/>
    </xf>
    <xf numFmtId="0" fontId="45" fillId="0" borderId="1" xfId="0" applyFont="1" applyFill="1" applyBorder="1" applyAlignment="1">
      <alignment horizontal="left" vertical="top" wrapText="1"/>
    </xf>
    <xf numFmtId="1" fontId="36" fillId="0" borderId="1" xfId="0" applyNumberFormat="1" applyFont="1" applyFill="1" applyBorder="1" applyAlignment="1">
      <alignment horizontal="right" vertical="top" wrapText="1" indent="2"/>
    </xf>
    <xf numFmtId="1" fontId="44" fillId="0" borderId="1" xfId="0" applyNumberFormat="1" applyFont="1" applyFill="1" applyBorder="1" applyAlignment="1">
      <alignment horizontal="right" vertical="top" wrapText="1" indent="2"/>
    </xf>
    <xf numFmtId="0" fontId="44" fillId="0" borderId="1" xfId="0" applyFont="1" applyFill="1" applyBorder="1" applyAlignment="1">
      <alignment horizontal="left" vertical="top" wrapText="1"/>
    </xf>
    <xf numFmtId="0" fontId="36" fillId="0" borderId="1" xfId="0" applyFont="1" applyFill="1" applyBorder="1" applyAlignment="1">
      <alignment horizontal="left" vertical="center" wrapText="1"/>
    </xf>
    <xf numFmtId="0" fontId="36" fillId="0" borderId="1" xfId="0" applyFont="1" applyFill="1" applyBorder="1" applyAlignment="1">
      <alignment horizontal="center" vertical="center" wrapText="1"/>
    </xf>
    <xf numFmtId="4" fontId="37" fillId="0" borderId="1" xfId="0" applyNumberFormat="1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 vertical="top"/>
    </xf>
    <xf numFmtId="0" fontId="38" fillId="0" borderId="0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top" wrapText="1"/>
    </xf>
    <xf numFmtId="0" fontId="35" fillId="4" borderId="1" xfId="0" applyFont="1" applyFill="1" applyBorder="1" applyAlignment="1">
      <alignment horizontal="left" vertical="top" wrapText="1"/>
    </xf>
    <xf numFmtId="4" fontId="35" fillId="4" borderId="1" xfId="0" applyNumberFormat="1" applyFont="1" applyFill="1" applyBorder="1" applyAlignment="1">
      <alignment horizontal="left" vertical="top" wrapText="1"/>
    </xf>
    <xf numFmtId="4" fontId="35" fillId="4" borderId="1" xfId="0" applyNumberFormat="1" applyFont="1" applyFill="1" applyBorder="1" applyAlignment="1">
      <alignment horizontal="right" vertical="top" wrapText="1"/>
    </xf>
    <xf numFmtId="1" fontId="35" fillId="4" borderId="1" xfId="0" applyNumberFormat="1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center" vertical="top" wrapText="1"/>
    </xf>
    <xf numFmtId="4" fontId="39" fillId="4" borderId="1" xfId="0" applyNumberFormat="1" applyFont="1" applyFill="1" applyBorder="1" applyAlignment="1">
      <alignment horizontal="right" wrapText="1"/>
    </xf>
    <xf numFmtId="4" fontId="37" fillId="4" borderId="1" xfId="0" applyNumberFormat="1" applyFont="1" applyFill="1" applyBorder="1" applyAlignment="1">
      <alignment horizontal="right" wrapText="1"/>
    </xf>
    <xf numFmtId="4" fontId="35" fillId="4" borderId="1" xfId="0" applyNumberFormat="1" applyFont="1" applyFill="1" applyBorder="1" applyAlignment="1">
      <alignment horizontal="right" wrapText="1"/>
    </xf>
    <xf numFmtId="0" fontId="47" fillId="4" borderId="1" xfId="0" applyFont="1" applyFill="1" applyBorder="1" applyAlignment="1">
      <alignment horizontal="center" vertical="top" wrapText="1"/>
    </xf>
    <xf numFmtId="4" fontId="48" fillId="4" borderId="1" xfId="0" applyNumberFormat="1" applyFont="1" applyFill="1" applyBorder="1" applyAlignment="1">
      <alignment horizontal="right" wrapText="1"/>
    </xf>
    <xf numFmtId="0" fontId="50" fillId="4" borderId="1" xfId="0" applyFont="1" applyFill="1" applyBorder="1" applyAlignment="1">
      <alignment horizontal="center" vertical="top" wrapText="1"/>
    </xf>
    <xf numFmtId="1" fontId="50" fillId="4" borderId="1" xfId="0" applyNumberFormat="1" applyFont="1" applyFill="1" applyBorder="1" applyAlignment="1">
      <alignment horizontal="center" vertical="center" wrapText="1"/>
    </xf>
    <xf numFmtId="0" fontId="50" fillId="4" borderId="1" xfId="0" applyFont="1" applyFill="1" applyBorder="1" applyAlignment="1">
      <alignment horizontal="left" vertical="top" wrapText="1"/>
    </xf>
    <xf numFmtId="4" fontId="47" fillId="4" borderId="1" xfId="0" applyNumberFormat="1" applyFont="1" applyFill="1" applyBorder="1" applyAlignment="1">
      <alignment horizontal="right" wrapText="1"/>
    </xf>
    <xf numFmtId="4" fontId="50" fillId="4" borderId="1" xfId="0" applyNumberFormat="1" applyFont="1" applyFill="1" applyBorder="1" applyAlignment="1">
      <alignment horizontal="right" wrapText="1"/>
    </xf>
    <xf numFmtId="0" fontId="49" fillId="4" borderId="1" xfId="0" applyFont="1" applyFill="1" applyBorder="1" applyAlignment="1">
      <alignment horizontal="center" vertical="top" wrapText="1"/>
    </xf>
    <xf numFmtId="0" fontId="49" fillId="4" borderId="1" xfId="0" applyFont="1" applyFill="1" applyBorder="1" applyAlignment="1">
      <alignment horizontal="left" vertical="top" wrapText="1"/>
    </xf>
    <xf numFmtId="0" fontId="45" fillId="4" borderId="1" xfId="0" applyFont="1" applyFill="1" applyBorder="1" applyAlignment="1">
      <alignment horizontal="center" vertical="top" wrapText="1"/>
    </xf>
    <xf numFmtId="4" fontId="43" fillId="4" borderId="1" xfId="0" applyNumberFormat="1" applyFont="1" applyFill="1" applyBorder="1" applyAlignment="1">
      <alignment horizontal="right" wrapText="1"/>
    </xf>
    <xf numFmtId="0" fontId="51" fillId="4" borderId="1" xfId="0" applyFont="1" applyFill="1" applyBorder="1" applyAlignment="1">
      <alignment horizontal="center" vertical="top" wrapText="1"/>
    </xf>
    <xf numFmtId="0" fontId="51" fillId="4" borderId="1" xfId="0" applyFont="1" applyFill="1" applyBorder="1" applyAlignment="1">
      <alignment horizontal="left" vertical="top" wrapText="1"/>
    </xf>
    <xf numFmtId="0" fontId="52" fillId="4" borderId="1" xfId="0" applyFont="1" applyFill="1" applyBorder="1" applyAlignment="1">
      <alignment horizontal="center" vertical="top" wrapText="1"/>
    </xf>
    <xf numFmtId="4" fontId="53" fillId="4" borderId="1" xfId="0" applyNumberFormat="1" applyFont="1" applyFill="1" applyBorder="1" applyAlignment="1">
      <alignment horizontal="right" wrapText="1"/>
    </xf>
    <xf numFmtId="0" fontId="46" fillId="4" borderId="1" xfId="0" applyFont="1" applyFill="1" applyBorder="1" applyAlignment="1">
      <alignment horizontal="center" vertical="top" wrapText="1"/>
    </xf>
    <xf numFmtId="1" fontId="46" fillId="4" borderId="1" xfId="0" applyNumberFormat="1" applyFont="1" applyFill="1" applyBorder="1" applyAlignment="1">
      <alignment horizontal="center" vertical="center" wrapText="1"/>
    </xf>
    <xf numFmtId="0" fontId="46" fillId="4" borderId="1" xfId="0" applyFont="1" applyFill="1" applyBorder="1" applyAlignment="1">
      <alignment horizontal="left" vertical="top" wrapText="1"/>
    </xf>
    <xf numFmtId="0" fontId="51" fillId="2" borderId="6" xfId="0" applyFont="1" applyFill="1" applyBorder="1" applyAlignment="1">
      <alignment horizontal="center" vertical="center" wrapText="1"/>
    </xf>
    <xf numFmtId="0" fontId="52" fillId="0" borderId="0" xfId="3" applyAlignment="1">
      <alignment horizontal="right"/>
    </xf>
    <xf numFmtId="0" fontId="52" fillId="0" borderId="0" xfId="3" applyAlignment="1">
      <alignment horizontal="center" vertical="center"/>
    </xf>
    <xf numFmtId="0" fontId="52" fillId="0" borderId="0" xfId="3" applyFont="1" applyAlignment="1">
      <alignment horizontal="center" vertical="center"/>
    </xf>
    <xf numFmtId="44" fontId="52" fillId="0" borderId="0" xfId="3" applyNumberFormat="1" applyAlignment="1">
      <alignment horizontal="center" vertical="center"/>
    </xf>
    <xf numFmtId="167" fontId="52" fillId="0" borderId="0" xfId="3" applyNumberFormat="1" applyAlignment="1">
      <alignment horizontal="center" vertical="center"/>
    </xf>
    <xf numFmtId="168" fontId="52" fillId="0" borderId="0" xfId="3" applyNumberFormat="1" applyAlignment="1">
      <alignment horizontal="center" vertical="center"/>
    </xf>
    <xf numFmtId="0" fontId="4" fillId="0" borderId="0" xfId="3" applyFont="1" applyAlignment="1">
      <alignment vertical="center"/>
    </xf>
    <xf numFmtId="0" fontId="52" fillId="0" borderId="0" xfId="3"/>
    <xf numFmtId="0" fontId="4" fillId="0" borderId="0" xfId="3" applyFont="1" applyAlignment="1">
      <alignment vertical="center" wrapText="1"/>
    </xf>
    <xf numFmtId="0" fontId="51" fillId="0" borderId="0" xfId="3" applyFont="1" applyAlignment="1">
      <alignment vertical="center"/>
    </xf>
    <xf numFmtId="0" fontId="52" fillId="0" borderId="0" xfId="3" applyAlignment="1">
      <alignment vertical="center"/>
    </xf>
    <xf numFmtId="0" fontId="53" fillId="0" borderId="29" xfId="3" applyFont="1" applyBorder="1" applyAlignment="1">
      <alignment horizontal="center" vertical="center"/>
    </xf>
    <xf numFmtId="0" fontId="53" fillId="0" borderId="2" xfId="3" applyFont="1" applyBorder="1" applyAlignment="1">
      <alignment horizontal="left" vertical="center" wrapText="1"/>
    </xf>
    <xf numFmtId="166" fontId="53" fillId="0" borderId="2" xfId="3" applyNumberFormat="1" applyFont="1" applyFill="1" applyBorder="1" applyAlignment="1">
      <alignment horizontal="right" vertical="center"/>
    </xf>
    <xf numFmtId="10" fontId="53" fillId="0" borderId="34" xfId="5" applyNumberFormat="1" applyFont="1" applyBorder="1" applyAlignment="1">
      <alignment horizontal="center" vertical="center"/>
    </xf>
    <xf numFmtId="166" fontId="46" fillId="3" borderId="37" xfId="6" applyNumberFormat="1" applyFont="1" applyFill="1" applyBorder="1" applyAlignment="1">
      <alignment vertical="center"/>
    </xf>
    <xf numFmtId="10" fontId="53" fillId="0" borderId="38" xfId="5" applyNumberFormat="1" applyFont="1" applyFill="1" applyBorder="1" applyAlignment="1">
      <alignment horizontal="center" vertical="center"/>
    </xf>
    <xf numFmtId="0" fontId="52" fillId="0" borderId="0" xfId="3" quotePrefix="1"/>
    <xf numFmtId="44" fontId="52" fillId="0" borderId="0" xfId="3" applyNumberFormat="1"/>
    <xf numFmtId="0" fontId="58" fillId="0" borderId="0" xfId="7" applyFont="1" applyAlignment="1">
      <alignment vertical="center" wrapText="1"/>
    </xf>
    <xf numFmtId="0" fontId="52" fillId="0" borderId="0" xfId="8" applyFont="1" applyBorder="1"/>
    <xf numFmtId="0" fontId="59" fillId="0" borderId="0" xfId="9" applyFont="1" applyFill="1" applyAlignment="1">
      <alignment wrapText="1"/>
    </xf>
    <xf numFmtId="43" fontId="59" fillId="0" borderId="0" xfId="10" applyFont="1" applyFill="1" applyAlignment="1">
      <alignment wrapText="1"/>
    </xf>
    <xf numFmtId="0" fontId="60" fillId="0" borderId="2" xfId="8" applyNumberFormat="1" applyFont="1" applyFill="1" applyBorder="1" applyAlignment="1">
      <alignment horizontal="center" vertical="center"/>
    </xf>
    <xf numFmtId="0" fontId="60" fillId="0" borderId="2" xfId="12" applyNumberFormat="1" applyFont="1" applyFill="1" applyBorder="1" applyAlignment="1" applyProtection="1">
      <alignment horizontal="left" vertical="center" wrapText="1"/>
    </xf>
    <xf numFmtId="4" fontId="60" fillId="0" borderId="2" xfId="12" applyNumberFormat="1" applyFont="1" applyFill="1" applyBorder="1" applyAlignment="1" applyProtection="1">
      <alignment horizontal="center" vertical="center" wrapText="1"/>
    </xf>
    <xf numFmtId="10" fontId="60" fillId="0" borderId="2" xfId="11" applyNumberFormat="1" applyFont="1" applyFill="1" applyBorder="1" applyAlignment="1" applyProtection="1">
      <alignment horizontal="right" vertical="center" wrapText="1"/>
      <protection locked="0"/>
    </xf>
    <xf numFmtId="10" fontId="61" fillId="0" borderId="0" xfId="13" applyNumberFormat="1" applyFont="1" applyBorder="1">
      <protection locked="0"/>
    </xf>
    <xf numFmtId="166" fontId="61" fillId="0" borderId="0" xfId="4" applyNumberFormat="1" applyFont="1" applyBorder="1" applyAlignment="1">
      <alignment horizontal="right"/>
    </xf>
    <xf numFmtId="4" fontId="61" fillId="0" borderId="0" xfId="8" applyNumberFormat="1" applyFont="1" applyBorder="1"/>
    <xf numFmtId="0" fontId="61" fillId="0" borderId="0" xfId="8" applyFont="1" applyBorder="1"/>
    <xf numFmtId="4" fontId="61" fillId="6" borderId="0" xfId="8" applyNumberFormat="1" applyFont="1" applyFill="1" applyBorder="1"/>
    <xf numFmtId="0" fontId="60" fillId="0" borderId="2" xfId="12" quotePrefix="1" applyNumberFormat="1" applyFont="1" applyFill="1" applyBorder="1" applyAlignment="1" applyProtection="1">
      <alignment horizontal="left" vertical="center" wrapText="1"/>
    </xf>
    <xf numFmtId="170" fontId="46" fillId="0" borderId="2" xfId="14" applyFont="1" applyBorder="1" applyAlignment="1" applyProtection="1">
      <protection locked="0"/>
    </xf>
    <xf numFmtId="9" fontId="46" fillId="0" borderId="2" xfId="11" applyFont="1" applyBorder="1" applyAlignment="1" applyProtection="1">
      <protection locked="0"/>
    </xf>
    <xf numFmtId="0" fontId="53" fillId="0" borderId="0" xfId="8" applyFont="1" applyBorder="1"/>
    <xf numFmtId="0" fontId="53" fillId="0" borderId="0" xfId="8" applyNumberFormat="1" applyFont="1" applyBorder="1"/>
    <xf numFmtId="9" fontId="53" fillId="0" borderId="0" xfId="11" applyFont="1" applyBorder="1"/>
    <xf numFmtId="4" fontId="52" fillId="0" borderId="0" xfId="8" applyNumberFormat="1" applyFont="1" applyBorder="1"/>
    <xf numFmtId="171" fontId="52" fillId="0" borderId="0" xfId="11" applyNumberFormat="1" applyFont="1" applyBorder="1"/>
    <xf numFmtId="43" fontId="53" fillId="0" borderId="0" xfId="10" applyFont="1" applyBorder="1"/>
    <xf numFmtId="10" fontId="53" fillId="0" borderId="0" xfId="11" applyNumberFormat="1" applyFont="1" applyBorder="1"/>
    <xf numFmtId="10" fontId="53" fillId="0" borderId="0" xfId="8" applyNumberFormat="1" applyFont="1" applyBorder="1"/>
    <xf numFmtId="0" fontId="62" fillId="7" borderId="0" xfId="15" applyFont="1" applyFill="1" applyBorder="1" applyAlignment="1">
      <alignment horizontal="center" vertical="center"/>
    </xf>
    <xf numFmtId="0" fontId="64" fillId="0" borderId="0" xfId="8" applyFont="1" applyAlignment="1">
      <alignment vertical="center"/>
    </xf>
    <xf numFmtId="0" fontId="65" fillId="7" borderId="0" xfId="15" applyFont="1" applyFill="1" applyBorder="1" applyAlignment="1">
      <alignment horizontal="center" vertical="center"/>
    </xf>
    <xf numFmtId="172" fontId="60" fillId="7" borderId="0" xfId="15" applyNumberFormat="1" applyFont="1" applyFill="1" applyBorder="1" applyAlignment="1">
      <alignment vertical="center"/>
    </xf>
    <xf numFmtId="0" fontId="62" fillId="7" borderId="0" xfId="15" applyFont="1" applyFill="1" applyBorder="1" applyAlignment="1">
      <alignment vertical="center"/>
    </xf>
    <xf numFmtId="0" fontId="64" fillId="0" borderId="0" xfId="8" applyFont="1" applyAlignment="1">
      <alignment horizontal="center" vertical="center"/>
    </xf>
    <xf numFmtId="0" fontId="63" fillId="0" borderId="0" xfId="15" applyFont="1" applyFill="1" applyBorder="1" applyAlignment="1">
      <alignment horizontal="center"/>
    </xf>
    <xf numFmtId="0" fontId="64" fillId="0" borderId="0" xfId="7" applyFont="1" applyFill="1" applyAlignment="1">
      <alignment vertical="center" wrapText="1"/>
    </xf>
    <xf numFmtId="0" fontId="64" fillId="0" borderId="0" xfId="7" applyNumberFormat="1" applyFont="1" applyFill="1" applyAlignment="1">
      <alignment horizontal="center" vertical="center" wrapText="1"/>
    </xf>
    <xf numFmtId="43" fontId="64" fillId="0" borderId="0" xfId="10" applyFont="1" applyFill="1" applyAlignment="1">
      <alignment vertical="center" wrapText="1"/>
    </xf>
    <xf numFmtId="43" fontId="64" fillId="6" borderId="0" xfId="10" applyFont="1" applyFill="1" applyAlignment="1">
      <alignment horizontal="right" vertical="center" wrapText="1"/>
    </xf>
    <xf numFmtId="173" fontId="64" fillId="0" borderId="0" xfId="7" applyNumberFormat="1" applyFont="1" applyFill="1" applyAlignment="1">
      <alignment vertical="center" wrapText="1"/>
    </xf>
    <xf numFmtId="0" fontId="63" fillId="0" borderId="0" xfId="7" applyFont="1" applyAlignment="1">
      <alignment vertical="center" wrapText="1"/>
    </xf>
    <xf numFmtId="0" fontId="64" fillId="0" borderId="0" xfId="8" applyNumberFormat="1" applyFont="1" applyFill="1" applyAlignment="1">
      <alignment horizontal="center" vertical="center" wrapText="1"/>
    </xf>
    <xf numFmtId="43" fontId="64" fillId="0" borderId="0" xfId="10" applyFont="1" applyFill="1" applyAlignment="1">
      <alignment horizontal="center" vertical="center"/>
    </xf>
    <xf numFmtId="43" fontId="64" fillId="6" borderId="0" xfId="10" applyFont="1" applyFill="1" applyAlignment="1">
      <alignment horizontal="right" vertical="center"/>
    </xf>
    <xf numFmtId="173" fontId="64" fillId="0" borderId="0" xfId="8" applyNumberFormat="1" applyFont="1" applyFill="1" applyAlignment="1">
      <alignment vertical="center"/>
    </xf>
    <xf numFmtId="43" fontId="64" fillId="0" borderId="0" xfId="10" applyFont="1" applyFill="1" applyAlignment="1">
      <alignment vertical="center"/>
    </xf>
    <xf numFmtId="4" fontId="64" fillId="0" borderId="0" xfId="8" applyNumberFormat="1" applyFont="1" applyAlignment="1">
      <alignment vertical="center"/>
    </xf>
    <xf numFmtId="165" fontId="33" fillId="8" borderId="0" xfId="15" applyNumberFormat="1" applyFont="1" applyFill="1" applyBorder="1" applyAlignment="1">
      <alignment vertical="center"/>
    </xf>
    <xf numFmtId="0" fontId="1" fillId="7" borderId="0" xfId="15" applyFill="1" applyBorder="1" applyAlignment="1">
      <alignment horizontal="center" vertical="center"/>
    </xf>
    <xf numFmtId="0" fontId="64" fillId="0" borderId="0" xfId="15" applyFont="1" applyFill="1" applyBorder="1" applyAlignment="1">
      <alignment vertical="center" wrapText="1"/>
    </xf>
    <xf numFmtId="0" fontId="64" fillId="0" borderId="0" xfId="15" applyNumberFormat="1" applyFont="1" applyFill="1" applyBorder="1" applyAlignment="1">
      <alignment horizontal="center" vertical="center"/>
    </xf>
    <xf numFmtId="43" fontId="64" fillId="0" borderId="0" xfId="10" applyFont="1" applyFill="1" applyBorder="1" applyAlignment="1">
      <alignment vertical="center"/>
    </xf>
    <xf numFmtId="43" fontId="64" fillId="6" borderId="0" xfId="10" applyFont="1" applyFill="1" applyBorder="1" applyAlignment="1">
      <alignment horizontal="right" vertical="center"/>
    </xf>
    <xf numFmtId="173" fontId="64" fillId="0" borderId="0" xfId="15" applyNumberFormat="1" applyFont="1" applyFill="1" applyBorder="1" applyAlignment="1">
      <alignment vertical="center"/>
    </xf>
    <xf numFmtId="0" fontId="66" fillId="7" borderId="0" xfId="15" applyFont="1" applyFill="1" applyBorder="1" applyAlignment="1">
      <alignment vertical="center"/>
    </xf>
    <xf numFmtId="10" fontId="66" fillId="7" borderId="0" xfId="15" applyNumberFormat="1" applyFont="1" applyFill="1" applyBorder="1" applyAlignment="1">
      <alignment horizontal="center" vertical="center"/>
    </xf>
    <xf numFmtId="2" fontId="37" fillId="7" borderId="0" xfId="15" applyNumberFormat="1" applyFont="1" applyFill="1" applyBorder="1" applyAlignment="1">
      <alignment vertical="center"/>
    </xf>
    <xf numFmtId="0" fontId="1" fillId="7" borderId="0" xfId="15" applyFill="1" applyBorder="1" applyAlignment="1">
      <alignment vertical="center"/>
    </xf>
    <xf numFmtId="0" fontId="63" fillId="0" borderId="0" xfId="15" applyFont="1" applyFill="1" applyBorder="1" applyAlignment="1">
      <alignment horizontal="center"/>
    </xf>
    <xf numFmtId="43" fontId="63" fillId="6" borderId="0" xfId="10" applyFont="1" applyFill="1" applyAlignment="1">
      <alignment horizontal="right" vertical="center" wrapText="1"/>
    </xf>
    <xf numFmtId="0" fontId="66" fillId="7" borderId="0" xfId="15" applyFont="1" applyFill="1" applyBorder="1" applyAlignment="1">
      <alignment horizontal="center" vertical="center"/>
    </xf>
    <xf numFmtId="172" fontId="37" fillId="7" borderId="0" xfId="15" applyNumberFormat="1" applyFont="1" applyFill="1" applyBorder="1" applyAlignment="1">
      <alignment horizontal="center" vertical="center"/>
    </xf>
    <xf numFmtId="43" fontId="63" fillId="0" borderId="0" xfId="10" applyFont="1" applyFill="1" applyAlignment="1">
      <alignment horizontal="center" vertical="center" wrapText="1"/>
    </xf>
    <xf numFmtId="172" fontId="66" fillId="7" borderId="0" xfId="15" applyNumberFormat="1" applyFont="1" applyFill="1" applyBorder="1" applyAlignment="1">
      <alignment horizontal="center" vertical="center"/>
    </xf>
    <xf numFmtId="172" fontId="37" fillId="7" borderId="0" xfId="15" applyNumberFormat="1" applyFont="1" applyFill="1" applyBorder="1" applyAlignment="1">
      <alignment vertical="center"/>
    </xf>
    <xf numFmtId="0" fontId="51" fillId="0" borderId="0" xfId="15" applyFont="1" applyFill="1" applyAlignment="1">
      <alignment vertical="center" wrapText="1"/>
    </xf>
    <xf numFmtId="0" fontId="63" fillId="2" borderId="0" xfId="15" applyFont="1" applyFill="1" applyAlignment="1">
      <alignment horizontal="center" wrapText="1"/>
    </xf>
    <xf numFmtId="0" fontId="63" fillId="0" borderId="0" xfId="15" applyFont="1" applyFill="1" applyAlignment="1">
      <alignment vertical="center" wrapText="1"/>
    </xf>
    <xf numFmtId="0" fontId="63" fillId="0" borderId="0" xfId="15" applyNumberFormat="1" applyFont="1" applyFill="1" applyAlignment="1">
      <alignment horizontal="center" vertical="center"/>
    </xf>
    <xf numFmtId="173" fontId="64" fillId="0" borderId="0" xfId="16" applyNumberFormat="1" applyFont="1" applyFill="1" applyAlignment="1">
      <alignment vertical="center"/>
    </xf>
    <xf numFmtId="0" fontId="37" fillId="7" borderId="0" xfId="15" applyFont="1" applyFill="1" applyBorder="1" applyAlignment="1">
      <alignment horizontal="center"/>
    </xf>
    <xf numFmtId="0" fontId="64" fillId="0" borderId="0" xfId="15" applyFont="1" applyFill="1" applyAlignment="1">
      <alignment vertical="center" wrapText="1"/>
    </xf>
    <xf numFmtId="0" fontId="64" fillId="0" borderId="0" xfId="15" applyNumberFormat="1" applyFont="1" applyFill="1" applyAlignment="1">
      <alignment horizontal="center" vertical="center"/>
    </xf>
    <xf numFmtId="0" fontId="63" fillId="0" borderId="0" xfId="15" quotePrefix="1" applyFont="1" applyFill="1" applyBorder="1" applyAlignment="1">
      <alignment horizontal="center"/>
    </xf>
    <xf numFmtId="0" fontId="1" fillId="7" borderId="0" xfId="15" applyFill="1" applyBorder="1" applyAlignment="1">
      <alignment horizontal="center"/>
    </xf>
    <xf numFmtId="0" fontId="64" fillId="0" borderId="0" xfId="15" applyFont="1" applyFill="1" applyBorder="1" applyAlignment="1">
      <alignment wrapText="1"/>
    </xf>
    <xf numFmtId="43" fontId="64" fillId="6" borderId="0" xfId="10" applyFont="1" applyFill="1" applyBorder="1" applyAlignment="1">
      <alignment horizontal="right"/>
    </xf>
    <xf numFmtId="173" fontId="64" fillId="0" borderId="0" xfId="15" applyNumberFormat="1" applyFont="1" applyFill="1" applyBorder="1" applyAlignment="1"/>
    <xf numFmtId="43" fontId="64" fillId="0" borderId="0" xfId="10" applyFont="1" applyFill="1" applyBorder="1"/>
    <xf numFmtId="0" fontId="66" fillId="7" borderId="0" xfId="15" applyFont="1" applyFill="1" applyBorder="1"/>
    <xf numFmtId="0" fontId="1" fillId="7" borderId="0" xfId="15" applyFill="1" applyBorder="1"/>
    <xf numFmtId="43" fontId="64" fillId="0" borderId="0" xfId="10" applyFont="1" applyFill="1" applyAlignment="1">
      <alignment horizontal="center" vertical="center"/>
    </xf>
    <xf numFmtId="43" fontId="63" fillId="0" borderId="0" xfId="10" applyFont="1" applyFill="1" applyAlignment="1">
      <alignment vertical="center"/>
    </xf>
    <xf numFmtId="4" fontId="1" fillId="7" borderId="0" xfId="15" applyNumberFormat="1" applyFill="1" applyBorder="1" applyAlignment="1">
      <alignment vertical="center"/>
    </xf>
    <xf numFmtId="0" fontId="0" fillId="7" borderId="0" xfId="15" applyFont="1" applyFill="1" applyBorder="1" applyAlignment="1">
      <alignment horizontal="center" vertical="center"/>
    </xf>
    <xf numFmtId="173" fontId="63" fillId="0" borderId="0" xfId="16" applyNumberFormat="1" applyFont="1" applyFill="1" applyAlignment="1">
      <alignment vertical="center" wrapText="1"/>
    </xf>
    <xf numFmtId="0" fontId="63" fillId="0" borderId="0" xfId="15" applyFont="1" applyFill="1" applyAlignment="1">
      <alignment horizontal="center" wrapText="1"/>
    </xf>
    <xf numFmtId="0" fontId="1" fillId="0" borderId="0" xfId="15"/>
    <xf numFmtId="0" fontId="64" fillId="0" borderId="0" xfId="15" applyFont="1" applyFill="1" applyAlignment="1">
      <alignment horizontal="center"/>
    </xf>
    <xf numFmtId="0" fontId="64" fillId="0" borderId="0" xfId="15" applyNumberFormat="1" applyFont="1" applyFill="1" applyBorder="1" applyAlignment="1">
      <alignment horizontal="center"/>
    </xf>
    <xf numFmtId="0" fontId="64" fillId="6" borderId="0" xfId="15" applyFont="1" applyFill="1" applyAlignment="1">
      <alignment horizontal="right"/>
    </xf>
    <xf numFmtId="43" fontId="64" fillId="0" borderId="0" xfId="10" applyFont="1" applyFill="1"/>
    <xf numFmtId="0" fontId="66" fillId="0" borderId="0" xfId="15" applyFont="1"/>
    <xf numFmtId="0" fontId="51" fillId="0" borderId="0" xfId="15" applyFont="1" applyFill="1" applyAlignment="1">
      <alignment horizontal="center" vertical="center"/>
    </xf>
    <xf numFmtId="0" fontId="63" fillId="2" borderId="0" xfId="15" applyFont="1" applyFill="1" applyAlignment="1">
      <alignment horizontal="center"/>
    </xf>
    <xf numFmtId="0" fontId="64" fillId="7" borderId="0" xfId="15" applyFont="1" applyFill="1" applyBorder="1" applyAlignment="1">
      <alignment vertical="center"/>
    </xf>
    <xf numFmtId="0" fontId="67" fillId="7" borderId="0" xfId="15" applyFont="1" applyFill="1" applyBorder="1" applyAlignment="1">
      <alignment vertical="center"/>
    </xf>
    <xf numFmtId="0" fontId="51" fillId="0" borderId="0" xfId="15" applyFont="1" applyFill="1" applyAlignment="1">
      <alignment horizontal="center" vertical="center" wrapText="1"/>
    </xf>
    <xf numFmtId="0" fontId="64" fillId="0" borderId="0" xfId="15" applyFont="1" applyFill="1" applyAlignment="1">
      <alignment wrapText="1"/>
    </xf>
    <xf numFmtId="0" fontId="64" fillId="0" borderId="0" xfId="15" applyNumberFormat="1" applyFont="1" applyFill="1" applyAlignment="1">
      <alignment horizontal="center"/>
    </xf>
    <xf numFmtId="43" fontId="64" fillId="0" borderId="0" xfId="10" applyFont="1" applyFill="1" applyAlignment="1"/>
    <xf numFmtId="43" fontId="64" fillId="6" borderId="0" xfId="10" applyFont="1" applyFill="1" applyAlignment="1">
      <alignment horizontal="right"/>
    </xf>
    <xf numFmtId="173" fontId="64" fillId="0" borderId="0" xfId="16" applyNumberFormat="1" applyFont="1" applyFill="1" applyAlignment="1"/>
    <xf numFmtId="0" fontId="66" fillId="7" borderId="0" xfId="15" applyFont="1" applyFill="1" applyBorder="1" applyAlignment="1"/>
    <xf numFmtId="0" fontId="1" fillId="7" borderId="0" xfId="15" applyFill="1" applyBorder="1" applyAlignment="1"/>
    <xf numFmtId="43" fontId="64" fillId="0" borderId="0" xfId="10" applyFont="1" applyFill="1" applyBorder="1" applyAlignment="1"/>
    <xf numFmtId="0" fontId="68" fillId="0" borderId="0" xfId="15" applyFont="1" applyFill="1" applyAlignment="1">
      <alignment horizontal="center" vertical="center" wrapText="1"/>
    </xf>
    <xf numFmtId="0" fontId="69" fillId="7" borderId="0" xfId="15" applyFont="1" applyFill="1" applyBorder="1" applyAlignment="1">
      <alignment vertical="center"/>
    </xf>
    <xf numFmtId="0" fontId="32" fillId="7" borderId="0" xfId="15" applyFont="1" applyFill="1" applyBorder="1" applyAlignment="1">
      <alignment vertical="center"/>
    </xf>
    <xf numFmtId="173" fontId="64" fillId="0" borderId="0" xfId="10" applyNumberFormat="1" applyFont="1" applyFill="1" applyAlignment="1">
      <alignment vertical="center"/>
    </xf>
    <xf numFmtId="0" fontId="70" fillId="0" borderId="0" xfId="15" applyFont="1" applyFill="1" applyAlignment="1">
      <alignment horizontal="center" vertical="center"/>
    </xf>
    <xf numFmtId="0" fontId="63" fillId="0" borderId="0" xfId="15" applyFont="1" applyFill="1" applyAlignment="1">
      <alignment horizontal="center" vertical="center" wrapText="1"/>
    </xf>
    <xf numFmtId="0" fontId="52" fillId="0" borderId="0" xfId="15" applyFont="1" applyFill="1" applyAlignment="1">
      <alignment horizontal="center" vertical="center"/>
    </xf>
    <xf numFmtId="0" fontId="1" fillId="7" borderId="0" xfId="15" applyFont="1" applyFill="1" applyBorder="1" applyAlignment="1">
      <alignment vertical="center"/>
    </xf>
    <xf numFmtId="0" fontId="64" fillId="0" borderId="0" xfId="15" applyFont="1" applyFill="1" applyBorder="1" applyAlignment="1">
      <alignment vertical="center"/>
    </xf>
    <xf numFmtId="0" fontId="70" fillId="0" borderId="0" xfId="15" applyFont="1" applyFill="1" applyAlignment="1">
      <alignment vertical="center" wrapText="1"/>
    </xf>
    <xf numFmtId="0" fontId="51" fillId="0" borderId="0" xfId="15" applyFont="1" applyFill="1" applyAlignment="1">
      <alignment vertical="center"/>
    </xf>
    <xf numFmtId="0" fontId="64" fillId="0" borderId="0" xfId="15" applyFont="1" applyFill="1" applyAlignment="1">
      <alignment horizontal="center" vertical="center" wrapText="1"/>
    </xf>
    <xf numFmtId="0" fontId="63" fillId="0" borderId="0" xfId="15" applyFont="1" applyFill="1" applyAlignment="1">
      <alignment horizontal="center"/>
    </xf>
    <xf numFmtId="2" fontId="64" fillId="0" borderId="0" xfId="15" applyNumberFormat="1" applyFont="1" applyFill="1" applyAlignment="1">
      <alignment vertical="center" wrapText="1"/>
    </xf>
    <xf numFmtId="0" fontId="51" fillId="0" borderId="0" xfId="17" applyFont="1" applyFill="1" applyAlignment="1">
      <alignment horizontal="center" vertical="center"/>
    </xf>
    <xf numFmtId="0" fontId="63" fillId="2" borderId="0" xfId="17" applyFont="1" applyFill="1" applyAlignment="1">
      <alignment horizontal="center" wrapText="1"/>
    </xf>
    <xf numFmtId="0" fontId="63" fillId="0" borderId="0" xfId="17" applyFont="1" applyFill="1" applyAlignment="1">
      <alignment vertical="center" wrapText="1"/>
    </xf>
    <xf numFmtId="0" fontId="64" fillId="0" borderId="0" xfId="17" applyNumberFormat="1" applyFont="1" applyFill="1" applyAlignment="1">
      <alignment horizontal="center" vertical="center"/>
    </xf>
    <xf numFmtId="43" fontId="64" fillId="0" borderId="0" xfId="18" applyFont="1" applyFill="1" applyAlignment="1">
      <alignment vertical="center"/>
    </xf>
    <xf numFmtId="43" fontId="64" fillId="6" borderId="0" xfId="18" applyFont="1" applyFill="1" applyAlignment="1">
      <alignment horizontal="right" vertical="center"/>
    </xf>
    <xf numFmtId="0" fontId="64" fillId="0" borderId="0" xfId="17" applyFont="1" applyFill="1" applyAlignment="1">
      <alignment vertical="center" wrapText="1"/>
    </xf>
    <xf numFmtId="43" fontId="63" fillId="0" borderId="0" xfId="18" applyFont="1" applyFill="1" applyAlignment="1">
      <alignment vertical="center"/>
    </xf>
    <xf numFmtId="43" fontId="64" fillId="0" borderId="0" xfId="18" applyFont="1" applyFill="1" applyBorder="1" applyAlignment="1">
      <alignment vertical="center"/>
    </xf>
    <xf numFmtId="43" fontId="64" fillId="0" borderId="0" xfId="15" applyNumberFormat="1" applyFont="1" applyFill="1" applyBorder="1" applyAlignment="1">
      <alignment vertical="center"/>
    </xf>
    <xf numFmtId="0" fontId="51" fillId="0" borderId="0" xfId="17" applyFont="1" applyFill="1" applyAlignment="1">
      <alignment vertical="center" wrapText="1"/>
    </xf>
    <xf numFmtId="0" fontId="1" fillId="2" borderId="0" xfId="15" applyFill="1" applyBorder="1" applyAlignment="1">
      <alignment horizontal="center" vertical="center"/>
    </xf>
    <xf numFmtId="0" fontId="63" fillId="2" borderId="0" xfId="15" applyFont="1" applyFill="1" applyBorder="1" applyAlignment="1">
      <alignment horizontal="center"/>
    </xf>
    <xf numFmtId="0" fontId="64" fillId="2" borderId="0" xfId="17" applyFont="1" applyFill="1" applyAlignment="1">
      <alignment vertical="center" wrapText="1"/>
    </xf>
    <xf numFmtId="0" fontId="64" fillId="2" borderId="0" xfId="17" applyNumberFormat="1" applyFont="1" applyFill="1" applyAlignment="1">
      <alignment horizontal="center" vertical="center"/>
    </xf>
    <xf numFmtId="43" fontId="64" fillId="2" borderId="0" xfId="18" applyFont="1" applyFill="1" applyAlignment="1">
      <alignment vertical="center"/>
    </xf>
    <xf numFmtId="43" fontId="63" fillId="2" borderId="0" xfId="18" applyFont="1" applyFill="1" applyAlignment="1">
      <alignment vertical="center"/>
    </xf>
    <xf numFmtId="0" fontId="66" fillId="2" borderId="0" xfId="15" applyFont="1" applyFill="1" applyBorder="1" applyAlignment="1">
      <alignment vertical="center"/>
    </xf>
    <xf numFmtId="0" fontId="37" fillId="2" borderId="0" xfId="15" applyFont="1" applyFill="1" applyBorder="1" applyAlignment="1">
      <alignment horizontal="center"/>
    </xf>
    <xf numFmtId="0" fontId="1" fillId="2" borderId="0" xfId="15" applyFill="1" applyBorder="1" applyAlignment="1">
      <alignment vertical="center"/>
    </xf>
    <xf numFmtId="4" fontId="1" fillId="2" borderId="0" xfId="15" applyNumberFormat="1" applyFill="1" applyBorder="1" applyAlignment="1">
      <alignment vertical="center"/>
    </xf>
    <xf numFmtId="43" fontId="64" fillId="2" borderId="0" xfId="18" applyFont="1" applyFill="1" applyAlignment="1">
      <alignment horizontal="center" vertical="center"/>
    </xf>
    <xf numFmtId="0" fontId="51" fillId="8" borderId="0" xfId="15" applyFont="1" applyFill="1" applyAlignment="1">
      <alignment horizontal="center" vertical="center"/>
    </xf>
    <xf numFmtId="0" fontId="64" fillId="2" borderId="0" xfId="15" applyFont="1" applyFill="1" applyAlignment="1">
      <alignment vertical="center" wrapText="1"/>
    </xf>
    <xf numFmtId="0" fontId="64" fillId="2" borderId="0" xfId="15" applyNumberFormat="1" applyFont="1" applyFill="1" applyAlignment="1">
      <alignment horizontal="center" vertical="center"/>
    </xf>
    <xf numFmtId="43" fontId="64" fillId="2" borderId="0" xfId="10" applyFont="1" applyFill="1" applyAlignment="1">
      <alignment vertical="center"/>
    </xf>
    <xf numFmtId="43" fontId="64" fillId="2" borderId="0" xfId="10" applyFont="1" applyFill="1" applyAlignment="1">
      <alignment horizontal="right" vertical="center"/>
    </xf>
    <xf numFmtId="173" fontId="64" fillId="2" borderId="0" xfId="16" applyNumberFormat="1" applyFont="1" applyFill="1" applyAlignment="1">
      <alignment vertical="center"/>
    </xf>
    <xf numFmtId="43" fontId="64" fillId="6" borderId="0" xfId="10" applyFont="1" applyFill="1" applyAlignment="1">
      <alignment vertical="center"/>
    </xf>
    <xf numFmtId="0" fontId="63" fillId="0" borderId="0" xfId="15" applyNumberFormat="1" applyFont="1" applyFill="1" applyAlignment="1">
      <alignment horizontal="center" vertical="center" wrapText="1"/>
    </xf>
    <xf numFmtId="43" fontId="1" fillId="7" borderId="0" xfId="15" applyNumberFormat="1" applyFill="1" applyBorder="1" applyAlignment="1">
      <alignment vertical="center"/>
    </xf>
    <xf numFmtId="0" fontId="66" fillId="0" borderId="0" xfId="15" applyFont="1" applyFill="1" applyBorder="1" applyAlignment="1">
      <alignment vertical="center"/>
    </xf>
    <xf numFmtId="0" fontId="1" fillId="0" borderId="0" xfId="15" applyFill="1" applyBorder="1" applyAlignment="1">
      <alignment vertical="center"/>
    </xf>
    <xf numFmtId="2" fontId="63" fillId="0" borderId="0" xfId="10" applyNumberFormat="1" applyFont="1" applyFill="1" applyAlignment="1">
      <alignment vertical="center"/>
    </xf>
    <xf numFmtId="0" fontId="1" fillId="0" borderId="0" xfId="15" applyFill="1" applyAlignment="1">
      <alignment horizontal="center" vertical="center"/>
    </xf>
    <xf numFmtId="0" fontId="37" fillId="7" borderId="0" xfId="15" applyFont="1" applyFill="1" applyBorder="1" applyAlignment="1">
      <alignment horizontal="center" vertical="center"/>
    </xf>
    <xf numFmtId="0" fontId="63" fillId="0" borderId="0" xfId="15" applyNumberFormat="1" applyFont="1" applyFill="1" applyAlignment="1">
      <alignment vertical="center" wrapText="1"/>
    </xf>
    <xf numFmtId="0" fontId="63" fillId="0" borderId="0" xfId="15" applyNumberFormat="1" applyFont="1" applyFill="1" applyAlignment="1">
      <alignment horizontal="center" wrapText="1"/>
    </xf>
    <xf numFmtId="0" fontId="51" fillId="8" borderId="0" xfId="15" applyFont="1" applyFill="1" applyAlignment="1">
      <alignment vertical="center" wrapText="1"/>
    </xf>
    <xf numFmtId="43" fontId="64" fillId="2" borderId="0" xfId="10" applyFont="1" applyFill="1" applyAlignment="1">
      <alignment horizontal="center" vertical="center"/>
    </xf>
    <xf numFmtId="173" fontId="64" fillId="2" borderId="0" xfId="10" applyNumberFormat="1" applyFont="1" applyFill="1" applyAlignment="1">
      <alignment vertical="center"/>
    </xf>
    <xf numFmtId="172" fontId="66" fillId="2" borderId="0" xfId="15" applyNumberFormat="1" applyFont="1" applyFill="1" applyBorder="1" applyAlignment="1">
      <alignment horizontal="center" vertical="center"/>
    </xf>
    <xf numFmtId="0" fontId="51" fillId="8" borderId="0" xfId="15" applyFont="1" applyFill="1" applyAlignment="1">
      <alignment vertical="center"/>
    </xf>
    <xf numFmtId="0" fontId="1" fillId="0" borderId="0" xfId="15" applyFill="1" applyBorder="1" applyAlignment="1">
      <alignment horizontal="center" vertical="center"/>
    </xf>
    <xf numFmtId="43" fontId="64" fillId="0" borderId="0" xfId="10" applyFont="1" applyFill="1" applyAlignment="1">
      <alignment horizontal="right" vertical="center"/>
    </xf>
    <xf numFmtId="172" fontId="66" fillId="0" borderId="0" xfId="15" applyNumberFormat="1" applyFont="1" applyFill="1" applyBorder="1" applyAlignment="1">
      <alignment horizontal="center" vertical="center"/>
    </xf>
    <xf numFmtId="0" fontId="37" fillId="0" borderId="0" xfId="15" applyFont="1" applyFill="1" applyBorder="1" applyAlignment="1">
      <alignment horizontal="center"/>
    </xf>
    <xf numFmtId="0" fontId="64" fillId="6" borderId="0" xfId="15" applyFont="1" applyFill="1" applyBorder="1" applyAlignment="1">
      <alignment horizontal="right" vertical="center"/>
    </xf>
    <xf numFmtId="0" fontId="50" fillId="0" borderId="0" xfId="15" applyFont="1" applyFill="1" applyAlignment="1">
      <alignment horizontal="left" vertical="center"/>
    </xf>
    <xf numFmtId="0" fontId="50" fillId="8" borderId="0" xfId="15" applyFont="1" applyFill="1" applyAlignment="1">
      <alignment horizontal="left" vertical="center"/>
    </xf>
    <xf numFmtId="43" fontId="63" fillId="2" borderId="0" xfId="10" applyFont="1" applyFill="1" applyAlignment="1">
      <alignment vertical="center"/>
    </xf>
    <xf numFmtId="43" fontId="63" fillId="0" borderId="0" xfId="10" applyNumberFormat="1" applyFont="1" applyFill="1" applyAlignment="1">
      <alignment vertical="center"/>
    </xf>
    <xf numFmtId="0" fontId="71" fillId="8" borderId="0" xfId="15" applyFont="1" applyFill="1" applyAlignment="1">
      <alignment horizontal="left" vertical="center"/>
    </xf>
    <xf numFmtId="2" fontId="71" fillId="0" borderId="0" xfId="15" applyNumberFormat="1" applyFont="1" applyFill="1" applyAlignment="1">
      <alignment horizontal="left" vertical="center"/>
    </xf>
    <xf numFmtId="2" fontId="63" fillId="0" borderId="0" xfId="15" applyNumberFormat="1" applyFont="1" applyFill="1" applyAlignment="1">
      <alignment horizontal="center"/>
    </xf>
    <xf numFmtId="2" fontId="63" fillId="0" borderId="0" xfId="15" applyNumberFormat="1" applyFont="1" applyFill="1" applyAlignment="1">
      <alignment vertical="center" wrapText="1"/>
    </xf>
    <xf numFmtId="0" fontId="66" fillId="7" borderId="0" xfId="15" applyFont="1" applyFill="1" applyBorder="1" applyAlignment="1">
      <alignment horizontal="center"/>
    </xf>
    <xf numFmtId="172" fontId="37" fillId="7" borderId="0" xfId="15" applyNumberFormat="1" applyFont="1" applyFill="1" applyBorder="1"/>
    <xf numFmtId="0" fontId="4" fillId="0" borderId="0" xfId="3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0" fontId="52" fillId="0" borderId="0" xfId="3" applyAlignment="1">
      <alignment wrapText="1"/>
    </xf>
    <xf numFmtId="0" fontId="51" fillId="0" borderId="0" xfId="3" applyFont="1" applyAlignment="1">
      <alignment horizontal="left" vertical="center"/>
    </xf>
    <xf numFmtId="0" fontId="51" fillId="0" borderId="46" xfId="3" applyFont="1" applyBorder="1" applyAlignment="1">
      <alignment horizontal="center" vertical="center"/>
    </xf>
    <xf numFmtId="0" fontId="51" fillId="0" borderId="23" xfId="3" applyFont="1" applyBorder="1" applyAlignment="1">
      <alignment horizontal="left" vertical="top"/>
    </xf>
    <xf numFmtId="0" fontId="51" fillId="0" borderId="33" xfId="3" applyFont="1" applyBorder="1" applyAlignment="1">
      <alignment horizontal="center" vertical="top"/>
    </xf>
    <xf numFmtId="0" fontId="52" fillId="0" borderId="29" xfId="3" applyFont="1" applyBorder="1" applyAlignment="1">
      <alignment horizontal="center" vertical="top"/>
    </xf>
    <xf numFmtId="0" fontId="52" fillId="0" borderId="2" xfId="3" applyFont="1" applyBorder="1" applyAlignment="1">
      <alignment horizontal="left" vertical="top"/>
    </xf>
    <xf numFmtId="2" fontId="52" fillId="0" borderId="34" xfId="3" applyNumberFormat="1" applyFont="1" applyBorder="1" applyAlignment="1">
      <alignment horizontal="center" vertical="top"/>
    </xf>
    <xf numFmtId="0" fontId="52" fillId="0" borderId="47" xfId="3" applyFont="1" applyBorder="1" applyAlignment="1">
      <alignment horizontal="center" vertical="top"/>
    </xf>
    <xf numFmtId="0" fontId="52" fillId="0" borderId="31" xfId="3" applyFont="1" applyBorder="1" applyAlignment="1">
      <alignment horizontal="left" vertical="top"/>
    </xf>
    <xf numFmtId="2" fontId="52" fillId="0" borderId="32" xfId="3" applyNumberFormat="1" applyFont="1" applyBorder="1" applyAlignment="1">
      <alignment horizontal="center" vertical="top"/>
    </xf>
    <xf numFmtId="2" fontId="51" fillId="0" borderId="49" xfId="3" applyNumberFormat="1" applyFont="1" applyBorder="1" applyAlignment="1">
      <alignment horizontal="center" vertical="top"/>
    </xf>
    <xf numFmtId="0" fontId="52" fillId="0" borderId="2" xfId="3" quotePrefix="1" applyFont="1" applyBorder="1" applyAlignment="1">
      <alignment horizontal="left" vertical="top"/>
    </xf>
    <xf numFmtId="10" fontId="51" fillId="0" borderId="38" xfId="5" applyNumberFormat="1" applyFont="1" applyBorder="1" applyAlignment="1">
      <alignment horizontal="center" vertical="top"/>
    </xf>
    <xf numFmtId="10" fontId="52" fillId="0" borderId="0" xfId="3" applyNumberFormat="1" applyAlignment="1">
      <alignment vertical="center"/>
    </xf>
    <xf numFmtId="0" fontId="72" fillId="0" borderId="41" xfId="3" applyFont="1" applyBorder="1" applyAlignment="1">
      <alignment vertical="center"/>
    </xf>
    <xf numFmtId="0" fontId="52" fillId="0" borderId="42" xfId="3" applyBorder="1" applyAlignment="1">
      <alignment vertical="center"/>
    </xf>
    <xf numFmtId="0" fontId="52" fillId="0" borderId="51" xfId="3" applyBorder="1" applyAlignment="1">
      <alignment vertical="center"/>
    </xf>
    <xf numFmtId="0" fontId="52" fillId="0" borderId="52" xfId="3" applyBorder="1" applyAlignment="1">
      <alignment vertical="center"/>
    </xf>
    <xf numFmtId="175" fontId="52" fillId="0" borderId="0" xfId="3" applyNumberFormat="1" applyAlignment="1">
      <alignment vertical="center"/>
    </xf>
    <xf numFmtId="0" fontId="74" fillId="0" borderId="0" xfId="19" applyFont="1" applyAlignment="1">
      <alignment horizontal="center" vertical="center"/>
    </xf>
    <xf numFmtId="0" fontId="51" fillId="0" borderId="0" xfId="19" applyFont="1" applyAlignment="1">
      <alignment vertical="center"/>
    </xf>
    <xf numFmtId="0" fontId="52" fillId="0" borderId="0" xfId="19" applyFont="1" applyAlignment="1">
      <alignment vertical="center"/>
    </xf>
    <xf numFmtId="0" fontId="52" fillId="0" borderId="0" xfId="19" applyFont="1" applyAlignment="1">
      <alignment horizontal="right" vertical="center"/>
    </xf>
    <xf numFmtId="2" fontId="52" fillId="0" borderId="0" xfId="19" applyNumberFormat="1" applyFont="1" applyAlignment="1">
      <alignment vertical="center"/>
    </xf>
    <xf numFmtId="0" fontId="46" fillId="0" borderId="0" xfId="19" applyFont="1" applyAlignment="1">
      <alignment horizontal="left" vertical="center"/>
    </xf>
    <xf numFmtId="0" fontId="74" fillId="0" borderId="0" xfId="19" applyFont="1" applyFill="1" applyBorder="1" applyAlignment="1">
      <alignment horizontal="center" vertical="center"/>
    </xf>
    <xf numFmtId="0" fontId="52" fillId="0" borderId="0" xfId="19" applyFont="1" applyAlignment="1">
      <alignment horizontal="left" vertical="center" wrapText="1"/>
    </xf>
    <xf numFmtId="3" fontId="52" fillId="0" borderId="0" xfId="3" applyNumberFormat="1" applyFont="1" applyBorder="1" applyAlignment="1">
      <alignment horizontal="right" vertical="center"/>
    </xf>
    <xf numFmtId="49" fontId="52" fillId="0" borderId="0" xfId="19" applyNumberFormat="1" applyFont="1" applyFill="1" applyBorder="1" applyAlignment="1">
      <alignment horizontal="right" vertical="center"/>
    </xf>
    <xf numFmtId="0" fontId="51" fillId="0" borderId="2" xfId="3" applyFont="1" applyBorder="1" applyAlignment="1">
      <alignment horizontal="center"/>
    </xf>
    <xf numFmtId="0" fontId="51" fillId="0" borderId="0" xfId="3" applyFont="1" applyBorder="1" applyAlignment="1">
      <alignment horizontal="center"/>
    </xf>
    <xf numFmtId="0" fontId="53" fillId="0" borderId="0" xfId="19" applyFont="1" applyAlignment="1">
      <alignment horizontal="left" vertical="center"/>
    </xf>
    <xf numFmtId="49" fontId="53" fillId="0" borderId="0" xfId="19" applyNumberFormat="1" applyFont="1" applyAlignment="1">
      <alignment horizontal="right" vertical="center"/>
    </xf>
    <xf numFmtId="4" fontId="52" fillId="0" borderId="0" xfId="3" applyNumberFormat="1" applyFont="1" applyBorder="1" applyAlignment="1">
      <alignment horizontal="right"/>
    </xf>
    <xf numFmtId="0" fontId="51" fillId="0" borderId="2" xfId="19" applyFont="1" applyBorder="1" applyAlignment="1">
      <alignment horizontal="center" vertical="center"/>
    </xf>
    <xf numFmtId="0" fontId="51" fillId="0" borderId="2" xfId="3" applyFont="1" applyBorder="1" applyAlignment="1">
      <alignment horizontal="left"/>
    </xf>
    <xf numFmtId="4" fontId="51" fillId="0" borderId="2" xfId="3" applyNumberFormat="1" applyFont="1" applyFill="1" applyBorder="1" applyAlignment="1">
      <alignment horizontal="center"/>
    </xf>
    <xf numFmtId="4" fontId="51" fillId="0" borderId="0" xfId="3" applyNumberFormat="1" applyFont="1" applyBorder="1" applyAlignment="1">
      <alignment horizontal="center"/>
    </xf>
    <xf numFmtId="3" fontId="52" fillId="0" borderId="0" xfId="3" applyNumberFormat="1" applyFont="1" applyBorder="1" applyAlignment="1">
      <alignment horizontal="right"/>
    </xf>
    <xf numFmtId="0" fontId="53" fillId="0" borderId="0" xfId="19" applyFont="1" applyAlignment="1">
      <alignment vertical="center"/>
    </xf>
    <xf numFmtId="4" fontId="53" fillId="0" borderId="0" xfId="3" applyNumberFormat="1" applyFont="1" applyBorder="1" applyAlignment="1">
      <alignment horizontal="left" vertical="center"/>
    </xf>
    <xf numFmtId="4" fontId="52" fillId="0" borderId="0" xfId="3" applyNumberFormat="1" applyFont="1" applyBorder="1" applyAlignment="1">
      <alignment horizontal="right" vertical="center"/>
    </xf>
    <xf numFmtId="4" fontId="53" fillId="0" borderId="0" xfId="3" applyNumberFormat="1" applyFont="1" applyBorder="1" applyAlignment="1">
      <alignment horizontal="left"/>
    </xf>
    <xf numFmtId="0" fontId="51" fillId="0" borderId="2" xfId="3" quotePrefix="1" applyFont="1" applyBorder="1" applyAlignment="1">
      <alignment horizontal="left"/>
    </xf>
    <xf numFmtId="4" fontId="51" fillId="0" borderId="0" xfId="3" applyNumberFormat="1" applyFont="1" applyFill="1" applyBorder="1" applyAlignment="1">
      <alignment horizontal="center"/>
    </xf>
    <xf numFmtId="3" fontId="53" fillId="0" borderId="0" xfId="3" applyNumberFormat="1" applyFont="1" applyBorder="1" applyAlignment="1">
      <alignment horizontal="right" vertical="center"/>
    </xf>
    <xf numFmtId="4" fontId="53" fillId="0" borderId="0" xfId="3" applyNumberFormat="1" applyFont="1" applyBorder="1" applyAlignment="1">
      <alignment horizontal="right" vertical="center"/>
    </xf>
    <xf numFmtId="0" fontId="53" fillId="0" borderId="0" xfId="19" applyFont="1" applyAlignment="1">
      <alignment horizontal="right" vertical="center"/>
    </xf>
    <xf numFmtId="2" fontId="46" fillId="0" borderId="0" xfId="19" applyNumberFormat="1" applyFont="1" applyAlignment="1">
      <alignment vertical="center"/>
    </xf>
    <xf numFmtId="4" fontId="51" fillId="0" borderId="2" xfId="3" applyNumberFormat="1" applyFont="1" applyBorder="1" applyAlignment="1">
      <alignment horizontal="center"/>
    </xf>
    <xf numFmtId="4" fontId="51" fillId="0" borderId="2" xfId="19" applyNumberFormat="1" applyFont="1" applyBorder="1" applyAlignment="1">
      <alignment horizontal="center" vertical="center"/>
    </xf>
    <xf numFmtId="4" fontId="51" fillId="0" borderId="0" xfId="19" applyNumberFormat="1" applyFont="1" applyBorder="1" applyAlignment="1">
      <alignment horizontal="center" vertical="center"/>
    </xf>
    <xf numFmtId="0" fontId="51" fillId="0" borderId="0" xfId="19" applyFont="1" applyBorder="1" applyAlignment="1">
      <alignment horizontal="center" vertical="center"/>
    </xf>
    <xf numFmtId="4" fontId="53" fillId="0" borderId="0" xfId="19" applyNumberFormat="1" applyFont="1" applyBorder="1" applyAlignment="1">
      <alignment horizontal="left" vertical="center"/>
    </xf>
    <xf numFmtId="3" fontId="53" fillId="0" borderId="0" xfId="19" applyNumberFormat="1" applyFont="1" applyBorder="1" applyAlignment="1">
      <alignment horizontal="right" vertical="center"/>
    </xf>
    <xf numFmtId="4" fontId="53" fillId="0" borderId="0" xfId="19" applyNumberFormat="1" applyFont="1" applyBorder="1" applyAlignment="1">
      <alignment horizontal="right" vertical="center"/>
    </xf>
    <xf numFmtId="0" fontId="51" fillId="0" borderId="2" xfId="19" applyFont="1" applyBorder="1" applyAlignment="1">
      <alignment horizontal="left" vertical="center"/>
    </xf>
    <xf numFmtId="2" fontId="53" fillId="0" borderId="0" xfId="19" applyNumberFormat="1" applyFont="1" applyBorder="1" applyAlignment="1">
      <alignment horizontal="right" vertical="center"/>
    </xf>
    <xf numFmtId="0" fontId="53" fillId="0" borderId="0" xfId="19" applyFont="1" applyBorder="1" applyAlignment="1">
      <alignment horizontal="left" vertical="center"/>
    </xf>
    <xf numFmtId="0" fontId="51" fillId="0" borderId="2" xfId="19" applyFont="1" applyBorder="1" applyAlignment="1">
      <alignment horizontal="left" vertical="center" wrapText="1"/>
    </xf>
    <xf numFmtId="2" fontId="51" fillId="0" borderId="2" xfId="19" applyNumberFormat="1" applyFont="1" applyBorder="1" applyAlignment="1">
      <alignment horizontal="center" vertical="center"/>
    </xf>
    <xf numFmtId="0" fontId="52" fillId="0" borderId="0" xfId="19" applyFont="1" applyBorder="1" applyAlignment="1">
      <alignment horizontal="right" vertical="center"/>
    </xf>
    <xf numFmtId="0" fontId="51" fillId="0" borderId="2" xfId="3" applyFont="1" applyBorder="1" applyAlignment="1">
      <alignment horizontal="left" wrapText="1"/>
    </xf>
    <xf numFmtId="0" fontId="53" fillId="0" borderId="2" xfId="19" applyFont="1" applyBorder="1" applyAlignment="1">
      <alignment vertical="center"/>
    </xf>
    <xf numFmtId="0" fontId="51" fillId="0" borderId="0" xfId="19" applyFont="1" applyBorder="1" applyAlignment="1">
      <alignment horizontal="right" vertical="center"/>
    </xf>
    <xf numFmtId="0" fontId="51" fillId="0" borderId="2" xfId="19" applyFont="1" applyFill="1" applyBorder="1" applyAlignment="1">
      <alignment vertical="center"/>
    </xf>
    <xf numFmtId="166" fontId="53" fillId="0" borderId="2" xfId="19" applyNumberFormat="1" applyFont="1" applyBorder="1" applyAlignment="1">
      <alignment vertical="center"/>
    </xf>
    <xf numFmtId="0" fontId="52" fillId="0" borderId="2" xfId="19" applyFont="1" applyBorder="1" applyAlignment="1">
      <alignment horizontal="right" vertical="center"/>
    </xf>
    <xf numFmtId="0" fontId="52" fillId="0" borderId="2" xfId="19" applyFont="1" applyBorder="1" applyAlignment="1">
      <alignment vertical="center"/>
    </xf>
    <xf numFmtId="0" fontId="51" fillId="0" borderId="2" xfId="3" applyFont="1" applyBorder="1" applyAlignment="1">
      <alignment horizontal="center" vertical="center"/>
    </xf>
    <xf numFmtId="0" fontId="51" fillId="0" borderId="2" xfId="3" applyFont="1" applyBorder="1" applyAlignment="1">
      <alignment horizontal="left" vertical="center"/>
    </xf>
    <xf numFmtId="0" fontId="52" fillId="0" borderId="0" xfId="19" applyFont="1" applyFill="1" applyBorder="1" applyAlignment="1">
      <alignment vertical="center"/>
    </xf>
    <xf numFmtId="4" fontId="51" fillId="0" borderId="0" xfId="3" applyNumberFormat="1" applyFont="1" applyBorder="1" applyAlignment="1">
      <alignment horizontal="center" vertical="center"/>
    </xf>
    <xf numFmtId="0" fontId="52" fillId="0" borderId="0" xfId="19" applyFont="1" applyFill="1" applyBorder="1" applyAlignment="1">
      <alignment horizontal="center" vertical="center"/>
    </xf>
    <xf numFmtId="0" fontId="51" fillId="0" borderId="2" xfId="19" applyFont="1" applyBorder="1" applyAlignment="1">
      <alignment horizontal="right" vertical="center"/>
    </xf>
    <xf numFmtId="0" fontId="52" fillId="0" borderId="53" xfId="3" applyFont="1" applyBorder="1" applyAlignment="1">
      <alignment vertical="center" wrapText="1"/>
    </xf>
    <xf numFmtId="10" fontId="51" fillId="0" borderId="2" xfId="5" applyNumberFormat="1" applyFont="1" applyBorder="1" applyAlignment="1">
      <alignment horizontal="right" vertical="center"/>
    </xf>
    <xf numFmtId="2" fontId="51" fillId="0" borderId="2" xfId="3" applyNumberFormat="1" applyFont="1" applyBorder="1" applyAlignment="1">
      <alignment horizontal="right" vertical="center"/>
    </xf>
    <xf numFmtId="0" fontId="51" fillId="0" borderId="0" xfId="19" applyFont="1" applyBorder="1" applyAlignment="1">
      <alignment horizontal="left" vertical="center"/>
    </xf>
    <xf numFmtId="4" fontId="37" fillId="6" borderId="0" xfId="0" applyNumberFormat="1" applyFont="1" applyFill="1" applyBorder="1" applyAlignment="1">
      <alignment horizontal="right" wrapText="1"/>
    </xf>
    <xf numFmtId="4" fontId="37" fillId="2" borderId="1" xfId="0" applyNumberFormat="1" applyFont="1" applyFill="1" applyBorder="1" applyAlignment="1">
      <alignment horizontal="right" wrapText="1"/>
    </xf>
    <xf numFmtId="0" fontId="53" fillId="0" borderId="35" xfId="3" quotePrefix="1" applyFont="1" applyBorder="1" applyAlignment="1">
      <alignment horizontal="right" vertical="center"/>
    </xf>
    <xf numFmtId="0" fontId="53" fillId="0" borderId="36" xfId="3" quotePrefix="1" applyFont="1" applyBorder="1" applyAlignment="1">
      <alignment horizontal="right"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left" vertical="center" wrapText="1"/>
    </xf>
    <xf numFmtId="0" fontId="51" fillId="6" borderId="0" xfId="3" applyFont="1" applyFill="1" applyAlignment="1">
      <alignment horizontal="left" vertical="center"/>
    </xf>
    <xf numFmtId="0" fontId="51" fillId="0" borderId="25" xfId="3" applyFont="1" applyBorder="1" applyAlignment="1">
      <alignment horizontal="center" vertical="center"/>
    </xf>
    <xf numFmtId="0" fontId="51" fillId="0" borderId="29" xfId="3" applyFont="1" applyBorder="1" applyAlignment="1">
      <alignment horizontal="center" vertical="center"/>
    </xf>
    <xf numFmtId="0" fontId="51" fillId="0" borderId="26" xfId="3" applyFont="1" applyBorder="1" applyAlignment="1">
      <alignment horizontal="center" vertical="center" wrapText="1"/>
    </xf>
    <xf numFmtId="0" fontId="51" fillId="0" borderId="30" xfId="3" applyFont="1" applyBorder="1" applyAlignment="1">
      <alignment horizontal="center" vertical="center" wrapText="1"/>
    </xf>
    <xf numFmtId="0" fontId="51" fillId="0" borderId="23" xfId="3" applyFont="1" applyBorder="1" applyAlignment="1">
      <alignment horizontal="center" vertical="center" wrapText="1"/>
    </xf>
    <xf numFmtId="0" fontId="51" fillId="0" borderId="27" xfId="3" applyFont="1" applyBorder="1" applyAlignment="1">
      <alignment horizontal="center" vertical="center" wrapText="1"/>
    </xf>
    <xf numFmtId="0" fontId="51" fillId="0" borderId="28" xfId="3" applyFont="1" applyBorder="1" applyAlignment="1">
      <alignment horizontal="center" vertical="center" wrapText="1"/>
    </xf>
    <xf numFmtId="0" fontId="51" fillId="0" borderId="31" xfId="3" applyFont="1" applyBorder="1" applyAlignment="1">
      <alignment horizontal="center" vertical="center" wrapText="1"/>
    </xf>
    <xf numFmtId="0" fontId="51" fillId="0" borderId="32" xfId="3" applyFont="1" applyBorder="1" applyAlignment="1">
      <alignment horizontal="center" vertical="center"/>
    </xf>
    <xf numFmtId="0" fontId="51" fillId="0" borderId="33" xfId="3" applyFont="1" applyBorder="1" applyAlignment="1">
      <alignment horizontal="center" vertical="center"/>
    </xf>
    <xf numFmtId="0" fontId="55" fillId="0" borderId="0" xfId="3" applyFont="1" applyAlignment="1">
      <alignment horizontal="center" vertical="center" wrapText="1"/>
    </xf>
    <xf numFmtId="0" fontId="52" fillId="0" borderId="0" xfId="3" applyFont="1" applyAlignment="1">
      <alignment horizontal="center" vertical="center"/>
    </xf>
    <xf numFmtId="0" fontId="52" fillId="0" borderId="0" xfId="3" applyAlignment="1">
      <alignment horizontal="center" vertical="center"/>
    </xf>
    <xf numFmtId="44" fontId="52" fillId="0" borderId="0" xfId="4" applyFont="1" applyAlignment="1">
      <alignment horizontal="center" vertical="center"/>
    </xf>
    <xf numFmtId="0" fontId="56" fillId="0" borderId="0" xfId="3" applyFont="1" applyAlignment="1">
      <alignment horizontal="center" vertical="center"/>
    </xf>
    <xf numFmtId="0" fontId="46" fillId="0" borderId="3" xfId="8" applyFont="1" applyBorder="1" applyAlignment="1">
      <alignment horizontal="center"/>
    </xf>
    <xf numFmtId="0" fontId="46" fillId="0" borderId="5" xfId="8" applyFont="1" applyBorder="1" applyAlignment="1">
      <alignment horizontal="center"/>
    </xf>
    <xf numFmtId="0" fontId="59" fillId="2" borderId="0" xfId="9" applyFont="1" applyFill="1" applyAlignment="1">
      <alignment horizontal="left" wrapText="1"/>
    </xf>
    <xf numFmtId="0" fontId="58" fillId="0" borderId="31" xfId="8" applyFont="1" applyFill="1" applyBorder="1" applyAlignment="1">
      <alignment horizontal="center" vertical="center" wrapText="1"/>
    </xf>
    <xf numFmtId="0" fontId="58" fillId="0" borderId="23" xfId="8" applyFont="1" applyFill="1" applyBorder="1" applyAlignment="1">
      <alignment horizontal="center" vertical="center" wrapText="1"/>
    </xf>
    <xf numFmtId="0" fontId="58" fillId="0" borderId="31" xfId="8" applyNumberFormat="1" applyFont="1" applyFill="1" applyBorder="1" applyAlignment="1">
      <alignment horizontal="center" vertical="center" wrapText="1"/>
    </xf>
    <xf numFmtId="0" fontId="58" fillId="0" borderId="23" xfId="8" applyNumberFormat="1" applyFont="1" applyFill="1" applyBorder="1" applyAlignment="1">
      <alignment horizontal="center" vertical="center" wrapText="1"/>
    </xf>
    <xf numFmtId="9" fontId="58" fillId="0" borderId="31" xfId="11" applyFont="1" applyFill="1" applyBorder="1" applyAlignment="1">
      <alignment horizontal="center" vertical="center" wrapText="1"/>
    </xf>
    <xf numFmtId="9" fontId="58" fillId="0" borderId="23" xfId="11" applyFont="1" applyFill="1" applyBorder="1" applyAlignment="1">
      <alignment horizontal="center" vertical="center" wrapText="1"/>
    </xf>
    <xf numFmtId="0" fontId="58" fillId="0" borderId="54" xfId="8" applyFont="1" applyBorder="1" applyAlignment="1">
      <alignment horizontal="center" vertical="center"/>
    </xf>
    <xf numFmtId="0" fontId="58" fillId="0" borderId="55" xfId="8" applyFont="1" applyBorder="1" applyAlignment="1">
      <alignment horizontal="center" vertical="center"/>
    </xf>
    <xf numFmtId="0" fontId="58" fillId="0" borderId="56" xfId="8" applyFont="1" applyBorder="1" applyAlignment="1">
      <alignment horizontal="center" vertical="center"/>
    </xf>
    <xf numFmtId="0" fontId="58" fillId="0" borderId="57" xfId="8" applyFont="1" applyBorder="1" applyAlignment="1">
      <alignment horizontal="center" vertical="center"/>
    </xf>
    <xf numFmtId="0" fontId="58" fillId="0" borderId="39" xfId="8" applyFont="1" applyBorder="1" applyAlignment="1">
      <alignment horizontal="center" vertical="center"/>
    </xf>
    <xf numFmtId="0" fontId="58" fillId="0" borderId="58" xfId="8" applyFont="1" applyBorder="1" applyAlignment="1">
      <alignment horizontal="center" vertical="center"/>
    </xf>
    <xf numFmtId="0" fontId="59" fillId="0" borderId="0" xfId="9" applyFont="1" applyFill="1" applyAlignment="1">
      <alignment horizontal="left" wrapText="1"/>
    </xf>
    <xf numFmtId="0" fontId="11" fillId="0" borderId="0" xfId="0" applyFont="1" applyAlignment="1">
      <alignment horizontal="left"/>
    </xf>
    <xf numFmtId="0" fontId="36" fillId="0" borderId="13" xfId="0" applyFont="1" applyFill="1" applyBorder="1" applyAlignment="1">
      <alignment horizontal="center" vertical="top" wrapText="1"/>
    </xf>
    <xf numFmtId="0" fontId="36" fillId="0" borderId="14" xfId="0" applyFont="1" applyFill="1" applyBorder="1" applyAlignment="1">
      <alignment horizontal="center" vertical="top" wrapText="1"/>
    </xf>
    <xf numFmtId="0" fontId="36" fillId="0" borderId="15" xfId="0" applyFont="1" applyFill="1" applyBorder="1" applyAlignment="1">
      <alignment horizontal="center" vertical="top" wrapText="1"/>
    </xf>
    <xf numFmtId="4" fontId="47" fillId="5" borderId="19" xfId="0" applyNumberFormat="1" applyFont="1" applyFill="1" applyBorder="1" applyAlignment="1">
      <alignment horizontal="right" vertical="top"/>
    </xf>
    <xf numFmtId="4" fontId="47" fillId="5" borderId="23" xfId="0" applyNumberFormat="1" applyFont="1" applyFill="1" applyBorder="1" applyAlignment="1">
      <alignment horizontal="right" vertical="top"/>
    </xf>
    <xf numFmtId="0" fontId="54" fillId="0" borderId="24" xfId="0" applyFont="1" applyFill="1" applyBorder="1" applyAlignment="1">
      <alignment horizontal="right" vertical="top"/>
    </xf>
    <xf numFmtId="0" fontId="3" fillId="5" borderId="16" xfId="0" applyFont="1" applyFill="1" applyBorder="1" applyAlignment="1">
      <alignment horizontal="center" vertical="top" wrapText="1"/>
    </xf>
    <xf numFmtId="0" fontId="3" fillId="5" borderId="17" xfId="0" applyFont="1" applyFill="1" applyBorder="1" applyAlignment="1">
      <alignment horizontal="center" vertical="top" wrapText="1"/>
    </xf>
    <xf numFmtId="0" fontId="3" fillId="5" borderId="18" xfId="0" applyFont="1" applyFill="1" applyBorder="1" applyAlignment="1">
      <alignment horizontal="center" vertical="top" wrapText="1"/>
    </xf>
    <xf numFmtId="0" fontId="3" fillId="5" borderId="20" xfId="0" applyFont="1" applyFill="1" applyBorder="1" applyAlignment="1">
      <alignment horizontal="center" vertical="top" wrapText="1"/>
    </xf>
    <xf numFmtId="0" fontId="3" fillId="5" borderId="21" xfId="0" applyFont="1" applyFill="1" applyBorder="1" applyAlignment="1">
      <alignment horizontal="center" vertical="top" wrapText="1"/>
    </xf>
    <xf numFmtId="0" fontId="3" fillId="5" borderId="22" xfId="0" applyFont="1" applyFill="1" applyBorder="1" applyAlignment="1">
      <alignment horizontal="center" vertical="top" wrapText="1"/>
    </xf>
    <xf numFmtId="0" fontId="38" fillId="0" borderId="0" xfId="0" applyFont="1" applyFill="1" applyBorder="1" applyAlignment="1">
      <alignment horizontal="left" vertical="top"/>
    </xf>
    <xf numFmtId="0" fontId="34" fillId="0" borderId="0" xfId="0" applyFont="1" applyAlignment="1">
      <alignment horizontal="left"/>
    </xf>
    <xf numFmtId="0" fontId="38" fillId="0" borderId="0" xfId="0" applyFont="1" applyFill="1" applyBorder="1" applyAlignment="1">
      <alignment horizontal="center" vertical="top"/>
    </xf>
    <xf numFmtId="0" fontId="19" fillId="2" borderId="2" xfId="0" applyFont="1" applyFill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166" fontId="28" fillId="0" borderId="8" xfId="0" applyNumberFormat="1" applyFont="1" applyBorder="1" applyAlignment="1">
      <alignment horizontal="center" vertical="center" wrapText="1"/>
    </xf>
    <xf numFmtId="166" fontId="28" fillId="0" borderId="9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9" fillId="0" borderId="10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43" fontId="64" fillId="0" borderId="0" xfId="10" applyFont="1" applyFill="1" applyAlignment="1">
      <alignment horizontal="center" vertical="center"/>
    </xf>
    <xf numFmtId="174" fontId="64" fillId="0" borderId="0" xfId="16" applyNumberFormat="1" applyFont="1" applyFill="1" applyAlignment="1">
      <alignment horizontal="center" vertical="center"/>
    </xf>
    <xf numFmtId="43" fontId="64" fillId="0" borderId="0" xfId="18" applyFont="1" applyFill="1" applyAlignment="1">
      <alignment horizontal="center" vertical="center"/>
    </xf>
    <xf numFmtId="43" fontId="64" fillId="2" borderId="0" xfId="18" applyFont="1" applyFill="1" applyAlignment="1">
      <alignment horizontal="center" vertical="center"/>
    </xf>
    <xf numFmtId="0" fontId="63" fillId="0" borderId="0" xfId="8" applyFont="1" applyFill="1" applyAlignment="1">
      <alignment horizontal="center" vertical="center" wrapText="1"/>
    </xf>
    <xf numFmtId="0" fontId="64" fillId="0" borderId="0" xfId="7" applyFont="1" applyFill="1" applyAlignment="1">
      <alignment horizontal="center" vertical="center" wrapText="1"/>
    </xf>
    <xf numFmtId="0" fontId="0" fillId="7" borderId="0" xfId="15" applyFont="1" applyFill="1" applyBorder="1" applyAlignment="1">
      <alignment horizontal="center" vertical="center"/>
    </xf>
    <xf numFmtId="0" fontId="63" fillId="0" borderId="0" xfId="15" applyFont="1" applyFill="1" applyBorder="1" applyAlignment="1">
      <alignment horizontal="center"/>
    </xf>
    <xf numFmtId="0" fontId="63" fillId="0" borderId="0" xfId="15" applyFont="1" applyFill="1" applyAlignment="1">
      <alignment vertical="center" wrapText="1"/>
    </xf>
    <xf numFmtId="0" fontId="63" fillId="0" borderId="0" xfId="15" applyNumberFormat="1" applyFont="1" applyFill="1" applyAlignment="1">
      <alignment horizontal="center" vertical="center"/>
    </xf>
    <xf numFmtId="43" fontId="63" fillId="0" borderId="0" xfId="10" applyFont="1" applyFill="1" applyAlignment="1">
      <alignment horizontal="center" vertical="center" wrapText="1"/>
    </xf>
    <xf numFmtId="173" fontId="63" fillId="0" borderId="0" xfId="16" applyNumberFormat="1" applyFont="1" applyFill="1" applyAlignment="1">
      <alignment vertical="center" wrapText="1"/>
    </xf>
    <xf numFmtId="174" fontId="63" fillId="0" borderId="0" xfId="16" applyFont="1" applyFill="1" applyAlignment="1">
      <alignment horizontal="center" vertical="center" wrapText="1"/>
    </xf>
    <xf numFmtId="0" fontId="51" fillId="0" borderId="43" xfId="3" applyFont="1" applyBorder="1" applyAlignment="1">
      <alignment horizontal="left" vertical="top"/>
    </xf>
    <xf numFmtId="0" fontId="51" fillId="0" borderId="44" xfId="3" applyFont="1" applyBorder="1" applyAlignment="1">
      <alignment horizontal="left" vertical="top"/>
    </xf>
    <xf numFmtId="0" fontId="51" fillId="0" borderId="45" xfId="3" applyFont="1" applyBorder="1" applyAlignment="1">
      <alignment horizontal="left" vertical="top"/>
    </xf>
    <xf numFmtId="0" fontId="51" fillId="0" borderId="43" xfId="3" applyFont="1" applyBorder="1" applyAlignment="1">
      <alignment horizontal="right" vertical="top"/>
    </xf>
    <xf numFmtId="0" fontId="51" fillId="0" borderId="48" xfId="3" applyFont="1" applyBorder="1" applyAlignment="1">
      <alignment horizontal="right" vertical="top"/>
    </xf>
    <xf numFmtId="0" fontId="52" fillId="0" borderId="40" xfId="3" applyBorder="1" applyAlignment="1">
      <alignment horizontal="center" vertical="center"/>
    </xf>
    <xf numFmtId="0" fontId="52" fillId="0" borderId="50" xfId="3" applyBorder="1" applyAlignment="1">
      <alignment horizontal="center" vertical="center"/>
    </xf>
    <xf numFmtId="0" fontId="51" fillId="9" borderId="40" xfId="3" applyFont="1" applyFill="1" applyBorder="1" applyAlignment="1">
      <alignment horizontal="center" vertical="top"/>
    </xf>
    <xf numFmtId="0" fontId="51" fillId="9" borderId="41" xfId="3" applyFont="1" applyFill="1" applyBorder="1" applyAlignment="1">
      <alignment horizontal="center" vertical="top"/>
    </xf>
    <xf numFmtId="0" fontId="51" fillId="9" borderId="42" xfId="3" applyFont="1" applyFill="1" applyBorder="1" applyAlignment="1">
      <alignment horizontal="center" vertical="top"/>
    </xf>
    <xf numFmtId="0" fontId="51" fillId="0" borderId="2" xfId="19" applyFont="1" applyBorder="1" applyAlignment="1">
      <alignment horizontal="left" vertical="center"/>
    </xf>
    <xf numFmtId="0" fontId="52" fillId="9" borderId="2" xfId="19" applyFont="1" applyFill="1" applyBorder="1" applyAlignment="1">
      <alignment horizontal="center" vertical="center"/>
    </xf>
    <xf numFmtId="0" fontId="51" fillId="0" borderId="2" xfId="19" applyFont="1" applyBorder="1" applyAlignment="1">
      <alignment horizontal="right" vertical="center"/>
    </xf>
    <xf numFmtId="0" fontId="51" fillId="0" borderId="2" xfId="3" applyFont="1" applyFill="1" applyBorder="1" applyAlignment="1">
      <alignment horizontal="left" vertical="center"/>
    </xf>
    <xf numFmtId="0" fontId="53" fillId="0" borderId="0" xfId="19" applyFont="1" applyAlignment="1">
      <alignment horizontal="center" vertical="center"/>
    </xf>
    <xf numFmtId="0" fontId="52" fillId="0" borderId="0" xfId="3" applyAlignment="1">
      <alignment horizontal="left" vertical="center"/>
    </xf>
    <xf numFmtId="0" fontId="52" fillId="0" borderId="0" xfId="19" applyFont="1" applyAlignment="1">
      <alignment horizontal="left" vertical="center"/>
    </xf>
    <xf numFmtId="0" fontId="74" fillId="9" borderId="2" xfId="19" applyFont="1" applyFill="1" applyBorder="1" applyAlignment="1">
      <alignment horizontal="center" vertical="center"/>
    </xf>
    <xf numFmtId="0" fontId="51" fillId="0" borderId="2" xfId="3" applyFont="1" applyBorder="1" applyAlignment="1">
      <alignment horizontal="left" vertical="center"/>
    </xf>
    <xf numFmtId="2" fontId="0" fillId="0" borderId="2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1" fillId="0" borderId="0" xfId="0" applyFont="1" applyAlignment="1">
      <alignment horizontal="center"/>
    </xf>
    <xf numFmtId="2" fontId="0" fillId="0" borderId="3" xfId="0" applyNumberFormat="1" applyBorder="1" applyAlignment="1">
      <alignment horizontal="center" wrapText="1"/>
    </xf>
    <xf numFmtId="2" fontId="0" fillId="0" borderId="5" xfId="0" applyNumberFormat="1" applyBorder="1" applyAlignment="1">
      <alignment horizontal="center" wrapText="1"/>
    </xf>
    <xf numFmtId="2" fontId="0" fillId="0" borderId="3" xfId="0" quotePrefix="1" applyNumberFormat="1" applyBorder="1" applyAlignment="1">
      <alignment horizontal="center"/>
    </xf>
    <xf numFmtId="2" fontId="0" fillId="0" borderId="5" xfId="0" quotePrefix="1" applyNumberFormat="1" applyBorder="1" applyAlignment="1">
      <alignment horizontal="center"/>
    </xf>
    <xf numFmtId="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2" fontId="0" fillId="0" borderId="3" xfId="0" applyNumberFormat="1" applyFill="1" applyBorder="1" applyAlignment="1">
      <alignment horizontal="center" vertical="top"/>
    </xf>
    <xf numFmtId="2" fontId="0" fillId="0" borderId="4" xfId="0" applyNumberFormat="1" applyFill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4" fontId="10" fillId="0" borderId="3" xfId="0" applyNumberFormat="1" applyFont="1" applyBorder="1" applyAlignment="1">
      <alignment vertical="center"/>
    </xf>
    <xf numFmtId="4" fontId="10" fillId="0" borderId="4" xfId="0" applyNumberFormat="1" applyFont="1" applyBorder="1" applyAlignment="1">
      <alignment vertical="center"/>
    </xf>
    <xf numFmtId="4" fontId="10" fillId="0" borderId="5" xfId="0" applyNumberFormat="1" applyFont="1" applyBorder="1" applyAlignment="1">
      <alignment vertical="center"/>
    </xf>
    <xf numFmtId="2" fontId="30" fillId="0" borderId="2" xfId="0" applyNumberFormat="1" applyFont="1" applyBorder="1" applyAlignment="1">
      <alignment horizontal="center"/>
    </xf>
    <xf numFmtId="2" fontId="0" fillId="0" borderId="2" xfId="0" quotePrefix="1" applyNumberFormat="1" applyBorder="1" applyAlignment="1">
      <alignment horizontal="center"/>
    </xf>
    <xf numFmtId="4" fontId="0" fillId="0" borderId="2" xfId="0" applyNumberFormat="1" applyBorder="1" applyAlignment="1">
      <alignment horizontal="center" vertical="center"/>
    </xf>
  </cellXfs>
  <cellStyles count="114">
    <cellStyle name="0,0_x000d__x000a_NA_x000d__x000a_" xfId="20"/>
    <cellStyle name="Comma" xfId="21"/>
    <cellStyle name="Comma0" xfId="22"/>
    <cellStyle name="Currency" xfId="23"/>
    <cellStyle name="Currency0" xfId="24"/>
    <cellStyle name="Data" xfId="25"/>
    <cellStyle name="Date" xfId="26"/>
    <cellStyle name="Euro" xfId="27"/>
    <cellStyle name="Fixed" xfId="28"/>
    <cellStyle name="Fixo" xfId="29"/>
    <cellStyle name="Heading 1" xfId="30"/>
    <cellStyle name="Heading 2" xfId="31"/>
    <cellStyle name="Moeda" xfId="1" builtinId="4"/>
    <cellStyle name="Moeda 2" xfId="4"/>
    <cellStyle name="Moeda 2 2" xfId="14"/>
    <cellStyle name="Moeda 2 3" xfId="32"/>
    <cellStyle name="Moeda 3" xfId="6"/>
    <cellStyle name="Moeda0" xfId="33"/>
    <cellStyle name="Normal" xfId="0" builtinId="0"/>
    <cellStyle name="Normal 10" xfId="34"/>
    <cellStyle name="Normal 11 2" xfId="3"/>
    <cellStyle name="Normal 11 3" xfId="35"/>
    <cellStyle name="Normal 11 4" xfId="36"/>
    <cellStyle name="Normal 11 5" xfId="37"/>
    <cellStyle name="Normal 11 6" xfId="38"/>
    <cellStyle name="Normal 11 7" xfId="39"/>
    <cellStyle name="Normal 11 8" xfId="40"/>
    <cellStyle name="Normal 13" xfId="41"/>
    <cellStyle name="Normal 2" xfId="17"/>
    <cellStyle name="Normal 2 10" xfId="42"/>
    <cellStyle name="Normal 2 11" xfId="43"/>
    <cellStyle name="Normal 2 12" xfId="44"/>
    <cellStyle name="Normal 2 2" xfId="45"/>
    <cellStyle name="Normal 2 2 10" xfId="46"/>
    <cellStyle name="Normal 2 2 11" xfId="47"/>
    <cellStyle name="Normal 2 2 2" xfId="48"/>
    <cellStyle name="Normal 2 2 2 2" xfId="7"/>
    <cellStyle name="Normal 2 2 2 3" xfId="49"/>
    <cellStyle name="Normal 2 2 2 4" xfId="50"/>
    <cellStyle name="Normal 2 2 2 5" xfId="51"/>
    <cellStyle name="Normal 2 2 2 6" xfId="52"/>
    <cellStyle name="Normal 2 2 2 7" xfId="53"/>
    <cellStyle name="Normal 2 2 2 8" xfId="54"/>
    <cellStyle name="Normal 2 2 3" xfId="55"/>
    <cellStyle name="Normal 2 2 4" xfId="56"/>
    <cellStyle name="Normal 2 2 5" xfId="57"/>
    <cellStyle name="Normal 2 2 6" xfId="58"/>
    <cellStyle name="Normal 2 2 7" xfId="59"/>
    <cellStyle name="Normal 2 2 8" xfId="60"/>
    <cellStyle name="Normal 2 2 9" xfId="61"/>
    <cellStyle name="Normal 2 3" xfId="62"/>
    <cellStyle name="Normal 2 3 2" xfId="63"/>
    <cellStyle name="Normal 2 3 3" xfId="64"/>
    <cellStyle name="Normal 2 3 4" xfId="65"/>
    <cellStyle name="Normal 2 3 5" xfId="66"/>
    <cellStyle name="Normal 2 3 6" xfId="67"/>
    <cellStyle name="Normal 2 3 7" xfId="68"/>
    <cellStyle name="Normal 2 3 8" xfId="69"/>
    <cellStyle name="Normal 2 4" xfId="70"/>
    <cellStyle name="Normal 2 5" xfId="12"/>
    <cellStyle name="Normal 2 6" xfId="71"/>
    <cellStyle name="Normal 2 7" xfId="72"/>
    <cellStyle name="Normal 2 8" xfId="73"/>
    <cellStyle name="Normal 2 9" xfId="74"/>
    <cellStyle name="Normal 2_Orçamento Duque de Caxias" xfId="75"/>
    <cellStyle name="Normal 3" xfId="76"/>
    <cellStyle name="Normal 3 2" xfId="77"/>
    <cellStyle name="Normal 3 2 2" xfId="8"/>
    <cellStyle name="Normal 3 3" xfId="15"/>
    <cellStyle name="Normal 4" xfId="78"/>
    <cellStyle name="Normal 4 2" xfId="79"/>
    <cellStyle name="Normal 49" xfId="80"/>
    <cellStyle name="Normal 5" xfId="81"/>
    <cellStyle name="Normal 5 2" xfId="82"/>
    <cellStyle name="Normal 5 3" xfId="83"/>
    <cellStyle name="Normal 5 4" xfId="84"/>
    <cellStyle name="Normal 5 5" xfId="85"/>
    <cellStyle name="Normal 6" xfId="86"/>
    <cellStyle name="Normal 7" xfId="87"/>
    <cellStyle name="Normal 8" xfId="88"/>
    <cellStyle name="Normal 9" xfId="89"/>
    <cellStyle name="Normal_22 - Memória 22ª medição REDENÇÃO (ADITIVO) 2" xfId="9"/>
    <cellStyle name="Normal_COMPCUST" xfId="19"/>
    <cellStyle name="Percent" xfId="90"/>
    <cellStyle name="Percentual" xfId="91"/>
    <cellStyle name="Ponto" xfId="92"/>
    <cellStyle name="Porcentagem" xfId="2" builtinId="5"/>
    <cellStyle name="Porcentagem 2" xfId="5"/>
    <cellStyle name="Porcentagem 2 2" xfId="93"/>
    <cellStyle name="Porcentagem 2 3" xfId="94"/>
    <cellStyle name="Porcentagem 2 4" xfId="95"/>
    <cellStyle name="Porcentagem 2 5" xfId="96"/>
    <cellStyle name="Porcentagem 2 6" xfId="97"/>
    <cellStyle name="Porcentagem 3" xfId="11"/>
    <cellStyle name="Porcentagem 4" xfId="13"/>
    <cellStyle name="Porcentagem 5" xfId="98"/>
    <cellStyle name="Separador de m" xfId="99"/>
    <cellStyle name="Separador de milhares 2" xfId="100"/>
    <cellStyle name="Separador de milhares 2 2" xfId="101"/>
    <cellStyle name="Separador de milhares 2 3" xfId="102"/>
    <cellStyle name="Separador de milhares 2 4" xfId="103"/>
    <cellStyle name="Separador de milhares 2 5" xfId="104"/>
    <cellStyle name="Separador de milhares 2 6" xfId="105"/>
    <cellStyle name="Separador de milhares 3" xfId="106"/>
    <cellStyle name="Separador de milhares 3 2" xfId="107"/>
    <cellStyle name="SUB" xfId="108"/>
    <cellStyle name="Titulo1" xfId="109"/>
    <cellStyle name="Titulo2" xfId="110"/>
    <cellStyle name="Vírgula 2" xfId="10"/>
    <cellStyle name="Vírgula 2 2" xfId="16"/>
    <cellStyle name="Vírgula 3" xfId="18"/>
    <cellStyle name="Vírgula 4" xfId="111"/>
    <cellStyle name="Vírgula 5" xfId="112"/>
    <cellStyle name="Vírgula0" xfId="1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536865</xdr:colOff>
      <xdr:row>2</xdr:row>
      <xdr:rowOff>117631</xdr:rowOff>
    </xdr:from>
    <xdr:ext cx="6225886" cy="264560"/>
    <xdr:sp macro="" textlink="">
      <xdr:nvSpPr>
        <xdr:cNvPr id="3" name="CaixaDeTexto 2"/>
        <xdr:cNvSpPr txBox="1"/>
      </xdr:nvSpPr>
      <xdr:spPr>
        <a:xfrm>
          <a:off x="1084553" y="451006"/>
          <a:ext cx="62258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179614</xdr:colOff>
      <xdr:row>1</xdr:row>
      <xdr:rowOff>102053</xdr:rowOff>
    </xdr:from>
    <xdr:ext cx="6889749" cy="328295"/>
    <xdr:sp macro="" textlink="">
      <xdr:nvSpPr>
        <xdr:cNvPr id="3" name="CaixaDeTexto 2"/>
        <xdr:cNvSpPr txBox="1"/>
      </xdr:nvSpPr>
      <xdr:spPr>
        <a:xfrm>
          <a:off x="4166507" y="265339"/>
          <a:ext cx="6889749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endParaRPr lang="pt-BR" sz="16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333375</xdr:colOff>
      <xdr:row>11</xdr:row>
      <xdr:rowOff>0</xdr:rowOff>
    </xdr:from>
    <xdr:ext cx="184731" cy="264560"/>
    <xdr:sp macro="" textlink="">
      <xdr:nvSpPr>
        <xdr:cNvPr id="2" name="CaixaDeTexto 1"/>
        <xdr:cNvSpPr txBox="1"/>
      </xdr:nvSpPr>
      <xdr:spPr>
        <a:xfrm>
          <a:off x="7800975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302419</xdr:colOff>
      <xdr:row>0</xdr:row>
      <xdr:rowOff>121444</xdr:rowOff>
    </xdr:from>
    <xdr:to>
      <xdr:col>0</xdr:col>
      <xdr:colOff>1571625</xdr:colOff>
      <xdr:row>7</xdr:row>
      <xdr:rowOff>76200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419" y="121444"/>
          <a:ext cx="1269206" cy="1088231"/>
        </a:xfrm>
        <a:prstGeom prst="rect">
          <a:avLst/>
        </a:prstGeom>
        <a:noFill/>
      </xdr:spPr>
    </xdr:pic>
    <xdr:clientData/>
  </xdr:twoCellAnchor>
  <xdr:oneCellAnchor>
    <xdr:from>
      <xdr:col>0</xdr:col>
      <xdr:colOff>1460500</xdr:colOff>
      <xdr:row>1</xdr:row>
      <xdr:rowOff>174626</xdr:rowOff>
    </xdr:from>
    <xdr:ext cx="4914901" cy="781240"/>
    <xdr:sp macro="" textlink="">
      <xdr:nvSpPr>
        <xdr:cNvPr id="3" name="CaixaDeTexto 2"/>
        <xdr:cNvSpPr txBox="1"/>
      </xdr:nvSpPr>
      <xdr:spPr>
        <a:xfrm>
          <a:off x="1460500" y="365126"/>
          <a:ext cx="4914901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ESTADO DO PARÁ</a:t>
          </a:r>
          <a:endParaRPr lang="pt-BR">
            <a:effectLst/>
          </a:endParaRPr>
        </a:p>
        <a:p>
          <a:pPr algn="ctr"/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PREFEITURA MUNICIPAL DE SÃO MIGUEL DO GUAMÁ-PA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</a:t>
          </a:r>
          <a:endParaRPr lang="pt-BR">
            <a:effectLst/>
          </a:endParaRPr>
        </a:p>
        <a:p>
          <a:pPr algn="ctr"/>
          <a:r>
            <a:rPr lang="pt-B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SECRETARIA DE </a:t>
          </a:r>
          <a:r>
            <a:rPr lang="pt-BR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INFRAESTRUTURA E URBANISMO</a:t>
          </a:r>
          <a:endParaRPr lang="pt-BR">
            <a:effectLst/>
          </a:endParaRPr>
        </a:p>
        <a:p>
          <a:endParaRPr lang="pt-BR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Or&#231;ament&#225;ria%206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 Orçamentaria"/>
      <sheetName val="Cronograma"/>
      <sheetName val="Resumo"/>
      <sheetName val="Resumo Geral"/>
      <sheetName val="Comp"/>
      <sheetName val="BDI"/>
      <sheetName val="Enc. Soc. (Horista)"/>
      <sheetName val="Plan1"/>
      <sheetName val="Memoria de Calculo"/>
      <sheetName val="Cronograma (2)"/>
      <sheetName val="Enc. Soc. (Mensalista)"/>
      <sheetName val="orçamento"/>
    </sheetNames>
    <sheetDataSet>
      <sheetData sheetId="0">
        <row r="1">
          <cell r="A1" t="str">
            <v>TERPLANC - TERRAPLENAGEM  PLANEJAMENTO CONSTRUÇÃO E SEVIÇOS  EIRELE - EPP</v>
          </cell>
          <cell r="B1"/>
          <cell r="C1"/>
          <cell r="D1"/>
          <cell r="E1"/>
          <cell r="F1"/>
          <cell r="G1"/>
          <cell r="H1"/>
        </row>
        <row r="2">
          <cell r="A2"/>
          <cell r="B2"/>
          <cell r="C2"/>
          <cell r="D2"/>
          <cell r="E2"/>
          <cell r="F2"/>
          <cell r="G2"/>
          <cell r="H2"/>
        </row>
        <row r="3">
          <cell r="A3"/>
          <cell r="B3"/>
          <cell r="C3"/>
          <cell r="D3"/>
          <cell r="E3"/>
          <cell r="F3"/>
          <cell r="G3"/>
          <cell r="H3"/>
        </row>
        <row r="4">
          <cell r="A4"/>
          <cell r="B4"/>
          <cell r="C4"/>
          <cell r="D4"/>
          <cell r="E4"/>
          <cell r="F4"/>
          <cell r="G4"/>
          <cell r="H4"/>
        </row>
        <row r="5">
          <cell r="A5"/>
          <cell r="B5"/>
          <cell r="C5"/>
          <cell r="D5"/>
          <cell r="E5"/>
          <cell r="F5"/>
          <cell r="G5"/>
          <cell r="H5"/>
        </row>
        <row r="6">
          <cell r="A6"/>
          <cell r="B6"/>
          <cell r="C6"/>
          <cell r="D6"/>
          <cell r="E6"/>
          <cell r="F6"/>
          <cell r="G6"/>
          <cell r="H6"/>
        </row>
        <row r="7">
          <cell r="A7"/>
          <cell r="B7"/>
          <cell r="C7"/>
          <cell r="D7"/>
          <cell r="E7"/>
          <cell r="F7"/>
          <cell r="G7"/>
          <cell r="H7"/>
        </row>
        <row r="8">
          <cell r="A8" t="str">
            <v>PREFEITURA MUNICIPAL DE SÃO MIGUEL DO GUAMÁ</v>
          </cell>
        </row>
        <row r="9">
          <cell r="A9" t="str">
            <v>OBRA: REFORMA E AMPLIAÇÃO</v>
          </cell>
        </row>
        <row r="10">
          <cell r="A10" t="str">
            <v>ESCOLA:  E.M.E.F. IZAURA DOMINGAS COSTA</v>
          </cell>
        </row>
        <row r="11">
          <cell r="A11" t="str">
            <v>LOCAL: BELA VISTA</v>
          </cell>
        </row>
        <row r="12">
          <cell r="A12" t="str">
            <v>PRAZO DE EXECUÇÃO:  120 DIAS</v>
          </cell>
        </row>
        <row r="18">
          <cell r="A18" t="str">
            <v>1.1</v>
          </cell>
          <cell r="C18" t="str">
            <v>Barracão de madeira (incl. instalações)</v>
          </cell>
        </row>
        <row r="19">
          <cell r="A19" t="str">
            <v>1.2</v>
          </cell>
          <cell r="C19" t="str">
            <v>Locação da obra a trena</v>
          </cell>
        </row>
        <row r="20">
          <cell r="A20" t="str">
            <v>1.3</v>
          </cell>
          <cell r="C20" t="str">
            <v>Mobilização e Desmobilização de pessoal e equipamentos</v>
          </cell>
        </row>
        <row r="21">
          <cell r="A21" t="str">
            <v>1.4</v>
          </cell>
          <cell r="C21" t="str">
            <v>Placa da obra em chapa galvanizada</v>
          </cell>
        </row>
        <row r="22">
          <cell r="A22" t="str">
            <v>1.5</v>
          </cell>
          <cell r="C22" t="str">
            <v>Tapume c/ chapa de madeirit e=10mm (h=2.20m)</v>
          </cell>
        </row>
        <row r="25">
          <cell r="C25" t="str">
            <v>Demolição de piso incl. camada impermeabilizadora</v>
          </cell>
          <cell r="D25" t="str">
            <v>M2</v>
          </cell>
        </row>
        <row r="26">
          <cell r="A26" t="str">
            <v>2.2</v>
          </cell>
          <cell r="C26" t="str">
            <v>Demolição manual de alvenaria de tijolo</v>
          </cell>
          <cell r="D26" t="str">
            <v>M3</v>
          </cell>
        </row>
        <row r="27">
          <cell r="A27" t="str">
            <v>2.3</v>
          </cell>
          <cell r="C27" t="str">
            <v>Retirada de esquadria sem aproveitamento</v>
          </cell>
        </row>
        <row r="28">
          <cell r="A28" t="str">
            <v>2.4</v>
          </cell>
          <cell r="C28" t="str">
            <v>Retirada de grade de ferro</v>
          </cell>
          <cell r="D28" t="str">
            <v>M2</v>
          </cell>
        </row>
        <row r="29">
          <cell r="A29" t="str">
            <v>2.5</v>
          </cell>
          <cell r="C29" t="str">
            <v>Retirada de louça sanitária</v>
          </cell>
          <cell r="D29" t="str">
            <v>UN</v>
          </cell>
        </row>
        <row r="30">
          <cell r="A30" t="str">
            <v>2.6</v>
          </cell>
          <cell r="C30" t="str">
            <v>Retirada de pilar de madeira</v>
          </cell>
          <cell r="D30" t="str">
            <v>UN</v>
          </cell>
        </row>
        <row r="31">
          <cell r="A31" t="str">
            <v>2.7</v>
          </cell>
          <cell r="C31" t="str">
            <v>Retirada de ponto de água/esgoto</v>
          </cell>
          <cell r="D31" t="str">
            <v>Pt</v>
          </cell>
        </row>
        <row r="32">
          <cell r="A32" t="str">
            <v>2.8</v>
          </cell>
          <cell r="C32" t="str">
            <v>Retirada de ponto elétrico</v>
          </cell>
          <cell r="D32" t="str">
            <v>Pt</v>
          </cell>
        </row>
        <row r="33">
          <cell r="A33" t="str">
            <v>2.9</v>
          </cell>
          <cell r="C33" t="str">
            <v>Retirada de reboco ou emboço</v>
          </cell>
          <cell r="D33" t="str">
            <v>M2</v>
          </cell>
        </row>
        <row r="34">
          <cell r="A34" t="str">
            <v>2.10</v>
          </cell>
          <cell r="C34" t="str">
            <v>Demolição da estrutura em madeira da cobertura</v>
          </cell>
          <cell r="D34" t="str">
            <v>M2</v>
          </cell>
        </row>
        <row r="35">
          <cell r="A35" t="str">
            <v>2.11</v>
          </cell>
          <cell r="C35" t="str">
            <v>Retirada de telhas de barro</v>
          </cell>
          <cell r="D35" t="str">
            <v>M2</v>
          </cell>
        </row>
        <row r="38">
          <cell r="C38" t="str">
            <v>Escavação manual ate 1.50m de profundidade</v>
          </cell>
        </row>
        <row r="41">
          <cell r="A41" t="str">
            <v>4.1</v>
          </cell>
          <cell r="C41" t="str">
            <v>Baldrame em concreto armado c/ cinta de amarração</v>
          </cell>
        </row>
        <row r="42">
          <cell r="A42" t="str">
            <v>4.2</v>
          </cell>
          <cell r="C42" t="str">
            <v>Bloco em concreto armado p/ fundaçao (incl. forma)</v>
          </cell>
        </row>
        <row r="45">
          <cell r="A45" t="str">
            <v>5.1</v>
          </cell>
        </row>
        <row r="46">
          <cell r="C46" t="str">
            <v>Concreto armado FCK=25MPA com forma aparente - 1 reaproveitamento</v>
          </cell>
        </row>
        <row r="49">
          <cell r="A49" t="str">
            <v>6.1</v>
          </cell>
          <cell r="C49" t="str">
            <v>Alvenaria tijolo de barro a cutelo</v>
          </cell>
        </row>
        <row r="53">
          <cell r="A53" t="str">
            <v>7.1.1</v>
          </cell>
          <cell r="C53" t="str">
            <v>Encaibramento e ripamento</v>
          </cell>
          <cell r="D53" t="str">
            <v>M2</v>
          </cell>
        </row>
        <row r="54">
          <cell r="A54" t="str">
            <v>7.1.2</v>
          </cell>
          <cell r="C54" t="str">
            <v>Estrutura metálica - (Incl. pintura anti-corrosiva)</v>
          </cell>
        </row>
        <row r="55">
          <cell r="A55" t="str">
            <v>7.1.3</v>
          </cell>
          <cell r="C55" t="str">
            <v>Tesoura em mad. de lei p/ vao de  6.0m</v>
          </cell>
          <cell r="D55" t="str">
            <v>UN</v>
          </cell>
        </row>
        <row r="58">
          <cell r="A58" t="str">
            <v>7.2.1</v>
          </cell>
          <cell r="C58" t="str">
            <v>Cobertura - telha plan</v>
          </cell>
          <cell r="D58" t="str">
            <v>M2</v>
          </cell>
        </row>
        <row r="59">
          <cell r="A59" t="str">
            <v>7.2.2</v>
          </cell>
          <cell r="C59" t="str">
            <v>Cobertura em policarbonato Incolor- Incl. estr. metálica</v>
          </cell>
          <cell r="D59" t="str">
            <v>M2</v>
          </cell>
        </row>
        <row r="61">
          <cell r="A61" t="str">
            <v>7.3.1</v>
          </cell>
          <cell r="C61" t="str">
            <v>Calha em chapa galvanizada</v>
          </cell>
          <cell r="D61" t="str">
            <v>M</v>
          </cell>
        </row>
        <row r="62">
          <cell r="A62" t="str">
            <v>7.3.2</v>
          </cell>
          <cell r="C62" t="str">
            <v>Cumeeira de barro</v>
          </cell>
        </row>
        <row r="63">
          <cell r="A63" t="str">
            <v>7.3.3</v>
          </cell>
          <cell r="C63" t="str">
            <v>Rincão em chapa galvanizada - l=1,0m</v>
          </cell>
          <cell r="D63" t="str">
            <v>M</v>
          </cell>
        </row>
        <row r="66">
          <cell r="A66" t="str">
            <v>8.1</v>
          </cell>
          <cell r="C66" t="str">
            <v>Aplicação de Neutrol s/ concreto/alvenaria</v>
          </cell>
          <cell r="D66" t="str">
            <v>M2</v>
          </cell>
        </row>
        <row r="67">
          <cell r="A67" t="str">
            <v>8.2</v>
          </cell>
          <cell r="C67" t="str">
            <v>Imunização p/madeira c/carbolineum</v>
          </cell>
          <cell r="D67" t="str">
            <v>M2</v>
          </cell>
        </row>
        <row r="71">
          <cell r="A71" t="str">
            <v>9.1.1</v>
          </cell>
          <cell r="C71" t="str">
            <v>Porta mad. compens. c/ caix. aduela e alizar</v>
          </cell>
          <cell r="D71" t="str">
            <v>M2</v>
          </cell>
        </row>
        <row r="73">
          <cell r="A73" t="str">
            <v>9.2.1</v>
          </cell>
          <cell r="C73" t="str">
            <v>Grade de ferro em metalom  (incl. pint.anti-corrosiva)</v>
          </cell>
          <cell r="D73" t="str">
            <v>M2</v>
          </cell>
        </row>
        <row r="74">
          <cell r="A74" t="str">
            <v>9.2.2</v>
          </cell>
          <cell r="C74" t="str">
            <v>Porta de aço-esteira de enrolar c/ferr.(incl.pint.anti-corrosiva)</v>
          </cell>
          <cell r="D74" t="str">
            <v>M2</v>
          </cell>
        </row>
        <row r="75">
          <cell r="A75" t="str">
            <v>9.2.3</v>
          </cell>
          <cell r="C75" t="str">
            <v>Portão de ferro em metalom (incl. pintura anti corrosiva)</v>
          </cell>
          <cell r="D75" t="str">
            <v>M2</v>
          </cell>
        </row>
        <row r="77">
          <cell r="A77" t="str">
            <v>9.3.1</v>
          </cell>
          <cell r="C77" t="str">
            <v>Esquadria de alum.de correr c/ vidro e ferragens</v>
          </cell>
          <cell r="D77" t="str">
            <v>M2</v>
          </cell>
        </row>
        <row r="80">
          <cell r="A80" t="str">
            <v>10.1</v>
          </cell>
          <cell r="C80" t="str">
            <v>Vidro temperado incolor e= 8mm com ferragens</v>
          </cell>
        </row>
        <row r="84">
          <cell r="A84" t="str">
            <v>11.1.1</v>
          </cell>
          <cell r="C84" t="str">
            <v>Fechadura para porta de banheiro</v>
          </cell>
          <cell r="D84" t="str">
            <v>UN</v>
          </cell>
        </row>
        <row r="85">
          <cell r="A85" t="str">
            <v>11.1.2</v>
          </cell>
          <cell r="D85" t="str">
            <v>UN</v>
          </cell>
        </row>
        <row r="86">
          <cell r="A86" t="str">
            <v>11.1.3</v>
          </cell>
          <cell r="C86" t="str">
            <v>Ferragens p/ porta de banheiro</v>
          </cell>
          <cell r="D86" t="str">
            <v>CJ</v>
          </cell>
        </row>
        <row r="87">
          <cell r="A87" t="str">
            <v>11.1.4</v>
          </cell>
          <cell r="C87" t="str">
            <v>Ferragens p/ porta interna 1 fl.</v>
          </cell>
          <cell r="D87" t="str">
            <v>CJ</v>
          </cell>
        </row>
        <row r="90">
          <cell r="A90" t="str">
            <v>12.1</v>
          </cell>
          <cell r="C90" t="str">
            <v>Cerâmica 20x20cm</v>
          </cell>
          <cell r="D90" t="str">
            <v>M2</v>
          </cell>
        </row>
        <row r="91">
          <cell r="A91" t="str">
            <v>12.2</v>
          </cell>
          <cell r="C91" t="str">
            <v>Chapisco de cimento e areia no traço 1:3</v>
          </cell>
          <cell r="D91" t="str">
            <v>M2</v>
          </cell>
        </row>
        <row r="92">
          <cell r="A92" t="str">
            <v>12.3</v>
          </cell>
          <cell r="C92" t="str">
            <v xml:space="preserve">Emboço </v>
          </cell>
          <cell r="D92" t="str">
            <v>M2</v>
          </cell>
        </row>
        <row r="93">
          <cell r="A93" t="str">
            <v>12.4</v>
          </cell>
          <cell r="C93" t="str">
            <v xml:space="preserve">Reboco </v>
          </cell>
          <cell r="D93" t="str">
            <v>M2</v>
          </cell>
        </row>
        <row r="96">
          <cell r="A96" t="str">
            <v>13.1</v>
          </cell>
          <cell r="C96" t="str">
            <v>Rodape ceramico</v>
          </cell>
          <cell r="D96" t="str">
            <v>M</v>
          </cell>
        </row>
        <row r="99">
          <cell r="A99" t="str">
            <v>14.1</v>
          </cell>
          <cell r="C99" t="str">
            <v>Calçada (incl.alicerce, baldrame e concreto c/ junta seca)</v>
          </cell>
          <cell r="D99" t="str">
            <v>M2</v>
          </cell>
        </row>
        <row r="100">
          <cell r="A100" t="str">
            <v>14.2</v>
          </cell>
          <cell r="C100" t="str">
            <v>Camada impermeabilizadora e=10cm c/ seixo</v>
          </cell>
          <cell r="D100" t="str">
            <v>M2</v>
          </cell>
        </row>
        <row r="101">
          <cell r="A101" t="str">
            <v>14.3</v>
          </cell>
          <cell r="C101" t="str">
            <v>Camada regularizadora no traço 1:4</v>
          </cell>
          <cell r="D101" t="str">
            <v>M2</v>
          </cell>
        </row>
        <row r="102">
          <cell r="A102" t="str">
            <v>14.4</v>
          </cell>
          <cell r="C102" t="str">
            <v>Cerâmica anti-derrapante</v>
          </cell>
          <cell r="D102" t="str">
            <v>M2</v>
          </cell>
        </row>
        <row r="103">
          <cell r="A103" t="str">
            <v>14.5</v>
          </cell>
        </row>
        <row r="106">
          <cell r="A106" t="str">
            <v>15.1</v>
          </cell>
          <cell r="C106" t="str">
            <v>Barroteamento em madeira de lei p/ forro PVC</v>
          </cell>
          <cell r="D106" t="str">
            <v>M2</v>
          </cell>
        </row>
        <row r="107">
          <cell r="A107" t="str">
            <v>15.2</v>
          </cell>
          <cell r="C107" t="str">
            <v>Forro em lambri de PVC</v>
          </cell>
          <cell r="D107" t="str">
            <v>M2</v>
          </cell>
        </row>
        <row r="111">
          <cell r="A111" t="str">
            <v>16.1.1</v>
          </cell>
          <cell r="C111" t="str">
            <v>Esmalte sobre grade de ferro (superf. aparelhada)</v>
          </cell>
        </row>
        <row r="112">
          <cell r="A112" t="str">
            <v>16.1.2</v>
          </cell>
          <cell r="C112" t="str">
            <v>Esmalte sobre madeira c/ massa e selador</v>
          </cell>
          <cell r="D112" t="str">
            <v>M2</v>
          </cell>
        </row>
        <row r="114">
          <cell r="A114" t="str">
            <v>16.2.1</v>
          </cell>
          <cell r="C114" t="str">
            <v>Acrilica (sobre pintura antiga)</v>
          </cell>
          <cell r="D114" t="str">
            <v>M2</v>
          </cell>
        </row>
        <row r="115">
          <cell r="C115" t="str">
            <v>Acrilica fosca int./ext. c/massa e selador - 3 demaos</v>
          </cell>
          <cell r="D115" t="str">
            <v>M2</v>
          </cell>
        </row>
        <row r="117">
          <cell r="A117" t="str">
            <v>16.3.1</v>
          </cell>
          <cell r="C117" t="str">
            <v>Acrílica para piso</v>
          </cell>
          <cell r="D117" t="str">
            <v>M2</v>
          </cell>
        </row>
        <row r="121">
          <cell r="A121" t="str">
            <v>17.1.1</v>
          </cell>
          <cell r="C121" t="str">
            <v>Centro de distribuição p/ 16 disjuntores (c/ barramento)</v>
          </cell>
          <cell r="D121" t="str">
            <v>UN</v>
          </cell>
        </row>
        <row r="122">
          <cell r="A122" t="str">
            <v>17.1.2</v>
          </cell>
          <cell r="C122" t="str">
            <v>Quadro de mediçao trifasico (c/ disjuntor)</v>
          </cell>
          <cell r="D122" t="str">
            <v>UN</v>
          </cell>
        </row>
        <row r="124">
          <cell r="C124" t="str">
            <v>Ponto de força (tubul., fiaçao e disjuntor) acima de 200W</v>
          </cell>
          <cell r="D124" t="str">
            <v>Pt</v>
          </cell>
        </row>
        <row r="125">
          <cell r="C125" t="str">
            <v>Ponto de luz / força (c/tubul., cx. e fiaçao) ate 200W</v>
          </cell>
          <cell r="D125" t="str">
            <v>Pt</v>
          </cell>
        </row>
        <row r="126">
          <cell r="C126" t="str">
            <v>Ponto p/ ventilador de teto (c/ fiaçao)</v>
          </cell>
          <cell r="D126" t="str">
            <v>Pt</v>
          </cell>
        </row>
        <row r="128">
          <cell r="C128" t="str">
            <v>Luminária  p/ lâmp PLL de embutir</v>
          </cell>
          <cell r="D128" t="str">
            <v>UN</v>
          </cell>
        </row>
        <row r="132">
          <cell r="C132" t="str">
            <v>Ponto de agua (incl. tubos e conexoes)</v>
          </cell>
          <cell r="D132" t="str">
            <v>Pt</v>
          </cell>
        </row>
        <row r="133">
          <cell r="C133" t="str">
            <v>Reservatório em fibra de vidro  3.000 L</v>
          </cell>
          <cell r="D133" t="str">
            <v>UN</v>
          </cell>
        </row>
        <row r="135">
          <cell r="C135" t="str">
            <v>Fossa septica em concreto armado - cap=150 pessoas</v>
          </cell>
          <cell r="D135" t="str">
            <v>UN</v>
          </cell>
        </row>
        <row r="136">
          <cell r="C136" t="str">
            <v>Ponto de esgoto (incl. tubos, conexoes,cx. e ralos)</v>
          </cell>
          <cell r="D136" t="str">
            <v>Pt</v>
          </cell>
        </row>
        <row r="137">
          <cell r="C137" t="str">
            <v>Sumidouro em alvenaria c/ tpo.em concreto - cap=150 pessoas</v>
          </cell>
          <cell r="D137" t="str">
            <v>UN</v>
          </cell>
        </row>
        <row r="138">
          <cell r="C138" t="str">
            <v>Tubo em PVC - 100mm (LS)</v>
          </cell>
          <cell r="D138" t="str">
            <v>M</v>
          </cell>
        </row>
        <row r="140">
          <cell r="C140" t="str">
            <v>Joelho/Cotovelo 90º RC em PVC - JS - 100mm-LS</v>
          </cell>
          <cell r="D140" t="str">
            <v>UN</v>
          </cell>
        </row>
        <row r="143">
          <cell r="C143" t="str">
            <v>Extintor de incêndio (pó químico) - 12 kg</v>
          </cell>
          <cell r="D143" t="str">
            <v>UN</v>
          </cell>
        </row>
        <row r="144">
          <cell r="C144" t="str">
            <v>Extintor de incêndio ABC - 12Kg</v>
          </cell>
          <cell r="D144" t="str">
            <v>UN</v>
          </cell>
        </row>
        <row r="145">
          <cell r="C145" t="str">
            <v>Extintor de incendio CO2-6kg</v>
          </cell>
          <cell r="D145" t="str">
            <v>UN</v>
          </cell>
        </row>
        <row r="148">
          <cell r="C148" t="str">
            <v>Bacia sifonada  - PNE</v>
          </cell>
          <cell r="D148" t="str">
            <v>UN</v>
          </cell>
        </row>
        <row r="149">
          <cell r="C149" t="str">
            <v>Bacia sifonada c/cx. descarga acoplada c/ assento</v>
          </cell>
          <cell r="D149" t="str">
            <v>UN</v>
          </cell>
        </row>
        <row r="150">
          <cell r="C150" t="str">
            <v>Barra em aço inox (PNE)</v>
          </cell>
          <cell r="D150" t="str">
            <v>M</v>
          </cell>
        </row>
        <row r="151">
          <cell r="C151" t="str">
            <v>Bebedouro aço inox c/4 torneiras e filtro (det.5)</v>
          </cell>
          <cell r="D151" t="str">
            <v>UN</v>
          </cell>
        </row>
        <row r="152">
          <cell r="C152" t="str">
            <v>Lavatorio de louça c/col.,torn.,mistur.,sifao e valv.</v>
          </cell>
          <cell r="D152" t="str">
            <v>UN</v>
          </cell>
        </row>
        <row r="153">
          <cell r="C153" t="str">
            <v>Mictório coletivo em aço c/ registro de pressão - 1,5m</v>
          </cell>
          <cell r="D153" t="str">
            <v>UN</v>
          </cell>
        </row>
        <row r="154">
          <cell r="C154" t="str">
            <v>Pia 02 cubas em aço inox.c/torn.,sifoes e valv.(2.0m)</v>
          </cell>
          <cell r="D154" t="str">
            <v>UN</v>
          </cell>
        </row>
        <row r="155">
          <cell r="C155" t="str">
            <v>Porta papel higiênico - Polipropileno</v>
          </cell>
          <cell r="D155" t="str">
            <v>UN</v>
          </cell>
        </row>
        <row r="156">
          <cell r="C156" t="str">
            <v>Porta toalha de papel - Polipropileno</v>
          </cell>
          <cell r="D156" t="str">
            <v>UN</v>
          </cell>
        </row>
        <row r="157">
          <cell r="C157" t="str">
            <v>Saboneteira c/ reservatório - Polipropileno</v>
          </cell>
          <cell r="D157" t="str">
            <v>UN</v>
          </cell>
        </row>
        <row r="160">
          <cell r="C160" t="str">
            <v>Escada de marinheiro c/ proteçao</v>
          </cell>
          <cell r="D160" t="str">
            <v>M</v>
          </cell>
        </row>
        <row r="163">
          <cell r="C163" t="str">
            <v xml:space="preserve">Quadro magnético branco c/ apoio para apagador e pincéis e moldura em alumínio 3,15 x 1,25 m </v>
          </cell>
          <cell r="D163" t="str">
            <v>M2</v>
          </cell>
        </row>
        <row r="166">
          <cell r="C166" t="str">
            <v>Torre em conc.armado p/ cx.d'agua h=6,0m-base 2.0x2.0m</v>
          </cell>
          <cell r="D166" t="str">
            <v>UN</v>
          </cell>
        </row>
        <row r="169">
          <cell r="C169" t="str">
            <v>Ventilador de teto</v>
          </cell>
          <cell r="D169" t="str">
            <v>UN</v>
          </cell>
        </row>
        <row r="172">
          <cell r="C172" t="str">
            <v>Bloco de concreto intertravado e=9cm (incl. colchao de areia e rejuntamento)</v>
          </cell>
          <cell r="D172" t="str">
            <v>M2</v>
          </cell>
        </row>
        <row r="176">
          <cell r="C176" t="str">
            <v>Limpeza geral e entrega da obra</v>
          </cell>
          <cell r="D176" t="str">
            <v>M2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/>
        </row>
        <row r="4">
          <cell r="A4"/>
        </row>
        <row r="15">
          <cell r="C15" t="str">
            <v>1.2</v>
          </cell>
          <cell r="D15" t="str">
            <v>Instalação provisória de água</v>
          </cell>
        </row>
        <row r="16">
          <cell r="C16" t="str">
            <v>1.3</v>
          </cell>
          <cell r="D16" t="str">
            <v>Instalação provisória de energia elétrica em baixa tensão</v>
          </cell>
        </row>
        <row r="17">
          <cell r="C17" t="str">
            <v>1.4</v>
          </cell>
          <cell r="D17" t="str">
            <v>Instalações provisórias de esgoto</v>
          </cell>
          <cell r="E17" t="str">
            <v>m²</v>
          </cell>
        </row>
        <row r="18">
          <cell r="C18" t="str">
            <v>1.5</v>
          </cell>
          <cell r="D18" t="str">
            <v>Barracões provisórios (depósito, escritório, vestiário e refeitório) com piso cimentado</v>
          </cell>
        </row>
        <row r="19">
          <cell r="C19" t="str">
            <v>1.6</v>
          </cell>
          <cell r="D19" t="str">
            <v>Locação da obra (execução de gabarito)</v>
          </cell>
        </row>
        <row r="20">
          <cell r="C20" t="str">
            <v>1.7</v>
          </cell>
          <cell r="D20" t="str">
            <v>Sondagem do terreno ( um furo de 7m a cada 200 m²)</v>
          </cell>
        </row>
        <row r="23">
          <cell r="C23" t="str">
            <v>2.1</v>
          </cell>
        </row>
        <row r="105">
          <cell r="D105" t="str">
            <v>Fechadura de embutir completa, para portas internas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view="pageBreakPreview" zoomScale="110" zoomScaleNormal="100" zoomScaleSheetLayoutView="110" workbookViewId="0">
      <selection activeCell="A19" sqref="A19:B19"/>
    </sheetView>
  </sheetViews>
  <sheetFormatPr defaultRowHeight="12.75" x14ac:dyDescent="0.2"/>
  <cols>
    <col min="1" max="1" width="10.1640625" style="154" customWidth="1"/>
    <col min="2" max="2" width="69" style="154" customWidth="1"/>
    <col min="3" max="3" width="17.6640625" style="154" bestFit="1" customWidth="1"/>
    <col min="4" max="4" width="10.1640625" style="154" customWidth="1"/>
    <col min="5" max="11" width="9.33203125" style="154"/>
    <col min="12" max="12" width="22.6640625" style="154" bestFit="1" customWidth="1"/>
    <col min="13" max="256" width="9.33203125" style="154"/>
    <col min="257" max="257" width="10.1640625" style="154" customWidth="1"/>
    <col min="258" max="258" width="69" style="154" customWidth="1"/>
    <col min="259" max="259" width="16.6640625" style="154" bestFit="1" customWidth="1"/>
    <col min="260" max="260" width="10.1640625" style="154" customWidth="1"/>
    <col min="261" max="512" width="9.33203125" style="154"/>
    <col min="513" max="513" width="10.1640625" style="154" customWidth="1"/>
    <col min="514" max="514" width="69" style="154" customWidth="1"/>
    <col min="515" max="515" width="16.6640625" style="154" bestFit="1" customWidth="1"/>
    <col min="516" max="516" width="10.1640625" style="154" customWidth="1"/>
    <col min="517" max="768" width="9.33203125" style="154"/>
    <col min="769" max="769" width="10.1640625" style="154" customWidth="1"/>
    <col min="770" max="770" width="69" style="154" customWidth="1"/>
    <col min="771" max="771" width="16.6640625" style="154" bestFit="1" customWidth="1"/>
    <col min="772" max="772" width="10.1640625" style="154" customWidth="1"/>
    <col min="773" max="1024" width="9.33203125" style="154"/>
    <col min="1025" max="1025" width="10.1640625" style="154" customWidth="1"/>
    <col min="1026" max="1026" width="69" style="154" customWidth="1"/>
    <col min="1027" max="1027" width="16.6640625" style="154" bestFit="1" customWidth="1"/>
    <col min="1028" max="1028" width="10.1640625" style="154" customWidth="1"/>
    <col min="1029" max="1280" width="9.33203125" style="154"/>
    <col min="1281" max="1281" width="10.1640625" style="154" customWidth="1"/>
    <col min="1282" max="1282" width="69" style="154" customWidth="1"/>
    <col min="1283" max="1283" width="16.6640625" style="154" bestFit="1" customWidth="1"/>
    <col min="1284" max="1284" width="10.1640625" style="154" customWidth="1"/>
    <col min="1285" max="1536" width="9.33203125" style="154"/>
    <col min="1537" max="1537" width="10.1640625" style="154" customWidth="1"/>
    <col min="1538" max="1538" width="69" style="154" customWidth="1"/>
    <col min="1539" max="1539" width="16.6640625" style="154" bestFit="1" customWidth="1"/>
    <col min="1540" max="1540" width="10.1640625" style="154" customWidth="1"/>
    <col min="1541" max="1792" width="9.33203125" style="154"/>
    <col min="1793" max="1793" width="10.1640625" style="154" customWidth="1"/>
    <col min="1794" max="1794" width="69" style="154" customWidth="1"/>
    <col min="1795" max="1795" width="16.6640625" style="154" bestFit="1" customWidth="1"/>
    <col min="1796" max="1796" width="10.1640625" style="154" customWidth="1"/>
    <col min="1797" max="2048" width="9.33203125" style="154"/>
    <col min="2049" max="2049" width="10.1640625" style="154" customWidth="1"/>
    <col min="2050" max="2050" width="69" style="154" customWidth="1"/>
    <col min="2051" max="2051" width="16.6640625" style="154" bestFit="1" customWidth="1"/>
    <col min="2052" max="2052" width="10.1640625" style="154" customWidth="1"/>
    <col min="2053" max="2304" width="9.33203125" style="154"/>
    <col min="2305" max="2305" width="10.1640625" style="154" customWidth="1"/>
    <col min="2306" max="2306" width="69" style="154" customWidth="1"/>
    <col min="2307" max="2307" width="16.6640625" style="154" bestFit="1" customWidth="1"/>
    <col min="2308" max="2308" width="10.1640625" style="154" customWidth="1"/>
    <col min="2309" max="2560" width="9.33203125" style="154"/>
    <col min="2561" max="2561" width="10.1640625" style="154" customWidth="1"/>
    <col min="2562" max="2562" width="69" style="154" customWidth="1"/>
    <col min="2563" max="2563" width="16.6640625" style="154" bestFit="1" customWidth="1"/>
    <col min="2564" max="2564" width="10.1640625" style="154" customWidth="1"/>
    <col min="2565" max="2816" width="9.33203125" style="154"/>
    <col min="2817" max="2817" width="10.1640625" style="154" customWidth="1"/>
    <col min="2818" max="2818" width="69" style="154" customWidth="1"/>
    <col min="2819" max="2819" width="16.6640625" style="154" bestFit="1" customWidth="1"/>
    <col min="2820" max="2820" width="10.1640625" style="154" customWidth="1"/>
    <col min="2821" max="3072" width="9.33203125" style="154"/>
    <col min="3073" max="3073" width="10.1640625" style="154" customWidth="1"/>
    <col min="3074" max="3074" width="69" style="154" customWidth="1"/>
    <col min="3075" max="3075" width="16.6640625" style="154" bestFit="1" customWidth="1"/>
    <col min="3076" max="3076" width="10.1640625" style="154" customWidth="1"/>
    <col min="3077" max="3328" width="9.33203125" style="154"/>
    <col min="3329" max="3329" width="10.1640625" style="154" customWidth="1"/>
    <col min="3330" max="3330" width="69" style="154" customWidth="1"/>
    <col min="3331" max="3331" width="16.6640625" style="154" bestFit="1" customWidth="1"/>
    <col min="3332" max="3332" width="10.1640625" style="154" customWidth="1"/>
    <col min="3333" max="3584" width="9.33203125" style="154"/>
    <col min="3585" max="3585" width="10.1640625" style="154" customWidth="1"/>
    <col min="3586" max="3586" width="69" style="154" customWidth="1"/>
    <col min="3587" max="3587" width="16.6640625" style="154" bestFit="1" customWidth="1"/>
    <col min="3588" max="3588" width="10.1640625" style="154" customWidth="1"/>
    <col min="3589" max="3840" width="9.33203125" style="154"/>
    <col min="3841" max="3841" width="10.1640625" style="154" customWidth="1"/>
    <col min="3842" max="3842" width="69" style="154" customWidth="1"/>
    <col min="3843" max="3843" width="16.6640625" style="154" bestFit="1" customWidth="1"/>
    <col min="3844" max="3844" width="10.1640625" style="154" customWidth="1"/>
    <col min="3845" max="4096" width="9.33203125" style="154"/>
    <col min="4097" max="4097" width="10.1640625" style="154" customWidth="1"/>
    <col min="4098" max="4098" width="69" style="154" customWidth="1"/>
    <col min="4099" max="4099" width="16.6640625" style="154" bestFit="1" customWidth="1"/>
    <col min="4100" max="4100" width="10.1640625" style="154" customWidth="1"/>
    <col min="4101" max="4352" width="9.33203125" style="154"/>
    <col min="4353" max="4353" width="10.1640625" style="154" customWidth="1"/>
    <col min="4354" max="4354" width="69" style="154" customWidth="1"/>
    <col min="4355" max="4355" width="16.6640625" style="154" bestFit="1" customWidth="1"/>
    <col min="4356" max="4356" width="10.1640625" style="154" customWidth="1"/>
    <col min="4357" max="4608" width="9.33203125" style="154"/>
    <col min="4609" max="4609" width="10.1640625" style="154" customWidth="1"/>
    <col min="4610" max="4610" width="69" style="154" customWidth="1"/>
    <col min="4611" max="4611" width="16.6640625" style="154" bestFit="1" customWidth="1"/>
    <col min="4612" max="4612" width="10.1640625" style="154" customWidth="1"/>
    <col min="4613" max="4864" width="9.33203125" style="154"/>
    <col min="4865" max="4865" width="10.1640625" style="154" customWidth="1"/>
    <col min="4866" max="4866" width="69" style="154" customWidth="1"/>
    <col min="4867" max="4867" width="16.6640625" style="154" bestFit="1" customWidth="1"/>
    <col min="4868" max="4868" width="10.1640625" style="154" customWidth="1"/>
    <col min="4869" max="5120" width="9.33203125" style="154"/>
    <col min="5121" max="5121" width="10.1640625" style="154" customWidth="1"/>
    <col min="5122" max="5122" width="69" style="154" customWidth="1"/>
    <col min="5123" max="5123" width="16.6640625" style="154" bestFit="1" customWidth="1"/>
    <col min="5124" max="5124" width="10.1640625" style="154" customWidth="1"/>
    <col min="5125" max="5376" width="9.33203125" style="154"/>
    <col min="5377" max="5377" width="10.1640625" style="154" customWidth="1"/>
    <col min="5378" max="5378" width="69" style="154" customWidth="1"/>
    <col min="5379" max="5379" width="16.6640625" style="154" bestFit="1" customWidth="1"/>
    <col min="5380" max="5380" width="10.1640625" style="154" customWidth="1"/>
    <col min="5381" max="5632" width="9.33203125" style="154"/>
    <col min="5633" max="5633" width="10.1640625" style="154" customWidth="1"/>
    <col min="5634" max="5634" width="69" style="154" customWidth="1"/>
    <col min="5635" max="5635" width="16.6640625" style="154" bestFit="1" customWidth="1"/>
    <col min="5636" max="5636" width="10.1640625" style="154" customWidth="1"/>
    <col min="5637" max="5888" width="9.33203125" style="154"/>
    <col min="5889" max="5889" width="10.1640625" style="154" customWidth="1"/>
    <col min="5890" max="5890" width="69" style="154" customWidth="1"/>
    <col min="5891" max="5891" width="16.6640625" style="154" bestFit="1" customWidth="1"/>
    <col min="5892" max="5892" width="10.1640625" style="154" customWidth="1"/>
    <col min="5893" max="6144" width="9.33203125" style="154"/>
    <col min="6145" max="6145" width="10.1640625" style="154" customWidth="1"/>
    <col min="6146" max="6146" width="69" style="154" customWidth="1"/>
    <col min="6147" max="6147" width="16.6640625" style="154" bestFit="1" customWidth="1"/>
    <col min="6148" max="6148" width="10.1640625" style="154" customWidth="1"/>
    <col min="6149" max="6400" width="9.33203125" style="154"/>
    <col min="6401" max="6401" width="10.1640625" style="154" customWidth="1"/>
    <col min="6402" max="6402" width="69" style="154" customWidth="1"/>
    <col min="6403" max="6403" width="16.6640625" style="154" bestFit="1" customWidth="1"/>
    <col min="6404" max="6404" width="10.1640625" style="154" customWidth="1"/>
    <col min="6405" max="6656" width="9.33203125" style="154"/>
    <col min="6657" max="6657" width="10.1640625" style="154" customWidth="1"/>
    <col min="6658" max="6658" width="69" style="154" customWidth="1"/>
    <col min="6659" max="6659" width="16.6640625" style="154" bestFit="1" customWidth="1"/>
    <col min="6660" max="6660" width="10.1640625" style="154" customWidth="1"/>
    <col min="6661" max="6912" width="9.33203125" style="154"/>
    <col min="6913" max="6913" width="10.1640625" style="154" customWidth="1"/>
    <col min="6914" max="6914" width="69" style="154" customWidth="1"/>
    <col min="6915" max="6915" width="16.6640625" style="154" bestFit="1" customWidth="1"/>
    <col min="6916" max="6916" width="10.1640625" style="154" customWidth="1"/>
    <col min="6917" max="7168" width="9.33203125" style="154"/>
    <col min="7169" max="7169" width="10.1640625" style="154" customWidth="1"/>
    <col min="7170" max="7170" width="69" style="154" customWidth="1"/>
    <col min="7171" max="7171" width="16.6640625" style="154" bestFit="1" customWidth="1"/>
    <col min="7172" max="7172" width="10.1640625" style="154" customWidth="1"/>
    <col min="7173" max="7424" width="9.33203125" style="154"/>
    <col min="7425" max="7425" width="10.1640625" style="154" customWidth="1"/>
    <col min="7426" max="7426" width="69" style="154" customWidth="1"/>
    <col min="7427" max="7427" width="16.6640625" style="154" bestFit="1" customWidth="1"/>
    <col min="7428" max="7428" width="10.1640625" style="154" customWidth="1"/>
    <col min="7429" max="7680" width="9.33203125" style="154"/>
    <col min="7681" max="7681" width="10.1640625" style="154" customWidth="1"/>
    <col min="7682" max="7682" width="69" style="154" customWidth="1"/>
    <col min="7683" max="7683" width="16.6640625" style="154" bestFit="1" customWidth="1"/>
    <col min="7684" max="7684" width="10.1640625" style="154" customWidth="1"/>
    <col min="7685" max="7936" width="9.33203125" style="154"/>
    <col min="7937" max="7937" width="10.1640625" style="154" customWidth="1"/>
    <col min="7938" max="7938" width="69" style="154" customWidth="1"/>
    <col min="7939" max="7939" width="16.6640625" style="154" bestFit="1" customWidth="1"/>
    <col min="7940" max="7940" width="10.1640625" style="154" customWidth="1"/>
    <col min="7941" max="8192" width="9.33203125" style="154"/>
    <col min="8193" max="8193" width="10.1640625" style="154" customWidth="1"/>
    <col min="8194" max="8194" width="69" style="154" customWidth="1"/>
    <col min="8195" max="8195" width="16.6640625" style="154" bestFit="1" customWidth="1"/>
    <col min="8196" max="8196" width="10.1640625" style="154" customWidth="1"/>
    <col min="8197" max="8448" width="9.33203125" style="154"/>
    <col min="8449" max="8449" width="10.1640625" style="154" customWidth="1"/>
    <col min="8450" max="8450" width="69" style="154" customWidth="1"/>
    <col min="8451" max="8451" width="16.6640625" style="154" bestFit="1" customWidth="1"/>
    <col min="8452" max="8452" width="10.1640625" style="154" customWidth="1"/>
    <col min="8453" max="8704" width="9.33203125" style="154"/>
    <col min="8705" max="8705" width="10.1640625" style="154" customWidth="1"/>
    <col min="8706" max="8706" width="69" style="154" customWidth="1"/>
    <col min="8707" max="8707" width="16.6640625" style="154" bestFit="1" customWidth="1"/>
    <col min="8708" max="8708" width="10.1640625" style="154" customWidth="1"/>
    <col min="8709" max="8960" width="9.33203125" style="154"/>
    <col min="8961" max="8961" width="10.1640625" style="154" customWidth="1"/>
    <col min="8962" max="8962" width="69" style="154" customWidth="1"/>
    <col min="8963" max="8963" width="16.6640625" style="154" bestFit="1" customWidth="1"/>
    <col min="8964" max="8964" width="10.1640625" style="154" customWidth="1"/>
    <col min="8965" max="9216" width="9.33203125" style="154"/>
    <col min="9217" max="9217" width="10.1640625" style="154" customWidth="1"/>
    <col min="9218" max="9218" width="69" style="154" customWidth="1"/>
    <col min="9219" max="9219" width="16.6640625" style="154" bestFit="1" customWidth="1"/>
    <col min="9220" max="9220" width="10.1640625" style="154" customWidth="1"/>
    <col min="9221" max="9472" width="9.33203125" style="154"/>
    <col min="9473" max="9473" width="10.1640625" style="154" customWidth="1"/>
    <col min="9474" max="9474" width="69" style="154" customWidth="1"/>
    <col min="9475" max="9475" width="16.6640625" style="154" bestFit="1" customWidth="1"/>
    <col min="9476" max="9476" width="10.1640625" style="154" customWidth="1"/>
    <col min="9477" max="9728" width="9.33203125" style="154"/>
    <col min="9729" max="9729" width="10.1640625" style="154" customWidth="1"/>
    <col min="9730" max="9730" width="69" style="154" customWidth="1"/>
    <col min="9731" max="9731" width="16.6640625" style="154" bestFit="1" customWidth="1"/>
    <col min="9732" max="9732" width="10.1640625" style="154" customWidth="1"/>
    <col min="9733" max="9984" width="9.33203125" style="154"/>
    <col min="9985" max="9985" width="10.1640625" style="154" customWidth="1"/>
    <col min="9986" max="9986" width="69" style="154" customWidth="1"/>
    <col min="9987" max="9987" width="16.6640625" style="154" bestFit="1" customWidth="1"/>
    <col min="9988" max="9988" width="10.1640625" style="154" customWidth="1"/>
    <col min="9989" max="10240" width="9.33203125" style="154"/>
    <col min="10241" max="10241" width="10.1640625" style="154" customWidth="1"/>
    <col min="10242" max="10242" width="69" style="154" customWidth="1"/>
    <col min="10243" max="10243" width="16.6640625" style="154" bestFit="1" customWidth="1"/>
    <col min="10244" max="10244" width="10.1640625" style="154" customWidth="1"/>
    <col min="10245" max="10496" width="9.33203125" style="154"/>
    <col min="10497" max="10497" width="10.1640625" style="154" customWidth="1"/>
    <col min="10498" max="10498" width="69" style="154" customWidth="1"/>
    <col min="10499" max="10499" width="16.6640625" style="154" bestFit="1" customWidth="1"/>
    <col min="10500" max="10500" width="10.1640625" style="154" customWidth="1"/>
    <col min="10501" max="10752" width="9.33203125" style="154"/>
    <col min="10753" max="10753" width="10.1640625" style="154" customWidth="1"/>
    <col min="10754" max="10754" width="69" style="154" customWidth="1"/>
    <col min="10755" max="10755" width="16.6640625" style="154" bestFit="1" customWidth="1"/>
    <col min="10756" max="10756" width="10.1640625" style="154" customWidth="1"/>
    <col min="10757" max="11008" width="9.33203125" style="154"/>
    <col min="11009" max="11009" width="10.1640625" style="154" customWidth="1"/>
    <col min="11010" max="11010" width="69" style="154" customWidth="1"/>
    <col min="11011" max="11011" width="16.6640625" style="154" bestFit="1" customWidth="1"/>
    <col min="11012" max="11012" width="10.1640625" style="154" customWidth="1"/>
    <col min="11013" max="11264" width="9.33203125" style="154"/>
    <col min="11265" max="11265" width="10.1640625" style="154" customWidth="1"/>
    <col min="11266" max="11266" width="69" style="154" customWidth="1"/>
    <col min="11267" max="11267" width="16.6640625" style="154" bestFit="1" customWidth="1"/>
    <col min="11268" max="11268" width="10.1640625" style="154" customWidth="1"/>
    <col min="11269" max="11520" width="9.33203125" style="154"/>
    <col min="11521" max="11521" width="10.1640625" style="154" customWidth="1"/>
    <col min="11522" max="11522" width="69" style="154" customWidth="1"/>
    <col min="11523" max="11523" width="16.6640625" style="154" bestFit="1" customWidth="1"/>
    <col min="11524" max="11524" width="10.1640625" style="154" customWidth="1"/>
    <col min="11525" max="11776" width="9.33203125" style="154"/>
    <col min="11777" max="11777" width="10.1640625" style="154" customWidth="1"/>
    <col min="11778" max="11778" width="69" style="154" customWidth="1"/>
    <col min="11779" max="11779" width="16.6640625" style="154" bestFit="1" customWidth="1"/>
    <col min="11780" max="11780" width="10.1640625" style="154" customWidth="1"/>
    <col min="11781" max="12032" width="9.33203125" style="154"/>
    <col min="12033" max="12033" width="10.1640625" style="154" customWidth="1"/>
    <col min="12034" max="12034" width="69" style="154" customWidth="1"/>
    <col min="12035" max="12035" width="16.6640625" style="154" bestFit="1" customWidth="1"/>
    <col min="12036" max="12036" width="10.1640625" style="154" customWidth="1"/>
    <col min="12037" max="12288" width="9.33203125" style="154"/>
    <col min="12289" max="12289" width="10.1640625" style="154" customWidth="1"/>
    <col min="12290" max="12290" width="69" style="154" customWidth="1"/>
    <col min="12291" max="12291" width="16.6640625" style="154" bestFit="1" customWidth="1"/>
    <col min="12292" max="12292" width="10.1640625" style="154" customWidth="1"/>
    <col min="12293" max="12544" width="9.33203125" style="154"/>
    <col min="12545" max="12545" width="10.1640625" style="154" customWidth="1"/>
    <col min="12546" max="12546" width="69" style="154" customWidth="1"/>
    <col min="12547" max="12547" width="16.6640625" style="154" bestFit="1" customWidth="1"/>
    <col min="12548" max="12548" width="10.1640625" style="154" customWidth="1"/>
    <col min="12549" max="12800" width="9.33203125" style="154"/>
    <col min="12801" max="12801" width="10.1640625" style="154" customWidth="1"/>
    <col min="12802" max="12802" width="69" style="154" customWidth="1"/>
    <col min="12803" max="12803" width="16.6640625" style="154" bestFit="1" customWidth="1"/>
    <col min="12804" max="12804" width="10.1640625" style="154" customWidth="1"/>
    <col min="12805" max="13056" width="9.33203125" style="154"/>
    <col min="13057" max="13057" width="10.1640625" style="154" customWidth="1"/>
    <col min="13058" max="13058" width="69" style="154" customWidth="1"/>
    <col min="13059" max="13059" width="16.6640625" style="154" bestFit="1" customWidth="1"/>
    <col min="13060" max="13060" width="10.1640625" style="154" customWidth="1"/>
    <col min="13061" max="13312" width="9.33203125" style="154"/>
    <col min="13313" max="13313" width="10.1640625" style="154" customWidth="1"/>
    <col min="13314" max="13314" width="69" style="154" customWidth="1"/>
    <col min="13315" max="13315" width="16.6640625" style="154" bestFit="1" customWidth="1"/>
    <col min="13316" max="13316" width="10.1640625" style="154" customWidth="1"/>
    <col min="13317" max="13568" width="9.33203125" style="154"/>
    <col min="13569" max="13569" width="10.1640625" style="154" customWidth="1"/>
    <col min="13570" max="13570" width="69" style="154" customWidth="1"/>
    <col min="13571" max="13571" width="16.6640625" style="154" bestFit="1" customWidth="1"/>
    <col min="13572" max="13572" width="10.1640625" style="154" customWidth="1"/>
    <col min="13573" max="13824" width="9.33203125" style="154"/>
    <col min="13825" max="13825" width="10.1640625" style="154" customWidth="1"/>
    <col min="13826" max="13826" width="69" style="154" customWidth="1"/>
    <col min="13827" max="13827" width="16.6640625" style="154" bestFit="1" customWidth="1"/>
    <col min="13828" max="13828" width="10.1640625" style="154" customWidth="1"/>
    <col min="13829" max="14080" width="9.33203125" style="154"/>
    <col min="14081" max="14081" width="10.1640625" style="154" customWidth="1"/>
    <col min="14082" max="14082" width="69" style="154" customWidth="1"/>
    <col min="14083" max="14083" width="16.6640625" style="154" bestFit="1" customWidth="1"/>
    <col min="14084" max="14084" width="10.1640625" style="154" customWidth="1"/>
    <col min="14085" max="14336" width="9.33203125" style="154"/>
    <col min="14337" max="14337" width="10.1640625" style="154" customWidth="1"/>
    <col min="14338" max="14338" width="69" style="154" customWidth="1"/>
    <col min="14339" max="14339" width="16.6640625" style="154" bestFit="1" customWidth="1"/>
    <col min="14340" max="14340" width="10.1640625" style="154" customWidth="1"/>
    <col min="14341" max="14592" width="9.33203125" style="154"/>
    <col min="14593" max="14593" width="10.1640625" style="154" customWidth="1"/>
    <col min="14594" max="14594" width="69" style="154" customWidth="1"/>
    <col min="14595" max="14595" width="16.6640625" style="154" bestFit="1" customWidth="1"/>
    <col min="14596" max="14596" width="10.1640625" style="154" customWidth="1"/>
    <col min="14597" max="14848" width="9.33203125" style="154"/>
    <col min="14849" max="14849" width="10.1640625" style="154" customWidth="1"/>
    <col min="14850" max="14850" width="69" style="154" customWidth="1"/>
    <col min="14851" max="14851" width="16.6640625" style="154" bestFit="1" customWidth="1"/>
    <col min="14852" max="14852" width="10.1640625" style="154" customWidth="1"/>
    <col min="14853" max="15104" width="9.33203125" style="154"/>
    <col min="15105" max="15105" width="10.1640625" style="154" customWidth="1"/>
    <col min="15106" max="15106" width="69" style="154" customWidth="1"/>
    <col min="15107" max="15107" width="16.6640625" style="154" bestFit="1" customWidth="1"/>
    <col min="15108" max="15108" width="10.1640625" style="154" customWidth="1"/>
    <col min="15109" max="15360" width="9.33203125" style="154"/>
    <col min="15361" max="15361" width="10.1640625" style="154" customWidth="1"/>
    <col min="15362" max="15362" width="69" style="154" customWidth="1"/>
    <col min="15363" max="15363" width="16.6640625" style="154" bestFit="1" customWidth="1"/>
    <col min="15364" max="15364" width="10.1640625" style="154" customWidth="1"/>
    <col min="15365" max="15616" width="9.33203125" style="154"/>
    <col min="15617" max="15617" width="10.1640625" style="154" customWidth="1"/>
    <col min="15618" max="15618" width="69" style="154" customWidth="1"/>
    <col min="15619" max="15619" width="16.6640625" style="154" bestFit="1" customWidth="1"/>
    <col min="15620" max="15620" width="10.1640625" style="154" customWidth="1"/>
    <col min="15621" max="15872" width="9.33203125" style="154"/>
    <col min="15873" max="15873" width="10.1640625" style="154" customWidth="1"/>
    <col min="15874" max="15874" width="69" style="154" customWidth="1"/>
    <col min="15875" max="15875" width="16.6640625" style="154" bestFit="1" customWidth="1"/>
    <col min="15876" max="15876" width="10.1640625" style="154" customWidth="1"/>
    <col min="15877" max="16128" width="9.33203125" style="154"/>
    <col min="16129" max="16129" width="10.1640625" style="154" customWidth="1"/>
    <col min="16130" max="16130" width="69" style="154" customWidth="1"/>
    <col min="16131" max="16131" width="16.6640625" style="154" bestFit="1" customWidth="1"/>
    <col min="16132" max="16132" width="10.1640625" style="154" customWidth="1"/>
    <col min="16133" max="16384" width="9.33203125" style="154"/>
  </cols>
  <sheetData>
    <row r="1" spans="1:14" s="148" customFormat="1" ht="12.75" customHeight="1" x14ac:dyDescent="0.2">
      <c r="A1" s="439" t="str">
        <f>'[1]Planilha Orçamentaria'!A1:H7</f>
        <v>TERPLANC - TERRAPLENAGEM  PLANEJAMENTO CONSTRUÇÃO E SEVIÇOS  EIRELE - EPP</v>
      </c>
      <c r="B1" s="439"/>
      <c r="C1" s="439"/>
      <c r="D1" s="439"/>
      <c r="E1" s="147"/>
      <c r="F1" s="147"/>
    </row>
    <row r="2" spans="1:14" s="148" customFormat="1" ht="12.75" customHeight="1" x14ac:dyDescent="0.2">
      <c r="A2" s="439"/>
      <c r="B2" s="439"/>
      <c r="C2" s="439"/>
      <c r="D2" s="439"/>
      <c r="E2" s="147"/>
      <c r="F2" s="147"/>
    </row>
    <row r="3" spans="1:14" s="148" customFormat="1" ht="12.75" customHeight="1" x14ac:dyDescent="0.2">
      <c r="A3" s="439"/>
      <c r="B3" s="439"/>
      <c r="C3" s="439"/>
      <c r="D3" s="439"/>
      <c r="E3" s="147"/>
      <c r="F3" s="147"/>
    </row>
    <row r="4" spans="1:14" s="148" customFormat="1" ht="12.75" customHeight="1" x14ac:dyDescent="0.2">
      <c r="A4" s="439"/>
      <c r="B4" s="439"/>
      <c r="C4" s="439"/>
      <c r="D4" s="439"/>
    </row>
    <row r="5" spans="1:14" s="148" customFormat="1" ht="12.75" customHeight="1" x14ac:dyDescent="0.2">
      <c r="A5" s="440"/>
      <c r="B5" s="441"/>
      <c r="C5" s="441"/>
      <c r="D5" s="441"/>
    </row>
    <row r="6" spans="1:14" s="148" customFormat="1" ht="12.75" customHeight="1" x14ac:dyDescent="0.2">
      <c r="A6" s="149"/>
      <c r="J6" s="442"/>
      <c r="K6" s="442"/>
      <c r="L6" s="150"/>
    </row>
    <row r="7" spans="1:14" s="148" customFormat="1" ht="15.75" customHeight="1" x14ac:dyDescent="0.2">
      <c r="A7" s="443" t="s">
        <v>482</v>
      </c>
      <c r="B7" s="443"/>
      <c r="C7" s="443"/>
      <c r="D7" s="443"/>
      <c r="L7" s="151"/>
    </row>
    <row r="8" spans="1:14" s="148" customFormat="1" ht="12.75" customHeight="1" x14ac:dyDescent="0.2">
      <c r="L8" s="152"/>
    </row>
    <row r="9" spans="1:14" s="148" customFormat="1" ht="12.75" customHeight="1" x14ac:dyDescent="0.2">
      <c r="A9" s="426" t="str">
        <f>'[1]Planilha Orçamentaria'!A8</f>
        <v>PREFEITURA MUNICIPAL DE SÃO MIGUEL DO GUAMÁ</v>
      </c>
      <c r="B9" s="426"/>
    </row>
    <row r="10" spans="1:14" ht="16.5" customHeight="1" x14ac:dyDescent="0.2">
      <c r="A10" s="426" t="str">
        <f>'[1]Planilha Orçamentaria'!A9</f>
        <v>OBRA: REFORMA E AMPLIAÇÃO</v>
      </c>
      <c r="B10" s="426"/>
      <c r="C10" s="426"/>
      <c r="D10" s="426"/>
      <c r="E10" s="153"/>
      <c r="F10" s="153"/>
      <c r="G10" s="153"/>
    </row>
    <row r="11" spans="1:14" ht="16.5" customHeight="1" x14ac:dyDescent="0.2">
      <c r="A11" s="426" t="s">
        <v>366</v>
      </c>
      <c r="B11" s="426"/>
      <c r="C11" s="426"/>
      <c r="D11" s="426"/>
      <c r="E11" s="153"/>
      <c r="F11" s="153"/>
      <c r="G11" s="153"/>
    </row>
    <row r="12" spans="1:14" ht="24" customHeight="1" x14ac:dyDescent="0.2">
      <c r="A12" s="427" t="s">
        <v>365</v>
      </c>
      <c r="B12" s="427"/>
      <c r="C12" s="427"/>
      <c r="D12" s="427"/>
      <c r="E12" s="155"/>
      <c r="F12" s="155"/>
      <c r="G12" s="155"/>
    </row>
    <row r="13" spans="1:14" s="157" customFormat="1" x14ac:dyDescent="0.2">
      <c r="A13" s="428" t="str">
        <f>'[1]Planilha Orçamentaria'!A12</f>
        <v>PRAZO DE EXECUÇÃO:  120 DIAS</v>
      </c>
      <c r="B13" s="428"/>
      <c r="C13" s="428"/>
      <c r="D13" s="428"/>
      <c r="E13" s="156"/>
      <c r="F13" s="156"/>
      <c r="G13" s="156"/>
      <c r="H13" s="156"/>
      <c r="I13" s="156"/>
      <c r="J13" s="156"/>
      <c r="K13" s="156"/>
      <c r="L13" s="156"/>
      <c r="M13" s="156"/>
      <c r="N13" s="156"/>
    </row>
    <row r="14" spans="1:14" ht="13.5" thickBot="1" x14ac:dyDescent="0.25"/>
    <row r="15" spans="1:14" x14ac:dyDescent="0.2">
      <c r="A15" s="429">
        <v>1</v>
      </c>
      <c r="B15" s="431" t="s">
        <v>483</v>
      </c>
      <c r="C15" s="434" t="s">
        <v>484</v>
      </c>
      <c r="D15" s="435"/>
    </row>
    <row r="16" spans="1:14" x14ac:dyDescent="0.2">
      <c r="A16" s="430"/>
      <c r="B16" s="432"/>
      <c r="C16" s="436" t="s">
        <v>485</v>
      </c>
      <c r="D16" s="437" t="s">
        <v>486</v>
      </c>
    </row>
    <row r="17" spans="1:4" x14ac:dyDescent="0.2">
      <c r="A17" s="430"/>
      <c r="B17" s="433"/>
      <c r="C17" s="433"/>
      <c r="D17" s="438"/>
    </row>
    <row r="18" spans="1:4" ht="39.75" customHeight="1" x14ac:dyDescent="0.2">
      <c r="A18" s="158" t="s">
        <v>192</v>
      </c>
      <c r="B18" s="159" t="s">
        <v>756</v>
      </c>
      <c r="C18" s="160">
        <f>'Resumo Geral'!C41</f>
        <v>658252.45325035648</v>
      </c>
      <c r="D18" s="161">
        <f>'Resumo Geral'!D41</f>
        <v>1.0000000000000002</v>
      </c>
    </row>
    <row r="19" spans="1:4" ht="13.5" thickBot="1" x14ac:dyDescent="0.25">
      <c r="A19" s="424" t="s">
        <v>487</v>
      </c>
      <c r="B19" s="425"/>
      <c r="C19" s="162">
        <f>'Resumo Geral'!C41</f>
        <v>658252.45325035648</v>
      </c>
      <c r="D19" s="163">
        <f>'Resumo Geral'!D41</f>
        <v>1.0000000000000002</v>
      </c>
    </row>
    <row r="20" spans="1:4" x14ac:dyDescent="0.2">
      <c r="B20" s="164" t="s">
        <v>488</v>
      </c>
    </row>
    <row r="21" spans="1:4" x14ac:dyDescent="0.2">
      <c r="B21" s="165"/>
    </row>
    <row r="22" spans="1:4" x14ac:dyDescent="0.2">
      <c r="B22" s="165"/>
    </row>
    <row r="23" spans="1:4" x14ac:dyDescent="0.2">
      <c r="B23" s="165"/>
    </row>
    <row r="24" spans="1:4" x14ac:dyDescent="0.2">
      <c r="B24" s="165"/>
    </row>
  </sheetData>
  <mergeCells count="16">
    <mergeCell ref="A10:B10"/>
    <mergeCell ref="C10:D10"/>
    <mergeCell ref="A1:D4"/>
    <mergeCell ref="A5:D5"/>
    <mergeCell ref="J6:K6"/>
    <mergeCell ref="A7:D7"/>
    <mergeCell ref="A9:B9"/>
    <mergeCell ref="A19:B19"/>
    <mergeCell ref="A11:D11"/>
    <mergeCell ref="A12:D12"/>
    <mergeCell ref="A13:D13"/>
    <mergeCell ref="A15:A17"/>
    <mergeCell ref="B15:B17"/>
    <mergeCell ref="C15:D15"/>
    <mergeCell ref="C16:C17"/>
    <mergeCell ref="D16:D17"/>
  </mergeCells>
  <pageMargins left="0.511811024" right="0.511811024" top="0.78740157499999996" bottom="0.78740157499999996" header="0.31496062000000002" footer="0.31496062000000002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tabSelected="1" view="pageBreakPreview" topLeftCell="A19" zoomScale="90" zoomScaleNormal="100" zoomScaleSheetLayoutView="90" workbookViewId="0">
      <selection activeCell="A41" sqref="A41:B41"/>
    </sheetView>
  </sheetViews>
  <sheetFormatPr defaultColWidth="11.5" defaultRowHeight="12.75" x14ac:dyDescent="0.2"/>
  <cols>
    <col min="1" max="1" width="9.83203125" style="182" bestFit="1" customWidth="1"/>
    <col min="2" max="2" width="72.1640625" style="183" customWidth="1"/>
    <col min="3" max="3" width="16.33203125" style="182" bestFit="1" customWidth="1"/>
    <col min="4" max="4" width="14.5" style="184" bestFit="1" customWidth="1"/>
    <col min="5" max="5" width="11.5" style="167"/>
    <col min="6" max="6" width="23.1640625" style="167" bestFit="1" customWidth="1"/>
    <col min="7" max="7" width="14.83203125" style="167" bestFit="1" customWidth="1"/>
    <col min="8" max="8" width="14.6640625" style="167" bestFit="1" customWidth="1"/>
    <col min="9" max="9" width="12.1640625" style="167" bestFit="1" customWidth="1"/>
    <col min="10" max="16384" width="11.5" style="167"/>
  </cols>
  <sheetData>
    <row r="1" spans="1:7" ht="15" customHeight="1" x14ac:dyDescent="0.2">
      <c r="A1" s="439" t="str">
        <f>Resumo!A1</f>
        <v>TERPLANC - TERRAPLENAGEM  PLANEJAMENTO CONSTRUÇÃO E SEVIÇOS  EIRELE - EPP</v>
      </c>
      <c r="B1" s="439"/>
      <c r="C1" s="439"/>
      <c r="D1" s="439"/>
      <c r="E1" s="166"/>
    </row>
    <row r="2" spans="1:7" x14ac:dyDescent="0.2">
      <c r="A2" s="439">
        <f>[1]orçamento!A2</f>
        <v>0</v>
      </c>
      <c r="B2" s="439"/>
      <c r="C2" s="439"/>
      <c r="D2" s="439"/>
    </row>
    <row r="3" spans="1:7" ht="15" customHeight="1" x14ac:dyDescent="0.2">
      <c r="A3" s="439">
        <f>[1]orçamento!A4</f>
        <v>0</v>
      </c>
      <c r="B3" s="439"/>
      <c r="C3" s="439"/>
      <c r="D3" s="439"/>
      <c r="E3" s="166"/>
    </row>
    <row r="4" spans="1:7" x14ac:dyDescent="0.2">
      <c r="A4" s="439"/>
      <c r="B4" s="439"/>
      <c r="C4" s="439"/>
      <c r="D4" s="439"/>
    </row>
    <row r="5" spans="1:7" ht="14.25" x14ac:dyDescent="0.2">
      <c r="A5" s="459" t="str">
        <f>Resumo!A9</f>
        <v>PREFEITURA MUNICIPAL DE SÃO MIGUEL DO GUAMÁ</v>
      </c>
      <c r="B5" s="459"/>
      <c r="C5" s="168"/>
      <c r="D5" s="169"/>
    </row>
    <row r="6" spans="1:7" ht="14.25" x14ac:dyDescent="0.2">
      <c r="A6" s="459" t="str">
        <f>Resumo!A10</f>
        <v>OBRA: REFORMA E AMPLIAÇÃO</v>
      </c>
      <c r="B6" s="459"/>
      <c r="C6" s="168"/>
      <c r="D6" s="169"/>
    </row>
    <row r="7" spans="1:7" ht="14.25" customHeight="1" x14ac:dyDescent="0.2">
      <c r="A7" s="459" t="str">
        <f>Resumo!A11</f>
        <v>ESCOLA:  E.M.E.F. HILDA DE OLIVEIRA</v>
      </c>
      <c r="B7" s="459"/>
      <c r="C7" s="168"/>
      <c r="D7" s="169"/>
    </row>
    <row r="8" spans="1:7" ht="14.25" customHeight="1" x14ac:dyDescent="0.2">
      <c r="A8" s="459" t="str">
        <f>Resumo!A12</f>
        <v>LOCAL: PADRE ANGELO</v>
      </c>
      <c r="B8" s="459"/>
      <c r="C8" s="459"/>
      <c r="D8" s="459"/>
    </row>
    <row r="9" spans="1:7" ht="16.5" customHeight="1" x14ac:dyDescent="0.2">
      <c r="A9" s="446" t="str">
        <f>Resumo!A13</f>
        <v>PRAZO DE EXECUÇÃO:  120 DIAS</v>
      </c>
      <c r="B9" s="446"/>
      <c r="C9" s="446"/>
      <c r="D9" s="446"/>
    </row>
    <row r="10" spans="1:7" ht="16.5" customHeight="1" x14ac:dyDescent="0.2">
      <c r="A10" s="453" t="s">
        <v>489</v>
      </c>
      <c r="B10" s="454"/>
      <c r="C10" s="454"/>
      <c r="D10" s="455"/>
    </row>
    <row r="11" spans="1:7" ht="14.25" customHeight="1" x14ac:dyDescent="0.2">
      <c r="A11" s="456"/>
      <c r="B11" s="457"/>
      <c r="C11" s="457"/>
      <c r="D11" s="458"/>
    </row>
    <row r="12" spans="1:7" ht="12.75" customHeight="1" x14ac:dyDescent="0.2">
      <c r="A12" s="447" t="s">
        <v>327</v>
      </c>
      <c r="B12" s="449" t="s">
        <v>490</v>
      </c>
      <c r="C12" s="447" t="s">
        <v>491</v>
      </c>
      <c r="D12" s="451" t="s">
        <v>492</v>
      </c>
    </row>
    <row r="13" spans="1:7" ht="12.75" customHeight="1" x14ac:dyDescent="0.2">
      <c r="A13" s="448"/>
      <c r="B13" s="450"/>
      <c r="C13" s="448"/>
      <c r="D13" s="452"/>
    </row>
    <row r="14" spans="1:7" s="177" customFormat="1" ht="15" x14ac:dyDescent="0.2">
      <c r="A14" s="170">
        <v>1</v>
      </c>
      <c r="B14" s="171" t="str">
        <f>'Planilha Orçamentaria'!C15</f>
        <v>SERVIÇOS PRELIMINARES</v>
      </c>
      <c r="C14" s="172">
        <f>'Planilha Orçamentaria'!H15</f>
        <v>11108.448951033717</v>
      </c>
      <c r="D14" s="173">
        <f>C14/C41</f>
        <v>1.687566661724052E-2</v>
      </c>
      <c r="E14" s="174"/>
      <c r="F14" s="175"/>
      <c r="G14" s="176"/>
    </row>
    <row r="15" spans="1:7" s="177" customFormat="1" ht="15" x14ac:dyDescent="0.2">
      <c r="A15" s="170">
        <v>2</v>
      </c>
      <c r="B15" s="171" t="str">
        <f>'Planilha Orçamentaria'!C22</f>
        <v>DEMOLIÇÕES E RETIRADAS</v>
      </c>
      <c r="C15" s="172">
        <f>'Planilha Orçamentaria'!H22</f>
        <v>8560.0549338393903</v>
      </c>
      <c r="D15" s="173">
        <f>C15/C41</f>
        <v>1.3004212732624183E-2</v>
      </c>
      <c r="F15" s="175"/>
      <c r="G15" s="176"/>
    </row>
    <row r="16" spans="1:7" s="177" customFormat="1" ht="15" x14ac:dyDescent="0.2">
      <c r="A16" s="170">
        <v>3</v>
      </c>
      <c r="B16" s="171" t="str">
        <f>'Planilha Orçamentaria'!C35</f>
        <v>MOVIMENTO DE TERRA</v>
      </c>
      <c r="C16" s="172">
        <f>'Planilha Orçamentaria'!H35</f>
        <v>12426.686260999524</v>
      </c>
      <c r="D16" s="173">
        <f>C16/C41</f>
        <v>1.8878298439509528E-2</v>
      </c>
      <c r="F16" s="175"/>
      <c r="G16" s="176"/>
    </row>
    <row r="17" spans="1:7" s="177" customFormat="1" ht="15" x14ac:dyDescent="0.2">
      <c r="A17" s="170">
        <v>4</v>
      </c>
      <c r="B17" s="171" t="str">
        <f>'Planilha Orçamentaria'!C39</f>
        <v>FUNDAÇÕES</v>
      </c>
      <c r="C17" s="172">
        <f>'Planilha Orçamentaria'!H39</f>
        <v>22387.254742447654</v>
      </c>
      <c r="D17" s="173">
        <f>C17/C41</f>
        <v>3.4010134913896019E-2</v>
      </c>
      <c r="F17" s="175"/>
      <c r="G17" s="176"/>
    </row>
    <row r="18" spans="1:7" s="177" customFormat="1" ht="15" x14ac:dyDescent="0.2">
      <c r="A18" s="170">
        <v>5</v>
      </c>
      <c r="B18" s="171" t="str">
        <f>'Planilha Orçamentaria'!C43</f>
        <v>ESTRUTURA</v>
      </c>
      <c r="C18" s="172">
        <f>'Planilha Orçamentaria'!H43</f>
        <v>10223.753006294486</v>
      </c>
      <c r="D18" s="173">
        <f>C18/C41</f>
        <v>1.5531659556771958E-2</v>
      </c>
      <c r="F18" s="175"/>
      <c r="G18" s="178"/>
    </row>
    <row r="19" spans="1:7" s="177" customFormat="1" ht="15" x14ac:dyDescent="0.2">
      <c r="A19" s="170">
        <v>6</v>
      </c>
      <c r="B19" s="179" t="str">
        <f>'Planilha Orçamentaria'!C47</f>
        <v>PAREDES E PAINEIS</v>
      </c>
      <c r="C19" s="172">
        <f>'Planilha Orçamentaria'!H47</f>
        <v>27077.165147986983</v>
      </c>
      <c r="D19" s="173">
        <f>C19/C41</f>
        <v>4.1134924775872564E-2</v>
      </c>
      <c r="F19" s="175"/>
      <c r="G19" s="176"/>
    </row>
    <row r="20" spans="1:7" s="177" customFormat="1" ht="15" x14ac:dyDescent="0.2">
      <c r="A20" s="170">
        <v>7</v>
      </c>
      <c r="B20" s="171" t="str">
        <f>'Planilha Orçamentaria'!C50</f>
        <v>COBERTURA</v>
      </c>
      <c r="C20" s="172">
        <f>'Planilha Orçamentaria'!H50</f>
        <v>107655.72014661417</v>
      </c>
      <c r="D20" s="173">
        <f>C20/C41</f>
        <v>0.16354776896770473</v>
      </c>
      <c r="F20" s="175"/>
      <c r="G20" s="176"/>
    </row>
    <row r="21" spans="1:7" s="177" customFormat="1" ht="15" x14ac:dyDescent="0.2">
      <c r="A21" s="170">
        <v>8</v>
      </c>
      <c r="B21" s="171" t="s">
        <v>462</v>
      </c>
      <c r="C21" s="172">
        <f>'Planilha Orçamentaria'!H63</f>
        <v>5522.7933287370342</v>
      </c>
      <c r="D21" s="173">
        <f>C21/C41</f>
        <v>8.3900839282349364E-3</v>
      </c>
      <c r="F21" s="175"/>
      <c r="G21" s="176"/>
    </row>
    <row r="22" spans="1:7" s="177" customFormat="1" ht="15" x14ac:dyDescent="0.2">
      <c r="A22" s="170">
        <v>9</v>
      </c>
      <c r="B22" s="171" t="s">
        <v>347</v>
      </c>
      <c r="C22" s="172">
        <f>'Planilha Orçamentaria'!H67</f>
        <v>53095.855938945315</v>
      </c>
      <c r="D22" s="173">
        <f>C22/C41</f>
        <v>8.0661842848842522E-2</v>
      </c>
      <c r="F22" s="175"/>
      <c r="G22" s="176"/>
    </row>
    <row r="23" spans="1:7" s="177" customFormat="1" ht="15" x14ac:dyDescent="0.2">
      <c r="A23" s="170">
        <v>10</v>
      </c>
      <c r="B23" s="171" t="s">
        <v>91</v>
      </c>
      <c r="C23" s="172">
        <f>'Planilha Orçamentaria'!H77</f>
        <v>2866.6955747636648</v>
      </c>
      <c r="D23" s="173">
        <f>C23/C41</f>
        <v>4.3550093290322459E-3</v>
      </c>
      <c r="F23" s="175"/>
      <c r="G23" s="176"/>
    </row>
    <row r="24" spans="1:7" s="177" customFormat="1" ht="15" x14ac:dyDescent="0.2">
      <c r="A24" s="170">
        <v>11</v>
      </c>
      <c r="B24" s="171" t="s">
        <v>348</v>
      </c>
      <c r="C24" s="172">
        <f>'Planilha Orçamentaria'!H80</f>
        <v>2565.6971361659998</v>
      </c>
      <c r="D24" s="173">
        <f>C24/C41</f>
        <v>3.8977403327506857E-3</v>
      </c>
      <c r="F24" s="175"/>
      <c r="G24" s="176"/>
    </row>
    <row r="25" spans="1:7" s="177" customFormat="1" ht="15" x14ac:dyDescent="0.2">
      <c r="A25" s="170">
        <v>12</v>
      </c>
      <c r="B25" s="171" t="s">
        <v>467</v>
      </c>
      <c r="C25" s="172">
        <f>'Planilha Orçamentaria'!H87</f>
        <v>54258.157828779615</v>
      </c>
      <c r="D25" s="173">
        <f>C25/C41</f>
        <v>8.2427581638109496E-2</v>
      </c>
      <c r="F25" s="175"/>
      <c r="G25" s="176"/>
    </row>
    <row r="26" spans="1:7" s="177" customFormat="1" ht="15" x14ac:dyDescent="0.2">
      <c r="A26" s="170">
        <v>13</v>
      </c>
      <c r="B26" s="171" t="s">
        <v>475</v>
      </c>
      <c r="C26" s="172">
        <f>'Planilha Orçamentaria'!H93</f>
        <v>2848.3502028334806</v>
      </c>
      <c r="D26" s="173">
        <f>C26/C41</f>
        <v>4.3271395173215604E-3</v>
      </c>
      <c r="F26" s="175"/>
      <c r="G26" s="176"/>
    </row>
    <row r="27" spans="1:7" s="177" customFormat="1" ht="15" x14ac:dyDescent="0.2">
      <c r="A27" s="170">
        <v>14</v>
      </c>
      <c r="B27" s="171" t="s">
        <v>351</v>
      </c>
      <c r="C27" s="172">
        <f>'Planilha Orçamentaria'!H96</f>
        <v>91780.454723544302</v>
      </c>
      <c r="D27" s="173">
        <f>C27/C41</f>
        <v>0.13943047879327383</v>
      </c>
      <c r="F27" s="175"/>
      <c r="G27" s="176"/>
    </row>
    <row r="28" spans="1:7" s="177" customFormat="1" ht="15" x14ac:dyDescent="0.2">
      <c r="A28" s="170">
        <v>15</v>
      </c>
      <c r="B28" s="171" t="s">
        <v>352</v>
      </c>
      <c r="C28" s="172">
        <f>'Planilha Orçamentaria'!H103</f>
        <v>15835.141785039359</v>
      </c>
      <c r="D28" s="173">
        <f>C28/C41</f>
        <v>2.4056335387506258E-2</v>
      </c>
      <c r="F28" s="175"/>
      <c r="G28" s="176"/>
    </row>
    <row r="29" spans="1:7" s="177" customFormat="1" ht="15" x14ac:dyDescent="0.2">
      <c r="A29" s="170">
        <v>16</v>
      </c>
      <c r="B29" s="171" t="s">
        <v>353</v>
      </c>
      <c r="C29" s="172">
        <f>'Planilha Orçamentaria'!H107</f>
        <v>41248.728952929094</v>
      </c>
      <c r="D29" s="173">
        <f>C29/C41</f>
        <v>6.2663995780416412E-2</v>
      </c>
      <c r="F29" s="175"/>
      <c r="G29" s="176"/>
    </row>
    <row r="30" spans="1:7" s="177" customFormat="1" ht="15" x14ac:dyDescent="0.2">
      <c r="A30" s="170">
        <v>17</v>
      </c>
      <c r="B30" s="171" t="s">
        <v>92</v>
      </c>
      <c r="C30" s="172">
        <f>'Planilha Orçamentaria'!H118</f>
        <v>22172.3110028716</v>
      </c>
      <c r="D30" s="173">
        <f>C30/C41</f>
        <v>3.3683597977322982E-2</v>
      </c>
      <c r="F30" s="175"/>
      <c r="G30" s="176"/>
    </row>
    <row r="31" spans="1:7" s="177" customFormat="1" ht="15" x14ac:dyDescent="0.2">
      <c r="A31" s="170">
        <v>18</v>
      </c>
      <c r="B31" s="171" t="str">
        <f>'Planilha Orçamentaria'!C134</f>
        <v>INSTALAÇÕES DE AR CONDICIONADO</v>
      </c>
      <c r="C31" s="172">
        <f>'Planilha Orçamentaria'!H134</f>
        <v>4512.8508310367997</v>
      </c>
      <c r="D31" s="173">
        <f>C31/C41</f>
        <v>6.8558055632804522E-3</v>
      </c>
      <c r="F31" s="175"/>
      <c r="G31" s="176"/>
    </row>
    <row r="32" spans="1:7" s="177" customFormat="1" ht="15" x14ac:dyDescent="0.2">
      <c r="A32" s="170">
        <v>19</v>
      </c>
      <c r="B32" s="171" t="str">
        <f>'Planilha Orçamentaria'!C143</f>
        <v>INSTALAÇÕES HIDR0SSANITÁRIAS</v>
      </c>
      <c r="C32" s="172">
        <f>'Planilha Orçamentaria'!H143</f>
        <v>22007.567710052146</v>
      </c>
      <c r="D32" s="173">
        <f>C32/C41</f>
        <v>3.3433324253304218E-2</v>
      </c>
      <c r="F32" s="175"/>
      <c r="G32" s="176"/>
    </row>
    <row r="33" spans="1:10" s="177" customFormat="1" ht="15" x14ac:dyDescent="0.2">
      <c r="A33" s="170">
        <v>20</v>
      </c>
      <c r="B33" s="171" t="str">
        <f>'Planilha Orçamentaria'!C155</f>
        <v>INSTALAÇÕES DE PROTEÇÃO/COMBATE A INCÊNDIO</v>
      </c>
      <c r="C33" s="172">
        <f>'Planilha Orçamentaria'!H155</f>
        <v>2608.1504476924802</v>
      </c>
      <c r="D33" s="173">
        <f>C33/C41</f>
        <v>3.9622342990349767E-3</v>
      </c>
      <c r="F33" s="175"/>
      <c r="G33" s="176"/>
    </row>
    <row r="34" spans="1:10" s="177" customFormat="1" ht="15" x14ac:dyDescent="0.2">
      <c r="A34" s="170">
        <v>21</v>
      </c>
      <c r="B34" s="171" t="str">
        <f>'Planilha Orçamentaria'!C160</f>
        <v>APARELHOS, LOUÇAS, METAIS E ACESSÓRIOS SANITÁRIOS:</v>
      </c>
      <c r="C34" s="172">
        <f>'Planilha Orçamentaria'!H160</f>
        <v>15435.432842881202</v>
      </c>
      <c r="D34" s="173">
        <f>C34/C41</f>
        <v>2.3449107962550297E-2</v>
      </c>
      <c r="F34" s="175"/>
      <c r="G34" s="176"/>
    </row>
    <row r="35" spans="1:10" s="177" customFormat="1" ht="15" x14ac:dyDescent="0.2">
      <c r="A35" s="170">
        <v>22</v>
      </c>
      <c r="B35" s="171" t="str">
        <f>'Planilha Orçamentaria'!C172</f>
        <v>SERRALHERIA</v>
      </c>
      <c r="C35" s="172">
        <f>'Planilha Orçamentaria'!H172</f>
        <v>4569.3266002469436</v>
      </c>
      <c r="D35" s="173">
        <f>C35/C41</f>
        <v>6.9416020824294121E-3</v>
      </c>
      <c r="F35" s="175"/>
      <c r="G35" s="176"/>
    </row>
    <row r="36" spans="1:10" s="177" customFormat="1" ht="15" x14ac:dyDescent="0.2">
      <c r="A36" s="170">
        <v>23</v>
      </c>
      <c r="B36" s="171" t="str">
        <f>'Planilha Orçamentaria'!C176</f>
        <v>ELEMENTOS DE ESCOLA</v>
      </c>
      <c r="C36" s="172">
        <f>'Planilha Orçamentaria'!H176</f>
        <v>7399.1478886527193</v>
      </c>
      <c r="D36" s="173">
        <f>C36/C41</f>
        <v>1.124059295505362E-2</v>
      </c>
      <c r="F36" s="175"/>
      <c r="G36" s="176"/>
    </row>
    <row r="37" spans="1:10" s="177" customFormat="1" ht="15" x14ac:dyDescent="0.2">
      <c r="A37" s="170">
        <v>24</v>
      </c>
      <c r="B37" s="171" t="str">
        <f>'Planilha Orçamentaria'!C179</f>
        <v>PEQUENAS OBRAS</v>
      </c>
      <c r="C37" s="172">
        <f>'Planilha Orçamentaria'!H179</f>
        <v>9161.8468602880002</v>
      </c>
      <c r="D37" s="173">
        <f>C37/C41</f>
        <v>1.391843936934547E-2</v>
      </c>
      <c r="F37" s="175"/>
      <c r="G37" s="176"/>
    </row>
    <row r="38" spans="1:10" s="177" customFormat="1" ht="15" x14ac:dyDescent="0.2">
      <c r="A38" s="170">
        <v>25</v>
      </c>
      <c r="B38" s="171" t="str">
        <f>'Planilha Orçamentaria'!C182</f>
        <v>OUTROS ELEMENTOS</v>
      </c>
      <c r="C38" s="172">
        <f>'Planilha Orçamentaria'!H182</f>
        <v>3780.77210835184</v>
      </c>
      <c r="D38" s="173">
        <f>C38/C41</f>
        <v>5.7436506156307169E-3</v>
      </c>
      <c r="F38" s="175"/>
      <c r="G38" s="176"/>
    </row>
    <row r="39" spans="1:10" s="177" customFormat="1" ht="15" x14ac:dyDescent="0.2">
      <c r="A39" s="170">
        <v>26</v>
      </c>
      <c r="B39" s="171" t="str">
        <f>'Planilha Orçamentaria'!C186</f>
        <v>URBANIZAÇÃO</v>
      </c>
      <c r="C39" s="172">
        <f>'Planilha Orçamentaria'!H186</f>
        <v>92709.256577281049</v>
      </c>
      <c r="D39" s="173">
        <f>C39/C41</f>
        <v>0.14084149040310598</v>
      </c>
      <c r="F39" s="175"/>
      <c r="G39" s="176"/>
    </row>
    <row r="40" spans="1:10" s="177" customFormat="1" ht="15" x14ac:dyDescent="0.2">
      <c r="A40" s="170">
        <v>27</v>
      </c>
      <c r="B40" s="171" t="str">
        <f>'Planilha Orçamentaria'!C193</f>
        <v>LIMPEZA FINAL</v>
      </c>
      <c r="C40" s="172">
        <f>'Planilha Orçamentaria'!H193</f>
        <v>4434.8317200480005</v>
      </c>
      <c r="D40" s="173">
        <f>C40/C41</f>
        <v>6.7372809598345374E-3</v>
      </c>
      <c r="F40" s="175"/>
      <c r="G40" s="176"/>
    </row>
    <row r="41" spans="1:10" x14ac:dyDescent="0.2">
      <c r="A41" s="444" t="s">
        <v>493</v>
      </c>
      <c r="B41" s="445"/>
      <c r="C41" s="180">
        <f>SUM(C14:C40)</f>
        <v>658252.45325035648</v>
      </c>
      <c r="D41" s="181">
        <f>SUM(D14:D40)</f>
        <v>1.0000000000000002</v>
      </c>
    </row>
    <row r="42" spans="1:10" x14ac:dyDescent="0.2">
      <c r="H42" s="185"/>
      <c r="I42" s="185"/>
      <c r="J42" s="186"/>
    </row>
    <row r="45" spans="1:10" x14ac:dyDescent="0.2">
      <c r="C45" s="187"/>
    </row>
    <row r="46" spans="1:10" x14ac:dyDescent="0.2">
      <c r="C46" s="188"/>
    </row>
    <row r="47" spans="1:10" x14ac:dyDescent="0.2">
      <c r="C47" s="189"/>
    </row>
  </sheetData>
  <mergeCells count="12">
    <mergeCell ref="A8:D8"/>
    <mergeCell ref="A1:D4"/>
    <mergeCell ref="A5:B5"/>
    <mergeCell ref="A6:B6"/>
    <mergeCell ref="A7:B7"/>
    <mergeCell ref="A41:B41"/>
    <mergeCell ref="A9:D9"/>
    <mergeCell ref="A12:A13"/>
    <mergeCell ref="B12:B13"/>
    <mergeCell ref="C12:C13"/>
    <mergeCell ref="D12:D13"/>
    <mergeCell ref="A10:D11"/>
  </mergeCells>
  <pageMargins left="0.78740157480314965" right="0.39370078740157483" top="0.39370078740157483" bottom="0.59055118110236227" header="0.31496062992125984" footer="0.31496062992125984"/>
  <pageSetup paperSize="9" scale="89" fitToHeight="0" orientation="portrait" r:id="rId1"/>
  <ignoredErrors>
    <ignoredError sqref="D14:D39 D40:D41 C4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7"/>
  <sheetViews>
    <sheetView view="pageBreakPreview" topLeftCell="A166" zoomScaleNormal="100" zoomScaleSheetLayoutView="100" workbookViewId="0">
      <selection activeCell="A196" sqref="A196:G197"/>
    </sheetView>
  </sheetViews>
  <sheetFormatPr defaultRowHeight="12.75" x14ac:dyDescent="0.2"/>
  <cols>
    <col min="1" max="1" width="8" style="116" customWidth="1"/>
    <col min="2" max="2" width="12.83203125" style="117" hidden="1" customWidth="1"/>
    <col min="3" max="3" width="55.1640625" style="117" customWidth="1"/>
    <col min="4" max="4" width="7.6640625" style="117" customWidth="1"/>
    <col min="5" max="5" width="13.83203125" style="117" customWidth="1"/>
    <col min="6" max="6" width="18.83203125" style="117" customWidth="1"/>
    <col min="7" max="7" width="19.5" style="117" customWidth="1"/>
    <col min="8" max="8" width="23.6640625" style="117" customWidth="1"/>
    <col min="9" max="9" width="29.5" customWidth="1"/>
  </cols>
  <sheetData>
    <row r="1" spans="1:16384" x14ac:dyDescent="0.2">
      <c r="A1" s="475" t="str">
        <f>'Resumo Geral'!A1:D4</f>
        <v>TERPLANC - TERRAPLENAGEM  PLANEJAMENTO CONSTRUÇÃO E SEVIÇOS  EIRELE - EPP</v>
      </c>
      <c r="B1" s="475"/>
      <c r="C1" s="475"/>
      <c r="D1" s="475"/>
      <c r="E1" s="475"/>
      <c r="F1" s="475"/>
      <c r="G1" s="475"/>
      <c r="H1" s="475"/>
    </row>
    <row r="2" spans="1:16384" x14ac:dyDescent="0.2">
      <c r="A2" s="475"/>
      <c r="B2" s="475"/>
      <c r="C2" s="475"/>
      <c r="D2" s="475"/>
      <c r="E2" s="475"/>
      <c r="F2" s="475"/>
      <c r="G2" s="475"/>
      <c r="H2" s="475"/>
    </row>
    <row r="3" spans="1:16384" x14ac:dyDescent="0.2">
      <c r="A3" s="475"/>
      <c r="B3" s="475"/>
      <c r="C3" s="475"/>
      <c r="D3" s="475"/>
      <c r="E3" s="475"/>
      <c r="F3" s="475"/>
      <c r="G3" s="475"/>
      <c r="H3" s="475"/>
    </row>
    <row r="4" spans="1:16384" x14ac:dyDescent="0.2">
      <c r="A4" s="475"/>
      <c r="B4" s="475"/>
      <c r="C4" s="475"/>
      <c r="D4" s="475"/>
      <c r="E4" s="475"/>
      <c r="F4" s="475"/>
      <c r="G4" s="475"/>
      <c r="H4" s="475"/>
    </row>
    <row r="5" spans="1:16384" x14ac:dyDescent="0.2">
      <c r="A5" s="473" t="str">
        <f>'Resumo Geral'!A5:B5</f>
        <v>PREFEITURA MUNICIPAL DE SÃO MIGUEL DO GUAMÁ</v>
      </c>
      <c r="B5" s="473"/>
      <c r="C5" s="473"/>
      <c r="D5" s="473"/>
      <c r="E5" s="473"/>
      <c r="F5" s="473"/>
      <c r="G5" s="473"/>
      <c r="H5" s="473"/>
    </row>
    <row r="6" spans="1:16384" x14ac:dyDescent="0.2">
      <c r="A6" s="473" t="str">
        <f>'Resumo Geral'!A6:B6</f>
        <v>OBRA: REFORMA E AMPLIAÇÃO</v>
      </c>
      <c r="B6" s="473"/>
      <c r="C6" s="473"/>
      <c r="D6" s="473"/>
      <c r="E6" s="473"/>
      <c r="F6" s="473"/>
      <c r="G6" s="473"/>
      <c r="H6" s="473"/>
      <c r="I6" s="473"/>
      <c r="J6" s="473"/>
      <c r="K6" s="473"/>
      <c r="L6" s="473"/>
      <c r="M6" s="473"/>
      <c r="N6" s="473"/>
      <c r="O6" s="473"/>
      <c r="P6" s="473"/>
      <c r="Q6" s="473"/>
      <c r="R6" s="473"/>
      <c r="S6" s="473"/>
      <c r="T6" s="473"/>
      <c r="U6" s="473"/>
      <c r="V6" s="473"/>
      <c r="W6" s="473"/>
      <c r="X6" s="473"/>
      <c r="Y6" s="473"/>
      <c r="Z6" s="473"/>
      <c r="AA6" s="473"/>
      <c r="AB6" s="473"/>
      <c r="AC6" s="473"/>
      <c r="AD6" s="473"/>
      <c r="AE6" s="473"/>
      <c r="AF6" s="473"/>
      <c r="AG6" s="473"/>
      <c r="AH6" s="473"/>
      <c r="AI6" s="473"/>
      <c r="AJ6" s="473"/>
      <c r="AK6" s="473"/>
      <c r="AL6" s="473"/>
      <c r="AM6" s="473"/>
      <c r="AN6" s="473"/>
      <c r="AO6" s="473"/>
      <c r="AP6" s="473"/>
      <c r="AQ6" s="473"/>
      <c r="AR6" s="473"/>
      <c r="AS6" s="473"/>
      <c r="AT6" s="473"/>
      <c r="AU6" s="473"/>
      <c r="AV6" s="473"/>
      <c r="AW6" s="473"/>
      <c r="AX6" s="473"/>
      <c r="AY6" s="473"/>
      <c r="AZ6" s="473"/>
      <c r="BA6" s="473"/>
      <c r="BB6" s="473"/>
      <c r="BC6" s="473"/>
      <c r="BD6" s="473"/>
      <c r="BE6" s="473"/>
      <c r="BF6" s="473"/>
      <c r="BG6" s="473"/>
      <c r="BH6" s="473"/>
      <c r="BI6" s="473"/>
      <c r="BJ6" s="473"/>
      <c r="BK6" s="473"/>
      <c r="BL6" s="473"/>
      <c r="BM6" s="473"/>
      <c r="BN6" s="473"/>
      <c r="BO6" s="473"/>
      <c r="BP6" s="473"/>
      <c r="BQ6" s="473"/>
      <c r="BR6" s="473"/>
      <c r="BS6" s="473"/>
      <c r="BT6" s="473"/>
      <c r="BU6" s="473"/>
      <c r="BV6" s="473"/>
      <c r="BW6" s="473"/>
      <c r="BX6" s="473"/>
      <c r="BY6" s="473"/>
      <c r="BZ6" s="473"/>
      <c r="CA6" s="473"/>
      <c r="CB6" s="473"/>
      <c r="CC6" s="473"/>
      <c r="CD6" s="473"/>
      <c r="CE6" s="473"/>
      <c r="CF6" s="473"/>
      <c r="CG6" s="473"/>
      <c r="CH6" s="473"/>
      <c r="CI6" s="473"/>
      <c r="CJ6" s="473"/>
      <c r="CK6" s="473"/>
      <c r="CL6" s="473"/>
      <c r="CM6" s="473"/>
      <c r="CN6" s="473"/>
      <c r="CO6" s="473"/>
      <c r="CP6" s="473"/>
      <c r="CQ6" s="473"/>
      <c r="CR6" s="473"/>
      <c r="CS6" s="473"/>
      <c r="CT6" s="473"/>
      <c r="CU6" s="473"/>
      <c r="CV6" s="473"/>
      <c r="CW6" s="473"/>
      <c r="CX6" s="473"/>
      <c r="CY6" s="473"/>
      <c r="CZ6" s="473"/>
      <c r="DA6" s="473"/>
      <c r="DB6" s="473"/>
      <c r="DC6" s="473"/>
      <c r="DD6" s="473"/>
      <c r="DE6" s="473"/>
      <c r="DF6" s="473"/>
      <c r="DG6" s="473"/>
      <c r="DH6" s="473"/>
      <c r="DI6" s="473"/>
      <c r="DJ6" s="473"/>
      <c r="DK6" s="473"/>
      <c r="DL6" s="473"/>
      <c r="DM6" s="473"/>
      <c r="DN6" s="473"/>
      <c r="DO6" s="473"/>
      <c r="DP6" s="473"/>
      <c r="DQ6" s="473"/>
      <c r="DR6" s="473"/>
      <c r="DS6" s="473"/>
      <c r="DT6" s="473"/>
      <c r="DU6" s="473"/>
      <c r="DV6" s="473"/>
      <c r="DW6" s="473"/>
      <c r="DX6" s="473"/>
      <c r="DY6" s="473"/>
      <c r="DZ6" s="473"/>
      <c r="EA6" s="473"/>
      <c r="EB6" s="473"/>
      <c r="EC6" s="473"/>
      <c r="ED6" s="473"/>
      <c r="EE6" s="473"/>
      <c r="EF6" s="473"/>
      <c r="EG6" s="473"/>
      <c r="EH6" s="473"/>
      <c r="EI6" s="473"/>
      <c r="EJ6" s="473"/>
      <c r="EK6" s="473"/>
      <c r="EL6" s="473"/>
      <c r="EM6" s="473"/>
      <c r="EN6" s="473"/>
      <c r="EO6" s="473"/>
      <c r="EP6" s="473"/>
      <c r="EQ6" s="473"/>
      <c r="ER6" s="473"/>
      <c r="ES6" s="473"/>
      <c r="ET6" s="473"/>
      <c r="EU6" s="473"/>
      <c r="EV6" s="473"/>
      <c r="EW6" s="473"/>
      <c r="EX6" s="473"/>
      <c r="EY6" s="473"/>
      <c r="EZ6" s="473"/>
      <c r="FA6" s="473"/>
      <c r="FB6" s="473"/>
      <c r="FC6" s="473"/>
      <c r="FD6" s="473"/>
      <c r="FE6" s="473"/>
      <c r="FF6" s="473"/>
      <c r="FG6" s="473"/>
      <c r="FH6" s="473"/>
      <c r="FI6" s="473"/>
      <c r="FJ6" s="473"/>
      <c r="FK6" s="473"/>
      <c r="FL6" s="473"/>
      <c r="FM6" s="473"/>
      <c r="FN6" s="473"/>
      <c r="FO6" s="473"/>
      <c r="FP6" s="473"/>
      <c r="FQ6" s="473"/>
      <c r="FR6" s="473"/>
      <c r="FS6" s="473"/>
      <c r="FT6" s="473"/>
      <c r="FU6" s="473"/>
      <c r="FV6" s="473"/>
      <c r="FW6" s="473"/>
      <c r="FX6" s="473"/>
      <c r="FY6" s="473"/>
      <c r="FZ6" s="473"/>
      <c r="GA6" s="473"/>
      <c r="GB6" s="473"/>
      <c r="GC6" s="473"/>
      <c r="GD6" s="473"/>
      <c r="GE6" s="473"/>
      <c r="GF6" s="473"/>
      <c r="GG6" s="473"/>
      <c r="GH6" s="473"/>
      <c r="GI6" s="473"/>
      <c r="GJ6" s="473"/>
      <c r="GK6" s="473"/>
      <c r="GL6" s="473"/>
      <c r="GM6" s="473"/>
      <c r="GN6" s="473"/>
      <c r="GO6" s="473"/>
      <c r="GP6" s="473"/>
      <c r="GQ6" s="473"/>
      <c r="GR6" s="473"/>
      <c r="GS6" s="473"/>
      <c r="GT6" s="473"/>
      <c r="GU6" s="473"/>
      <c r="GV6" s="473"/>
      <c r="GW6" s="473"/>
      <c r="GX6" s="473"/>
      <c r="GY6" s="473"/>
      <c r="GZ6" s="473"/>
      <c r="HA6" s="473"/>
      <c r="HB6" s="473"/>
      <c r="HC6" s="473"/>
      <c r="HD6" s="473"/>
      <c r="HE6" s="473"/>
      <c r="HF6" s="473"/>
      <c r="HG6" s="473"/>
      <c r="HH6" s="473"/>
      <c r="HI6" s="473"/>
      <c r="HJ6" s="473"/>
      <c r="HK6" s="473"/>
      <c r="HL6" s="473"/>
      <c r="HM6" s="473"/>
      <c r="HN6" s="473"/>
      <c r="HO6" s="473"/>
      <c r="HP6" s="473"/>
      <c r="HQ6" s="473"/>
      <c r="HR6" s="473"/>
      <c r="HS6" s="473"/>
      <c r="HT6" s="473"/>
      <c r="HU6" s="473"/>
      <c r="HV6" s="473"/>
      <c r="HW6" s="473"/>
      <c r="HX6" s="473"/>
      <c r="HY6" s="473"/>
      <c r="HZ6" s="473"/>
      <c r="IA6" s="473"/>
      <c r="IB6" s="473"/>
      <c r="IC6" s="473"/>
      <c r="ID6" s="473"/>
      <c r="IE6" s="473"/>
      <c r="IF6" s="473"/>
      <c r="IG6" s="473"/>
      <c r="IH6" s="473"/>
      <c r="II6" s="473"/>
      <c r="IJ6" s="473"/>
      <c r="IK6" s="473"/>
      <c r="IL6" s="473"/>
      <c r="IM6" s="473"/>
      <c r="IN6" s="473"/>
      <c r="IO6" s="473"/>
      <c r="IP6" s="473"/>
      <c r="IQ6" s="473"/>
      <c r="IR6" s="473"/>
      <c r="IS6" s="473"/>
      <c r="IT6" s="473"/>
      <c r="IU6" s="473"/>
      <c r="IV6" s="473"/>
      <c r="IW6" s="473"/>
      <c r="IX6" s="473"/>
      <c r="IY6" s="473"/>
      <c r="IZ6" s="473"/>
      <c r="JA6" s="473"/>
      <c r="JB6" s="473"/>
      <c r="JC6" s="473"/>
      <c r="JD6" s="473"/>
      <c r="JE6" s="473"/>
      <c r="JF6" s="473"/>
      <c r="JG6" s="473"/>
      <c r="JH6" s="473"/>
      <c r="JI6" s="473"/>
      <c r="JJ6" s="473"/>
      <c r="JK6" s="473"/>
      <c r="JL6" s="473"/>
      <c r="JM6" s="473"/>
      <c r="JN6" s="473"/>
      <c r="JO6" s="473"/>
      <c r="JP6" s="473"/>
      <c r="JQ6" s="473"/>
      <c r="JR6" s="473"/>
      <c r="JS6" s="473"/>
      <c r="JT6" s="473"/>
      <c r="JU6" s="473"/>
      <c r="JV6" s="473"/>
      <c r="JW6" s="473"/>
      <c r="JX6" s="473"/>
      <c r="JY6" s="473"/>
      <c r="JZ6" s="473"/>
      <c r="KA6" s="473"/>
      <c r="KB6" s="473"/>
      <c r="KC6" s="473"/>
      <c r="KD6" s="473"/>
      <c r="KE6" s="473"/>
      <c r="KF6" s="473"/>
      <c r="KG6" s="473"/>
      <c r="KH6" s="473"/>
      <c r="KI6" s="473"/>
      <c r="KJ6" s="473"/>
      <c r="KK6" s="473"/>
      <c r="KL6" s="473"/>
      <c r="KM6" s="473"/>
      <c r="KN6" s="473"/>
      <c r="KO6" s="473"/>
      <c r="KP6" s="473"/>
      <c r="KQ6" s="473"/>
      <c r="KR6" s="473"/>
      <c r="KS6" s="473"/>
      <c r="KT6" s="473"/>
      <c r="KU6" s="473"/>
      <c r="KV6" s="473"/>
      <c r="KW6" s="473"/>
      <c r="KX6" s="473"/>
      <c r="KY6" s="473"/>
      <c r="KZ6" s="473"/>
      <c r="LA6" s="473"/>
      <c r="LB6" s="473"/>
      <c r="LC6" s="473"/>
      <c r="LD6" s="473"/>
      <c r="LE6" s="473"/>
      <c r="LF6" s="473"/>
      <c r="LG6" s="473"/>
      <c r="LH6" s="473"/>
      <c r="LI6" s="473"/>
      <c r="LJ6" s="473"/>
      <c r="LK6" s="473"/>
      <c r="LL6" s="473"/>
      <c r="LM6" s="473"/>
      <c r="LN6" s="473"/>
      <c r="LO6" s="473"/>
      <c r="LP6" s="473"/>
      <c r="LQ6" s="473"/>
      <c r="LR6" s="473"/>
      <c r="LS6" s="473"/>
      <c r="LT6" s="473"/>
      <c r="LU6" s="473"/>
      <c r="LV6" s="473"/>
      <c r="LW6" s="473"/>
      <c r="LX6" s="473"/>
      <c r="LY6" s="473"/>
      <c r="LZ6" s="473"/>
      <c r="MA6" s="473"/>
      <c r="MB6" s="473"/>
      <c r="MC6" s="473"/>
      <c r="MD6" s="473"/>
      <c r="ME6" s="473"/>
      <c r="MF6" s="473"/>
      <c r="MG6" s="473"/>
      <c r="MH6" s="473"/>
      <c r="MI6" s="473"/>
      <c r="MJ6" s="473"/>
      <c r="MK6" s="473"/>
      <c r="ML6" s="473"/>
      <c r="MM6" s="473"/>
      <c r="MN6" s="473"/>
      <c r="MO6" s="473"/>
      <c r="MP6" s="473"/>
      <c r="MQ6" s="473"/>
      <c r="MR6" s="473"/>
      <c r="MS6" s="473"/>
      <c r="MT6" s="473"/>
      <c r="MU6" s="473"/>
      <c r="MV6" s="473"/>
      <c r="MW6" s="473"/>
      <c r="MX6" s="473"/>
      <c r="MY6" s="473"/>
      <c r="MZ6" s="473"/>
      <c r="NA6" s="473"/>
      <c r="NB6" s="473"/>
      <c r="NC6" s="473"/>
      <c r="ND6" s="473"/>
      <c r="NE6" s="473"/>
      <c r="NF6" s="473"/>
      <c r="NG6" s="473"/>
      <c r="NH6" s="473"/>
      <c r="NI6" s="473"/>
      <c r="NJ6" s="473"/>
      <c r="NK6" s="473"/>
      <c r="NL6" s="473"/>
      <c r="NM6" s="473"/>
      <c r="NN6" s="473"/>
      <c r="NO6" s="473"/>
      <c r="NP6" s="473"/>
      <c r="NQ6" s="473"/>
      <c r="NR6" s="473"/>
      <c r="NS6" s="473"/>
      <c r="NT6" s="473"/>
      <c r="NU6" s="473"/>
      <c r="NV6" s="473"/>
      <c r="NW6" s="473"/>
      <c r="NX6" s="473"/>
      <c r="NY6" s="473"/>
      <c r="NZ6" s="473"/>
      <c r="OA6" s="473"/>
      <c r="OB6" s="473"/>
      <c r="OC6" s="473"/>
      <c r="OD6" s="473"/>
      <c r="OE6" s="473"/>
      <c r="OF6" s="473"/>
      <c r="OG6" s="473"/>
      <c r="OH6" s="473"/>
      <c r="OI6" s="473"/>
      <c r="OJ6" s="473"/>
      <c r="OK6" s="473"/>
      <c r="OL6" s="473"/>
      <c r="OM6" s="473"/>
      <c r="ON6" s="473"/>
      <c r="OO6" s="473"/>
      <c r="OP6" s="473"/>
      <c r="OQ6" s="473"/>
      <c r="OR6" s="473"/>
      <c r="OS6" s="473"/>
      <c r="OT6" s="473"/>
      <c r="OU6" s="473"/>
      <c r="OV6" s="473"/>
      <c r="OW6" s="473"/>
      <c r="OX6" s="473"/>
      <c r="OY6" s="473"/>
      <c r="OZ6" s="473"/>
      <c r="PA6" s="473"/>
      <c r="PB6" s="473"/>
      <c r="PC6" s="473"/>
      <c r="PD6" s="473"/>
      <c r="PE6" s="473"/>
      <c r="PF6" s="473"/>
      <c r="PG6" s="473"/>
      <c r="PH6" s="473"/>
      <c r="PI6" s="473"/>
      <c r="PJ6" s="473"/>
      <c r="PK6" s="473"/>
      <c r="PL6" s="473"/>
      <c r="PM6" s="473"/>
      <c r="PN6" s="473"/>
      <c r="PO6" s="473"/>
      <c r="PP6" s="473"/>
      <c r="PQ6" s="473"/>
      <c r="PR6" s="473"/>
      <c r="PS6" s="473"/>
      <c r="PT6" s="473"/>
      <c r="PU6" s="473"/>
      <c r="PV6" s="473"/>
      <c r="PW6" s="473"/>
      <c r="PX6" s="473"/>
      <c r="PY6" s="473"/>
      <c r="PZ6" s="473"/>
      <c r="QA6" s="473"/>
      <c r="QB6" s="473"/>
      <c r="QC6" s="473"/>
      <c r="QD6" s="473"/>
      <c r="QE6" s="473"/>
      <c r="QF6" s="473"/>
      <c r="QG6" s="473"/>
      <c r="QH6" s="473"/>
      <c r="QI6" s="473"/>
      <c r="QJ6" s="473"/>
      <c r="QK6" s="473"/>
      <c r="QL6" s="473"/>
      <c r="QM6" s="473"/>
      <c r="QN6" s="473"/>
      <c r="QO6" s="473"/>
      <c r="QP6" s="473"/>
      <c r="QQ6" s="473"/>
      <c r="QR6" s="473"/>
      <c r="QS6" s="473"/>
      <c r="QT6" s="473"/>
      <c r="QU6" s="473"/>
      <c r="QV6" s="473"/>
      <c r="QW6" s="473"/>
      <c r="QX6" s="473"/>
      <c r="QY6" s="473"/>
      <c r="QZ6" s="473"/>
      <c r="RA6" s="473"/>
      <c r="RB6" s="473"/>
      <c r="RC6" s="473"/>
      <c r="RD6" s="473"/>
      <c r="RE6" s="473"/>
      <c r="RF6" s="473"/>
      <c r="RG6" s="473"/>
      <c r="RH6" s="473"/>
      <c r="RI6" s="473"/>
      <c r="RJ6" s="473"/>
      <c r="RK6" s="473"/>
      <c r="RL6" s="473"/>
      <c r="RM6" s="473"/>
      <c r="RN6" s="473"/>
      <c r="RO6" s="473"/>
      <c r="RP6" s="473"/>
      <c r="RQ6" s="473"/>
      <c r="RR6" s="473"/>
      <c r="RS6" s="473"/>
      <c r="RT6" s="473"/>
      <c r="RU6" s="473"/>
      <c r="RV6" s="473"/>
      <c r="RW6" s="473"/>
      <c r="RX6" s="473"/>
      <c r="RY6" s="473"/>
      <c r="RZ6" s="473"/>
      <c r="SA6" s="473"/>
      <c r="SB6" s="473"/>
      <c r="SC6" s="473"/>
      <c r="SD6" s="473"/>
      <c r="SE6" s="473"/>
      <c r="SF6" s="473"/>
      <c r="SG6" s="473"/>
      <c r="SH6" s="473"/>
      <c r="SI6" s="473"/>
      <c r="SJ6" s="473"/>
      <c r="SK6" s="473"/>
      <c r="SL6" s="473"/>
      <c r="SM6" s="473"/>
      <c r="SN6" s="473"/>
      <c r="SO6" s="473"/>
      <c r="SP6" s="473"/>
      <c r="SQ6" s="473"/>
      <c r="SR6" s="473"/>
      <c r="SS6" s="473"/>
      <c r="ST6" s="473"/>
      <c r="SU6" s="473"/>
      <c r="SV6" s="473"/>
      <c r="SW6" s="473"/>
      <c r="SX6" s="473"/>
      <c r="SY6" s="473"/>
      <c r="SZ6" s="473"/>
      <c r="TA6" s="473"/>
      <c r="TB6" s="473"/>
      <c r="TC6" s="473"/>
      <c r="TD6" s="473"/>
      <c r="TE6" s="473"/>
      <c r="TF6" s="473"/>
      <c r="TG6" s="473"/>
      <c r="TH6" s="473"/>
      <c r="TI6" s="473"/>
      <c r="TJ6" s="473"/>
      <c r="TK6" s="473"/>
      <c r="TL6" s="473"/>
      <c r="TM6" s="473"/>
      <c r="TN6" s="473"/>
      <c r="TO6" s="473"/>
      <c r="TP6" s="473"/>
      <c r="TQ6" s="473"/>
      <c r="TR6" s="473"/>
      <c r="TS6" s="473"/>
      <c r="TT6" s="473"/>
      <c r="TU6" s="473"/>
      <c r="TV6" s="473"/>
      <c r="TW6" s="473"/>
      <c r="TX6" s="473"/>
      <c r="TY6" s="473"/>
      <c r="TZ6" s="473"/>
      <c r="UA6" s="473"/>
      <c r="UB6" s="473"/>
      <c r="UC6" s="473"/>
      <c r="UD6" s="473"/>
      <c r="UE6" s="473"/>
      <c r="UF6" s="473"/>
      <c r="UG6" s="473"/>
      <c r="UH6" s="473"/>
      <c r="UI6" s="473"/>
      <c r="UJ6" s="473"/>
      <c r="UK6" s="473"/>
      <c r="UL6" s="473"/>
      <c r="UM6" s="473"/>
      <c r="UN6" s="473"/>
      <c r="UO6" s="473"/>
      <c r="UP6" s="473"/>
      <c r="UQ6" s="473"/>
      <c r="UR6" s="473"/>
      <c r="US6" s="473"/>
      <c r="UT6" s="473"/>
      <c r="UU6" s="473"/>
      <c r="UV6" s="473"/>
      <c r="UW6" s="473"/>
      <c r="UX6" s="473"/>
      <c r="UY6" s="473"/>
      <c r="UZ6" s="473"/>
      <c r="VA6" s="473"/>
      <c r="VB6" s="473"/>
      <c r="VC6" s="473"/>
      <c r="VD6" s="473"/>
      <c r="VE6" s="473"/>
      <c r="VF6" s="473"/>
      <c r="VG6" s="473"/>
      <c r="VH6" s="473"/>
      <c r="VI6" s="473"/>
      <c r="VJ6" s="473"/>
      <c r="VK6" s="473"/>
      <c r="VL6" s="473"/>
      <c r="VM6" s="473"/>
      <c r="VN6" s="473"/>
      <c r="VO6" s="473"/>
      <c r="VP6" s="473"/>
      <c r="VQ6" s="473"/>
      <c r="VR6" s="473"/>
      <c r="VS6" s="473"/>
      <c r="VT6" s="473"/>
      <c r="VU6" s="473"/>
      <c r="VV6" s="473"/>
      <c r="VW6" s="473"/>
      <c r="VX6" s="473"/>
      <c r="VY6" s="473"/>
      <c r="VZ6" s="473"/>
      <c r="WA6" s="473"/>
      <c r="WB6" s="473"/>
      <c r="WC6" s="473"/>
      <c r="WD6" s="473"/>
      <c r="WE6" s="473"/>
      <c r="WF6" s="473"/>
      <c r="WG6" s="473"/>
      <c r="WH6" s="473"/>
      <c r="WI6" s="473"/>
      <c r="WJ6" s="473"/>
      <c r="WK6" s="473"/>
      <c r="WL6" s="473"/>
      <c r="WM6" s="473"/>
      <c r="WN6" s="473"/>
      <c r="WO6" s="473"/>
      <c r="WP6" s="473"/>
      <c r="WQ6" s="473"/>
      <c r="WR6" s="473"/>
      <c r="WS6" s="473"/>
      <c r="WT6" s="473"/>
      <c r="WU6" s="473"/>
      <c r="WV6" s="473"/>
      <c r="WW6" s="473"/>
      <c r="WX6" s="473"/>
      <c r="WY6" s="473"/>
      <c r="WZ6" s="473"/>
      <c r="XA6" s="473"/>
      <c r="XB6" s="473"/>
      <c r="XC6" s="473"/>
      <c r="XD6" s="473"/>
      <c r="XE6" s="473"/>
      <c r="XF6" s="473"/>
      <c r="XG6" s="473"/>
      <c r="XH6" s="473"/>
      <c r="XI6" s="473"/>
      <c r="XJ6" s="473"/>
      <c r="XK6" s="473"/>
      <c r="XL6" s="473"/>
      <c r="XM6" s="473"/>
      <c r="XN6" s="473"/>
      <c r="XO6" s="473"/>
      <c r="XP6" s="473"/>
      <c r="XQ6" s="473"/>
      <c r="XR6" s="473"/>
      <c r="XS6" s="473"/>
      <c r="XT6" s="473"/>
      <c r="XU6" s="473"/>
      <c r="XV6" s="473"/>
      <c r="XW6" s="473"/>
      <c r="XX6" s="473"/>
      <c r="XY6" s="473"/>
      <c r="XZ6" s="473"/>
      <c r="YA6" s="473"/>
      <c r="YB6" s="473"/>
      <c r="YC6" s="473"/>
      <c r="YD6" s="473"/>
      <c r="YE6" s="473"/>
      <c r="YF6" s="473"/>
      <c r="YG6" s="473"/>
      <c r="YH6" s="473"/>
      <c r="YI6" s="473"/>
      <c r="YJ6" s="473"/>
      <c r="YK6" s="473"/>
      <c r="YL6" s="473"/>
      <c r="YM6" s="473"/>
      <c r="YN6" s="473"/>
      <c r="YO6" s="473"/>
      <c r="YP6" s="473"/>
      <c r="YQ6" s="473"/>
      <c r="YR6" s="473"/>
      <c r="YS6" s="473"/>
      <c r="YT6" s="473"/>
      <c r="YU6" s="473"/>
      <c r="YV6" s="473"/>
      <c r="YW6" s="473"/>
      <c r="YX6" s="473"/>
      <c r="YY6" s="473"/>
      <c r="YZ6" s="473"/>
      <c r="ZA6" s="473"/>
      <c r="ZB6" s="473"/>
      <c r="ZC6" s="473"/>
      <c r="ZD6" s="473"/>
      <c r="ZE6" s="473"/>
      <c r="ZF6" s="473"/>
      <c r="ZG6" s="473"/>
      <c r="ZH6" s="473"/>
      <c r="ZI6" s="473"/>
      <c r="ZJ6" s="473"/>
      <c r="ZK6" s="473"/>
      <c r="ZL6" s="473"/>
      <c r="ZM6" s="473"/>
      <c r="ZN6" s="473"/>
      <c r="ZO6" s="473"/>
      <c r="ZP6" s="473"/>
      <c r="ZQ6" s="473"/>
      <c r="ZR6" s="473"/>
      <c r="ZS6" s="473"/>
      <c r="ZT6" s="473"/>
      <c r="ZU6" s="473"/>
      <c r="ZV6" s="473"/>
      <c r="ZW6" s="473"/>
      <c r="ZX6" s="473"/>
      <c r="ZY6" s="473"/>
      <c r="ZZ6" s="473"/>
      <c r="AAA6" s="473"/>
      <c r="AAB6" s="473"/>
      <c r="AAC6" s="473"/>
      <c r="AAD6" s="473"/>
      <c r="AAE6" s="473"/>
      <c r="AAF6" s="473"/>
      <c r="AAG6" s="473"/>
      <c r="AAH6" s="473"/>
      <c r="AAI6" s="473"/>
      <c r="AAJ6" s="473"/>
      <c r="AAK6" s="473"/>
      <c r="AAL6" s="473"/>
      <c r="AAM6" s="473"/>
      <c r="AAN6" s="473"/>
      <c r="AAO6" s="473"/>
      <c r="AAP6" s="473"/>
      <c r="AAQ6" s="473"/>
      <c r="AAR6" s="473"/>
      <c r="AAS6" s="473"/>
      <c r="AAT6" s="473"/>
      <c r="AAU6" s="473"/>
      <c r="AAV6" s="473"/>
      <c r="AAW6" s="473"/>
      <c r="AAX6" s="473"/>
      <c r="AAY6" s="473"/>
      <c r="AAZ6" s="473"/>
      <c r="ABA6" s="473"/>
      <c r="ABB6" s="473"/>
      <c r="ABC6" s="473"/>
      <c r="ABD6" s="473"/>
      <c r="ABE6" s="473"/>
      <c r="ABF6" s="473"/>
      <c r="ABG6" s="473"/>
      <c r="ABH6" s="473"/>
      <c r="ABI6" s="473"/>
      <c r="ABJ6" s="473"/>
      <c r="ABK6" s="473"/>
      <c r="ABL6" s="473"/>
      <c r="ABM6" s="473"/>
      <c r="ABN6" s="473"/>
      <c r="ABO6" s="473"/>
      <c r="ABP6" s="473"/>
      <c r="ABQ6" s="473"/>
      <c r="ABR6" s="473"/>
      <c r="ABS6" s="473"/>
      <c r="ABT6" s="473"/>
      <c r="ABU6" s="473"/>
      <c r="ABV6" s="473"/>
      <c r="ABW6" s="473"/>
      <c r="ABX6" s="473"/>
      <c r="ABY6" s="473"/>
      <c r="ABZ6" s="473"/>
      <c r="ACA6" s="473"/>
      <c r="ACB6" s="473"/>
      <c r="ACC6" s="473"/>
      <c r="ACD6" s="473"/>
      <c r="ACE6" s="473"/>
      <c r="ACF6" s="473"/>
      <c r="ACG6" s="473"/>
      <c r="ACH6" s="473"/>
      <c r="ACI6" s="473"/>
      <c r="ACJ6" s="473"/>
      <c r="ACK6" s="473"/>
      <c r="ACL6" s="473"/>
      <c r="ACM6" s="473"/>
      <c r="ACN6" s="473"/>
      <c r="ACO6" s="473"/>
      <c r="ACP6" s="473"/>
      <c r="ACQ6" s="473"/>
      <c r="ACR6" s="473"/>
      <c r="ACS6" s="473"/>
      <c r="ACT6" s="473"/>
      <c r="ACU6" s="473"/>
      <c r="ACV6" s="473"/>
      <c r="ACW6" s="473"/>
      <c r="ACX6" s="473"/>
      <c r="ACY6" s="473"/>
      <c r="ACZ6" s="473"/>
      <c r="ADA6" s="473"/>
      <c r="ADB6" s="473"/>
      <c r="ADC6" s="473"/>
      <c r="ADD6" s="473"/>
      <c r="ADE6" s="473"/>
      <c r="ADF6" s="473"/>
      <c r="ADG6" s="473"/>
      <c r="ADH6" s="473"/>
      <c r="ADI6" s="473"/>
      <c r="ADJ6" s="473"/>
      <c r="ADK6" s="473"/>
      <c r="ADL6" s="473"/>
      <c r="ADM6" s="473"/>
      <c r="ADN6" s="473"/>
      <c r="ADO6" s="473"/>
      <c r="ADP6" s="473"/>
      <c r="ADQ6" s="473"/>
      <c r="ADR6" s="473"/>
      <c r="ADS6" s="473"/>
      <c r="ADT6" s="473"/>
      <c r="ADU6" s="473"/>
      <c r="ADV6" s="473"/>
      <c r="ADW6" s="473"/>
      <c r="ADX6" s="473"/>
      <c r="ADY6" s="473"/>
      <c r="ADZ6" s="473"/>
      <c r="AEA6" s="473"/>
      <c r="AEB6" s="473"/>
      <c r="AEC6" s="473"/>
      <c r="AED6" s="473"/>
      <c r="AEE6" s="473"/>
      <c r="AEF6" s="473"/>
      <c r="AEG6" s="473"/>
      <c r="AEH6" s="473"/>
      <c r="AEI6" s="473"/>
      <c r="AEJ6" s="473"/>
      <c r="AEK6" s="473"/>
      <c r="AEL6" s="473"/>
      <c r="AEM6" s="473"/>
      <c r="AEN6" s="473"/>
      <c r="AEO6" s="473"/>
      <c r="AEP6" s="473"/>
      <c r="AEQ6" s="473"/>
      <c r="AER6" s="473"/>
      <c r="AES6" s="473"/>
      <c r="AET6" s="473"/>
      <c r="AEU6" s="473"/>
      <c r="AEV6" s="473"/>
      <c r="AEW6" s="473"/>
      <c r="AEX6" s="473"/>
      <c r="AEY6" s="473"/>
      <c r="AEZ6" s="473"/>
      <c r="AFA6" s="473"/>
      <c r="AFB6" s="473"/>
      <c r="AFC6" s="473"/>
      <c r="AFD6" s="473"/>
      <c r="AFE6" s="473"/>
      <c r="AFF6" s="473"/>
      <c r="AFG6" s="473"/>
      <c r="AFH6" s="473"/>
      <c r="AFI6" s="473"/>
      <c r="AFJ6" s="473"/>
      <c r="AFK6" s="473"/>
      <c r="AFL6" s="473"/>
      <c r="AFM6" s="473"/>
      <c r="AFN6" s="473"/>
      <c r="AFO6" s="473"/>
      <c r="AFP6" s="473"/>
      <c r="AFQ6" s="473"/>
      <c r="AFR6" s="473"/>
      <c r="AFS6" s="473"/>
      <c r="AFT6" s="473"/>
      <c r="AFU6" s="473"/>
      <c r="AFV6" s="473"/>
      <c r="AFW6" s="473"/>
      <c r="AFX6" s="473"/>
      <c r="AFY6" s="473"/>
      <c r="AFZ6" s="473"/>
      <c r="AGA6" s="473"/>
      <c r="AGB6" s="473"/>
      <c r="AGC6" s="473"/>
      <c r="AGD6" s="473"/>
      <c r="AGE6" s="473"/>
      <c r="AGF6" s="473"/>
      <c r="AGG6" s="473"/>
      <c r="AGH6" s="473"/>
      <c r="AGI6" s="473"/>
      <c r="AGJ6" s="473"/>
      <c r="AGK6" s="473"/>
      <c r="AGL6" s="473"/>
      <c r="AGM6" s="473"/>
      <c r="AGN6" s="473"/>
      <c r="AGO6" s="473"/>
      <c r="AGP6" s="473"/>
      <c r="AGQ6" s="473"/>
      <c r="AGR6" s="473"/>
      <c r="AGS6" s="473"/>
      <c r="AGT6" s="473"/>
      <c r="AGU6" s="473"/>
      <c r="AGV6" s="473"/>
      <c r="AGW6" s="473"/>
      <c r="AGX6" s="473"/>
      <c r="AGY6" s="473"/>
      <c r="AGZ6" s="473"/>
      <c r="AHA6" s="473"/>
      <c r="AHB6" s="473"/>
      <c r="AHC6" s="473"/>
      <c r="AHD6" s="473"/>
      <c r="AHE6" s="473"/>
      <c r="AHF6" s="473"/>
      <c r="AHG6" s="473"/>
      <c r="AHH6" s="473"/>
      <c r="AHI6" s="473"/>
      <c r="AHJ6" s="473"/>
      <c r="AHK6" s="473"/>
      <c r="AHL6" s="473"/>
      <c r="AHM6" s="473"/>
      <c r="AHN6" s="473"/>
      <c r="AHO6" s="473"/>
      <c r="AHP6" s="473"/>
      <c r="AHQ6" s="473"/>
      <c r="AHR6" s="473"/>
      <c r="AHS6" s="473"/>
      <c r="AHT6" s="473"/>
      <c r="AHU6" s="473"/>
      <c r="AHV6" s="473"/>
      <c r="AHW6" s="473"/>
      <c r="AHX6" s="473"/>
      <c r="AHY6" s="473"/>
      <c r="AHZ6" s="473"/>
      <c r="AIA6" s="473"/>
      <c r="AIB6" s="473"/>
      <c r="AIC6" s="473"/>
      <c r="AID6" s="473"/>
      <c r="AIE6" s="473"/>
      <c r="AIF6" s="473"/>
      <c r="AIG6" s="473"/>
      <c r="AIH6" s="473"/>
      <c r="AII6" s="473"/>
      <c r="AIJ6" s="473"/>
      <c r="AIK6" s="473"/>
      <c r="AIL6" s="473"/>
      <c r="AIM6" s="473"/>
      <c r="AIN6" s="473"/>
      <c r="AIO6" s="473"/>
      <c r="AIP6" s="473"/>
      <c r="AIQ6" s="473"/>
      <c r="AIR6" s="473"/>
      <c r="AIS6" s="473"/>
      <c r="AIT6" s="473"/>
      <c r="AIU6" s="473"/>
      <c r="AIV6" s="473"/>
      <c r="AIW6" s="473"/>
      <c r="AIX6" s="473"/>
      <c r="AIY6" s="473"/>
      <c r="AIZ6" s="473"/>
      <c r="AJA6" s="473"/>
      <c r="AJB6" s="473"/>
      <c r="AJC6" s="473"/>
      <c r="AJD6" s="473"/>
      <c r="AJE6" s="473"/>
      <c r="AJF6" s="473"/>
      <c r="AJG6" s="473"/>
      <c r="AJH6" s="473"/>
      <c r="AJI6" s="473"/>
      <c r="AJJ6" s="473"/>
      <c r="AJK6" s="473"/>
      <c r="AJL6" s="473"/>
      <c r="AJM6" s="473"/>
      <c r="AJN6" s="473"/>
      <c r="AJO6" s="473"/>
      <c r="AJP6" s="473"/>
      <c r="AJQ6" s="473"/>
      <c r="AJR6" s="473"/>
      <c r="AJS6" s="473"/>
      <c r="AJT6" s="473"/>
      <c r="AJU6" s="473"/>
      <c r="AJV6" s="473"/>
      <c r="AJW6" s="473"/>
      <c r="AJX6" s="473"/>
      <c r="AJY6" s="473"/>
      <c r="AJZ6" s="473"/>
      <c r="AKA6" s="473"/>
      <c r="AKB6" s="473"/>
      <c r="AKC6" s="473"/>
      <c r="AKD6" s="473"/>
      <c r="AKE6" s="473"/>
      <c r="AKF6" s="473"/>
      <c r="AKG6" s="473"/>
      <c r="AKH6" s="473"/>
      <c r="AKI6" s="473"/>
      <c r="AKJ6" s="473"/>
      <c r="AKK6" s="473"/>
      <c r="AKL6" s="473"/>
      <c r="AKM6" s="473"/>
      <c r="AKN6" s="473"/>
      <c r="AKO6" s="473"/>
      <c r="AKP6" s="473"/>
      <c r="AKQ6" s="473"/>
      <c r="AKR6" s="473"/>
      <c r="AKS6" s="473"/>
      <c r="AKT6" s="473"/>
      <c r="AKU6" s="473"/>
      <c r="AKV6" s="473"/>
      <c r="AKW6" s="473"/>
      <c r="AKX6" s="473"/>
      <c r="AKY6" s="473"/>
      <c r="AKZ6" s="473"/>
      <c r="ALA6" s="473"/>
      <c r="ALB6" s="473"/>
      <c r="ALC6" s="473"/>
      <c r="ALD6" s="473"/>
      <c r="ALE6" s="473"/>
      <c r="ALF6" s="473"/>
      <c r="ALG6" s="473"/>
      <c r="ALH6" s="473"/>
      <c r="ALI6" s="473"/>
      <c r="ALJ6" s="473"/>
      <c r="ALK6" s="473"/>
      <c r="ALL6" s="473"/>
      <c r="ALM6" s="473"/>
      <c r="ALN6" s="473"/>
      <c r="ALO6" s="473"/>
      <c r="ALP6" s="473"/>
      <c r="ALQ6" s="473"/>
      <c r="ALR6" s="473"/>
      <c r="ALS6" s="473"/>
      <c r="ALT6" s="473"/>
      <c r="ALU6" s="473"/>
      <c r="ALV6" s="473"/>
      <c r="ALW6" s="473"/>
      <c r="ALX6" s="473"/>
      <c r="ALY6" s="473"/>
      <c r="ALZ6" s="473"/>
      <c r="AMA6" s="473"/>
      <c r="AMB6" s="473"/>
      <c r="AMC6" s="473"/>
      <c r="AMD6" s="473"/>
      <c r="AME6" s="473"/>
      <c r="AMF6" s="473"/>
      <c r="AMG6" s="473"/>
      <c r="AMH6" s="473"/>
      <c r="AMI6" s="473"/>
      <c r="AMJ6" s="473"/>
      <c r="AMK6" s="473"/>
      <c r="AML6" s="473"/>
      <c r="AMM6" s="473"/>
      <c r="AMN6" s="473"/>
      <c r="AMO6" s="473"/>
      <c r="AMP6" s="473"/>
      <c r="AMQ6" s="473"/>
      <c r="AMR6" s="473"/>
      <c r="AMS6" s="473"/>
      <c r="AMT6" s="473"/>
      <c r="AMU6" s="473"/>
      <c r="AMV6" s="473"/>
      <c r="AMW6" s="473"/>
      <c r="AMX6" s="473"/>
      <c r="AMY6" s="473"/>
      <c r="AMZ6" s="473"/>
      <c r="ANA6" s="473"/>
      <c r="ANB6" s="473"/>
      <c r="ANC6" s="473"/>
      <c r="AND6" s="473"/>
      <c r="ANE6" s="473"/>
      <c r="ANF6" s="473"/>
      <c r="ANG6" s="473"/>
      <c r="ANH6" s="473"/>
      <c r="ANI6" s="473"/>
      <c r="ANJ6" s="473"/>
      <c r="ANK6" s="473"/>
      <c r="ANL6" s="473"/>
      <c r="ANM6" s="473"/>
      <c r="ANN6" s="473"/>
      <c r="ANO6" s="473"/>
      <c r="ANP6" s="473"/>
      <c r="ANQ6" s="473"/>
      <c r="ANR6" s="473"/>
      <c r="ANS6" s="473"/>
      <c r="ANT6" s="473"/>
      <c r="ANU6" s="473"/>
      <c r="ANV6" s="473"/>
      <c r="ANW6" s="473"/>
      <c r="ANX6" s="473"/>
      <c r="ANY6" s="473"/>
      <c r="ANZ6" s="473"/>
      <c r="AOA6" s="473"/>
      <c r="AOB6" s="473"/>
      <c r="AOC6" s="473"/>
      <c r="AOD6" s="473"/>
      <c r="AOE6" s="473"/>
      <c r="AOF6" s="473"/>
      <c r="AOG6" s="473"/>
      <c r="AOH6" s="473"/>
      <c r="AOI6" s="473"/>
      <c r="AOJ6" s="473"/>
      <c r="AOK6" s="473"/>
      <c r="AOL6" s="473"/>
      <c r="AOM6" s="473"/>
      <c r="AON6" s="473"/>
      <c r="AOO6" s="473"/>
      <c r="AOP6" s="473"/>
      <c r="AOQ6" s="473"/>
      <c r="AOR6" s="473"/>
      <c r="AOS6" s="473"/>
      <c r="AOT6" s="473"/>
      <c r="AOU6" s="473"/>
      <c r="AOV6" s="473"/>
      <c r="AOW6" s="473"/>
      <c r="AOX6" s="473"/>
      <c r="AOY6" s="473"/>
      <c r="AOZ6" s="473"/>
      <c r="APA6" s="473"/>
      <c r="APB6" s="473"/>
      <c r="APC6" s="473"/>
      <c r="APD6" s="473"/>
      <c r="APE6" s="473"/>
      <c r="APF6" s="473"/>
      <c r="APG6" s="473"/>
      <c r="APH6" s="473"/>
      <c r="API6" s="473"/>
      <c r="APJ6" s="473"/>
      <c r="APK6" s="473"/>
      <c r="APL6" s="473"/>
      <c r="APM6" s="473"/>
      <c r="APN6" s="473"/>
      <c r="APO6" s="473"/>
      <c r="APP6" s="473"/>
      <c r="APQ6" s="473"/>
      <c r="APR6" s="473"/>
      <c r="APS6" s="473"/>
      <c r="APT6" s="473"/>
      <c r="APU6" s="473"/>
      <c r="APV6" s="473"/>
      <c r="APW6" s="473"/>
      <c r="APX6" s="473"/>
      <c r="APY6" s="473"/>
      <c r="APZ6" s="473"/>
      <c r="AQA6" s="473"/>
      <c r="AQB6" s="473"/>
      <c r="AQC6" s="473"/>
      <c r="AQD6" s="473"/>
      <c r="AQE6" s="473"/>
      <c r="AQF6" s="473"/>
      <c r="AQG6" s="473"/>
      <c r="AQH6" s="473"/>
      <c r="AQI6" s="473"/>
      <c r="AQJ6" s="473"/>
      <c r="AQK6" s="473"/>
      <c r="AQL6" s="473"/>
      <c r="AQM6" s="473"/>
      <c r="AQN6" s="473"/>
      <c r="AQO6" s="473"/>
      <c r="AQP6" s="473"/>
      <c r="AQQ6" s="473"/>
      <c r="AQR6" s="473"/>
      <c r="AQS6" s="473"/>
      <c r="AQT6" s="473"/>
      <c r="AQU6" s="473"/>
      <c r="AQV6" s="473"/>
      <c r="AQW6" s="473"/>
      <c r="AQX6" s="473"/>
      <c r="AQY6" s="473"/>
      <c r="AQZ6" s="473"/>
      <c r="ARA6" s="473"/>
      <c r="ARB6" s="473"/>
      <c r="ARC6" s="473"/>
      <c r="ARD6" s="473"/>
      <c r="ARE6" s="473"/>
      <c r="ARF6" s="473"/>
      <c r="ARG6" s="473"/>
      <c r="ARH6" s="473"/>
      <c r="ARI6" s="473"/>
      <c r="ARJ6" s="473"/>
      <c r="ARK6" s="473"/>
      <c r="ARL6" s="473"/>
      <c r="ARM6" s="473"/>
      <c r="ARN6" s="473"/>
      <c r="ARO6" s="473"/>
      <c r="ARP6" s="473"/>
      <c r="ARQ6" s="473"/>
      <c r="ARR6" s="473"/>
      <c r="ARS6" s="473"/>
      <c r="ART6" s="473"/>
      <c r="ARU6" s="473"/>
      <c r="ARV6" s="473"/>
      <c r="ARW6" s="473"/>
      <c r="ARX6" s="473"/>
      <c r="ARY6" s="473"/>
      <c r="ARZ6" s="473"/>
      <c r="ASA6" s="473"/>
      <c r="ASB6" s="473"/>
      <c r="ASC6" s="473"/>
      <c r="ASD6" s="473"/>
      <c r="ASE6" s="473"/>
      <c r="ASF6" s="473"/>
      <c r="ASG6" s="473"/>
      <c r="ASH6" s="473"/>
      <c r="ASI6" s="473"/>
      <c r="ASJ6" s="473"/>
      <c r="ASK6" s="473"/>
      <c r="ASL6" s="473"/>
      <c r="ASM6" s="473"/>
      <c r="ASN6" s="473"/>
      <c r="ASO6" s="473"/>
      <c r="ASP6" s="473"/>
      <c r="ASQ6" s="473"/>
      <c r="ASR6" s="473"/>
      <c r="ASS6" s="473"/>
      <c r="AST6" s="473"/>
      <c r="ASU6" s="473"/>
      <c r="ASV6" s="473"/>
      <c r="ASW6" s="473"/>
      <c r="ASX6" s="473"/>
      <c r="ASY6" s="473"/>
      <c r="ASZ6" s="473"/>
      <c r="ATA6" s="473"/>
      <c r="ATB6" s="473"/>
      <c r="ATC6" s="473"/>
      <c r="ATD6" s="473"/>
      <c r="ATE6" s="473"/>
      <c r="ATF6" s="473"/>
      <c r="ATG6" s="473"/>
      <c r="ATH6" s="473"/>
      <c r="ATI6" s="473"/>
      <c r="ATJ6" s="473"/>
      <c r="ATK6" s="473"/>
      <c r="ATL6" s="473"/>
      <c r="ATM6" s="473"/>
      <c r="ATN6" s="473"/>
      <c r="ATO6" s="473"/>
      <c r="ATP6" s="473"/>
      <c r="ATQ6" s="473"/>
      <c r="ATR6" s="473"/>
      <c r="ATS6" s="473"/>
      <c r="ATT6" s="473"/>
      <c r="ATU6" s="473"/>
      <c r="ATV6" s="473"/>
      <c r="ATW6" s="473"/>
      <c r="ATX6" s="473"/>
      <c r="ATY6" s="473"/>
      <c r="ATZ6" s="473"/>
      <c r="AUA6" s="473"/>
      <c r="AUB6" s="473"/>
      <c r="AUC6" s="473"/>
      <c r="AUD6" s="473"/>
      <c r="AUE6" s="473"/>
      <c r="AUF6" s="473"/>
      <c r="AUG6" s="473"/>
      <c r="AUH6" s="473"/>
      <c r="AUI6" s="473"/>
      <c r="AUJ6" s="473"/>
      <c r="AUK6" s="473"/>
      <c r="AUL6" s="473"/>
      <c r="AUM6" s="473"/>
      <c r="AUN6" s="473"/>
      <c r="AUO6" s="473"/>
      <c r="AUP6" s="473"/>
      <c r="AUQ6" s="473"/>
      <c r="AUR6" s="473"/>
      <c r="AUS6" s="473"/>
      <c r="AUT6" s="473"/>
      <c r="AUU6" s="473"/>
      <c r="AUV6" s="473"/>
      <c r="AUW6" s="473"/>
      <c r="AUX6" s="473"/>
      <c r="AUY6" s="473"/>
      <c r="AUZ6" s="473"/>
      <c r="AVA6" s="473"/>
      <c r="AVB6" s="473"/>
      <c r="AVC6" s="473"/>
      <c r="AVD6" s="473"/>
      <c r="AVE6" s="473"/>
      <c r="AVF6" s="473"/>
      <c r="AVG6" s="473"/>
      <c r="AVH6" s="473"/>
      <c r="AVI6" s="473"/>
      <c r="AVJ6" s="473"/>
      <c r="AVK6" s="473"/>
      <c r="AVL6" s="473"/>
      <c r="AVM6" s="473"/>
      <c r="AVN6" s="473"/>
      <c r="AVO6" s="473"/>
      <c r="AVP6" s="473"/>
      <c r="AVQ6" s="473"/>
      <c r="AVR6" s="473"/>
      <c r="AVS6" s="473"/>
      <c r="AVT6" s="473"/>
      <c r="AVU6" s="473"/>
      <c r="AVV6" s="473"/>
      <c r="AVW6" s="473"/>
      <c r="AVX6" s="473"/>
      <c r="AVY6" s="473"/>
      <c r="AVZ6" s="473"/>
      <c r="AWA6" s="473"/>
      <c r="AWB6" s="473"/>
      <c r="AWC6" s="473"/>
      <c r="AWD6" s="473"/>
      <c r="AWE6" s="473"/>
      <c r="AWF6" s="473"/>
      <c r="AWG6" s="473"/>
      <c r="AWH6" s="473"/>
      <c r="AWI6" s="473"/>
      <c r="AWJ6" s="473"/>
      <c r="AWK6" s="473"/>
      <c r="AWL6" s="473"/>
      <c r="AWM6" s="473"/>
      <c r="AWN6" s="473"/>
      <c r="AWO6" s="473"/>
      <c r="AWP6" s="473"/>
      <c r="AWQ6" s="473"/>
      <c r="AWR6" s="473"/>
      <c r="AWS6" s="473"/>
      <c r="AWT6" s="473"/>
      <c r="AWU6" s="473"/>
      <c r="AWV6" s="473"/>
      <c r="AWW6" s="473"/>
      <c r="AWX6" s="473"/>
      <c r="AWY6" s="473"/>
      <c r="AWZ6" s="473"/>
      <c r="AXA6" s="473"/>
      <c r="AXB6" s="473"/>
      <c r="AXC6" s="473"/>
      <c r="AXD6" s="473"/>
      <c r="AXE6" s="473"/>
      <c r="AXF6" s="473"/>
      <c r="AXG6" s="473"/>
      <c r="AXH6" s="473"/>
      <c r="AXI6" s="473"/>
      <c r="AXJ6" s="473"/>
      <c r="AXK6" s="473"/>
      <c r="AXL6" s="473"/>
      <c r="AXM6" s="473"/>
      <c r="AXN6" s="473"/>
      <c r="AXO6" s="473"/>
      <c r="AXP6" s="473"/>
      <c r="AXQ6" s="473"/>
      <c r="AXR6" s="473"/>
      <c r="AXS6" s="473"/>
      <c r="AXT6" s="473"/>
      <c r="AXU6" s="473"/>
      <c r="AXV6" s="473"/>
      <c r="AXW6" s="473"/>
      <c r="AXX6" s="473"/>
      <c r="AXY6" s="473"/>
      <c r="AXZ6" s="473"/>
      <c r="AYA6" s="473"/>
      <c r="AYB6" s="473"/>
      <c r="AYC6" s="473"/>
      <c r="AYD6" s="473"/>
      <c r="AYE6" s="473"/>
      <c r="AYF6" s="473"/>
      <c r="AYG6" s="473"/>
      <c r="AYH6" s="473"/>
      <c r="AYI6" s="473"/>
      <c r="AYJ6" s="473"/>
      <c r="AYK6" s="473"/>
      <c r="AYL6" s="473"/>
      <c r="AYM6" s="473"/>
      <c r="AYN6" s="473"/>
      <c r="AYO6" s="473"/>
      <c r="AYP6" s="473"/>
      <c r="AYQ6" s="473"/>
      <c r="AYR6" s="473"/>
      <c r="AYS6" s="473"/>
      <c r="AYT6" s="473"/>
      <c r="AYU6" s="473"/>
      <c r="AYV6" s="473"/>
      <c r="AYW6" s="473"/>
      <c r="AYX6" s="473"/>
      <c r="AYY6" s="473"/>
      <c r="AYZ6" s="473"/>
      <c r="AZA6" s="473"/>
      <c r="AZB6" s="473"/>
      <c r="AZC6" s="473"/>
      <c r="AZD6" s="473"/>
      <c r="AZE6" s="473"/>
      <c r="AZF6" s="473"/>
      <c r="AZG6" s="473"/>
      <c r="AZH6" s="473"/>
      <c r="AZI6" s="473"/>
      <c r="AZJ6" s="473"/>
      <c r="AZK6" s="473"/>
      <c r="AZL6" s="473"/>
      <c r="AZM6" s="473"/>
      <c r="AZN6" s="473"/>
      <c r="AZO6" s="473"/>
      <c r="AZP6" s="473"/>
      <c r="AZQ6" s="473"/>
      <c r="AZR6" s="473"/>
      <c r="AZS6" s="473"/>
      <c r="AZT6" s="473"/>
      <c r="AZU6" s="473"/>
      <c r="AZV6" s="473"/>
      <c r="AZW6" s="473"/>
      <c r="AZX6" s="473"/>
      <c r="AZY6" s="473"/>
      <c r="AZZ6" s="473"/>
      <c r="BAA6" s="473"/>
      <c r="BAB6" s="473"/>
      <c r="BAC6" s="473"/>
      <c r="BAD6" s="473"/>
      <c r="BAE6" s="473"/>
      <c r="BAF6" s="473"/>
      <c r="BAG6" s="473"/>
      <c r="BAH6" s="473"/>
      <c r="BAI6" s="473"/>
      <c r="BAJ6" s="473"/>
      <c r="BAK6" s="473"/>
      <c r="BAL6" s="473"/>
      <c r="BAM6" s="473"/>
      <c r="BAN6" s="473"/>
      <c r="BAO6" s="473"/>
      <c r="BAP6" s="473"/>
      <c r="BAQ6" s="473"/>
      <c r="BAR6" s="473"/>
      <c r="BAS6" s="473"/>
      <c r="BAT6" s="473"/>
      <c r="BAU6" s="473"/>
      <c r="BAV6" s="473"/>
      <c r="BAW6" s="473"/>
      <c r="BAX6" s="473"/>
      <c r="BAY6" s="473"/>
      <c r="BAZ6" s="473"/>
      <c r="BBA6" s="473"/>
      <c r="BBB6" s="473"/>
      <c r="BBC6" s="473"/>
      <c r="BBD6" s="473"/>
      <c r="BBE6" s="473"/>
      <c r="BBF6" s="473"/>
      <c r="BBG6" s="473"/>
      <c r="BBH6" s="473"/>
      <c r="BBI6" s="473"/>
      <c r="BBJ6" s="473"/>
      <c r="BBK6" s="473"/>
      <c r="BBL6" s="473"/>
      <c r="BBM6" s="473"/>
      <c r="BBN6" s="473"/>
      <c r="BBO6" s="473"/>
      <c r="BBP6" s="473"/>
      <c r="BBQ6" s="473"/>
      <c r="BBR6" s="473"/>
      <c r="BBS6" s="473"/>
      <c r="BBT6" s="473"/>
      <c r="BBU6" s="473"/>
      <c r="BBV6" s="473"/>
      <c r="BBW6" s="473"/>
      <c r="BBX6" s="473"/>
      <c r="BBY6" s="473"/>
      <c r="BBZ6" s="473"/>
      <c r="BCA6" s="473"/>
      <c r="BCB6" s="473"/>
      <c r="BCC6" s="473"/>
      <c r="BCD6" s="473"/>
      <c r="BCE6" s="473"/>
      <c r="BCF6" s="473"/>
      <c r="BCG6" s="473"/>
      <c r="BCH6" s="473"/>
      <c r="BCI6" s="473"/>
      <c r="BCJ6" s="473"/>
      <c r="BCK6" s="473"/>
      <c r="BCL6" s="473"/>
      <c r="BCM6" s="473"/>
      <c r="BCN6" s="473"/>
      <c r="BCO6" s="473"/>
      <c r="BCP6" s="473"/>
      <c r="BCQ6" s="473"/>
      <c r="BCR6" s="473"/>
      <c r="BCS6" s="473"/>
      <c r="BCT6" s="473"/>
      <c r="BCU6" s="473"/>
      <c r="BCV6" s="473"/>
      <c r="BCW6" s="473"/>
      <c r="BCX6" s="473"/>
      <c r="BCY6" s="473"/>
      <c r="BCZ6" s="473"/>
      <c r="BDA6" s="473"/>
      <c r="BDB6" s="473"/>
      <c r="BDC6" s="473"/>
      <c r="BDD6" s="473"/>
      <c r="BDE6" s="473"/>
      <c r="BDF6" s="473"/>
      <c r="BDG6" s="473"/>
      <c r="BDH6" s="473"/>
      <c r="BDI6" s="473"/>
      <c r="BDJ6" s="473"/>
      <c r="BDK6" s="473"/>
      <c r="BDL6" s="473"/>
      <c r="BDM6" s="473"/>
      <c r="BDN6" s="473"/>
      <c r="BDO6" s="473"/>
      <c r="BDP6" s="473"/>
      <c r="BDQ6" s="473"/>
      <c r="BDR6" s="473"/>
      <c r="BDS6" s="473"/>
      <c r="BDT6" s="473"/>
      <c r="BDU6" s="473"/>
      <c r="BDV6" s="473"/>
      <c r="BDW6" s="473"/>
      <c r="BDX6" s="473"/>
      <c r="BDY6" s="473"/>
      <c r="BDZ6" s="473"/>
      <c r="BEA6" s="473"/>
      <c r="BEB6" s="473"/>
      <c r="BEC6" s="473"/>
      <c r="BED6" s="473"/>
      <c r="BEE6" s="473"/>
      <c r="BEF6" s="473"/>
      <c r="BEG6" s="473"/>
      <c r="BEH6" s="473"/>
      <c r="BEI6" s="473"/>
      <c r="BEJ6" s="473"/>
      <c r="BEK6" s="473"/>
      <c r="BEL6" s="473"/>
      <c r="BEM6" s="473"/>
      <c r="BEN6" s="473"/>
      <c r="BEO6" s="473"/>
      <c r="BEP6" s="473"/>
      <c r="BEQ6" s="473"/>
      <c r="BER6" s="473"/>
      <c r="BES6" s="473"/>
      <c r="BET6" s="473"/>
      <c r="BEU6" s="473"/>
      <c r="BEV6" s="473"/>
      <c r="BEW6" s="473"/>
      <c r="BEX6" s="473"/>
      <c r="BEY6" s="473"/>
      <c r="BEZ6" s="473"/>
      <c r="BFA6" s="473"/>
      <c r="BFB6" s="473"/>
      <c r="BFC6" s="473"/>
      <c r="BFD6" s="473"/>
      <c r="BFE6" s="473"/>
      <c r="BFF6" s="473"/>
      <c r="BFG6" s="473"/>
      <c r="BFH6" s="473"/>
      <c r="BFI6" s="473"/>
      <c r="BFJ6" s="473"/>
      <c r="BFK6" s="473"/>
      <c r="BFL6" s="473"/>
      <c r="BFM6" s="473"/>
      <c r="BFN6" s="473"/>
      <c r="BFO6" s="473"/>
      <c r="BFP6" s="473"/>
      <c r="BFQ6" s="473"/>
      <c r="BFR6" s="473"/>
      <c r="BFS6" s="473"/>
      <c r="BFT6" s="473"/>
      <c r="BFU6" s="473"/>
      <c r="BFV6" s="473"/>
      <c r="BFW6" s="473"/>
      <c r="BFX6" s="473"/>
      <c r="BFY6" s="473"/>
      <c r="BFZ6" s="473"/>
      <c r="BGA6" s="473"/>
      <c r="BGB6" s="473"/>
      <c r="BGC6" s="473"/>
      <c r="BGD6" s="473"/>
      <c r="BGE6" s="473"/>
      <c r="BGF6" s="473"/>
      <c r="BGG6" s="473"/>
      <c r="BGH6" s="473"/>
      <c r="BGI6" s="473"/>
      <c r="BGJ6" s="473"/>
      <c r="BGK6" s="473"/>
      <c r="BGL6" s="473"/>
      <c r="BGM6" s="473"/>
      <c r="BGN6" s="473"/>
      <c r="BGO6" s="473"/>
      <c r="BGP6" s="473"/>
      <c r="BGQ6" s="473"/>
      <c r="BGR6" s="473"/>
      <c r="BGS6" s="473"/>
      <c r="BGT6" s="473"/>
      <c r="BGU6" s="473"/>
      <c r="BGV6" s="473"/>
      <c r="BGW6" s="473"/>
      <c r="BGX6" s="473"/>
      <c r="BGY6" s="473"/>
      <c r="BGZ6" s="473"/>
      <c r="BHA6" s="473"/>
      <c r="BHB6" s="473"/>
      <c r="BHC6" s="473"/>
      <c r="BHD6" s="473"/>
      <c r="BHE6" s="473"/>
      <c r="BHF6" s="473"/>
      <c r="BHG6" s="473"/>
      <c r="BHH6" s="473"/>
      <c r="BHI6" s="473"/>
      <c r="BHJ6" s="473"/>
      <c r="BHK6" s="473"/>
      <c r="BHL6" s="473"/>
      <c r="BHM6" s="473"/>
      <c r="BHN6" s="473"/>
      <c r="BHO6" s="473"/>
      <c r="BHP6" s="473"/>
      <c r="BHQ6" s="473"/>
      <c r="BHR6" s="473"/>
      <c r="BHS6" s="473"/>
      <c r="BHT6" s="473"/>
      <c r="BHU6" s="473"/>
      <c r="BHV6" s="473"/>
      <c r="BHW6" s="473"/>
      <c r="BHX6" s="473"/>
      <c r="BHY6" s="473"/>
      <c r="BHZ6" s="473"/>
      <c r="BIA6" s="473"/>
      <c r="BIB6" s="473"/>
      <c r="BIC6" s="473"/>
      <c r="BID6" s="473"/>
      <c r="BIE6" s="473"/>
      <c r="BIF6" s="473"/>
      <c r="BIG6" s="473"/>
      <c r="BIH6" s="473"/>
      <c r="BII6" s="473"/>
      <c r="BIJ6" s="473"/>
      <c r="BIK6" s="473"/>
      <c r="BIL6" s="473"/>
      <c r="BIM6" s="473"/>
      <c r="BIN6" s="473"/>
      <c r="BIO6" s="473"/>
      <c r="BIP6" s="473"/>
      <c r="BIQ6" s="473"/>
      <c r="BIR6" s="473"/>
      <c r="BIS6" s="473"/>
      <c r="BIT6" s="473"/>
      <c r="BIU6" s="473"/>
      <c r="BIV6" s="473"/>
      <c r="BIW6" s="473"/>
      <c r="BIX6" s="473"/>
      <c r="BIY6" s="473"/>
      <c r="BIZ6" s="473"/>
      <c r="BJA6" s="473"/>
      <c r="BJB6" s="473"/>
      <c r="BJC6" s="473"/>
      <c r="BJD6" s="473"/>
      <c r="BJE6" s="473"/>
      <c r="BJF6" s="473"/>
      <c r="BJG6" s="473"/>
      <c r="BJH6" s="473"/>
      <c r="BJI6" s="473"/>
      <c r="BJJ6" s="473"/>
      <c r="BJK6" s="473"/>
      <c r="BJL6" s="473"/>
      <c r="BJM6" s="473"/>
      <c r="BJN6" s="473"/>
      <c r="BJO6" s="473"/>
      <c r="BJP6" s="473"/>
      <c r="BJQ6" s="473"/>
      <c r="BJR6" s="473"/>
      <c r="BJS6" s="473"/>
      <c r="BJT6" s="473"/>
      <c r="BJU6" s="473"/>
      <c r="BJV6" s="473"/>
      <c r="BJW6" s="473"/>
      <c r="BJX6" s="473"/>
      <c r="BJY6" s="473"/>
      <c r="BJZ6" s="473"/>
      <c r="BKA6" s="473"/>
      <c r="BKB6" s="473"/>
      <c r="BKC6" s="473"/>
      <c r="BKD6" s="473"/>
      <c r="BKE6" s="473"/>
      <c r="BKF6" s="473"/>
      <c r="BKG6" s="473"/>
      <c r="BKH6" s="473"/>
      <c r="BKI6" s="473"/>
      <c r="BKJ6" s="473"/>
      <c r="BKK6" s="473"/>
      <c r="BKL6" s="473"/>
      <c r="BKM6" s="473"/>
      <c r="BKN6" s="473"/>
      <c r="BKO6" s="473"/>
      <c r="BKP6" s="473"/>
      <c r="BKQ6" s="473"/>
      <c r="BKR6" s="473"/>
      <c r="BKS6" s="473"/>
      <c r="BKT6" s="473"/>
      <c r="BKU6" s="473"/>
      <c r="BKV6" s="473"/>
      <c r="BKW6" s="473"/>
      <c r="BKX6" s="473"/>
      <c r="BKY6" s="473"/>
      <c r="BKZ6" s="473"/>
      <c r="BLA6" s="473"/>
      <c r="BLB6" s="473"/>
      <c r="BLC6" s="473"/>
      <c r="BLD6" s="473"/>
      <c r="BLE6" s="473"/>
      <c r="BLF6" s="473"/>
      <c r="BLG6" s="473"/>
      <c r="BLH6" s="473"/>
      <c r="BLI6" s="473"/>
      <c r="BLJ6" s="473"/>
      <c r="BLK6" s="473"/>
      <c r="BLL6" s="473"/>
      <c r="BLM6" s="473"/>
      <c r="BLN6" s="473"/>
      <c r="BLO6" s="473"/>
      <c r="BLP6" s="473"/>
      <c r="BLQ6" s="473"/>
      <c r="BLR6" s="473"/>
      <c r="BLS6" s="473"/>
      <c r="BLT6" s="473"/>
      <c r="BLU6" s="473"/>
      <c r="BLV6" s="473"/>
      <c r="BLW6" s="473"/>
      <c r="BLX6" s="473"/>
      <c r="BLY6" s="473"/>
      <c r="BLZ6" s="473"/>
      <c r="BMA6" s="473"/>
      <c r="BMB6" s="473"/>
      <c r="BMC6" s="473"/>
      <c r="BMD6" s="473"/>
      <c r="BME6" s="473"/>
      <c r="BMF6" s="473"/>
      <c r="BMG6" s="473"/>
      <c r="BMH6" s="473"/>
      <c r="BMI6" s="473"/>
      <c r="BMJ6" s="473"/>
      <c r="BMK6" s="473"/>
      <c r="BML6" s="473"/>
      <c r="BMM6" s="473"/>
      <c r="BMN6" s="473"/>
      <c r="BMO6" s="473"/>
      <c r="BMP6" s="473"/>
      <c r="BMQ6" s="473"/>
      <c r="BMR6" s="473"/>
      <c r="BMS6" s="473"/>
      <c r="BMT6" s="473"/>
      <c r="BMU6" s="473"/>
      <c r="BMV6" s="473"/>
      <c r="BMW6" s="473"/>
      <c r="BMX6" s="473"/>
      <c r="BMY6" s="473"/>
      <c r="BMZ6" s="473"/>
      <c r="BNA6" s="473"/>
      <c r="BNB6" s="473"/>
      <c r="BNC6" s="473"/>
      <c r="BND6" s="473"/>
      <c r="BNE6" s="473"/>
      <c r="BNF6" s="473"/>
      <c r="BNG6" s="473"/>
      <c r="BNH6" s="473"/>
      <c r="BNI6" s="473"/>
      <c r="BNJ6" s="473"/>
      <c r="BNK6" s="473"/>
      <c r="BNL6" s="473"/>
      <c r="BNM6" s="473"/>
      <c r="BNN6" s="473"/>
      <c r="BNO6" s="473"/>
      <c r="BNP6" s="473"/>
      <c r="BNQ6" s="473"/>
      <c r="BNR6" s="473"/>
      <c r="BNS6" s="473"/>
      <c r="BNT6" s="473"/>
      <c r="BNU6" s="473"/>
      <c r="BNV6" s="473"/>
      <c r="BNW6" s="473"/>
      <c r="BNX6" s="473"/>
      <c r="BNY6" s="473"/>
      <c r="BNZ6" s="473"/>
      <c r="BOA6" s="473"/>
      <c r="BOB6" s="473"/>
      <c r="BOC6" s="473"/>
      <c r="BOD6" s="473"/>
      <c r="BOE6" s="473"/>
      <c r="BOF6" s="473"/>
      <c r="BOG6" s="473"/>
      <c r="BOH6" s="473"/>
      <c r="BOI6" s="473"/>
      <c r="BOJ6" s="473"/>
      <c r="BOK6" s="473"/>
      <c r="BOL6" s="473"/>
      <c r="BOM6" s="473"/>
      <c r="BON6" s="473"/>
      <c r="BOO6" s="473"/>
      <c r="BOP6" s="473"/>
      <c r="BOQ6" s="473"/>
      <c r="BOR6" s="473"/>
      <c r="BOS6" s="473"/>
      <c r="BOT6" s="473"/>
      <c r="BOU6" s="473"/>
      <c r="BOV6" s="473"/>
      <c r="BOW6" s="473"/>
      <c r="BOX6" s="473"/>
      <c r="BOY6" s="473"/>
      <c r="BOZ6" s="473"/>
      <c r="BPA6" s="473"/>
      <c r="BPB6" s="473"/>
      <c r="BPC6" s="473"/>
      <c r="BPD6" s="473"/>
      <c r="BPE6" s="473"/>
      <c r="BPF6" s="473"/>
      <c r="BPG6" s="473"/>
      <c r="BPH6" s="473"/>
      <c r="BPI6" s="473"/>
      <c r="BPJ6" s="473"/>
      <c r="BPK6" s="473"/>
      <c r="BPL6" s="473"/>
      <c r="BPM6" s="473"/>
      <c r="BPN6" s="473"/>
      <c r="BPO6" s="473"/>
      <c r="BPP6" s="473"/>
      <c r="BPQ6" s="473"/>
      <c r="BPR6" s="473"/>
      <c r="BPS6" s="473"/>
      <c r="BPT6" s="473"/>
      <c r="BPU6" s="473"/>
      <c r="BPV6" s="473"/>
      <c r="BPW6" s="473"/>
      <c r="BPX6" s="473"/>
      <c r="BPY6" s="473"/>
      <c r="BPZ6" s="473"/>
      <c r="BQA6" s="473"/>
      <c r="BQB6" s="473"/>
      <c r="BQC6" s="473"/>
      <c r="BQD6" s="473"/>
      <c r="BQE6" s="473"/>
      <c r="BQF6" s="473"/>
      <c r="BQG6" s="473"/>
      <c r="BQH6" s="473"/>
      <c r="BQI6" s="473"/>
      <c r="BQJ6" s="473"/>
      <c r="BQK6" s="473"/>
      <c r="BQL6" s="473"/>
      <c r="BQM6" s="473"/>
      <c r="BQN6" s="473"/>
      <c r="BQO6" s="473"/>
      <c r="BQP6" s="473"/>
      <c r="BQQ6" s="473"/>
      <c r="BQR6" s="473"/>
      <c r="BQS6" s="473"/>
      <c r="BQT6" s="473"/>
      <c r="BQU6" s="473"/>
      <c r="BQV6" s="473"/>
      <c r="BQW6" s="473"/>
      <c r="BQX6" s="473"/>
      <c r="BQY6" s="473"/>
      <c r="BQZ6" s="473"/>
      <c r="BRA6" s="473"/>
      <c r="BRB6" s="473"/>
      <c r="BRC6" s="473"/>
      <c r="BRD6" s="473"/>
      <c r="BRE6" s="473"/>
      <c r="BRF6" s="473"/>
      <c r="BRG6" s="473"/>
      <c r="BRH6" s="473"/>
      <c r="BRI6" s="473"/>
      <c r="BRJ6" s="473"/>
      <c r="BRK6" s="473"/>
      <c r="BRL6" s="473"/>
      <c r="BRM6" s="473"/>
      <c r="BRN6" s="473"/>
      <c r="BRO6" s="473"/>
      <c r="BRP6" s="473"/>
      <c r="BRQ6" s="473"/>
      <c r="BRR6" s="473"/>
      <c r="BRS6" s="473"/>
      <c r="BRT6" s="473"/>
      <c r="BRU6" s="473"/>
      <c r="BRV6" s="473"/>
      <c r="BRW6" s="473"/>
      <c r="BRX6" s="473"/>
      <c r="BRY6" s="473"/>
      <c r="BRZ6" s="473"/>
      <c r="BSA6" s="473"/>
      <c r="BSB6" s="473"/>
      <c r="BSC6" s="473"/>
      <c r="BSD6" s="473"/>
      <c r="BSE6" s="473"/>
      <c r="BSF6" s="473"/>
      <c r="BSG6" s="473"/>
      <c r="BSH6" s="473"/>
      <c r="BSI6" s="473"/>
      <c r="BSJ6" s="473"/>
      <c r="BSK6" s="473"/>
      <c r="BSL6" s="473"/>
      <c r="BSM6" s="473"/>
      <c r="BSN6" s="473"/>
      <c r="BSO6" s="473"/>
      <c r="BSP6" s="473"/>
      <c r="BSQ6" s="473"/>
      <c r="BSR6" s="473"/>
      <c r="BSS6" s="473"/>
      <c r="BST6" s="473"/>
      <c r="BSU6" s="473"/>
      <c r="BSV6" s="473"/>
      <c r="BSW6" s="473"/>
      <c r="BSX6" s="473"/>
      <c r="BSY6" s="473"/>
      <c r="BSZ6" s="473"/>
      <c r="BTA6" s="473"/>
      <c r="BTB6" s="473"/>
      <c r="BTC6" s="473"/>
      <c r="BTD6" s="473"/>
      <c r="BTE6" s="473"/>
      <c r="BTF6" s="473"/>
      <c r="BTG6" s="473"/>
      <c r="BTH6" s="473"/>
      <c r="BTI6" s="473"/>
      <c r="BTJ6" s="473"/>
      <c r="BTK6" s="473"/>
      <c r="BTL6" s="473"/>
      <c r="BTM6" s="473"/>
      <c r="BTN6" s="473"/>
      <c r="BTO6" s="473"/>
      <c r="BTP6" s="473"/>
      <c r="BTQ6" s="473"/>
      <c r="BTR6" s="473"/>
      <c r="BTS6" s="473"/>
      <c r="BTT6" s="473"/>
      <c r="BTU6" s="473"/>
      <c r="BTV6" s="473"/>
      <c r="BTW6" s="473"/>
      <c r="BTX6" s="473"/>
      <c r="BTY6" s="473"/>
      <c r="BTZ6" s="473"/>
      <c r="BUA6" s="473"/>
      <c r="BUB6" s="473"/>
      <c r="BUC6" s="473"/>
      <c r="BUD6" s="473"/>
      <c r="BUE6" s="473"/>
      <c r="BUF6" s="473"/>
      <c r="BUG6" s="473"/>
      <c r="BUH6" s="473"/>
      <c r="BUI6" s="473"/>
      <c r="BUJ6" s="473"/>
      <c r="BUK6" s="473"/>
      <c r="BUL6" s="473"/>
      <c r="BUM6" s="473"/>
      <c r="BUN6" s="473"/>
      <c r="BUO6" s="473"/>
      <c r="BUP6" s="473"/>
      <c r="BUQ6" s="473"/>
      <c r="BUR6" s="473"/>
      <c r="BUS6" s="473"/>
      <c r="BUT6" s="473"/>
      <c r="BUU6" s="473"/>
      <c r="BUV6" s="473"/>
      <c r="BUW6" s="473"/>
      <c r="BUX6" s="473"/>
      <c r="BUY6" s="473"/>
      <c r="BUZ6" s="473"/>
      <c r="BVA6" s="473"/>
      <c r="BVB6" s="473"/>
      <c r="BVC6" s="473"/>
      <c r="BVD6" s="473"/>
      <c r="BVE6" s="473"/>
      <c r="BVF6" s="473"/>
      <c r="BVG6" s="473"/>
      <c r="BVH6" s="473"/>
      <c r="BVI6" s="473"/>
      <c r="BVJ6" s="473"/>
      <c r="BVK6" s="473"/>
      <c r="BVL6" s="473"/>
      <c r="BVM6" s="473"/>
      <c r="BVN6" s="473"/>
      <c r="BVO6" s="473"/>
      <c r="BVP6" s="473"/>
      <c r="BVQ6" s="473"/>
      <c r="BVR6" s="473"/>
      <c r="BVS6" s="473"/>
      <c r="BVT6" s="473"/>
      <c r="BVU6" s="473"/>
      <c r="BVV6" s="473"/>
      <c r="BVW6" s="473"/>
      <c r="BVX6" s="473"/>
      <c r="BVY6" s="473"/>
      <c r="BVZ6" s="473"/>
      <c r="BWA6" s="473"/>
      <c r="BWB6" s="473"/>
      <c r="BWC6" s="473"/>
      <c r="BWD6" s="473"/>
      <c r="BWE6" s="473"/>
      <c r="BWF6" s="473"/>
      <c r="BWG6" s="473"/>
      <c r="BWH6" s="473"/>
      <c r="BWI6" s="473"/>
      <c r="BWJ6" s="473"/>
      <c r="BWK6" s="473"/>
      <c r="BWL6" s="473"/>
      <c r="BWM6" s="473"/>
      <c r="BWN6" s="473"/>
      <c r="BWO6" s="473"/>
      <c r="BWP6" s="473"/>
      <c r="BWQ6" s="473"/>
      <c r="BWR6" s="473"/>
      <c r="BWS6" s="473"/>
      <c r="BWT6" s="473"/>
      <c r="BWU6" s="473"/>
      <c r="BWV6" s="473"/>
      <c r="BWW6" s="473"/>
      <c r="BWX6" s="473"/>
      <c r="BWY6" s="473"/>
      <c r="BWZ6" s="473"/>
      <c r="BXA6" s="473"/>
      <c r="BXB6" s="473"/>
      <c r="BXC6" s="473"/>
      <c r="BXD6" s="473"/>
      <c r="BXE6" s="473"/>
      <c r="BXF6" s="473"/>
      <c r="BXG6" s="473"/>
      <c r="BXH6" s="473"/>
      <c r="BXI6" s="473"/>
      <c r="BXJ6" s="473"/>
      <c r="BXK6" s="473"/>
      <c r="BXL6" s="473"/>
      <c r="BXM6" s="473"/>
      <c r="BXN6" s="473"/>
      <c r="BXO6" s="473"/>
      <c r="BXP6" s="473"/>
      <c r="BXQ6" s="473"/>
      <c r="BXR6" s="473"/>
      <c r="BXS6" s="473"/>
      <c r="BXT6" s="473"/>
      <c r="BXU6" s="473"/>
      <c r="BXV6" s="473"/>
      <c r="BXW6" s="473"/>
      <c r="BXX6" s="473"/>
      <c r="BXY6" s="473"/>
      <c r="BXZ6" s="473"/>
      <c r="BYA6" s="473"/>
      <c r="BYB6" s="473"/>
      <c r="BYC6" s="473"/>
      <c r="BYD6" s="473"/>
      <c r="BYE6" s="473"/>
      <c r="BYF6" s="473"/>
      <c r="BYG6" s="473"/>
      <c r="BYH6" s="473"/>
      <c r="BYI6" s="473"/>
      <c r="BYJ6" s="473"/>
      <c r="BYK6" s="473"/>
      <c r="BYL6" s="473"/>
      <c r="BYM6" s="473"/>
      <c r="BYN6" s="473"/>
      <c r="BYO6" s="473"/>
      <c r="BYP6" s="473"/>
      <c r="BYQ6" s="473"/>
      <c r="BYR6" s="473"/>
      <c r="BYS6" s="473"/>
      <c r="BYT6" s="473"/>
      <c r="BYU6" s="473"/>
      <c r="BYV6" s="473"/>
      <c r="BYW6" s="473"/>
      <c r="BYX6" s="473"/>
      <c r="BYY6" s="473"/>
      <c r="BYZ6" s="473"/>
      <c r="BZA6" s="473"/>
      <c r="BZB6" s="473"/>
      <c r="BZC6" s="473"/>
      <c r="BZD6" s="473"/>
      <c r="BZE6" s="473"/>
      <c r="BZF6" s="473"/>
      <c r="BZG6" s="473"/>
      <c r="BZH6" s="473"/>
      <c r="BZI6" s="473"/>
      <c r="BZJ6" s="473"/>
      <c r="BZK6" s="473"/>
      <c r="BZL6" s="473"/>
      <c r="BZM6" s="473"/>
      <c r="BZN6" s="473"/>
      <c r="BZO6" s="473"/>
      <c r="BZP6" s="473"/>
      <c r="BZQ6" s="473"/>
      <c r="BZR6" s="473"/>
      <c r="BZS6" s="473"/>
      <c r="BZT6" s="473"/>
      <c r="BZU6" s="473"/>
      <c r="BZV6" s="473"/>
      <c r="BZW6" s="473"/>
      <c r="BZX6" s="473"/>
      <c r="BZY6" s="473"/>
      <c r="BZZ6" s="473"/>
      <c r="CAA6" s="473"/>
      <c r="CAB6" s="473"/>
      <c r="CAC6" s="473"/>
      <c r="CAD6" s="473"/>
      <c r="CAE6" s="473"/>
      <c r="CAF6" s="473"/>
      <c r="CAG6" s="473"/>
      <c r="CAH6" s="473"/>
      <c r="CAI6" s="473"/>
      <c r="CAJ6" s="473"/>
      <c r="CAK6" s="473"/>
      <c r="CAL6" s="473"/>
      <c r="CAM6" s="473"/>
      <c r="CAN6" s="473"/>
      <c r="CAO6" s="473"/>
      <c r="CAP6" s="473"/>
      <c r="CAQ6" s="473"/>
      <c r="CAR6" s="473"/>
      <c r="CAS6" s="473"/>
      <c r="CAT6" s="473"/>
      <c r="CAU6" s="473"/>
      <c r="CAV6" s="473"/>
      <c r="CAW6" s="473"/>
      <c r="CAX6" s="473"/>
      <c r="CAY6" s="473"/>
      <c r="CAZ6" s="473"/>
      <c r="CBA6" s="473"/>
      <c r="CBB6" s="473"/>
      <c r="CBC6" s="473"/>
      <c r="CBD6" s="473"/>
      <c r="CBE6" s="473"/>
      <c r="CBF6" s="473"/>
      <c r="CBG6" s="473"/>
      <c r="CBH6" s="473"/>
      <c r="CBI6" s="473"/>
      <c r="CBJ6" s="473"/>
      <c r="CBK6" s="473"/>
      <c r="CBL6" s="473"/>
      <c r="CBM6" s="473"/>
      <c r="CBN6" s="473"/>
      <c r="CBO6" s="473"/>
      <c r="CBP6" s="473"/>
      <c r="CBQ6" s="473"/>
      <c r="CBR6" s="473"/>
      <c r="CBS6" s="473"/>
      <c r="CBT6" s="473"/>
      <c r="CBU6" s="473"/>
      <c r="CBV6" s="473"/>
      <c r="CBW6" s="473"/>
      <c r="CBX6" s="473"/>
      <c r="CBY6" s="473"/>
      <c r="CBZ6" s="473"/>
      <c r="CCA6" s="473"/>
      <c r="CCB6" s="473"/>
      <c r="CCC6" s="473"/>
      <c r="CCD6" s="473"/>
      <c r="CCE6" s="473"/>
      <c r="CCF6" s="473"/>
      <c r="CCG6" s="473"/>
      <c r="CCH6" s="473"/>
      <c r="CCI6" s="473"/>
      <c r="CCJ6" s="473"/>
      <c r="CCK6" s="473"/>
      <c r="CCL6" s="473"/>
      <c r="CCM6" s="473"/>
      <c r="CCN6" s="473"/>
      <c r="CCO6" s="473"/>
      <c r="CCP6" s="473"/>
      <c r="CCQ6" s="473"/>
      <c r="CCR6" s="473"/>
      <c r="CCS6" s="473"/>
      <c r="CCT6" s="473"/>
      <c r="CCU6" s="473"/>
      <c r="CCV6" s="473"/>
      <c r="CCW6" s="473"/>
      <c r="CCX6" s="473"/>
      <c r="CCY6" s="473"/>
      <c r="CCZ6" s="473"/>
      <c r="CDA6" s="473"/>
      <c r="CDB6" s="473"/>
      <c r="CDC6" s="473"/>
      <c r="CDD6" s="473"/>
      <c r="CDE6" s="473"/>
      <c r="CDF6" s="473"/>
      <c r="CDG6" s="473"/>
      <c r="CDH6" s="473"/>
      <c r="CDI6" s="473"/>
      <c r="CDJ6" s="473"/>
      <c r="CDK6" s="473"/>
      <c r="CDL6" s="473"/>
      <c r="CDM6" s="473"/>
      <c r="CDN6" s="473"/>
      <c r="CDO6" s="473"/>
      <c r="CDP6" s="473"/>
      <c r="CDQ6" s="473"/>
      <c r="CDR6" s="473"/>
      <c r="CDS6" s="473"/>
      <c r="CDT6" s="473"/>
      <c r="CDU6" s="473"/>
      <c r="CDV6" s="473"/>
      <c r="CDW6" s="473"/>
      <c r="CDX6" s="473"/>
      <c r="CDY6" s="473"/>
      <c r="CDZ6" s="473"/>
      <c r="CEA6" s="473"/>
      <c r="CEB6" s="473"/>
      <c r="CEC6" s="473"/>
      <c r="CED6" s="473"/>
      <c r="CEE6" s="473"/>
      <c r="CEF6" s="473"/>
      <c r="CEG6" s="473"/>
      <c r="CEH6" s="473"/>
      <c r="CEI6" s="473"/>
      <c r="CEJ6" s="473"/>
      <c r="CEK6" s="473"/>
      <c r="CEL6" s="473"/>
      <c r="CEM6" s="473"/>
      <c r="CEN6" s="473"/>
      <c r="CEO6" s="473"/>
      <c r="CEP6" s="473"/>
      <c r="CEQ6" s="473"/>
      <c r="CER6" s="473"/>
      <c r="CES6" s="473"/>
      <c r="CET6" s="473"/>
      <c r="CEU6" s="473"/>
      <c r="CEV6" s="473"/>
      <c r="CEW6" s="473"/>
      <c r="CEX6" s="473"/>
      <c r="CEY6" s="473"/>
      <c r="CEZ6" s="473"/>
      <c r="CFA6" s="473"/>
      <c r="CFB6" s="473"/>
      <c r="CFC6" s="473"/>
      <c r="CFD6" s="473"/>
      <c r="CFE6" s="473"/>
      <c r="CFF6" s="473"/>
      <c r="CFG6" s="473"/>
      <c r="CFH6" s="473"/>
      <c r="CFI6" s="473"/>
      <c r="CFJ6" s="473"/>
      <c r="CFK6" s="473"/>
      <c r="CFL6" s="473"/>
      <c r="CFM6" s="473"/>
      <c r="CFN6" s="473"/>
      <c r="CFO6" s="473"/>
      <c r="CFP6" s="473"/>
      <c r="CFQ6" s="473"/>
      <c r="CFR6" s="473"/>
      <c r="CFS6" s="473"/>
      <c r="CFT6" s="473"/>
      <c r="CFU6" s="473"/>
      <c r="CFV6" s="473"/>
      <c r="CFW6" s="473"/>
      <c r="CFX6" s="473"/>
      <c r="CFY6" s="473"/>
      <c r="CFZ6" s="473"/>
      <c r="CGA6" s="473"/>
      <c r="CGB6" s="473"/>
      <c r="CGC6" s="473"/>
      <c r="CGD6" s="473"/>
      <c r="CGE6" s="473"/>
      <c r="CGF6" s="473"/>
      <c r="CGG6" s="473"/>
      <c r="CGH6" s="473"/>
      <c r="CGI6" s="473"/>
      <c r="CGJ6" s="473"/>
      <c r="CGK6" s="473"/>
      <c r="CGL6" s="473"/>
      <c r="CGM6" s="473"/>
      <c r="CGN6" s="473"/>
      <c r="CGO6" s="473"/>
      <c r="CGP6" s="473"/>
      <c r="CGQ6" s="473"/>
      <c r="CGR6" s="473"/>
      <c r="CGS6" s="473"/>
      <c r="CGT6" s="473"/>
      <c r="CGU6" s="473"/>
      <c r="CGV6" s="473"/>
      <c r="CGW6" s="473"/>
      <c r="CGX6" s="473"/>
      <c r="CGY6" s="473"/>
      <c r="CGZ6" s="473"/>
      <c r="CHA6" s="473"/>
      <c r="CHB6" s="473"/>
      <c r="CHC6" s="473"/>
      <c r="CHD6" s="473"/>
      <c r="CHE6" s="473"/>
      <c r="CHF6" s="473"/>
      <c r="CHG6" s="473"/>
      <c r="CHH6" s="473"/>
      <c r="CHI6" s="473"/>
      <c r="CHJ6" s="473"/>
      <c r="CHK6" s="473"/>
      <c r="CHL6" s="473"/>
      <c r="CHM6" s="473"/>
      <c r="CHN6" s="473"/>
      <c r="CHO6" s="473"/>
      <c r="CHP6" s="473"/>
      <c r="CHQ6" s="473"/>
      <c r="CHR6" s="473"/>
      <c r="CHS6" s="473"/>
      <c r="CHT6" s="473"/>
      <c r="CHU6" s="473"/>
      <c r="CHV6" s="473"/>
      <c r="CHW6" s="473"/>
      <c r="CHX6" s="473"/>
      <c r="CHY6" s="473"/>
      <c r="CHZ6" s="473"/>
      <c r="CIA6" s="473"/>
      <c r="CIB6" s="473"/>
      <c r="CIC6" s="473"/>
      <c r="CID6" s="473"/>
      <c r="CIE6" s="473"/>
      <c r="CIF6" s="473"/>
      <c r="CIG6" s="473"/>
      <c r="CIH6" s="473"/>
      <c r="CII6" s="473"/>
      <c r="CIJ6" s="473"/>
      <c r="CIK6" s="473"/>
      <c r="CIL6" s="473"/>
      <c r="CIM6" s="473"/>
      <c r="CIN6" s="473"/>
      <c r="CIO6" s="473"/>
      <c r="CIP6" s="473"/>
      <c r="CIQ6" s="473"/>
      <c r="CIR6" s="473"/>
      <c r="CIS6" s="473"/>
      <c r="CIT6" s="473"/>
      <c r="CIU6" s="473"/>
      <c r="CIV6" s="473"/>
      <c r="CIW6" s="473"/>
      <c r="CIX6" s="473"/>
      <c r="CIY6" s="473"/>
      <c r="CIZ6" s="473"/>
      <c r="CJA6" s="473"/>
      <c r="CJB6" s="473"/>
      <c r="CJC6" s="473"/>
      <c r="CJD6" s="473"/>
      <c r="CJE6" s="473"/>
      <c r="CJF6" s="473"/>
      <c r="CJG6" s="473"/>
      <c r="CJH6" s="473"/>
      <c r="CJI6" s="473"/>
      <c r="CJJ6" s="473"/>
      <c r="CJK6" s="473"/>
      <c r="CJL6" s="473"/>
      <c r="CJM6" s="473"/>
      <c r="CJN6" s="473"/>
      <c r="CJO6" s="473"/>
      <c r="CJP6" s="473"/>
      <c r="CJQ6" s="473"/>
      <c r="CJR6" s="473"/>
      <c r="CJS6" s="473"/>
      <c r="CJT6" s="473"/>
      <c r="CJU6" s="473"/>
      <c r="CJV6" s="473"/>
      <c r="CJW6" s="473"/>
      <c r="CJX6" s="473"/>
      <c r="CJY6" s="473"/>
      <c r="CJZ6" s="473"/>
      <c r="CKA6" s="473"/>
      <c r="CKB6" s="473"/>
      <c r="CKC6" s="473"/>
      <c r="CKD6" s="473"/>
      <c r="CKE6" s="473"/>
      <c r="CKF6" s="473"/>
      <c r="CKG6" s="473"/>
      <c r="CKH6" s="473"/>
      <c r="CKI6" s="473"/>
      <c r="CKJ6" s="473"/>
      <c r="CKK6" s="473"/>
      <c r="CKL6" s="473"/>
      <c r="CKM6" s="473"/>
      <c r="CKN6" s="473"/>
      <c r="CKO6" s="473"/>
      <c r="CKP6" s="473"/>
      <c r="CKQ6" s="473"/>
      <c r="CKR6" s="473"/>
      <c r="CKS6" s="473"/>
      <c r="CKT6" s="473"/>
      <c r="CKU6" s="473"/>
      <c r="CKV6" s="473"/>
      <c r="CKW6" s="473"/>
      <c r="CKX6" s="473"/>
      <c r="CKY6" s="473"/>
      <c r="CKZ6" s="473"/>
      <c r="CLA6" s="473"/>
      <c r="CLB6" s="473"/>
      <c r="CLC6" s="473"/>
      <c r="CLD6" s="473"/>
      <c r="CLE6" s="473"/>
      <c r="CLF6" s="473"/>
      <c r="CLG6" s="473"/>
      <c r="CLH6" s="473"/>
      <c r="CLI6" s="473"/>
      <c r="CLJ6" s="473"/>
      <c r="CLK6" s="473"/>
      <c r="CLL6" s="473"/>
      <c r="CLM6" s="473"/>
      <c r="CLN6" s="473"/>
      <c r="CLO6" s="473"/>
      <c r="CLP6" s="473"/>
      <c r="CLQ6" s="473"/>
      <c r="CLR6" s="473"/>
      <c r="CLS6" s="473"/>
      <c r="CLT6" s="473"/>
      <c r="CLU6" s="473"/>
      <c r="CLV6" s="473"/>
      <c r="CLW6" s="473"/>
      <c r="CLX6" s="473"/>
      <c r="CLY6" s="473"/>
      <c r="CLZ6" s="473"/>
      <c r="CMA6" s="473"/>
      <c r="CMB6" s="473"/>
      <c r="CMC6" s="473"/>
      <c r="CMD6" s="473"/>
      <c r="CME6" s="473"/>
      <c r="CMF6" s="473"/>
      <c r="CMG6" s="473"/>
      <c r="CMH6" s="473"/>
      <c r="CMI6" s="473"/>
      <c r="CMJ6" s="473"/>
      <c r="CMK6" s="473"/>
      <c r="CML6" s="473"/>
      <c r="CMM6" s="473"/>
      <c r="CMN6" s="473"/>
      <c r="CMO6" s="473"/>
      <c r="CMP6" s="473"/>
      <c r="CMQ6" s="473"/>
      <c r="CMR6" s="473"/>
      <c r="CMS6" s="473"/>
      <c r="CMT6" s="473"/>
      <c r="CMU6" s="473"/>
      <c r="CMV6" s="473"/>
      <c r="CMW6" s="473"/>
      <c r="CMX6" s="473"/>
      <c r="CMY6" s="473"/>
      <c r="CMZ6" s="473"/>
      <c r="CNA6" s="473"/>
      <c r="CNB6" s="473"/>
      <c r="CNC6" s="473"/>
      <c r="CND6" s="473"/>
      <c r="CNE6" s="473"/>
      <c r="CNF6" s="473"/>
      <c r="CNG6" s="473"/>
      <c r="CNH6" s="473"/>
      <c r="CNI6" s="473"/>
      <c r="CNJ6" s="473"/>
      <c r="CNK6" s="473"/>
      <c r="CNL6" s="473"/>
      <c r="CNM6" s="473"/>
      <c r="CNN6" s="473"/>
      <c r="CNO6" s="473"/>
      <c r="CNP6" s="473"/>
      <c r="CNQ6" s="473"/>
      <c r="CNR6" s="473"/>
      <c r="CNS6" s="473"/>
      <c r="CNT6" s="473"/>
      <c r="CNU6" s="473"/>
      <c r="CNV6" s="473"/>
      <c r="CNW6" s="473"/>
      <c r="CNX6" s="473"/>
      <c r="CNY6" s="473"/>
      <c r="CNZ6" s="473"/>
      <c r="COA6" s="473"/>
      <c r="COB6" s="473"/>
      <c r="COC6" s="473"/>
      <c r="COD6" s="473"/>
      <c r="COE6" s="473"/>
      <c r="COF6" s="473"/>
      <c r="COG6" s="473"/>
      <c r="COH6" s="473"/>
      <c r="COI6" s="473"/>
      <c r="COJ6" s="473"/>
      <c r="COK6" s="473"/>
      <c r="COL6" s="473"/>
      <c r="COM6" s="473"/>
      <c r="CON6" s="473"/>
      <c r="COO6" s="473"/>
      <c r="COP6" s="473"/>
      <c r="COQ6" s="473"/>
      <c r="COR6" s="473"/>
      <c r="COS6" s="473"/>
      <c r="COT6" s="473"/>
      <c r="COU6" s="473"/>
      <c r="COV6" s="473"/>
      <c r="COW6" s="473"/>
      <c r="COX6" s="473"/>
      <c r="COY6" s="473"/>
      <c r="COZ6" s="473"/>
      <c r="CPA6" s="473"/>
      <c r="CPB6" s="473"/>
      <c r="CPC6" s="473"/>
      <c r="CPD6" s="473"/>
      <c r="CPE6" s="473"/>
      <c r="CPF6" s="473"/>
      <c r="CPG6" s="473"/>
      <c r="CPH6" s="473"/>
      <c r="CPI6" s="473"/>
      <c r="CPJ6" s="473"/>
      <c r="CPK6" s="473"/>
      <c r="CPL6" s="473"/>
      <c r="CPM6" s="473"/>
      <c r="CPN6" s="473"/>
      <c r="CPO6" s="473"/>
      <c r="CPP6" s="473"/>
      <c r="CPQ6" s="473"/>
      <c r="CPR6" s="473"/>
      <c r="CPS6" s="473"/>
      <c r="CPT6" s="473"/>
      <c r="CPU6" s="473"/>
      <c r="CPV6" s="473"/>
      <c r="CPW6" s="473"/>
      <c r="CPX6" s="473"/>
      <c r="CPY6" s="473"/>
      <c r="CPZ6" s="473"/>
      <c r="CQA6" s="473"/>
      <c r="CQB6" s="473"/>
      <c r="CQC6" s="473"/>
      <c r="CQD6" s="473"/>
      <c r="CQE6" s="473"/>
      <c r="CQF6" s="473"/>
      <c r="CQG6" s="473"/>
      <c r="CQH6" s="473"/>
      <c r="CQI6" s="473"/>
      <c r="CQJ6" s="473"/>
      <c r="CQK6" s="473"/>
      <c r="CQL6" s="473"/>
      <c r="CQM6" s="473"/>
      <c r="CQN6" s="473"/>
      <c r="CQO6" s="473"/>
      <c r="CQP6" s="473"/>
      <c r="CQQ6" s="473"/>
      <c r="CQR6" s="473"/>
      <c r="CQS6" s="473"/>
      <c r="CQT6" s="473"/>
      <c r="CQU6" s="473"/>
      <c r="CQV6" s="473"/>
      <c r="CQW6" s="473"/>
      <c r="CQX6" s="473"/>
      <c r="CQY6" s="473"/>
      <c r="CQZ6" s="473"/>
      <c r="CRA6" s="473"/>
      <c r="CRB6" s="473"/>
      <c r="CRC6" s="473"/>
      <c r="CRD6" s="473"/>
      <c r="CRE6" s="473"/>
      <c r="CRF6" s="473"/>
      <c r="CRG6" s="473"/>
      <c r="CRH6" s="473"/>
      <c r="CRI6" s="473"/>
      <c r="CRJ6" s="473"/>
      <c r="CRK6" s="473"/>
      <c r="CRL6" s="473"/>
      <c r="CRM6" s="473"/>
      <c r="CRN6" s="473"/>
      <c r="CRO6" s="473"/>
      <c r="CRP6" s="473"/>
      <c r="CRQ6" s="473"/>
      <c r="CRR6" s="473"/>
      <c r="CRS6" s="473"/>
      <c r="CRT6" s="473"/>
      <c r="CRU6" s="473"/>
      <c r="CRV6" s="473"/>
      <c r="CRW6" s="473"/>
      <c r="CRX6" s="473"/>
      <c r="CRY6" s="473"/>
      <c r="CRZ6" s="473"/>
      <c r="CSA6" s="473"/>
      <c r="CSB6" s="473"/>
      <c r="CSC6" s="473"/>
      <c r="CSD6" s="473"/>
      <c r="CSE6" s="473"/>
      <c r="CSF6" s="473"/>
      <c r="CSG6" s="473"/>
      <c r="CSH6" s="473"/>
      <c r="CSI6" s="473"/>
      <c r="CSJ6" s="473"/>
      <c r="CSK6" s="473"/>
      <c r="CSL6" s="473"/>
      <c r="CSM6" s="473"/>
      <c r="CSN6" s="473"/>
      <c r="CSO6" s="473"/>
      <c r="CSP6" s="473"/>
      <c r="CSQ6" s="473"/>
      <c r="CSR6" s="473"/>
      <c r="CSS6" s="473"/>
      <c r="CST6" s="473"/>
      <c r="CSU6" s="473"/>
      <c r="CSV6" s="473"/>
      <c r="CSW6" s="473"/>
      <c r="CSX6" s="473"/>
      <c r="CSY6" s="473"/>
      <c r="CSZ6" s="473"/>
      <c r="CTA6" s="473"/>
      <c r="CTB6" s="473"/>
      <c r="CTC6" s="473"/>
      <c r="CTD6" s="473"/>
      <c r="CTE6" s="473"/>
      <c r="CTF6" s="473"/>
      <c r="CTG6" s="473"/>
      <c r="CTH6" s="473"/>
      <c r="CTI6" s="473"/>
      <c r="CTJ6" s="473"/>
      <c r="CTK6" s="473"/>
      <c r="CTL6" s="473"/>
      <c r="CTM6" s="473"/>
      <c r="CTN6" s="473"/>
      <c r="CTO6" s="473"/>
      <c r="CTP6" s="473"/>
      <c r="CTQ6" s="473"/>
      <c r="CTR6" s="473"/>
      <c r="CTS6" s="473"/>
      <c r="CTT6" s="473"/>
      <c r="CTU6" s="473"/>
      <c r="CTV6" s="473"/>
      <c r="CTW6" s="473"/>
      <c r="CTX6" s="473"/>
      <c r="CTY6" s="473"/>
      <c r="CTZ6" s="473"/>
      <c r="CUA6" s="473"/>
      <c r="CUB6" s="473"/>
      <c r="CUC6" s="473"/>
      <c r="CUD6" s="473"/>
      <c r="CUE6" s="473"/>
      <c r="CUF6" s="473"/>
      <c r="CUG6" s="473"/>
      <c r="CUH6" s="473"/>
      <c r="CUI6" s="473"/>
      <c r="CUJ6" s="473"/>
      <c r="CUK6" s="473"/>
      <c r="CUL6" s="473"/>
      <c r="CUM6" s="473"/>
      <c r="CUN6" s="473"/>
      <c r="CUO6" s="473"/>
      <c r="CUP6" s="473"/>
      <c r="CUQ6" s="473"/>
      <c r="CUR6" s="473"/>
      <c r="CUS6" s="473"/>
      <c r="CUT6" s="473"/>
      <c r="CUU6" s="473"/>
      <c r="CUV6" s="473"/>
      <c r="CUW6" s="473"/>
      <c r="CUX6" s="473"/>
      <c r="CUY6" s="473"/>
      <c r="CUZ6" s="473"/>
      <c r="CVA6" s="473"/>
      <c r="CVB6" s="473"/>
      <c r="CVC6" s="473"/>
      <c r="CVD6" s="473"/>
      <c r="CVE6" s="473"/>
      <c r="CVF6" s="473"/>
      <c r="CVG6" s="473"/>
      <c r="CVH6" s="473"/>
      <c r="CVI6" s="473"/>
      <c r="CVJ6" s="473"/>
      <c r="CVK6" s="473"/>
      <c r="CVL6" s="473"/>
      <c r="CVM6" s="473"/>
      <c r="CVN6" s="473"/>
      <c r="CVO6" s="473"/>
      <c r="CVP6" s="473"/>
      <c r="CVQ6" s="473"/>
      <c r="CVR6" s="473"/>
      <c r="CVS6" s="473"/>
      <c r="CVT6" s="473"/>
      <c r="CVU6" s="473"/>
      <c r="CVV6" s="473"/>
      <c r="CVW6" s="473"/>
      <c r="CVX6" s="473"/>
      <c r="CVY6" s="473"/>
      <c r="CVZ6" s="473"/>
      <c r="CWA6" s="473"/>
      <c r="CWB6" s="473"/>
      <c r="CWC6" s="473"/>
      <c r="CWD6" s="473"/>
      <c r="CWE6" s="473"/>
      <c r="CWF6" s="473"/>
      <c r="CWG6" s="473"/>
      <c r="CWH6" s="473"/>
      <c r="CWI6" s="473"/>
      <c r="CWJ6" s="473"/>
      <c r="CWK6" s="473"/>
      <c r="CWL6" s="473"/>
      <c r="CWM6" s="473"/>
      <c r="CWN6" s="473"/>
      <c r="CWO6" s="473"/>
      <c r="CWP6" s="473"/>
      <c r="CWQ6" s="473"/>
      <c r="CWR6" s="473"/>
      <c r="CWS6" s="473"/>
      <c r="CWT6" s="473"/>
      <c r="CWU6" s="473"/>
      <c r="CWV6" s="473"/>
      <c r="CWW6" s="473"/>
      <c r="CWX6" s="473"/>
      <c r="CWY6" s="473"/>
      <c r="CWZ6" s="473"/>
      <c r="CXA6" s="473"/>
      <c r="CXB6" s="473"/>
      <c r="CXC6" s="473"/>
      <c r="CXD6" s="473"/>
      <c r="CXE6" s="473"/>
      <c r="CXF6" s="473"/>
      <c r="CXG6" s="473"/>
      <c r="CXH6" s="473"/>
      <c r="CXI6" s="473"/>
      <c r="CXJ6" s="473"/>
      <c r="CXK6" s="473"/>
      <c r="CXL6" s="473"/>
      <c r="CXM6" s="473"/>
      <c r="CXN6" s="473"/>
      <c r="CXO6" s="473"/>
      <c r="CXP6" s="473"/>
      <c r="CXQ6" s="473"/>
      <c r="CXR6" s="473"/>
      <c r="CXS6" s="473"/>
      <c r="CXT6" s="473"/>
      <c r="CXU6" s="473"/>
      <c r="CXV6" s="473"/>
      <c r="CXW6" s="473"/>
      <c r="CXX6" s="473"/>
      <c r="CXY6" s="473"/>
      <c r="CXZ6" s="473"/>
      <c r="CYA6" s="473"/>
      <c r="CYB6" s="473"/>
      <c r="CYC6" s="473"/>
      <c r="CYD6" s="473"/>
      <c r="CYE6" s="473"/>
      <c r="CYF6" s="473"/>
      <c r="CYG6" s="473"/>
      <c r="CYH6" s="473"/>
      <c r="CYI6" s="473"/>
      <c r="CYJ6" s="473"/>
      <c r="CYK6" s="473"/>
      <c r="CYL6" s="473"/>
      <c r="CYM6" s="473"/>
      <c r="CYN6" s="473"/>
      <c r="CYO6" s="473"/>
      <c r="CYP6" s="473"/>
      <c r="CYQ6" s="473"/>
      <c r="CYR6" s="473"/>
      <c r="CYS6" s="473"/>
      <c r="CYT6" s="473"/>
      <c r="CYU6" s="473"/>
      <c r="CYV6" s="473"/>
      <c r="CYW6" s="473"/>
      <c r="CYX6" s="473"/>
      <c r="CYY6" s="473"/>
      <c r="CYZ6" s="473"/>
      <c r="CZA6" s="473"/>
      <c r="CZB6" s="473"/>
      <c r="CZC6" s="473"/>
      <c r="CZD6" s="473"/>
      <c r="CZE6" s="473"/>
      <c r="CZF6" s="473"/>
      <c r="CZG6" s="473"/>
      <c r="CZH6" s="473"/>
      <c r="CZI6" s="473"/>
      <c r="CZJ6" s="473"/>
      <c r="CZK6" s="473"/>
      <c r="CZL6" s="473"/>
      <c r="CZM6" s="473"/>
      <c r="CZN6" s="473"/>
      <c r="CZO6" s="473"/>
      <c r="CZP6" s="473"/>
      <c r="CZQ6" s="473"/>
      <c r="CZR6" s="473"/>
      <c r="CZS6" s="473"/>
      <c r="CZT6" s="473"/>
      <c r="CZU6" s="473"/>
      <c r="CZV6" s="473"/>
      <c r="CZW6" s="473"/>
      <c r="CZX6" s="473"/>
      <c r="CZY6" s="473"/>
      <c r="CZZ6" s="473"/>
      <c r="DAA6" s="473"/>
      <c r="DAB6" s="473"/>
      <c r="DAC6" s="473"/>
      <c r="DAD6" s="473"/>
      <c r="DAE6" s="473"/>
      <c r="DAF6" s="473"/>
      <c r="DAG6" s="473"/>
      <c r="DAH6" s="473"/>
      <c r="DAI6" s="473"/>
      <c r="DAJ6" s="473"/>
      <c r="DAK6" s="473"/>
      <c r="DAL6" s="473"/>
      <c r="DAM6" s="473"/>
      <c r="DAN6" s="473"/>
      <c r="DAO6" s="473"/>
      <c r="DAP6" s="473"/>
      <c r="DAQ6" s="473"/>
      <c r="DAR6" s="473"/>
      <c r="DAS6" s="473"/>
      <c r="DAT6" s="473"/>
      <c r="DAU6" s="473"/>
      <c r="DAV6" s="473"/>
      <c r="DAW6" s="473"/>
      <c r="DAX6" s="473"/>
      <c r="DAY6" s="473"/>
      <c r="DAZ6" s="473"/>
      <c r="DBA6" s="473"/>
      <c r="DBB6" s="473"/>
      <c r="DBC6" s="473"/>
      <c r="DBD6" s="473"/>
      <c r="DBE6" s="473"/>
      <c r="DBF6" s="473"/>
      <c r="DBG6" s="473"/>
      <c r="DBH6" s="473"/>
      <c r="DBI6" s="473"/>
      <c r="DBJ6" s="473"/>
      <c r="DBK6" s="473"/>
      <c r="DBL6" s="473"/>
      <c r="DBM6" s="473"/>
      <c r="DBN6" s="473"/>
      <c r="DBO6" s="473"/>
      <c r="DBP6" s="473"/>
      <c r="DBQ6" s="473"/>
      <c r="DBR6" s="473"/>
      <c r="DBS6" s="473"/>
      <c r="DBT6" s="473"/>
      <c r="DBU6" s="473"/>
      <c r="DBV6" s="473"/>
      <c r="DBW6" s="473"/>
      <c r="DBX6" s="473"/>
      <c r="DBY6" s="473"/>
      <c r="DBZ6" s="473"/>
      <c r="DCA6" s="473"/>
      <c r="DCB6" s="473"/>
      <c r="DCC6" s="473"/>
      <c r="DCD6" s="473"/>
      <c r="DCE6" s="473"/>
      <c r="DCF6" s="473"/>
      <c r="DCG6" s="473"/>
      <c r="DCH6" s="473"/>
      <c r="DCI6" s="473"/>
      <c r="DCJ6" s="473"/>
      <c r="DCK6" s="473"/>
      <c r="DCL6" s="473"/>
      <c r="DCM6" s="473"/>
      <c r="DCN6" s="473"/>
      <c r="DCO6" s="473"/>
      <c r="DCP6" s="473"/>
      <c r="DCQ6" s="473"/>
      <c r="DCR6" s="473"/>
      <c r="DCS6" s="473"/>
      <c r="DCT6" s="473"/>
      <c r="DCU6" s="473"/>
      <c r="DCV6" s="473"/>
      <c r="DCW6" s="473"/>
      <c r="DCX6" s="473"/>
      <c r="DCY6" s="473"/>
      <c r="DCZ6" s="473"/>
      <c r="DDA6" s="473"/>
      <c r="DDB6" s="473"/>
      <c r="DDC6" s="473"/>
      <c r="DDD6" s="473"/>
      <c r="DDE6" s="473"/>
      <c r="DDF6" s="473"/>
      <c r="DDG6" s="473"/>
      <c r="DDH6" s="473"/>
      <c r="DDI6" s="473"/>
      <c r="DDJ6" s="473"/>
      <c r="DDK6" s="473"/>
      <c r="DDL6" s="473"/>
      <c r="DDM6" s="473"/>
      <c r="DDN6" s="473"/>
      <c r="DDO6" s="473"/>
      <c r="DDP6" s="473"/>
      <c r="DDQ6" s="473"/>
      <c r="DDR6" s="473"/>
      <c r="DDS6" s="473"/>
      <c r="DDT6" s="473"/>
      <c r="DDU6" s="473"/>
      <c r="DDV6" s="473"/>
      <c r="DDW6" s="473"/>
      <c r="DDX6" s="473"/>
      <c r="DDY6" s="473"/>
      <c r="DDZ6" s="473"/>
      <c r="DEA6" s="473"/>
      <c r="DEB6" s="473"/>
      <c r="DEC6" s="473"/>
      <c r="DED6" s="473"/>
      <c r="DEE6" s="473"/>
      <c r="DEF6" s="473"/>
      <c r="DEG6" s="473"/>
      <c r="DEH6" s="473"/>
      <c r="DEI6" s="473"/>
      <c r="DEJ6" s="473"/>
      <c r="DEK6" s="473"/>
      <c r="DEL6" s="473"/>
      <c r="DEM6" s="473"/>
      <c r="DEN6" s="473"/>
      <c r="DEO6" s="473"/>
      <c r="DEP6" s="473"/>
      <c r="DEQ6" s="473"/>
      <c r="DER6" s="473"/>
      <c r="DES6" s="473"/>
      <c r="DET6" s="473"/>
      <c r="DEU6" s="473"/>
      <c r="DEV6" s="473"/>
      <c r="DEW6" s="473"/>
      <c r="DEX6" s="473"/>
      <c r="DEY6" s="473"/>
      <c r="DEZ6" s="473"/>
      <c r="DFA6" s="473"/>
      <c r="DFB6" s="473"/>
      <c r="DFC6" s="473"/>
      <c r="DFD6" s="473"/>
      <c r="DFE6" s="473"/>
      <c r="DFF6" s="473"/>
      <c r="DFG6" s="473"/>
      <c r="DFH6" s="473"/>
      <c r="DFI6" s="473"/>
      <c r="DFJ6" s="473"/>
      <c r="DFK6" s="473"/>
      <c r="DFL6" s="473"/>
      <c r="DFM6" s="473"/>
      <c r="DFN6" s="473"/>
      <c r="DFO6" s="473"/>
      <c r="DFP6" s="473"/>
      <c r="DFQ6" s="473"/>
      <c r="DFR6" s="473"/>
      <c r="DFS6" s="473"/>
      <c r="DFT6" s="473"/>
      <c r="DFU6" s="473"/>
      <c r="DFV6" s="473"/>
      <c r="DFW6" s="473"/>
      <c r="DFX6" s="473"/>
      <c r="DFY6" s="473"/>
      <c r="DFZ6" s="473"/>
      <c r="DGA6" s="473"/>
      <c r="DGB6" s="473"/>
      <c r="DGC6" s="473"/>
      <c r="DGD6" s="473"/>
      <c r="DGE6" s="473"/>
      <c r="DGF6" s="473"/>
      <c r="DGG6" s="473"/>
      <c r="DGH6" s="473"/>
      <c r="DGI6" s="473"/>
      <c r="DGJ6" s="473"/>
      <c r="DGK6" s="473"/>
      <c r="DGL6" s="473"/>
      <c r="DGM6" s="473"/>
      <c r="DGN6" s="473"/>
      <c r="DGO6" s="473"/>
      <c r="DGP6" s="473"/>
      <c r="DGQ6" s="473"/>
      <c r="DGR6" s="473"/>
      <c r="DGS6" s="473"/>
      <c r="DGT6" s="473"/>
      <c r="DGU6" s="473"/>
      <c r="DGV6" s="473"/>
      <c r="DGW6" s="473"/>
      <c r="DGX6" s="473"/>
      <c r="DGY6" s="473"/>
      <c r="DGZ6" s="473"/>
      <c r="DHA6" s="473"/>
      <c r="DHB6" s="473"/>
      <c r="DHC6" s="473"/>
      <c r="DHD6" s="473"/>
      <c r="DHE6" s="473"/>
      <c r="DHF6" s="473"/>
      <c r="DHG6" s="473"/>
      <c r="DHH6" s="473"/>
      <c r="DHI6" s="473"/>
      <c r="DHJ6" s="473"/>
      <c r="DHK6" s="473"/>
      <c r="DHL6" s="473"/>
      <c r="DHM6" s="473"/>
      <c r="DHN6" s="473"/>
      <c r="DHO6" s="473"/>
      <c r="DHP6" s="473"/>
      <c r="DHQ6" s="473"/>
      <c r="DHR6" s="473"/>
      <c r="DHS6" s="473"/>
      <c r="DHT6" s="473"/>
      <c r="DHU6" s="473"/>
      <c r="DHV6" s="473"/>
      <c r="DHW6" s="473"/>
      <c r="DHX6" s="473"/>
      <c r="DHY6" s="473"/>
      <c r="DHZ6" s="473"/>
      <c r="DIA6" s="473"/>
      <c r="DIB6" s="473"/>
      <c r="DIC6" s="473"/>
      <c r="DID6" s="473"/>
      <c r="DIE6" s="473"/>
      <c r="DIF6" s="473"/>
      <c r="DIG6" s="473"/>
      <c r="DIH6" s="473"/>
      <c r="DII6" s="473"/>
      <c r="DIJ6" s="473"/>
      <c r="DIK6" s="473"/>
      <c r="DIL6" s="473"/>
      <c r="DIM6" s="473"/>
      <c r="DIN6" s="473"/>
      <c r="DIO6" s="473"/>
      <c r="DIP6" s="473"/>
      <c r="DIQ6" s="473"/>
      <c r="DIR6" s="473"/>
      <c r="DIS6" s="473"/>
      <c r="DIT6" s="473"/>
      <c r="DIU6" s="473"/>
      <c r="DIV6" s="473"/>
      <c r="DIW6" s="473"/>
      <c r="DIX6" s="473"/>
      <c r="DIY6" s="473"/>
      <c r="DIZ6" s="473"/>
      <c r="DJA6" s="473"/>
      <c r="DJB6" s="473"/>
      <c r="DJC6" s="473"/>
      <c r="DJD6" s="473"/>
      <c r="DJE6" s="473"/>
      <c r="DJF6" s="473"/>
      <c r="DJG6" s="473"/>
      <c r="DJH6" s="473"/>
      <c r="DJI6" s="473"/>
      <c r="DJJ6" s="473"/>
      <c r="DJK6" s="473"/>
      <c r="DJL6" s="473"/>
      <c r="DJM6" s="473"/>
      <c r="DJN6" s="473"/>
      <c r="DJO6" s="473"/>
      <c r="DJP6" s="473"/>
      <c r="DJQ6" s="473"/>
      <c r="DJR6" s="473"/>
      <c r="DJS6" s="473"/>
      <c r="DJT6" s="473"/>
      <c r="DJU6" s="473"/>
      <c r="DJV6" s="473"/>
      <c r="DJW6" s="473"/>
      <c r="DJX6" s="473"/>
      <c r="DJY6" s="473"/>
      <c r="DJZ6" s="473"/>
      <c r="DKA6" s="473"/>
      <c r="DKB6" s="473"/>
      <c r="DKC6" s="473"/>
      <c r="DKD6" s="473"/>
      <c r="DKE6" s="473"/>
      <c r="DKF6" s="473"/>
      <c r="DKG6" s="473"/>
      <c r="DKH6" s="473"/>
      <c r="DKI6" s="473"/>
      <c r="DKJ6" s="473"/>
      <c r="DKK6" s="473"/>
      <c r="DKL6" s="473"/>
      <c r="DKM6" s="473"/>
      <c r="DKN6" s="473"/>
      <c r="DKO6" s="473"/>
      <c r="DKP6" s="473"/>
      <c r="DKQ6" s="473"/>
      <c r="DKR6" s="473"/>
      <c r="DKS6" s="473"/>
      <c r="DKT6" s="473"/>
      <c r="DKU6" s="473"/>
      <c r="DKV6" s="473"/>
      <c r="DKW6" s="473"/>
      <c r="DKX6" s="473"/>
      <c r="DKY6" s="473"/>
      <c r="DKZ6" s="473"/>
      <c r="DLA6" s="473"/>
      <c r="DLB6" s="473"/>
      <c r="DLC6" s="473"/>
      <c r="DLD6" s="473"/>
      <c r="DLE6" s="473"/>
      <c r="DLF6" s="473"/>
      <c r="DLG6" s="473"/>
      <c r="DLH6" s="473"/>
      <c r="DLI6" s="473"/>
      <c r="DLJ6" s="473"/>
      <c r="DLK6" s="473"/>
      <c r="DLL6" s="473"/>
      <c r="DLM6" s="473"/>
      <c r="DLN6" s="473"/>
      <c r="DLO6" s="473"/>
      <c r="DLP6" s="473"/>
      <c r="DLQ6" s="473"/>
      <c r="DLR6" s="473"/>
      <c r="DLS6" s="473"/>
      <c r="DLT6" s="473"/>
      <c r="DLU6" s="473"/>
      <c r="DLV6" s="473"/>
      <c r="DLW6" s="473"/>
      <c r="DLX6" s="473"/>
      <c r="DLY6" s="473"/>
      <c r="DLZ6" s="473"/>
      <c r="DMA6" s="473"/>
      <c r="DMB6" s="473"/>
      <c r="DMC6" s="473"/>
      <c r="DMD6" s="473"/>
      <c r="DME6" s="473"/>
      <c r="DMF6" s="473"/>
      <c r="DMG6" s="473"/>
      <c r="DMH6" s="473"/>
      <c r="DMI6" s="473"/>
      <c r="DMJ6" s="473"/>
      <c r="DMK6" s="473"/>
      <c r="DML6" s="473"/>
      <c r="DMM6" s="473"/>
      <c r="DMN6" s="473"/>
      <c r="DMO6" s="473"/>
      <c r="DMP6" s="473"/>
      <c r="DMQ6" s="473"/>
      <c r="DMR6" s="473"/>
      <c r="DMS6" s="473"/>
      <c r="DMT6" s="473"/>
      <c r="DMU6" s="473"/>
      <c r="DMV6" s="473"/>
      <c r="DMW6" s="473"/>
      <c r="DMX6" s="473"/>
      <c r="DMY6" s="473"/>
      <c r="DMZ6" s="473"/>
      <c r="DNA6" s="473"/>
      <c r="DNB6" s="473"/>
      <c r="DNC6" s="473"/>
      <c r="DND6" s="473"/>
      <c r="DNE6" s="473"/>
      <c r="DNF6" s="473"/>
      <c r="DNG6" s="473"/>
      <c r="DNH6" s="473"/>
      <c r="DNI6" s="473"/>
      <c r="DNJ6" s="473"/>
      <c r="DNK6" s="473"/>
      <c r="DNL6" s="473"/>
      <c r="DNM6" s="473"/>
      <c r="DNN6" s="473"/>
      <c r="DNO6" s="473"/>
      <c r="DNP6" s="473"/>
      <c r="DNQ6" s="473"/>
      <c r="DNR6" s="473"/>
      <c r="DNS6" s="473"/>
      <c r="DNT6" s="473"/>
      <c r="DNU6" s="473"/>
      <c r="DNV6" s="473"/>
      <c r="DNW6" s="473"/>
      <c r="DNX6" s="473"/>
      <c r="DNY6" s="473"/>
      <c r="DNZ6" s="473"/>
      <c r="DOA6" s="473"/>
      <c r="DOB6" s="473"/>
      <c r="DOC6" s="473"/>
      <c r="DOD6" s="473"/>
      <c r="DOE6" s="473"/>
      <c r="DOF6" s="473"/>
      <c r="DOG6" s="473"/>
      <c r="DOH6" s="473"/>
      <c r="DOI6" s="473"/>
      <c r="DOJ6" s="473"/>
      <c r="DOK6" s="473"/>
      <c r="DOL6" s="473"/>
      <c r="DOM6" s="473"/>
      <c r="DON6" s="473"/>
      <c r="DOO6" s="473"/>
      <c r="DOP6" s="473"/>
      <c r="DOQ6" s="473"/>
      <c r="DOR6" s="473"/>
      <c r="DOS6" s="473"/>
      <c r="DOT6" s="473"/>
      <c r="DOU6" s="473"/>
      <c r="DOV6" s="473"/>
      <c r="DOW6" s="473"/>
      <c r="DOX6" s="473"/>
      <c r="DOY6" s="473"/>
      <c r="DOZ6" s="473"/>
      <c r="DPA6" s="473"/>
      <c r="DPB6" s="473"/>
      <c r="DPC6" s="473"/>
      <c r="DPD6" s="473"/>
      <c r="DPE6" s="473"/>
      <c r="DPF6" s="473"/>
      <c r="DPG6" s="473"/>
      <c r="DPH6" s="473"/>
      <c r="DPI6" s="473"/>
      <c r="DPJ6" s="473"/>
      <c r="DPK6" s="473"/>
      <c r="DPL6" s="473"/>
      <c r="DPM6" s="473"/>
      <c r="DPN6" s="473"/>
      <c r="DPO6" s="473"/>
      <c r="DPP6" s="473"/>
      <c r="DPQ6" s="473"/>
      <c r="DPR6" s="473"/>
      <c r="DPS6" s="473"/>
      <c r="DPT6" s="473"/>
      <c r="DPU6" s="473"/>
      <c r="DPV6" s="473"/>
      <c r="DPW6" s="473"/>
      <c r="DPX6" s="473"/>
      <c r="DPY6" s="473"/>
      <c r="DPZ6" s="473"/>
      <c r="DQA6" s="473"/>
      <c r="DQB6" s="473"/>
      <c r="DQC6" s="473"/>
      <c r="DQD6" s="473"/>
      <c r="DQE6" s="473"/>
      <c r="DQF6" s="473"/>
      <c r="DQG6" s="473"/>
      <c r="DQH6" s="473"/>
      <c r="DQI6" s="473"/>
      <c r="DQJ6" s="473"/>
      <c r="DQK6" s="473"/>
      <c r="DQL6" s="473"/>
      <c r="DQM6" s="473"/>
      <c r="DQN6" s="473"/>
      <c r="DQO6" s="473"/>
      <c r="DQP6" s="473"/>
      <c r="DQQ6" s="473"/>
      <c r="DQR6" s="473"/>
      <c r="DQS6" s="473"/>
      <c r="DQT6" s="473"/>
      <c r="DQU6" s="473"/>
      <c r="DQV6" s="473"/>
      <c r="DQW6" s="473"/>
      <c r="DQX6" s="473"/>
      <c r="DQY6" s="473"/>
      <c r="DQZ6" s="473"/>
      <c r="DRA6" s="473"/>
      <c r="DRB6" s="473"/>
      <c r="DRC6" s="473"/>
      <c r="DRD6" s="473"/>
      <c r="DRE6" s="473"/>
      <c r="DRF6" s="473"/>
      <c r="DRG6" s="473"/>
      <c r="DRH6" s="473"/>
      <c r="DRI6" s="473"/>
      <c r="DRJ6" s="473"/>
      <c r="DRK6" s="473"/>
      <c r="DRL6" s="473"/>
      <c r="DRM6" s="473"/>
      <c r="DRN6" s="473"/>
      <c r="DRO6" s="473"/>
      <c r="DRP6" s="473"/>
      <c r="DRQ6" s="473"/>
      <c r="DRR6" s="473"/>
      <c r="DRS6" s="473"/>
      <c r="DRT6" s="473"/>
      <c r="DRU6" s="473"/>
      <c r="DRV6" s="473"/>
      <c r="DRW6" s="473"/>
      <c r="DRX6" s="473"/>
      <c r="DRY6" s="473"/>
      <c r="DRZ6" s="473"/>
      <c r="DSA6" s="473"/>
      <c r="DSB6" s="473"/>
      <c r="DSC6" s="473"/>
      <c r="DSD6" s="473"/>
      <c r="DSE6" s="473"/>
      <c r="DSF6" s="473"/>
      <c r="DSG6" s="473"/>
      <c r="DSH6" s="473"/>
      <c r="DSI6" s="473"/>
      <c r="DSJ6" s="473"/>
      <c r="DSK6" s="473"/>
      <c r="DSL6" s="473"/>
      <c r="DSM6" s="473"/>
      <c r="DSN6" s="473"/>
      <c r="DSO6" s="473"/>
      <c r="DSP6" s="473"/>
      <c r="DSQ6" s="473"/>
      <c r="DSR6" s="473"/>
      <c r="DSS6" s="473"/>
      <c r="DST6" s="473"/>
      <c r="DSU6" s="473"/>
      <c r="DSV6" s="473"/>
      <c r="DSW6" s="473"/>
      <c r="DSX6" s="473"/>
      <c r="DSY6" s="473"/>
      <c r="DSZ6" s="473"/>
      <c r="DTA6" s="473"/>
      <c r="DTB6" s="473"/>
      <c r="DTC6" s="473"/>
      <c r="DTD6" s="473"/>
      <c r="DTE6" s="473"/>
      <c r="DTF6" s="473"/>
      <c r="DTG6" s="473"/>
      <c r="DTH6" s="473"/>
      <c r="DTI6" s="473"/>
      <c r="DTJ6" s="473"/>
      <c r="DTK6" s="473"/>
      <c r="DTL6" s="473"/>
      <c r="DTM6" s="473"/>
      <c r="DTN6" s="473"/>
      <c r="DTO6" s="473"/>
      <c r="DTP6" s="473"/>
      <c r="DTQ6" s="473"/>
      <c r="DTR6" s="473"/>
      <c r="DTS6" s="473"/>
      <c r="DTT6" s="473"/>
      <c r="DTU6" s="473"/>
      <c r="DTV6" s="473"/>
      <c r="DTW6" s="473"/>
      <c r="DTX6" s="473"/>
      <c r="DTY6" s="473"/>
      <c r="DTZ6" s="473"/>
      <c r="DUA6" s="473"/>
      <c r="DUB6" s="473"/>
      <c r="DUC6" s="473"/>
      <c r="DUD6" s="473"/>
      <c r="DUE6" s="473"/>
      <c r="DUF6" s="473"/>
      <c r="DUG6" s="473"/>
      <c r="DUH6" s="473"/>
      <c r="DUI6" s="473"/>
      <c r="DUJ6" s="473"/>
      <c r="DUK6" s="473"/>
      <c r="DUL6" s="473"/>
      <c r="DUM6" s="473"/>
      <c r="DUN6" s="473"/>
      <c r="DUO6" s="473"/>
      <c r="DUP6" s="473"/>
      <c r="DUQ6" s="473"/>
      <c r="DUR6" s="473"/>
      <c r="DUS6" s="473"/>
      <c r="DUT6" s="473"/>
      <c r="DUU6" s="473"/>
      <c r="DUV6" s="473"/>
      <c r="DUW6" s="473"/>
      <c r="DUX6" s="473"/>
      <c r="DUY6" s="473"/>
      <c r="DUZ6" s="473"/>
      <c r="DVA6" s="473"/>
      <c r="DVB6" s="473"/>
      <c r="DVC6" s="473"/>
      <c r="DVD6" s="473"/>
      <c r="DVE6" s="473"/>
      <c r="DVF6" s="473"/>
      <c r="DVG6" s="473"/>
      <c r="DVH6" s="473"/>
      <c r="DVI6" s="473"/>
      <c r="DVJ6" s="473"/>
      <c r="DVK6" s="473"/>
      <c r="DVL6" s="473"/>
      <c r="DVM6" s="473"/>
      <c r="DVN6" s="473"/>
      <c r="DVO6" s="473"/>
      <c r="DVP6" s="473"/>
      <c r="DVQ6" s="473"/>
      <c r="DVR6" s="473"/>
      <c r="DVS6" s="473"/>
      <c r="DVT6" s="473"/>
      <c r="DVU6" s="473"/>
      <c r="DVV6" s="473"/>
      <c r="DVW6" s="473"/>
      <c r="DVX6" s="473"/>
      <c r="DVY6" s="473"/>
      <c r="DVZ6" s="473"/>
      <c r="DWA6" s="473"/>
      <c r="DWB6" s="473"/>
      <c r="DWC6" s="473"/>
      <c r="DWD6" s="473"/>
      <c r="DWE6" s="473"/>
      <c r="DWF6" s="473"/>
      <c r="DWG6" s="473"/>
      <c r="DWH6" s="473"/>
      <c r="DWI6" s="473"/>
      <c r="DWJ6" s="473"/>
      <c r="DWK6" s="473"/>
      <c r="DWL6" s="473"/>
      <c r="DWM6" s="473"/>
      <c r="DWN6" s="473"/>
      <c r="DWO6" s="473"/>
      <c r="DWP6" s="473"/>
      <c r="DWQ6" s="473"/>
      <c r="DWR6" s="473"/>
      <c r="DWS6" s="473"/>
      <c r="DWT6" s="473"/>
      <c r="DWU6" s="473"/>
      <c r="DWV6" s="473"/>
      <c r="DWW6" s="473"/>
      <c r="DWX6" s="473"/>
      <c r="DWY6" s="473"/>
      <c r="DWZ6" s="473"/>
      <c r="DXA6" s="473"/>
      <c r="DXB6" s="473"/>
      <c r="DXC6" s="473"/>
      <c r="DXD6" s="473"/>
      <c r="DXE6" s="473"/>
      <c r="DXF6" s="473"/>
      <c r="DXG6" s="473"/>
      <c r="DXH6" s="473"/>
      <c r="DXI6" s="473"/>
      <c r="DXJ6" s="473"/>
      <c r="DXK6" s="473"/>
      <c r="DXL6" s="473"/>
      <c r="DXM6" s="473"/>
      <c r="DXN6" s="473"/>
      <c r="DXO6" s="473"/>
      <c r="DXP6" s="473"/>
      <c r="DXQ6" s="473"/>
      <c r="DXR6" s="473"/>
      <c r="DXS6" s="473"/>
      <c r="DXT6" s="473"/>
      <c r="DXU6" s="473"/>
      <c r="DXV6" s="473"/>
      <c r="DXW6" s="473"/>
      <c r="DXX6" s="473"/>
      <c r="DXY6" s="473"/>
      <c r="DXZ6" s="473"/>
      <c r="DYA6" s="473"/>
      <c r="DYB6" s="473"/>
      <c r="DYC6" s="473"/>
      <c r="DYD6" s="473"/>
      <c r="DYE6" s="473"/>
      <c r="DYF6" s="473"/>
      <c r="DYG6" s="473"/>
      <c r="DYH6" s="473"/>
      <c r="DYI6" s="473"/>
      <c r="DYJ6" s="473"/>
      <c r="DYK6" s="473"/>
      <c r="DYL6" s="473"/>
      <c r="DYM6" s="473"/>
      <c r="DYN6" s="473"/>
      <c r="DYO6" s="473"/>
      <c r="DYP6" s="473"/>
      <c r="DYQ6" s="473"/>
      <c r="DYR6" s="473"/>
      <c r="DYS6" s="473"/>
      <c r="DYT6" s="473"/>
      <c r="DYU6" s="473"/>
      <c r="DYV6" s="473"/>
      <c r="DYW6" s="473"/>
      <c r="DYX6" s="473"/>
      <c r="DYY6" s="473"/>
      <c r="DYZ6" s="473"/>
      <c r="DZA6" s="473"/>
      <c r="DZB6" s="473"/>
      <c r="DZC6" s="473"/>
      <c r="DZD6" s="473"/>
      <c r="DZE6" s="473"/>
      <c r="DZF6" s="473"/>
      <c r="DZG6" s="473"/>
      <c r="DZH6" s="473"/>
      <c r="DZI6" s="473"/>
      <c r="DZJ6" s="473"/>
      <c r="DZK6" s="473"/>
      <c r="DZL6" s="473"/>
      <c r="DZM6" s="473"/>
      <c r="DZN6" s="473"/>
      <c r="DZO6" s="473"/>
      <c r="DZP6" s="473"/>
      <c r="DZQ6" s="473"/>
      <c r="DZR6" s="473"/>
      <c r="DZS6" s="473"/>
      <c r="DZT6" s="473"/>
      <c r="DZU6" s="473"/>
      <c r="DZV6" s="473"/>
      <c r="DZW6" s="473"/>
      <c r="DZX6" s="473"/>
      <c r="DZY6" s="473"/>
      <c r="DZZ6" s="473"/>
      <c r="EAA6" s="473"/>
      <c r="EAB6" s="473"/>
      <c r="EAC6" s="473"/>
      <c r="EAD6" s="473"/>
      <c r="EAE6" s="473"/>
      <c r="EAF6" s="473"/>
      <c r="EAG6" s="473"/>
      <c r="EAH6" s="473"/>
      <c r="EAI6" s="473"/>
      <c r="EAJ6" s="473"/>
      <c r="EAK6" s="473"/>
      <c r="EAL6" s="473"/>
      <c r="EAM6" s="473"/>
      <c r="EAN6" s="473"/>
      <c r="EAO6" s="473"/>
      <c r="EAP6" s="473"/>
      <c r="EAQ6" s="473"/>
      <c r="EAR6" s="473"/>
      <c r="EAS6" s="473"/>
      <c r="EAT6" s="473"/>
      <c r="EAU6" s="473"/>
      <c r="EAV6" s="473"/>
      <c r="EAW6" s="473"/>
      <c r="EAX6" s="473"/>
      <c r="EAY6" s="473"/>
      <c r="EAZ6" s="473"/>
      <c r="EBA6" s="473"/>
      <c r="EBB6" s="473"/>
      <c r="EBC6" s="473"/>
      <c r="EBD6" s="473"/>
      <c r="EBE6" s="473"/>
      <c r="EBF6" s="473"/>
      <c r="EBG6" s="473"/>
      <c r="EBH6" s="473"/>
      <c r="EBI6" s="473"/>
      <c r="EBJ6" s="473"/>
      <c r="EBK6" s="473"/>
      <c r="EBL6" s="473"/>
      <c r="EBM6" s="473"/>
      <c r="EBN6" s="473"/>
      <c r="EBO6" s="473"/>
      <c r="EBP6" s="473"/>
      <c r="EBQ6" s="473"/>
      <c r="EBR6" s="473"/>
      <c r="EBS6" s="473"/>
      <c r="EBT6" s="473"/>
      <c r="EBU6" s="473"/>
      <c r="EBV6" s="473"/>
      <c r="EBW6" s="473"/>
      <c r="EBX6" s="473"/>
      <c r="EBY6" s="473"/>
      <c r="EBZ6" s="473"/>
      <c r="ECA6" s="473"/>
      <c r="ECB6" s="473"/>
      <c r="ECC6" s="473"/>
      <c r="ECD6" s="473"/>
      <c r="ECE6" s="473"/>
      <c r="ECF6" s="473"/>
      <c r="ECG6" s="473"/>
      <c r="ECH6" s="473"/>
      <c r="ECI6" s="473"/>
      <c r="ECJ6" s="473"/>
      <c r="ECK6" s="473"/>
      <c r="ECL6" s="473"/>
      <c r="ECM6" s="473"/>
      <c r="ECN6" s="473"/>
      <c r="ECO6" s="473"/>
      <c r="ECP6" s="473"/>
      <c r="ECQ6" s="473"/>
      <c r="ECR6" s="473"/>
      <c r="ECS6" s="473"/>
      <c r="ECT6" s="473"/>
      <c r="ECU6" s="473"/>
      <c r="ECV6" s="473"/>
      <c r="ECW6" s="473"/>
      <c r="ECX6" s="473"/>
      <c r="ECY6" s="473"/>
      <c r="ECZ6" s="473"/>
      <c r="EDA6" s="473"/>
      <c r="EDB6" s="473"/>
      <c r="EDC6" s="473"/>
      <c r="EDD6" s="473"/>
      <c r="EDE6" s="473"/>
      <c r="EDF6" s="473"/>
      <c r="EDG6" s="473"/>
      <c r="EDH6" s="473"/>
      <c r="EDI6" s="473"/>
      <c r="EDJ6" s="473"/>
      <c r="EDK6" s="473"/>
      <c r="EDL6" s="473"/>
      <c r="EDM6" s="473"/>
      <c r="EDN6" s="473"/>
      <c r="EDO6" s="473"/>
      <c r="EDP6" s="473"/>
      <c r="EDQ6" s="473"/>
      <c r="EDR6" s="473"/>
      <c r="EDS6" s="473"/>
      <c r="EDT6" s="473"/>
      <c r="EDU6" s="473"/>
      <c r="EDV6" s="473"/>
      <c r="EDW6" s="473"/>
      <c r="EDX6" s="473"/>
      <c r="EDY6" s="473"/>
      <c r="EDZ6" s="473"/>
      <c r="EEA6" s="473"/>
      <c r="EEB6" s="473"/>
      <c r="EEC6" s="473"/>
      <c r="EED6" s="473"/>
      <c r="EEE6" s="473"/>
      <c r="EEF6" s="473"/>
      <c r="EEG6" s="473"/>
      <c r="EEH6" s="473"/>
      <c r="EEI6" s="473"/>
      <c r="EEJ6" s="473"/>
      <c r="EEK6" s="473"/>
      <c r="EEL6" s="473"/>
      <c r="EEM6" s="473"/>
      <c r="EEN6" s="473"/>
      <c r="EEO6" s="473"/>
      <c r="EEP6" s="473"/>
      <c r="EEQ6" s="473"/>
      <c r="EER6" s="473"/>
      <c r="EES6" s="473"/>
      <c r="EET6" s="473"/>
      <c r="EEU6" s="473"/>
      <c r="EEV6" s="473"/>
      <c r="EEW6" s="473"/>
      <c r="EEX6" s="473"/>
      <c r="EEY6" s="473"/>
      <c r="EEZ6" s="473"/>
      <c r="EFA6" s="473"/>
      <c r="EFB6" s="473"/>
      <c r="EFC6" s="473"/>
      <c r="EFD6" s="473"/>
      <c r="EFE6" s="473"/>
      <c r="EFF6" s="473"/>
      <c r="EFG6" s="473"/>
      <c r="EFH6" s="473"/>
      <c r="EFI6" s="473"/>
      <c r="EFJ6" s="473"/>
      <c r="EFK6" s="473"/>
      <c r="EFL6" s="473"/>
      <c r="EFM6" s="473"/>
      <c r="EFN6" s="473"/>
      <c r="EFO6" s="473"/>
      <c r="EFP6" s="473"/>
      <c r="EFQ6" s="473"/>
      <c r="EFR6" s="473"/>
      <c r="EFS6" s="473"/>
      <c r="EFT6" s="473"/>
      <c r="EFU6" s="473"/>
      <c r="EFV6" s="473"/>
      <c r="EFW6" s="473"/>
      <c r="EFX6" s="473"/>
      <c r="EFY6" s="473"/>
      <c r="EFZ6" s="473"/>
      <c r="EGA6" s="473"/>
      <c r="EGB6" s="473"/>
      <c r="EGC6" s="473"/>
      <c r="EGD6" s="473"/>
      <c r="EGE6" s="473"/>
      <c r="EGF6" s="473"/>
      <c r="EGG6" s="473"/>
      <c r="EGH6" s="473"/>
      <c r="EGI6" s="473"/>
      <c r="EGJ6" s="473"/>
      <c r="EGK6" s="473"/>
      <c r="EGL6" s="473"/>
      <c r="EGM6" s="473"/>
      <c r="EGN6" s="473"/>
      <c r="EGO6" s="473"/>
      <c r="EGP6" s="473"/>
      <c r="EGQ6" s="473"/>
      <c r="EGR6" s="473"/>
      <c r="EGS6" s="473"/>
      <c r="EGT6" s="473"/>
      <c r="EGU6" s="473"/>
      <c r="EGV6" s="473"/>
      <c r="EGW6" s="473"/>
      <c r="EGX6" s="473"/>
      <c r="EGY6" s="473"/>
      <c r="EGZ6" s="473"/>
      <c r="EHA6" s="473"/>
      <c r="EHB6" s="473"/>
      <c r="EHC6" s="473"/>
      <c r="EHD6" s="473"/>
      <c r="EHE6" s="473"/>
      <c r="EHF6" s="473"/>
      <c r="EHG6" s="473"/>
      <c r="EHH6" s="473"/>
      <c r="EHI6" s="473"/>
      <c r="EHJ6" s="473"/>
      <c r="EHK6" s="473"/>
      <c r="EHL6" s="473"/>
      <c r="EHM6" s="473"/>
      <c r="EHN6" s="473"/>
      <c r="EHO6" s="473"/>
      <c r="EHP6" s="473"/>
      <c r="EHQ6" s="473"/>
      <c r="EHR6" s="473"/>
      <c r="EHS6" s="473"/>
      <c r="EHT6" s="473"/>
      <c r="EHU6" s="473"/>
      <c r="EHV6" s="473"/>
      <c r="EHW6" s="473"/>
      <c r="EHX6" s="473"/>
      <c r="EHY6" s="473"/>
      <c r="EHZ6" s="473"/>
      <c r="EIA6" s="473"/>
      <c r="EIB6" s="473"/>
      <c r="EIC6" s="473"/>
      <c r="EID6" s="473"/>
      <c r="EIE6" s="473"/>
      <c r="EIF6" s="473"/>
      <c r="EIG6" s="473"/>
      <c r="EIH6" s="473"/>
      <c r="EII6" s="473"/>
      <c r="EIJ6" s="473"/>
      <c r="EIK6" s="473"/>
      <c r="EIL6" s="473"/>
      <c r="EIM6" s="473"/>
      <c r="EIN6" s="473"/>
      <c r="EIO6" s="473"/>
      <c r="EIP6" s="473"/>
      <c r="EIQ6" s="473"/>
      <c r="EIR6" s="473"/>
      <c r="EIS6" s="473"/>
      <c r="EIT6" s="473"/>
      <c r="EIU6" s="473"/>
      <c r="EIV6" s="473"/>
      <c r="EIW6" s="473"/>
      <c r="EIX6" s="473"/>
      <c r="EIY6" s="473"/>
      <c r="EIZ6" s="473"/>
      <c r="EJA6" s="473"/>
      <c r="EJB6" s="473"/>
      <c r="EJC6" s="473"/>
      <c r="EJD6" s="473"/>
      <c r="EJE6" s="473"/>
      <c r="EJF6" s="473"/>
      <c r="EJG6" s="473"/>
      <c r="EJH6" s="473"/>
      <c r="EJI6" s="473"/>
      <c r="EJJ6" s="473"/>
      <c r="EJK6" s="473"/>
      <c r="EJL6" s="473"/>
      <c r="EJM6" s="473"/>
      <c r="EJN6" s="473"/>
      <c r="EJO6" s="473"/>
      <c r="EJP6" s="473"/>
      <c r="EJQ6" s="473"/>
      <c r="EJR6" s="473"/>
      <c r="EJS6" s="473"/>
      <c r="EJT6" s="473"/>
      <c r="EJU6" s="473"/>
      <c r="EJV6" s="473"/>
      <c r="EJW6" s="473"/>
      <c r="EJX6" s="473"/>
      <c r="EJY6" s="473"/>
      <c r="EJZ6" s="473"/>
      <c r="EKA6" s="473"/>
      <c r="EKB6" s="473"/>
      <c r="EKC6" s="473"/>
      <c r="EKD6" s="473"/>
      <c r="EKE6" s="473"/>
      <c r="EKF6" s="473"/>
      <c r="EKG6" s="473"/>
      <c r="EKH6" s="473"/>
      <c r="EKI6" s="473"/>
      <c r="EKJ6" s="473"/>
      <c r="EKK6" s="473"/>
      <c r="EKL6" s="473"/>
      <c r="EKM6" s="473"/>
      <c r="EKN6" s="473"/>
      <c r="EKO6" s="473"/>
      <c r="EKP6" s="473"/>
      <c r="EKQ6" s="473"/>
      <c r="EKR6" s="473"/>
      <c r="EKS6" s="473"/>
      <c r="EKT6" s="473"/>
      <c r="EKU6" s="473"/>
      <c r="EKV6" s="473"/>
      <c r="EKW6" s="473"/>
      <c r="EKX6" s="473"/>
      <c r="EKY6" s="473"/>
      <c r="EKZ6" s="473"/>
      <c r="ELA6" s="473"/>
      <c r="ELB6" s="473"/>
      <c r="ELC6" s="473"/>
      <c r="ELD6" s="473"/>
      <c r="ELE6" s="473"/>
      <c r="ELF6" s="473"/>
      <c r="ELG6" s="473"/>
      <c r="ELH6" s="473"/>
      <c r="ELI6" s="473"/>
      <c r="ELJ6" s="473"/>
      <c r="ELK6" s="473"/>
      <c r="ELL6" s="473"/>
      <c r="ELM6" s="473"/>
      <c r="ELN6" s="473"/>
      <c r="ELO6" s="473"/>
      <c r="ELP6" s="473"/>
      <c r="ELQ6" s="473"/>
      <c r="ELR6" s="473"/>
      <c r="ELS6" s="473"/>
      <c r="ELT6" s="473"/>
      <c r="ELU6" s="473"/>
      <c r="ELV6" s="473"/>
      <c r="ELW6" s="473"/>
      <c r="ELX6" s="473"/>
      <c r="ELY6" s="473"/>
      <c r="ELZ6" s="473"/>
      <c r="EMA6" s="473"/>
      <c r="EMB6" s="473"/>
      <c r="EMC6" s="473"/>
      <c r="EMD6" s="473"/>
      <c r="EME6" s="473"/>
      <c r="EMF6" s="473"/>
      <c r="EMG6" s="473"/>
      <c r="EMH6" s="473"/>
      <c r="EMI6" s="473"/>
      <c r="EMJ6" s="473"/>
      <c r="EMK6" s="473"/>
      <c r="EML6" s="473"/>
      <c r="EMM6" s="473"/>
      <c r="EMN6" s="473"/>
      <c r="EMO6" s="473"/>
      <c r="EMP6" s="473"/>
      <c r="EMQ6" s="473"/>
      <c r="EMR6" s="473"/>
      <c r="EMS6" s="473"/>
      <c r="EMT6" s="473"/>
      <c r="EMU6" s="473"/>
      <c r="EMV6" s="473"/>
      <c r="EMW6" s="473"/>
      <c r="EMX6" s="473"/>
      <c r="EMY6" s="473"/>
      <c r="EMZ6" s="473"/>
      <c r="ENA6" s="473"/>
      <c r="ENB6" s="473"/>
      <c r="ENC6" s="473"/>
      <c r="END6" s="473"/>
      <c r="ENE6" s="473"/>
      <c r="ENF6" s="473"/>
      <c r="ENG6" s="473"/>
      <c r="ENH6" s="473"/>
      <c r="ENI6" s="473"/>
      <c r="ENJ6" s="473"/>
      <c r="ENK6" s="473"/>
      <c r="ENL6" s="473"/>
      <c r="ENM6" s="473"/>
      <c r="ENN6" s="473"/>
      <c r="ENO6" s="473"/>
      <c r="ENP6" s="473"/>
      <c r="ENQ6" s="473"/>
      <c r="ENR6" s="473"/>
      <c r="ENS6" s="473"/>
      <c r="ENT6" s="473"/>
      <c r="ENU6" s="473"/>
      <c r="ENV6" s="473"/>
      <c r="ENW6" s="473"/>
      <c r="ENX6" s="473"/>
      <c r="ENY6" s="473"/>
      <c r="ENZ6" s="473"/>
      <c r="EOA6" s="473"/>
      <c r="EOB6" s="473"/>
      <c r="EOC6" s="473"/>
      <c r="EOD6" s="473"/>
      <c r="EOE6" s="473"/>
      <c r="EOF6" s="473"/>
      <c r="EOG6" s="473"/>
      <c r="EOH6" s="473"/>
      <c r="EOI6" s="473"/>
      <c r="EOJ6" s="473"/>
      <c r="EOK6" s="473"/>
      <c r="EOL6" s="473"/>
      <c r="EOM6" s="473"/>
      <c r="EON6" s="473"/>
      <c r="EOO6" s="473"/>
      <c r="EOP6" s="473"/>
      <c r="EOQ6" s="473"/>
      <c r="EOR6" s="473"/>
      <c r="EOS6" s="473"/>
      <c r="EOT6" s="473"/>
      <c r="EOU6" s="473"/>
      <c r="EOV6" s="473"/>
      <c r="EOW6" s="473"/>
      <c r="EOX6" s="473"/>
      <c r="EOY6" s="473"/>
      <c r="EOZ6" s="473"/>
      <c r="EPA6" s="473"/>
      <c r="EPB6" s="473"/>
      <c r="EPC6" s="473"/>
      <c r="EPD6" s="473"/>
      <c r="EPE6" s="473"/>
      <c r="EPF6" s="473"/>
      <c r="EPG6" s="473"/>
      <c r="EPH6" s="473"/>
      <c r="EPI6" s="473"/>
      <c r="EPJ6" s="473"/>
      <c r="EPK6" s="473"/>
      <c r="EPL6" s="473"/>
      <c r="EPM6" s="473"/>
      <c r="EPN6" s="473"/>
      <c r="EPO6" s="473"/>
      <c r="EPP6" s="473"/>
      <c r="EPQ6" s="473"/>
      <c r="EPR6" s="473"/>
      <c r="EPS6" s="473"/>
      <c r="EPT6" s="473"/>
      <c r="EPU6" s="473"/>
      <c r="EPV6" s="473"/>
      <c r="EPW6" s="473"/>
      <c r="EPX6" s="473"/>
      <c r="EPY6" s="473"/>
      <c r="EPZ6" s="473"/>
      <c r="EQA6" s="473"/>
      <c r="EQB6" s="473"/>
      <c r="EQC6" s="473"/>
      <c r="EQD6" s="473"/>
      <c r="EQE6" s="473"/>
      <c r="EQF6" s="473"/>
      <c r="EQG6" s="473"/>
      <c r="EQH6" s="473"/>
      <c r="EQI6" s="473"/>
      <c r="EQJ6" s="473"/>
      <c r="EQK6" s="473"/>
      <c r="EQL6" s="473"/>
      <c r="EQM6" s="473"/>
      <c r="EQN6" s="473"/>
      <c r="EQO6" s="473"/>
      <c r="EQP6" s="473"/>
      <c r="EQQ6" s="473"/>
      <c r="EQR6" s="473"/>
      <c r="EQS6" s="473"/>
      <c r="EQT6" s="473"/>
      <c r="EQU6" s="473"/>
      <c r="EQV6" s="473"/>
      <c r="EQW6" s="473"/>
      <c r="EQX6" s="473"/>
      <c r="EQY6" s="473"/>
      <c r="EQZ6" s="473"/>
      <c r="ERA6" s="473"/>
      <c r="ERB6" s="473"/>
      <c r="ERC6" s="473"/>
      <c r="ERD6" s="473"/>
      <c r="ERE6" s="473"/>
      <c r="ERF6" s="473"/>
      <c r="ERG6" s="473"/>
      <c r="ERH6" s="473"/>
      <c r="ERI6" s="473"/>
      <c r="ERJ6" s="473"/>
      <c r="ERK6" s="473"/>
      <c r="ERL6" s="473"/>
      <c r="ERM6" s="473"/>
      <c r="ERN6" s="473"/>
      <c r="ERO6" s="473"/>
      <c r="ERP6" s="473"/>
      <c r="ERQ6" s="473"/>
      <c r="ERR6" s="473"/>
      <c r="ERS6" s="473"/>
      <c r="ERT6" s="473"/>
      <c r="ERU6" s="473"/>
      <c r="ERV6" s="473"/>
      <c r="ERW6" s="473"/>
      <c r="ERX6" s="473"/>
      <c r="ERY6" s="473"/>
      <c r="ERZ6" s="473"/>
      <c r="ESA6" s="473"/>
      <c r="ESB6" s="473"/>
      <c r="ESC6" s="473"/>
      <c r="ESD6" s="473"/>
      <c r="ESE6" s="473"/>
      <c r="ESF6" s="473"/>
      <c r="ESG6" s="473"/>
      <c r="ESH6" s="473"/>
      <c r="ESI6" s="473"/>
      <c r="ESJ6" s="473"/>
      <c r="ESK6" s="473"/>
      <c r="ESL6" s="473"/>
      <c r="ESM6" s="473"/>
      <c r="ESN6" s="473"/>
      <c r="ESO6" s="473"/>
      <c r="ESP6" s="473"/>
      <c r="ESQ6" s="473"/>
      <c r="ESR6" s="473"/>
      <c r="ESS6" s="473"/>
      <c r="EST6" s="473"/>
      <c r="ESU6" s="473"/>
      <c r="ESV6" s="473"/>
      <c r="ESW6" s="473"/>
      <c r="ESX6" s="473"/>
      <c r="ESY6" s="473"/>
      <c r="ESZ6" s="473"/>
      <c r="ETA6" s="473"/>
      <c r="ETB6" s="473"/>
      <c r="ETC6" s="473"/>
      <c r="ETD6" s="473"/>
      <c r="ETE6" s="473"/>
      <c r="ETF6" s="473"/>
      <c r="ETG6" s="473"/>
      <c r="ETH6" s="473"/>
      <c r="ETI6" s="473"/>
      <c r="ETJ6" s="473"/>
      <c r="ETK6" s="473"/>
      <c r="ETL6" s="473"/>
      <c r="ETM6" s="473"/>
      <c r="ETN6" s="473"/>
      <c r="ETO6" s="473"/>
      <c r="ETP6" s="473"/>
      <c r="ETQ6" s="473"/>
      <c r="ETR6" s="473"/>
      <c r="ETS6" s="473"/>
      <c r="ETT6" s="473"/>
      <c r="ETU6" s="473"/>
      <c r="ETV6" s="473"/>
      <c r="ETW6" s="473"/>
      <c r="ETX6" s="473"/>
      <c r="ETY6" s="473"/>
      <c r="ETZ6" s="473"/>
      <c r="EUA6" s="473"/>
      <c r="EUB6" s="473"/>
      <c r="EUC6" s="473"/>
      <c r="EUD6" s="473"/>
      <c r="EUE6" s="473"/>
      <c r="EUF6" s="473"/>
      <c r="EUG6" s="473"/>
      <c r="EUH6" s="473"/>
      <c r="EUI6" s="473"/>
      <c r="EUJ6" s="473"/>
      <c r="EUK6" s="473"/>
      <c r="EUL6" s="473"/>
      <c r="EUM6" s="473"/>
      <c r="EUN6" s="473"/>
      <c r="EUO6" s="473"/>
      <c r="EUP6" s="473"/>
      <c r="EUQ6" s="473"/>
      <c r="EUR6" s="473"/>
      <c r="EUS6" s="473"/>
      <c r="EUT6" s="473"/>
      <c r="EUU6" s="473"/>
      <c r="EUV6" s="473"/>
      <c r="EUW6" s="473"/>
      <c r="EUX6" s="473"/>
      <c r="EUY6" s="473"/>
      <c r="EUZ6" s="473"/>
      <c r="EVA6" s="473"/>
      <c r="EVB6" s="473"/>
      <c r="EVC6" s="473"/>
      <c r="EVD6" s="473"/>
      <c r="EVE6" s="473"/>
      <c r="EVF6" s="473"/>
      <c r="EVG6" s="473"/>
      <c r="EVH6" s="473"/>
      <c r="EVI6" s="473"/>
      <c r="EVJ6" s="473"/>
      <c r="EVK6" s="473"/>
      <c r="EVL6" s="473"/>
      <c r="EVM6" s="473"/>
      <c r="EVN6" s="473"/>
      <c r="EVO6" s="473"/>
      <c r="EVP6" s="473"/>
      <c r="EVQ6" s="473"/>
      <c r="EVR6" s="473"/>
      <c r="EVS6" s="473"/>
      <c r="EVT6" s="473"/>
      <c r="EVU6" s="473"/>
      <c r="EVV6" s="473"/>
      <c r="EVW6" s="473"/>
      <c r="EVX6" s="473"/>
      <c r="EVY6" s="473"/>
      <c r="EVZ6" s="473"/>
      <c r="EWA6" s="473"/>
      <c r="EWB6" s="473"/>
      <c r="EWC6" s="473"/>
      <c r="EWD6" s="473"/>
      <c r="EWE6" s="473"/>
      <c r="EWF6" s="473"/>
      <c r="EWG6" s="473"/>
      <c r="EWH6" s="473"/>
      <c r="EWI6" s="473"/>
      <c r="EWJ6" s="473"/>
      <c r="EWK6" s="473"/>
      <c r="EWL6" s="473"/>
      <c r="EWM6" s="473"/>
      <c r="EWN6" s="473"/>
      <c r="EWO6" s="473"/>
      <c r="EWP6" s="473"/>
      <c r="EWQ6" s="473"/>
      <c r="EWR6" s="473"/>
      <c r="EWS6" s="473"/>
      <c r="EWT6" s="473"/>
      <c r="EWU6" s="473"/>
      <c r="EWV6" s="473"/>
      <c r="EWW6" s="473"/>
      <c r="EWX6" s="473"/>
      <c r="EWY6" s="473"/>
      <c r="EWZ6" s="473"/>
      <c r="EXA6" s="473"/>
      <c r="EXB6" s="473"/>
      <c r="EXC6" s="473"/>
      <c r="EXD6" s="473"/>
      <c r="EXE6" s="473"/>
      <c r="EXF6" s="473"/>
      <c r="EXG6" s="473"/>
      <c r="EXH6" s="473"/>
      <c r="EXI6" s="473"/>
      <c r="EXJ6" s="473"/>
      <c r="EXK6" s="473"/>
      <c r="EXL6" s="473"/>
      <c r="EXM6" s="473"/>
      <c r="EXN6" s="473"/>
      <c r="EXO6" s="473"/>
      <c r="EXP6" s="473"/>
      <c r="EXQ6" s="473"/>
      <c r="EXR6" s="473"/>
      <c r="EXS6" s="473"/>
      <c r="EXT6" s="473"/>
      <c r="EXU6" s="473"/>
      <c r="EXV6" s="473"/>
      <c r="EXW6" s="473"/>
      <c r="EXX6" s="473"/>
      <c r="EXY6" s="473"/>
      <c r="EXZ6" s="473"/>
      <c r="EYA6" s="473"/>
      <c r="EYB6" s="473"/>
      <c r="EYC6" s="473"/>
      <c r="EYD6" s="473"/>
      <c r="EYE6" s="473"/>
      <c r="EYF6" s="473"/>
      <c r="EYG6" s="473"/>
      <c r="EYH6" s="473"/>
      <c r="EYI6" s="473"/>
      <c r="EYJ6" s="473"/>
      <c r="EYK6" s="473"/>
      <c r="EYL6" s="473"/>
      <c r="EYM6" s="473"/>
      <c r="EYN6" s="473"/>
      <c r="EYO6" s="473"/>
      <c r="EYP6" s="473"/>
      <c r="EYQ6" s="473"/>
      <c r="EYR6" s="473"/>
      <c r="EYS6" s="473"/>
      <c r="EYT6" s="473"/>
      <c r="EYU6" s="473"/>
      <c r="EYV6" s="473"/>
      <c r="EYW6" s="473"/>
      <c r="EYX6" s="473"/>
      <c r="EYY6" s="473"/>
      <c r="EYZ6" s="473"/>
      <c r="EZA6" s="473"/>
      <c r="EZB6" s="473"/>
      <c r="EZC6" s="473"/>
      <c r="EZD6" s="473"/>
      <c r="EZE6" s="473"/>
      <c r="EZF6" s="473"/>
      <c r="EZG6" s="473"/>
      <c r="EZH6" s="473"/>
      <c r="EZI6" s="473"/>
      <c r="EZJ6" s="473"/>
      <c r="EZK6" s="473"/>
      <c r="EZL6" s="473"/>
      <c r="EZM6" s="473"/>
      <c r="EZN6" s="473"/>
      <c r="EZO6" s="473"/>
      <c r="EZP6" s="473"/>
      <c r="EZQ6" s="473"/>
      <c r="EZR6" s="473"/>
      <c r="EZS6" s="473"/>
      <c r="EZT6" s="473"/>
      <c r="EZU6" s="473"/>
      <c r="EZV6" s="473"/>
      <c r="EZW6" s="473"/>
      <c r="EZX6" s="473"/>
      <c r="EZY6" s="473"/>
      <c r="EZZ6" s="473"/>
      <c r="FAA6" s="473"/>
      <c r="FAB6" s="473"/>
      <c r="FAC6" s="473"/>
      <c r="FAD6" s="473"/>
      <c r="FAE6" s="473"/>
      <c r="FAF6" s="473"/>
      <c r="FAG6" s="473"/>
      <c r="FAH6" s="473"/>
      <c r="FAI6" s="473"/>
      <c r="FAJ6" s="473"/>
      <c r="FAK6" s="473"/>
      <c r="FAL6" s="473"/>
      <c r="FAM6" s="473"/>
      <c r="FAN6" s="473"/>
      <c r="FAO6" s="473"/>
      <c r="FAP6" s="473"/>
      <c r="FAQ6" s="473"/>
      <c r="FAR6" s="473"/>
      <c r="FAS6" s="473"/>
      <c r="FAT6" s="473"/>
      <c r="FAU6" s="473"/>
      <c r="FAV6" s="473"/>
      <c r="FAW6" s="473"/>
      <c r="FAX6" s="473"/>
      <c r="FAY6" s="473"/>
      <c r="FAZ6" s="473"/>
      <c r="FBA6" s="473"/>
      <c r="FBB6" s="473"/>
      <c r="FBC6" s="473"/>
      <c r="FBD6" s="473"/>
      <c r="FBE6" s="473"/>
      <c r="FBF6" s="473"/>
      <c r="FBG6" s="473"/>
      <c r="FBH6" s="473"/>
      <c r="FBI6" s="473"/>
      <c r="FBJ6" s="473"/>
      <c r="FBK6" s="473"/>
      <c r="FBL6" s="473"/>
      <c r="FBM6" s="473"/>
      <c r="FBN6" s="473"/>
      <c r="FBO6" s="473"/>
      <c r="FBP6" s="473"/>
      <c r="FBQ6" s="473"/>
      <c r="FBR6" s="473"/>
      <c r="FBS6" s="473"/>
      <c r="FBT6" s="473"/>
      <c r="FBU6" s="473"/>
      <c r="FBV6" s="473"/>
      <c r="FBW6" s="473"/>
      <c r="FBX6" s="473"/>
      <c r="FBY6" s="473"/>
      <c r="FBZ6" s="473"/>
      <c r="FCA6" s="473"/>
      <c r="FCB6" s="473"/>
      <c r="FCC6" s="473"/>
      <c r="FCD6" s="473"/>
      <c r="FCE6" s="473"/>
      <c r="FCF6" s="473"/>
      <c r="FCG6" s="473"/>
      <c r="FCH6" s="473"/>
      <c r="FCI6" s="473"/>
      <c r="FCJ6" s="473"/>
      <c r="FCK6" s="473"/>
      <c r="FCL6" s="473"/>
      <c r="FCM6" s="473"/>
      <c r="FCN6" s="473"/>
      <c r="FCO6" s="473"/>
      <c r="FCP6" s="473"/>
      <c r="FCQ6" s="473"/>
      <c r="FCR6" s="473"/>
      <c r="FCS6" s="473"/>
      <c r="FCT6" s="473"/>
      <c r="FCU6" s="473"/>
      <c r="FCV6" s="473"/>
      <c r="FCW6" s="473"/>
      <c r="FCX6" s="473"/>
      <c r="FCY6" s="473"/>
      <c r="FCZ6" s="473"/>
      <c r="FDA6" s="473"/>
      <c r="FDB6" s="473"/>
      <c r="FDC6" s="473"/>
      <c r="FDD6" s="473"/>
      <c r="FDE6" s="473"/>
      <c r="FDF6" s="473"/>
      <c r="FDG6" s="473"/>
      <c r="FDH6" s="473"/>
      <c r="FDI6" s="473"/>
      <c r="FDJ6" s="473"/>
      <c r="FDK6" s="473"/>
      <c r="FDL6" s="473"/>
      <c r="FDM6" s="473"/>
      <c r="FDN6" s="473"/>
      <c r="FDO6" s="473"/>
      <c r="FDP6" s="473"/>
      <c r="FDQ6" s="473"/>
      <c r="FDR6" s="473"/>
      <c r="FDS6" s="473"/>
      <c r="FDT6" s="473"/>
      <c r="FDU6" s="473"/>
      <c r="FDV6" s="473"/>
      <c r="FDW6" s="473"/>
      <c r="FDX6" s="473"/>
      <c r="FDY6" s="473"/>
      <c r="FDZ6" s="473"/>
      <c r="FEA6" s="473"/>
      <c r="FEB6" s="473"/>
      <c r="FEC6" s="473"/>
      <c r="FED6" s="473"/>
      <c r="FEE6" s="473"/>
      <c r="FEF6" s="473"/>
      <c r="FEG6" s="473"/>
      <c r="FEH6" s="473"/>
      <c r="FEI6" s="473"/>
      <c r="FEJ6" s="473"/>
      <c r="FEK6" s="473"/>
      <c r="FEL6" s="473"/>
      <c r="FEM6" s="473"/>
      <c r="FEN6" s="473"/>
      <c r="FEO6" s="473"/>
      <c r="FEP6" s="473"/>
      <c r="FEQ6" s="473"/>
      <c r="FER6" s="473"/>
      <c r="FES6" s="473"/>
      <c r="FET6" s="473"/>
      <c r="FEU6" s="473"/>
      <c r="FEV6" s="473"/>
      <c r="FEW6" s="473"/>
      <c r="FEX6" s="473"/>
      <c r="FEY6" s="473"/>
      <c r="FEZ6" s="473"/>
      <c r="FFA6" s="473"/>
      <c r="FFB6" s="473"/>
      <c r="FFC6" s="473"/>
      <c r="FFD6" s="473"/>
      <c r="FFE6" s="473"/>
      <c r="FFF6" s="473"/>
      <c r="FFG6" s="473"/>
      <c r="FFH6" s="473"/>
      <c r="FFI6" s="473"/>
      <c r="FFJ6" s="473"/>
      <c r="FFK6" s="473"/>
      <c r="FFL6" s="473"/>
      <c r="FFM6" s="473"/>
      <c r="FFN6" s="473"/>
      <c r="FFO6" s="473"/>
      <c r="FFP6" s="473"/>
      <c r="FFQ6" s="473"/>
      <c r="FFR6" s="473"/>
      <c r="FFS6" s="473"/>
      <c r="FFT6" s="473"/>
      <c r="FFU6" s="473"/>
      <c r="FFV6" s="473"/>
      <c r="FFW6" s="473"/>
      <c r="FFX6" s="473"/>
      <c r="FFY6" s="473"/>
      <c r="FFZ6" s="473"/>
      <c r="FGA6" s="473"/>
      <c r="FGB6" s="473"/>
      <c r="FGC6" s="473"/>
      <c r="FGD6" s="473"/>
      <c r="FGE6" s="473"/>
      <c r="FGF6" s="473"/>
      <c r="FGG6" s="473"/>
      <c r="FGH6" s="473"/>
      <c r="FGI6" s="473"/>
      <c r="FGJ6" s="473"/>
      <c r="FGK6" s="473"/>
      <c r="FGL6" s="473"/>
      <c r="FGM6" s="473"/>
      <c r="FGN6" s="473"/>
      <c r="FGO6" s="473"/>
      <c r="FGP6" s="473"/>
      <c r="FGQ6" s="473"/>
      <c r="FGR6" s="473"/>
      <c r="FGS6" s="473"/>
      <c r="FGT6" s="473"/>
      <c r="FGU6" s="473"/>
      <c r="FGV6" s="473"/>
      <c r="FGW6" s="473"/>
      <c r="FGX6" s="473"/>
      <c r="FGY6" s="473"/>
      <c r="FGZ6" s="473"/>
      <c r="FHA6" s="473"/>
      <c r="FHB6" s="473"/>
      <c r="FHC6" s="473"/>
      <c r="FHD6" s="473"/>
      <c r="FHE6" s="473"/>
      <c r="FHF6" s="473"/>
      <c r="FHG6" s="473"/>
      <c r="FHH6" s="473"/>
      <c r="FHI6" s="473"/>
      <c r="FHJ6" s="473"/>
      <c r="FHK6" s="473"/>
      <c r="FHL6" s="473"/>
      <c r="FHM6" s="473"/>
      <c r="FHN6" s="473"/>
      <c r="FHO6" s="473"/>
      <c r="FHP6" s="473"/>
      <c r="FHQ6" s="473"/>
      <c r="FHR6" s="473"/>
      <c r="FHS6" s="473"/>
      <c r="FHT6" s="473"/>
      <c r="FHU6" s="473"/>
      <c r="FHV6" s="473"/>
      <c r="FHW6" s="473"/>
      <c r="FHX6" s="473"/>
      <c r="FHY6" s="473"/>
      <c r="FHZ6" s="473"/>
      <c r="FIA6" s="473"/>
      <c r="FIB6" s="473"/>
      <c r="FIC6" s="473"/>
      <c r="FID6" s="473"/>
      <c r="FIE6" s="473"/>
      <c r="FIF6" s="473"/>
      <c r="FIG6" s="473"/>
      <c r="FIH6" s="473"/>
      <c r="FII6" s="473"/>
      <c r="FIJ6" s="473"/>
      <c r="FIK6" s="473"/>
      <c r="FIL6" s="473"/>
      <c r="FIM6" s="473"/>
      <c r="FIN6" s="473"/>
      <c r="FIO6" s="473"/>
      <c r="FIP6" s="473"/>
      <c r="FIQ6" s="473"/>
      <c r="FIR6" s="473"/>
      <c r="FIS6" s="473"/>
      <c r="FIT6" s="473"/>
      <c r="FIU6" s="473"/>
      <c r="FIV6" s="473"/>
      <c r="FIW6" s="473"/>
      <c r="FIX6" s="473"/>
      <c r="FIY6" s="473"/>
      <c r="FIZ6" s="473"/>
      <c r="FJA6" s="473"/>
      <c r="FJB6" s="473"/>
      <c r="FJC6" s="473"/>
      <c r="FJD6" s="473"/>
      <c r="FJE6" s="473"/>
      <c r="FJF6" s="473"/>
      <c r="FJG6" s="473"/>
      <c r="FJH6" s="473"/>
      <c r="FJI6" s="473"/>
      <c r="FJJ6" s="473"/>
      <c r="FJK6" s="473"/>
      <c r="FJL6" s="473"/>
      <c r="FJM6" s="473"/>
      <c r="FJN6" s="473"/>
      <c r="FJO6" s="473"/>
      <c r="FJP6" s="473"/>
      <c r="FJQ6" s="473"/>
      <c r="FJR6" s="473"/>
      <c r="FJS6" s="473"/>
      <c r="FJT6" s="473"/>
      <c r="FJU6" s="473"/>
      <c r="FJV6" s="473"/>
      <c r="FJW6" s="473"/>
      <c r="FJX6" s="473"/>
      <c r="FJY6" s="473"/>
      <c r="FJZ6" s="473"/>
      <c r="FKA6" s="473"/>
      <c r="FKB6" s="473"/>
      <c r="FKC6" s="473"/>
      <c r="FKD6" s="473"/>
      <c r="FKE6" s="473"/>
      <c r="FKF6" s="473"/>
      <c r="FKG6" s="473"/>
      <c r="FKH6" s="473"/>
      <c r="FKI6" s="473"/>
      <c r="FKJ6" s="473"/>
      <c r="FKK6" s="473"/>
      <c r="FKL6" s="473"/>
      <c r="FKM6" s="473"/>
      <c r="FKN6" s="473"/>
      <c r="FKO6" s="473"/>
      <c r="FKP6" s="473"/>
      <c r="FKQ6" s="473"/>
      <c r="FKR6" s="473"/>
      <c r="FKS6" s="473"/>
      <c r="FKT6" s="473"/>
      <c r="FKU6" s="473"/>
      <c r="FKV6" s="473"/>
      <c r="FKW6" s="473"/>
      <c r="FKX6" s="473"/>
      <c r="FKY6" s="473"/>
      <c r="FKZ6" s="473"/>
      <c r="FLA6" s="473"/>
      <c r="FLB6" s="473"/>
      <c r="FLC6" s="473"/>
      <c r="FLD6" s="473"/>
      <c r="FLE6" s="473"/>
      <c r="FLF6" s="473"/>
      <c r="FLG6" s="473"/>
      <c r="FLH6" s="473"/>
      <c r="FLI6" s="473"/>
      <c r="FLJ6" s="473"/>
      <c r="FLK6" s="473"/>
      <c r="FLL6" s="473"/>
      <c r="FLM6" s="473"/>
      <c r="FLN6" s="473"/>
      <c r="FLO6" s="473"/>
      <c r="FLP6" s="473"/>
      <c r="FLQ6" s="473"/>
      <c r="FLR6" s="473"/>
      <c r="FLS6" s="473"/>
      <c r="FLT6" s="473"/>
      <c r="FLU6" s="473"/>
      <c r="FLV6" s="473"/>
      <c r="FLW6" s="473"/>
      <c r="FLX6" s="473"/>
      <c r="FLY6" s="473"/>
      <c r="FLZ6" s="473"/>
      <c r="FMA6" s="473"/>
      <c r="FMB6" s="473"/>
      <c r="FMC6" s="473"/>
      <c r="FMD6" s="473"/>
      <c r="FME6" s="473"/>
      <c r="FMF6" s="473"/>
      <c r="FMG6" s="473"/>
      <c r="FMH6" s="473"/>
      <c r="FMI6" s="473"/>
      <c r="FMJ6" s="473"/>
      <c r="FMK6" s="473"/>
      <c r="FML6" s="473"/>
      <c r="FMM6" s="473"/>
      <c r="FMN6" s="473"/>
      <c r="FMO6" s="473"/>
      <c r="FMP6" s="473"/>
      <c r="FMQ6" s="473"/>
      <c r="FMR6" s="473"/>
      <c r="FMS6" s="473"/>
      <c r="FMT6" s="473"/>
      <c r="FMU6" s="473"/>
      <c r="FMV6" s="473"/>
      <c r="FMW6" s="473"/>
      <c r="FMX6" s="473"/>
      <c r="FMY6" s="473"/>
      <c r="FMZ6" s="473"/>
      <c r="FNA6" s="473"/>
      <c r="FNB6" s="473"/>
      <c r="FNC6" s="473"/>
      <c r="FND6" s="473"/>
      <c r="FNE6" s="473"/>
      <c r="FNF6" s="473"/>
      <c r="FNG6" s="473"/>
      <c r="FNH6" s="473"/>
      <c r="FNI6" s="473"/>
      <c r="FNJ6" s="473"/>
      <c r="FNK6" s="473"/>
      <c r="FNL6" s="473"/>
      <c r="FNM6" s="473"/>
      <c r="FNN6" s="473"/>
      <c r="FNO6" s="473"/>
      <c r="FNP6" s="473"/>
      <c r="FNQ6" s="473"/>
      <c r="FNR6" s="473"/>
      <c r="FNS6" s="473"/>
      <c r="FNT6" s="473"/>
      <c r="FNU6" s="473"/>
      <c r="FNV6" s="473"/>
      <c r="FNW6" s="473"/>
      <c r="FNX6" s="473"/>
      <c r="FNY6" s="473"/>
      <c r="FNZ6" s="473"/>
      <c r="FOA6" s="473"/>
      <c r="FOB6" s="473"/>
      <c r="FOC6" s="473"/>
      <c r="FOD6" s="473"/>
      <c r="FOE6" s="473"/>
      <c r="FOF6" s="473"/>
      <c r="FOG6" s="473"/>
      <c r="FOH6" s="473"/>
      <c r="FOI6" s="473"/>
      <c r="FOJ6" s="473"/>
      <c r="FOK6" s="473"/>
      <c r="FOL6" s="473"/>
      <c r="FOM6" s="473"/>
      <c r="FON6" s="473"/>
      <c r="FOO6" s="473"/>
      <c r="FOP6" s="473"/>
      <c r="FOQ6" s="473"/>
      <c r="FOR6" s="473"/>
      <c r="FOS6" s="473"/>
      <c r="FOT6" s="473"/>
      <c r="FOU6" s="473"/>
      <c r="FOV6" s="473"/>
      <c r="FOW6" s="473"/>
      <c r="FOX6" s="473"/>
      <c r="FOY6" s="473"/>
      <c r="FOZ6" s="473"/>
      <c r="FPA6" s="473"/>
      <c r="FPB6" s="473"/>
      <c r="FPC6" s="473"/>
      <c r="FPD6" s="473"/>
      <c r="FPE6" s="473"/>
      <c r="FPF6" s="473"/>
      <c r="FPG6" s="473"/>
      <c r="FPH6" s="473"/>
      <c r="FPI6" s="473"/>
      <c r="FPJ6" s="473"/>
      <c r="FPK6" s="473"/>
      <c r="FPL6" s="473"/>
      <c r="FPM6" s="473"/>
      <c r="FPN6" s="473"/>
      <c r="FPO6" s="473"/>
      <c r="FPP6" s="473"/>
      <c r="FPQ6" s="473"/>
      <c r="FPR6" s="473"/>
      <c r="FPS6" s="473"/>
      <c r="FPT6" s="473"/>
      <c r="FPU6" s="473"/>
      <c r="FPV6" s="473"/>
      <c r="FPW6" s="473"/>
      <c r="FPX6" s="473"/>
      <c r="FPY6" s="473"/>
      <c r="FPZ6" s="473"/>
      <c r="FQA6" s="473"/>
      <c r="FQB6" s="473"/>
      <c r="FQC6" s="473"/>
      <c r="FQD6" s="473"/>
      <c r="FQE6" s="473"/>
      <c r="FQF6" s="473"/>
      <c r="FQG6" s="473"/>
      <c r="FQH6" s="473"/>
      <c r="FQI6" s="473"/>
      <c r="FQJ6" s="473"/>
      <c r="FQK6" s="473"/>
      <c r="FQL6" s="473"/>
      <c r="FQM6" s="473"/>
      <c r="FQN6" s="473"/>
      <c r="FQO6" s="473"/>
      <c r="FQP6" s="473"/>
      <c r="FQQ6" s="473"/>
      <c r="FQR6" s="473"/>
      <c r="FQS6" s="473"/>
      <c r="FQT6" s="473"/>
      <c r="FQU6" s="473"/>
      <c r="FQV6" s="473"/>
      <c r="FQW6" s="473"/>
      <c r="FQX6" s="473"/>
      <c r="FQY6" s="473"/>
      <c r="FQZ6" s="473"/>
      <c r="FRA6" s="473"/>
      <c r="FRB6" s="473"/>
      <c r="FRC6" s="473"/>
      <c r="FRD6" s="473"/>
      <c r="FRE6" s="473"/>
      <c r="FRF6" s="473"/>
      <c r="FRG6" s="473"/>
      <c r="FRH6" s="473"/>
      <c r="FRI6" s="473"/>
      <c r="FRJ6" s="473"/>
      <c r="FRK6" s="473"/>
      <c r="FRL6" s="473"/>
      <c r="FRM6" s="473"/>
      <c r="FRN6" s="473"/>
      <c r="FRO6" s="473"/>
      <c r="FRP6" s="473"/>
      <c r="FRQ6" s="473"/>
      <c r="FRR6" s="473"/>
      <c r="FRS6" s="473"/>
      <c r="FRT6" s="473"/>
      <c r="FRU6" s="473"/>
      <c r="FRV6" s="473"/>
      <c r="FRW6" s="473"/>
      <c r="FRX6" s="473"/>
      <c r="FRY6" s="473"/>
      <c r="FRZ6" s="473"/>
      <c r="FSA6" s="473"/>
      <c r="FSB6" s="473"/>
      <c r="FSC6" s="473"/>
      <c r="FSD6" s="473"/>
      <c r="FSE6" s="473"/>
      <c r="FSF6" s="473"/>
      <c r="FSG6" s="473"/>
      <c r="FSH6" s="473"/>
      <c r="FSI6" s="473"/>
      <c r="FSJ6" s="473"/>
      <c r="FSK6" s="473"/>
      <c r="FSL6" s="473"/>
      <c r="FSM6" s="473"/>
      <c r="FSN6" s="473"/>
      <c r="FSO6" s="473"/>
      <c r="FSP6" s="473"/>
      <c r="FSQ6" s="473"/>
      <c r="FSR6" s="473"/>
      <c r="FSS6" s="473"/>
      <c r="FST6" s="473"/>
      <c r="FSU6" s="473"/>
      <c r="FSV6" s="473"/>
      <c r="FSW6" s="473"/>
      <c r="FSX6" s="473"/>
      <c r="FSY6" s="473"/>
      <c r="FSZ6" s="473"/>
      <c r="FTA6" s="473"/>
      <c r="FTB6" s="473"/>
      <c r="FTC6" s="473"/>
      <c r="FTD6" s="473"/>
      <c r="FTE6" s="473"/>
      <c r="FTF6" s="473"/>
      <c r="FTG6" s="473"/>
      <c r="FTH6" s="473"/>
      <c r="FTI6" s="473"/>
      <c r="FTJ6" s="473"/>
      <c r="FTK6" s="473"/>
      <c r="FTL6" s="473"/>
      <c r="FTM6" s="473"/>
      <c r="FTN6" s="473"/>
      <c r="FTO6" s="473"/>
      <c r="FTP6" s="473"/>
      <c r="FTQ6" s="473"/>
      <c r="FTR6" s="473"/>
      <c r="FTS6" s="473"/>
      <c r="FTT6" s="473"/>
      <c r="FTU6" s="473"/>
      <c r="FTV6" s="473"/>
      <c r="FTW6" s="473"/>
      <c r="FTX6" s="473"/>
      <c r="FTY6" s="473"/>
      <c r="FTZ6" s="473"/>
      <c r="FUA6" s="473"/>
      <c r="FUB6" s="473"/>
      <c r="FUC6" s="473"/>
      <c r="FUD6" s="473"/>
      <c r="FUE6" s="473"/>
      <c r="FUF6" s="473"/>
      <c r="FUG6" s="473"/>
      <c r="FUH6" s="473"/>
      <c r="FUI6" s="473"/>
      <c r="FUJ6" s="473"/>
      <c r="FUK6" s="473"/>
      <c r="FUL6" s="473"/>
      <c r="FUM6" s="473"/>
      <c r="FUN6" s="473"/>
      <c r="FUO6" s="473"/>
      <c r="FUP6" s="473"/>
      <c r="FUQ6" s="473"/>
      <c r="FUR6" s="473"/>
      <c r="FUS6" s="473"/>
      <c r="FUT6" s="473"/>
      <c r="FUU6" s="473"/>
      <c r="FUV6" s="473"/>
      <c r="FUW6" s="473"/>
      <c r="FUX6" s="473"/>
      <c r="FUY6" s="473"/>
      <c r="FUZ6" s="473"/>
      <c r="FVA6" s="473"/>
      <c r="FVB6" s="473"/>
      <c r="FVC6" s="473"/>
      <c r="FVD6" s="473"/>
      <c r="FVE6" s="473"/>
      <c r="FVF6" s="473"/>
      <c r="FVG6" s="473"/>
      <c r="FVH6" s="473"/>
      <c r="FVI6" s="473"/>
      <c r="FVJ6" s="473"/>
      <c r="FVK6" s="473"/>
      <c r="FVL6" s="473"/>
      <c r="FVM6" s="473"/>
      <c r="FVN6" s="473"/>
      <c r="FVO6" s="473"/>
      <c r="FVP6" s="473"/>
      <c r="FVQ6" s="473"/>
      <c r="FVR6" s="473"/>
      <c r="FVS6" s="473"/>
      <c r="FVT6" s="473"/>
      <c r="FVU6" s="473"/>
      <c r="FVV6" s="473"/>
      <c r="FVW6" s="473"/>
      <c r="FVX6" s="473"/>
      <c r="FVY6" s="473"/>
      <c r="FVZ6" s="473"/>
      <c r="FWA6" s="473"/>
      <c r="FWB6" s="473"/>
      <c r="FWC6" s="473"/>
      <c r="FWD6" s="473"/>
      <c r="FWE6" s="473"/>
      <c r="FWF6" s="473"/>
      <c r="FWG6" s="473"/>
      <c r="FWH6" s="473"/>
      <c r="FWI6" s="473"/>
      <c r="FWJ6" s="473"/>
      <c r="FWK6" s="473"/>
      <c r="FWL6" s="473"/>
      <c r="FWM6" s="473"/>
      <c r="FWN6" s="473"/>
      <c r="FWO6" s="473"/>
      <c r="FWP6" s="473"/>
      <c r="FWQ6" s="473"/>
      <c r="FWR6" s="473"/>
      <c r="FWS6" s="473"/>
      <c r="FWT6" s="473"/>
      <c r="FWU6" s="473"/>
      <c r="FWV6" s="473"/>
      <c r="FWW6" s="473"/>
      <c r="FWX6" s="473"/>
      <c r="FWY6" s="473"/>
      <c r="FWZ6" s="473"/>
      <c r="FXA6" s="473"/>
      <c r="FXB6" s="473"/>
      <c r="FXC6" s="473"/>
      <c r="FXD6" s="473"/>
      <c r="FXE6" s="473"/>
      <c r="FXF6" s="473"/>
      <c r="FXG6" s="473"/>
      <c r="FXH6" s="473"/>
      <c r="FXI6" s="473"/>
      <c r="FXJ6" s="473"/>
      <c r="FXK6" s="473"/>
      <c r="FXL6" s="473"/>
      <c r="FXM6" s="473"/>
      <c r="FXN6" s="473"/>
      <c r="FXO6" s="473"/>
      <c r="FXP6" s="473"/>
      <c r="FXQ6" s="473"/>
      <c r="FXR6" s="473"/>
      <c r="FXS6" s="473"/>
      <c r="FXT6" s="473"/>
      <c r="FXU6" s="473"/>
      <c r="FXV6" s="473"/>
      <c r="FXW6" s="473"/>
      <c r="FXX6" s="473"/>
      <c r="FXY6" s="473"/>
      <c r="FXZ6" s="473"/>
      <c r="FYA6" s="473"/>
      <c r="FYB6" s="473"/>
      <c r="FYC6" s="473"/>
      <c r="FYD6" s="473"/>
      <c r="FYE6" s="473"/>
      <c r="FYF6" s="473"/>
      <c r="FYG6" s="473"/>
      <c r="FYH6" s="473"/>
      <c r="FYI6" s="473"/>
      <c r="FYJ6" s="473"/>
      <c r="FYK6" s="473"/>
      <c r="FYL6" s="473"/>
      <c r="FYM6" s="473"/>
      <c r="FYN6" s="473"/>
      <c r="FYO6" s="473"/>
      <c r="FYP6" s="473"/>
      <c r="FYQ6" s="473"/>
      <c r="FYR6" s="473"/>
      <c r="FYS6" s="473"/>
      <c r="FYT6" s="473"/>
      <c r="FYU6" s="473"/>
      <c r="FYV6" s="473"/>
      <c r="FYW6" s="473"/>
      <c r="FYX6" s="473"/>
      <c r="FYY6" s="473"/>
      <c r="FYZ6" s="473"/>
      <c r="FZA6" s="473"/>
      <c r="FZB6" s="473"/>
      <c r="FZC6" s="473"/>
      <c r="FZD6" s="473"/>
      <c r="FZE6" s="473"/>
      <c r="FZF6" s="473"/>
      <c r="FZG6" s="473"/>
      <c r="FZH6" s="473"/>
      <c r="FZI6" s="473"/>
      <c r="FZJ6" s="473"/>
      <c r="FZK6" s="473"/>
      <c r="FZL6" s="473"/>
      <c r="FZM6" s="473"/>
      <c r="FZN6" s="473"/>
      <c r="FZO6" s="473"/>
      <c r="FZP6" s="473"/>
      <c r="FZQ6" s="473"/>
      <c r="FZR6" s="473"/>
      <c r="FZS6" s="473"/>
      <c r="FZT6" s="473"/>
      <c r="FZU6" s="473"/>
      <c r="FZV6" s="473"/>
      <c r="FZW6" s="473"/>
      <c r="FZX6" s="473"/>
      <c r="FZY6" s="473"/>
      <c r="FZZ6" s="473"/>
      <c r="GAA6" s="473"/>
      <c r="GAB6" s="473"/>
      <c r="GAC6" s="473"/>
      <c r="GAD6" s="473"/>
      <c r="GAE6" s="473"/>
      <c r="GAF6" s="473"/>
      <c r="GAG6" s="473"/>
      <c r="GAH6" s="473"/>
      <c r="GAI6" s="473"/>
      <c r="GAJ6" s="473"/>
      <c r="GAK6" s="473"/>
      <c r="GAL6" s="473"/>
      <c r="GAM6" s="473"/>
      <c r="GAN6" s="473"/>
      <c r="GAO6" s="473"/>
      <c r="GAP6" s="473"/>
      <c r="GAQ6" s="473"/>
      <c r="GAR6" s="473"/>
      <c r="GAS6" s="473"/>
      <c r="GAT6" s="473"/>
      <c r="GAU6" s="473"/>
      <c r="GAV6" s="473"/>
      <c r="GAW6" s="473"/>
      <c r="GAX6" s="473"/>
      <c r="GAY6" s="473"/>
      <c r="GAZ6" s="473"/>
      <c r="GBA6" s="473"/>
      <c r="GBB6" s="473"/>
      <c r="GBC6" s="473"/>
      <c r="GBD6" s="473"/>
      <c r="GBE6" s="473"/>
      <c r="GBF6" s="473"/>
      <c r="GBG6" s="473"/>
      <c r="GBH6" s="473"/>
      <c r="GBI6" s="473"/>
      <c r="GBJ6" s="473"/>
      <c r="GBK6" s="473"/>
      <c r="GBL6" s="473"/>
      <c r="GBM6" s="473"/>
      <c r="GBN6" s="473"/>
      <c r="GBO6" s="473"/>
      <c r="GBP6" s="473"/>
      <c r="GBQ6" s="473"/>
      <c r="GBR6" s="473"/>
      <c r="GBS6" s="473"/>
      <c r="GBT6" s="473"/>
      <c r="GBU6" s="473"/>
      <c r="GBV6" s="473"/>
      <c r="GBW6" s="473"/>
      <c r="GBX6" s="473"/>
      <c r="GBY6" s="473"/>
      <c r="GBZ6" s="473"/>
      <c r="GCA6" s="473"/>
      <c r="GCB6" s="473"/>
      <c r="GCC6" s="473"/>
      <c r="GCD6" s="473"/>
      <c r="GCE6" s="473"/>
      <c r="GCF6" s="473"/>
      <c r="GCG6" s="473"/>
      <c r="GCH6" s="473"/>
      <c r="GCI6" s="473"/>
      <c r="GCJ6" s="473"/>
      <c r="GCK6" s="473"/>
      <c r="GCL6" s="473"/>
      <c r="GCM6" s="473"/>
      <c r="GCN6" s="473"/>
      <c r="GCO6" s="473"/>
      <c r="GCP6" s="473"/>
      <c r="GCQ6" s="473"/>
      <c r="GCR6" s="473"/>
      <c r="GCS6" s="473"/>
      <c r="GCT6" s="473"/>
      <c r="GCU6" s="473"/>
      <c r="GCV6" s="473"/>
      <c r="GCW6" s="473"/>
      <c r="GCX6" s="473"/>
      <c r="GCY6" s="473"/>
      <c r="GCZ6" s="473"/>
      <c r="GDA6" s="473"/>
      <c r="GDB6" s="473"/>
      <c r="GDC6" s="473"/>
      <c r="GDD6" s="473"/>
      <c r="GDE6" s="473"/>
      <c r="GDF6" s="473"/>
      <c r="GDG6" s="473"/>
      <c r="GDH6" s="473"/>
      <c r="GDI6" s="473"/>
      <c r="GDJ6" s="473"/>
      <c r="GDK6" s="473"/>
      <c r="GDL6" s="473"/>
      <c r="GDM6" s="473"/>
      <c r="GDN6" s="473"/>
      <c r="GDO6" s="473"/>
      <c r="GDP6" s="473"/>
      <c r="GDQ6" s="473"/>
      <c r="GDR6" s="473"/>
      <c r="GDS6" s="473"/>
      <c r="GDT6" s="473"/>
      <c r="GDU6" s="473"/>
      <c r="GDV6" s="473"/>
      <c r="GDW6" s="473"/>
      <c r="GDX6" s="473"/>
      <c r="GDY6" s="473"/>
      <c r="GDZ6" s="473"/>
      <c r="GEA6" s="473"/>
      <c r="GEB6" s="473"/>
      <c r="GEC6" s="473"/>
      <c r="GED6" s="473"/>
      <c r="GEE6" s="473"/>
      <c r="GEF6" s="473"/>
      <c r="GEG6" s="473"/>
      <c r="GEH6" s="473"/>
      <c r="GEI6" s="473"/>
      <c r="GEJ6" s="473"/>
      <c r="GEK6" s="473"/>
      <c r="GEL6" s="473"/>
      <c r="GEM6" s="473"/>
      <c r="GEN6" s="473"/>
      <c r="GEO6" s="473"/>
      <c r="GEP6" s="473"/>
      <c r="GEQ6" s="473"/>
      <c r="GER6" s="473"/>
      <c r="GES6" s="473"/>
      <c r="GET6" s="473"/>
      <c r="GEU6" s="473"/>
      <c r="GEV6" s="473"/>
      <c r="GEW6" s="473"/>
      <c r="GEX6" s="473"/>
      <c r="GEY6" s="473"/>
      <c r="GEZ6" s="473"/>
      <c r="GFA6" s="473"/>
      <c r="GFB6" s="473"/>
      <c r="GFC6" s="473"/>
      <c r="GFD6" s="473"/>
      <c r="GFE6" s="473"/>
      <c r="GFF6" s="473"/>
      <c r="GFG6" s="473"/>
      <c r="GFH6" s="473"/>
      <c r="GFI6" s="473"/>
      <c r="GFJ6" s="473"/>
      <c r="GFK6" s="473"/>
      <c r="GFL6" s="473"/>
      <c r="GFM6" s="473"/>
      <c r="GFN6" s="473"/>
      <c r="GFO6" s="473"/>
      <c r="GFP6" s="473"/>
      <c r="GFQ6" s="473"/>
      <c r="GFR6" s="473"/>
      <c r="GFS6" s="473"/>
      <c r="GFT6" s="473"/>
      <c r="GFU6" s="473"/>
      <c r="GFV6" s="473"/>
      <c r="GFW6" s="473"/>
      <c r="GFX6" s="473"/>
      <c r="GFY6" s="473"/>
      <c r="GFZ6" s="473"/>
      <c r="GGA6" s="473"/>
      <c r="GGB6" s="473"/>
      <c r="GGC6" s="473"/>
      <c r="GGD6" s="473"/>
      <c r="GGE6" s="473"/>
      <c r="GGF6" s="473"/>
      <c r="GGG6" s="473"/>
      <c r="GGH6" s="473"/>
      <c r="GGI6" s="473"/>
      <c r="GGJ6" s="473"/>
      <c r="GGK6" s="473"/>
      <c r="GGL6" s="473"/>
      <c r="GGM6" s="473"/>
      <c r="GGN6" s="473"/>
      <c r="GGO6" s="473"/>
      <c r="GGP6" s="473"/>
      <c r="GGQ6" s="473"/>
      <c r="GGR6" s="473"/>
      <c r="GGS6" s="473"/>
      <c r="GGT6" s="473"/>
      <c r="GGU6" s="473"/>
      <c r="GGV6" s="473"/>
      <c r="GGW6" s="473"/>
      <c r="GGX6" s="473"/>
      <c r="GGY6" s="473"/>
      <c r="GGZ6" s="473"/>
      <c r="GHA6" s="473"/>
      <c r="GHB6" s="473"/>
      <c r="GHC6" s="473"/>
      <c r="GHD6" s="473"/>
      <c r="GHE6" s="473"/>
      <c r="GHF6" s="473"/>
      <c r="GHG6" s="473"/>
      <c r="GHH6" s="473"/>
      <c r="GHI6" s="473"/>
      <c r="GHJ6" s="473"/>
      <c r="GHK6" s="473"/>
      <c r="GHL6" s="473"/>
      <c r="GHM6" s="473"/>
      <c r="GHN6" s="473"/>
      <c r="GHO6" s="473"/>
      <c r="GHP6" s="473"/>
      <c r="GHQ6" s="473"/>
      <c r="GHR6" s="473"/>
      <c r="GHS6" s="473"/>
      <c r="GHT6" s="473"/>
      <c r="GHU6" s="473"/>
      <c r="GHV6" s="473"/>
      <c r="GHW6" s="473"/>
      <c r="GHX6" s="473"/>
      <c r="GHY6" s="473"/>
      <c r="GHZ6" s="473"/>
      <c r="GIA6" s="473"/>
      <c r="GIB6" s="473"/>
      <c r="GIC6" s="473"/>
      <c r="GID6" s="473"/>
      <c r="GIE6" s="473"/>
      <c r="GIF6" s="473"/>
      <c r="GIG6" s="473"/>
      <c r="GIH6" s="473"/>
      <c r="GII6" s="473"/>
      <c r="GIJ6" s="473"/>
      <c r="GIK6" s="473"/>
      <c r="GIL6" s="473"/>
      <c r="GIM6" s="473"/>
      <c r="GIN6" s="473"/>
      <c r="GIO6" s="473"/>
      <c r="GIP6" s="473"/>
      <c r="GIQ6" s="473"/>
      <c r="GIR6" s="473"/>
      <c r="GIS6" s="473"/>
      <c r="GIT6" s="473"/>
      <c r="GIU6" s="473"/>
      <c r="GIV6" s="473"/>
      <c r="GIW6" s="473"/>
      <c r="GIX6" s="473"/>
      <c r="GIY6" s="473"/>
      <c r="GIZ6" s="473"/>
      <c r="GJA6" s="473"/>
      <c r="GJB6" s="473"/>
      <c r="GJC6" s="473"/>
      <c r="GJD6" s="473"/>
      <c r="GJE6" s="473"/>
      <c r="GJF6" s="473"/>
      <c r="GJG6" s="473"/>
      <c r="GJH6" s="473"/>
      <c r="GJI6" s="473"/>
      <c r="GJJ6" s="473"/>
      <c r="GJK6" s="473"/>
      <c r="GJL6" s="473"/>
      <c r="GJM6" s="473"/>
      <c r="GJN6" s="473"/>
      <c r="GJO6" s="473"/>
      <c r="GJP6" s="473"/>
      <c r="GJQ6" s="473"/>
      <c r="GJR6" s="473"/>
      <c r="GJS6" s="473"/>
      <c r="GJT6" s="473"/>
      <c r="GJU6" s="473"/>
      <c r="GJV6" s="473"/>
      <c r="GJW6" s="473"/>
      <c r="GJX6" s="473"/>
      <c r="GJY6" s="473"/>
      <c r="GJZ6" s="473"/>
      <c r="GKA6" s="473"/>
      <c r="GKB6" s="473"/>
      <c r="GKC6" s="473"/>
      <c r="GKD6" s="473"/>
      <c r="GKE6" s="473"/>
      <c r="GKF6" s="473"/>
      <c r="GKG6" s="473"/>
      <c r="GKH6" s="473"/>
      <c r="GKI6" s="473"/>
      <c r="GKJ6" s="473"/>
      <c r="GKK6" s="473"/>
      <c r="GKL6" s="473"/>
      <c r="GKM6" s="473"/>
      <c r="GKN6" s="473"/>
      <c r="GKO6" s="473"/>
      <c r="GKP6" s="473"/>
      <c r="GKQ6" s="473"/>
      <c r="GKR6" s="473"/>
      <c r="GKS6" s="473"/>
      <c r="GKT6" s="473"/>
      <c r="GKU6" s="473"/>
      <c r="GKV6" s="473"/>
      <c r="GKW6" s="473"/>
      <c r="GKX6" s="473"/>
      <c r="GKY6" s="473"/>
      <c r="GKZ6" s="473"/>
      <c r="GLA6" s="473"/>
      <c r="GLB6" s="473"/>
      <c r="GLC6" s="473"/>
      <c r="GLD6" s="473"/>
      <c r="GLE6" s="473"/>
      <c r="GLF6" s="473"/>
      <c r="GLG6" s="473"/>
      <c r="GLH6" s="473"/>
      <c r="GLI6" s="473"/>
      <c r="GLJ6" s="473"/>
      <c r="GLK6" s="473"/>
      <c r="GLL6" s="473"/>
      <c r="GLM6" s="473"/>
      <c r="GLN6" s="473"/>
      <c r="GLO6" s="473"/>
      <c r="GLP6" s="473"/>
      <c r="GLQ6" s="473"/>
      <c r="GLR6" s="473"/>
      <c r="GLS6" s="473"/>
      <c r="GLT6" s="473"/>
      <c r="GLU6" s="473"/>
      <c r="GLV6" s="473"/>
      <c r="GLW6" s="473"/>
      <c r="GLX6" s="473"/>
      <c r="GLY6" s="473"/>
      <c r="GLZ6" s="473"/>
      <c r="GMA6" s="473"/>
      <c r="GMB6" s="473"/>
      <c r="GMC6" s="473"/>
      <c r="GMD6" s="473"/>
      <c r="GME6" s="473"/>
      <c r="GMF6" s="473"/>
      <c r="GMG6" s="473"/>
      <c r="GMH6" s="473"/>
      <c r="GMI6" s="473"/>
      <c r="GMJ6" s="473"/>
      <c r="GMK6" s="473"/>
      <c r="GML6" s="473"/>
      <c r="GMM6" s="473"/>
      <c r="GMN6" s="473"/>
      <c r="GMO6" s="473"/>
      <c r="GMP6" s="473"/>
      <c r="GMQ6" s="473"/>
      <c r="GMR6" s="473"/>
      <c r="GMS6" s="473"/>
      <c r="GMT6" s="473"/>
      <c r="GMU6" s="473"/>
      <c r="GMV6" s="473"/>
      <c r="GMW6" s="473"/>
      <c r="GMX6" s="473"/>
      <c r="GMY6" s="473"/>
      <c r="GMZ6" s="473"/>
      <c r="GNA6" s="473"/>
      <c r="GNB6" s="473"/>
      <c r="GNC6" s="473"/>
      <c r="GND6" s="473"/>
      <c r="GNE6" s="473"/>
      <c r="GNF6" s="473"/>
      <c r="GNG6" s="473"/>
      <c r="GNH6" s="473"/>
      <c r="GNI6" s="473"/>
      <c r="GNJ6" s="473"/>
      <c r="GNK6" s="473"/>
      <c r="GNL6" s="473"/>
      <c r="GNM6" s="473"/>
      <c r="GNN6" s="473"/>
      <c r="GNO6" s="473"/>
      <c r="GNP6" s="473"/>
      <c r="GNQ6" s="473"/>
      <c r="GNR6" s="473"/>
      <c r="GNS6" s="473"/>
      <c r="GNT6" s="473"/>
      <c r="GNU6" s="473"/>
      <c r="GNV6" s="473"/>
      <c r="GNW6" s="473"/>
      <c r="GNX6" s="473"/>
      <c r="GNY6" s="473"/>
      <c r="GNZ6" s="473"/>
      <c r="GOA6" s="473"/>
      <c r="GOB6" s="473"/>
      <c r="GOC6" s="473"/>
      <c r="GOD6" s="473"/>
      <c r="GOE6" s="473"/>
      <c r="GOF6" s="473"/>
      <c r="GOG6" s="473"/>
      <c r="GOH6" s="473"/>
      <c r="GOI6" s="473"/>
      <c r="GOJ6" s="473"/>
      <c r="GOK6" s="473"/>
      <c r="GOL6" s="473"/>
      <c r="GOM6" s="473"/>
      <c r="GON6" s="473"/>
      <c r="GOO6" s="473"/>
      <c r="GOP6" s="473"/>
      <c r="GOQ6" s="473"/>
      <c r="GOR6" s="473"/>
      <c r="GOS6" s="473"/>
      <c r="GOT6" s="473"/>
      <c r="GOU6" s="473"/>
      <c r="GOV6" s="473"/>
      <c r="GOW6" s="473"/>
      <c r="GOX6" s="473"/>
      <c r="GOY6" s="473"/>
      <c r="GOZ6" s="473"/>
      <c r="GPA6" s="473"/>
      <c r="GPB6" s="473"/>
      <c r="GPC6" s="473"/>
      <c r="GPD6" s="473"/>
      <c r="GPE6" s="473"/>
      <c r="GPF6" s="473"/>
      <c r="GPG6" s="473"/>
      <c r="GPH6" s="473"/>
      <c r="GPI6" s="473"/>
      <c r="GPJ6" s="473"/>
      <c r="GPK6" s="473"/>
      <c r="GPL6" s="473"/>
      <c r="GPM6" s="473"/>
      <c r="GPN6" s="473"/>
      <c r="GPO6" s="473"/>
      <c r="GPP6" s="473"/>
      <c r="GPQ6" s="473"/>
      <c r="GPR6" s="473"/>
      <c r="GPS6" s="473"/>
      <c r="GPT6" s="473"/>
      <c r="GPU6" s="473"/>
      <c r="GPV6" s="473"/>
      <c r="GPW6" s="473"/>
      <c r="GPX6" s="473"/>
      <c r="GPY6" s="473"/>
      <c r="GPZ6" s="473"/>
      <c r="GQA6" s="473"/>
      <c r="GQB6" s="473"/>
      <c r="GQC6" s="473"/>
      <c r="GQD6" s="473"/>
      <c r="GQE6" s="473"/>
      <c r="GQF6" s="473"/>
      <c r="GQG6" s="473"/>
      <c r="GQH6" s="473"/>
      <c r="GQI6" s="473"/>
      <c r="GQJ6" s="473"/>
      <c r="GQK6" s="473"/>
      <c r="GQL6" s="473"/>
      <c r="GQM6" s="473"/>
      <c r="GQN6" s="473"/>
      <c r="GQO6" s="473"/>
      <c r="GQP6" s="473"/>
      <c r="GQQ6" s="473"/>
      <c r="GQR6" s="473"/>
      <c r="GQS6" s="473"/>
      <c r="GQT6" s="473"/>
      <c r="GQU6" s="473"/>
      <c r="GQV6" s="473"/>
      <c r="GQW6" s="473"/>
      <c r="GQX6" s="473"/>
      <c r="GQY6" s="473"/>
      <c r="GQZ6" s="473"/>
      <c r="GRA6" s="473"/>
      <c r="GRB6" s="473"/>
      <c r="GRC6" s="473"/>
      <c r="GRD6" s="473"/>
      <c r="GRE6" s="473"/>
      <c r="GRF6" s="473"/>
      <c r="GRG6" s="473"/>
      <c r="GRH6" s="473"/>
      <c r="GRI6" s="473"/>
      <c r="GRJ6" s="473"/>
      <c r="GRK6" s="473"/>
      <c r="GRL6" s="473"/>
      <c r="GRM6" s="473"/>
      <c r="GRN6" s="473"/>
      <c r="GRO6" s="473"/>
      <c r="GRP6" s="473"/>
      <c r="GRQ6" s="473"/>
      <c r="GRR6" s="473"/>
      <c r="GRS6" s="473"/>
      <c r="GRT6" s="473"/>
      <c r="GRU6" s="473"/>
      <c r="GRV6" s="473"/>
      <c r="GRW6" s="473"/>
      <c r="GRX6" s="473"/>
      <c r="GRY6" s="473"/>
      <c r="GRZ6" s="473"/>
      <c r="GSA6" s="473"/>
      <c r="GSB6" s="473"/>
      <c r="GSC6" s="473"/>
      <c r="GSD6" s="473"/>
      <c r="GSE6" s="473"/>
      <c r="GSF6" s="473"/>
      <c r="GSG6" s="473"/>
      <c r="GSH6" s="473"/>
      <c r="GSI6" s="473"/>
      <c r="GSJ6" s="473"/>
      <c r="GSK6" s="473"/>
      <c r="GSL6" s="473"/>
      <c r="GSM6" s="473"/>
      <c r="GSN6" s="473"/>
      <c r="GSO6" s="473"/>
      <c r="GSP6" s="473"/>
      <c r="GSQ6" s="473"/>
      <c r="GSR6" s="473"/>
      <c r="GSS6" s="473"/>
      <c r="GST6" s="473"/>
      <c r="GSU6" s="473"/>
      <c r="GSV6" s="473"/>
      <c r="GSW6" s="473"/>
      <c r="GSX6" s="473"/>
      <c r="GSY6" s="473"/>
      <c r="GSZ6" s="473"/>
      <c r="GTA6" s="473"/>
      <c r="GTB6" s="473"/>
      <c r="GTC6" s="473"/>
      <c r="GTD6" s="473"/>
      <c r="GTE6" s="473"/>
      <c r="GTF6" s="473"/>
      <c r="GTG6" s="473"/>
      <c r="GTH6" s="473"/>
      <c r="GTI6" s="473"/>
      <c r="GTJ6" s="473"/>
      <c r="GTK6" s="473"/>
      <c r="GTL6" s="473"/>
      <c r="GTM6" s="473"/>
      <c r="GTN6" s="473"/>
      <c r="GTO6" s="473"/>
      <c r="GTP6" s="473"/>
      <c r="GTQ6" s="473"/>
      <c r="GTR6" s="473"/>
      <c r="GTS6" s="473"/>
      <c r="GTT6" s="473"/>
      <c r="GTU6" s="473"/>
      <c r="GTV6" s="473"/>
      <c r="GTW6" s="473"/>
      <c r="GTX6" s="473"/>
      <c r="GTY6" s="473"/>
      <c r="GTZ6" s="473"/>
      <c r="GUA6" s="473"/>
      <c r="GUB6" s="473"/>
      <c r="GUC6" s="473"/>
      <c r="GUD6" s="473"/>
      <c r="GUE6" s="473"/>
      <c r="GUF6" s="473"/>
      <c r="GUG6" s="473"/>
      <c r="GUH6" s="473"/>
      <c r="GUI6" s="473"/>
      <c r="GUJ6" s="473"/>
      <c r="GUK6" s="473"/>
      <c r="GUL6" s="473"/>
      <c r="GUM6" s="473"/>
      <c r="GUN6" s="473"/>
      <c r="GUO6" s="473"/>
      <c r="GUP6" s="473"/>
      <c r="GUQ6" s="473"/>
      <c r="GUR6" s="473"/>
      <c r="GUS6" s="473"/>
      <c r="GUT6" s="473"/>
      <c r="GUU6" s="473"/>
      <c r="GUV6" s="473"/>
      <c r="GUW6" s="473"/>
      <c r="GUX6" s="473"/>
      <c r="GUY6" s="473"/>
      <c r="GUZ6" s="473"/>
      <c r="GVA6" s="473"/>
      <c r="GVB6" s="473"/>
      <c r="GVC6" s="473"/>
      <c r="GVD6" s="473"/>
      <c r="GVE6" s="473"/>
      <c r="GVF6" s="473"/>
      <c r="GVG6" s="473"/>
      <c r="GVH6" s="473"/>
      <c r="GVI6" s="473"/>
      <c r="GVJ6" s="473"/>
      <c r="GVK6" s="473"/>
      <c r="GVL6" s="473"/>
      <c r="GVM6" s="473"/>
      <c r="GVN6" s="473"/>
      <c r="GVO6" s="473"/>
      <c r="GVP6" s="473"/>
      <c r="GVQ6" s="473"/>
      <c r="GVR6" s="473"/>
      <c r="GVS6" s="473"/>
      <c r="GVT6" s="473"/>
      <c r="GVU6" s="473"/>
      <c r="GVV6" s="473"/>
      <c r="GVW6" s="473"/>
      <c r="GVX6" s="473"/>
      <c r="GVY6" s="473"/>
      <c r="GVZ6" s="473"/>
      <c r="GWA6" s="473"/>
      <c r="GWB6" s="473"/>
      <c r="GWC6" s="473"/>
      <c r="GWD6" s="473"/>
      <c r="GWE6" s="473"/>
      <c r="GWF6" s="473"/>
      <c r="GWG6" s="473"/>
      <c r="GWH6" s="473"/>
      <c r="GWI6" s="473"/>
      <c r="GWJ6" s="473"/>
      <c r="GWK6" s="473"/>
      <c r="GWL6" s="473"/>
      <c r="GWM6" s="473"/>
      <c r="GWN6" s="473"/>
      <c r="GWO6" s="473"/>
      <c r="GWP6" s="473"/>
      <c r="GWQ6" s="473"/>
      <c r="GWR6" s="473"/>
      <c r="GWS6" s="473"/>
      <c r="GWT6" s="473"/>
      <c r="GWU6" s="473"/>
      <c r="GWV6" s="473"/>
      <c r="GWW6" s="473"/>
      <c r="GWX6" s="473"/>
      <c r="GWY6" s="473"/>
      <c r="GWZ6" s="473"/>
      <c r="GXA6" s="473"/>
      <c r="GXB6" s="473"/>
      <c r="GXC6" s="473"/>
      <c r="GXD6" s="473"/>
      <c r="GXE6" s="473"/>
      <c r="GXF6" s="473"/>
      <c r="GXG6" s="473"/>
      <c r="GXH6" s="473"/>
      <c r="GXI6" s="473"/>
      <c r="GXJ6" s="473"/>
      <c r="GXK6" s="473"/>
      <c r="GXL6" s="473"/>
      <c r="GXM6" s="473"/>
      <c r="GXN6" s="473"/>
      <c r="GXO6" s="473"/>
      <c r="GXP6" s="473"/>
      <c r="GXQ6" s="473"/>
      <c r="GXR6" s="473"/>
      <c r="GXS6" s="473"/>
      <c r="GXT6" s="473"/>
      <c r="GXU6" s="473"/>
      <c r="GXV6" s="473"/>
      <c r="GXW6" s="473"/>
      <c r="GXX6" s="473"/>
      <c r="GXY6" s="473"/>
      <c r="GXZ6" s="473"/>
      <c r="GYA6" s="473"/>
      <c r="GYB6" s="473"/>
      <c r="GYC6" s="473"/>
      <c r="GYD6" s="473"/>
      <c r="GYE6" s="473"/>
      <c r="GYF6" s="473"/>
      <c r="GYG6" s="473"/>
      <c r="GYH6" s="473"/>
      <c r="GYI6" s="473"/>
      <c r="GYJ6" s="473"/>
      <c r="GYK6" s="473"/>
      <c r="GYL6" s="473"/>
      <c r="GYM6" s="473"/>
      <c r="GYN6" s="473"/>
      <c r="GYO6" s="473"/>
      <c r="GYP6" s="473"/>
      <c r="GYQ6" s="473"/>
      <c r="GYR6" s="473"/>
      <c r="GYS6" s="473"/>
      <c r="GYT6" s="473"/>
      <c r="GYU6" s="473"/>
      <c r="GYV6" s="473"/>
      <c r="GYW6" s="473"/>
      <c r="GYX6" s="473"/>
      <c r="GYY6" s="473"/>
      <c r="GYZ6" s="473"/>
      <c r="GZA6" s="473"/>
      <c r="GZB6" s="473"/>
      <c r="GZC6" s="473"/>
      <c r="GZD6" s="473"/>
      <c r="GZE6" s="473"/>
      <c r="GZF6" s="473"/>
      <c r="GZG6" s="473"/>
      <c r="GZH6" s="473"/>
      <c r="GZI6" s="473"/>
      <c r="GZJ6" s="473"/>
      <c r="GZK6" s="473"/>
      <c r="GZL6" s="473"/>
      <c r="GZM6" s="473"/>
      <c r="GZN6" s="473"/>
      <c r="GZO6" s="473"/>
      <c r="GZP6" s="473"/>
      <c r="GZQ6" s="473"/>
      <c r="GZR6" s="473"/>
      <c r="GZS6" s="473"/>
      <c r="GZT6" s="473"/>
      <c r="GZU6" s="473"/>
      <c r="GZV6" s="473"/>
      <c r="GZW6" s="473"/>
      <c r="GZX6" s="473"/>
      <c r="GZY6" s="473"/>
      <c r="GZZ6" s="473"/>
      <c r="HAA6" s="473"/>
      <c r="HAB6" s="473"/>
      <c r="HAC6" s="473"/>
      <c r="HAD6" s="473"/>
      <c r="HAE6" s="473"/>
      <c r="HAF6" s="473"/>
      <c r="HAG6" s="473"/>
      <c r="HAH6" s="473"/>
      <c r="HAI6" s="473"/>
      <c r="HAJ6" s="473"/>
      <c r="HAK6" s="473"/>
      <c r="HAL6" s="473"/>
      <c r="HAM6" s="473"/>
      <c r="HAN6" s="473"/>
      <c r="HAO6" s="473"/>
      <c r="HAP6" s="473"/>
      <c r="HAQ6" s="473"/>
      <c r="HAR6" s="473"/>
      <c r="HAS6" s="473"/>
      <c r="HAT6" s="473"/>
      <c r="HAU6" s="473"/>
      <c r="HAV6" s="473"/>
      <c r="HAW6" s="473"/>
      <c r="HAX6" s="473"/>
      <c r="HAY6" s="473"/>
      <c r="HAZ6" s="473"/>
      <c r="HBA6" s="473"/>
      <c r="HBB6" s="473"/>
      <c r="HBC6" s="473"/>
      <c r="HBD6" s="473"/>
      <c r="HBE6" s="473"/>
      <c r="HBF6" s="473"/>
      <c r="HBG6" s="473"/>
      <c r="HBH6" s="473"/>
      <c r="HBI6" s="473"/>
      <c r="HBJ6" s="473"/>
      <c r="HBK6" s="473"/>
      <c r="HBL6" s="473"/>
      <c r="HBM6" s="473"/>
      <c r="HBN6" s="473"/>
      <c r="HBO6" s="473"/>
      <c r="HBP6" s="473"/>
      <c r="HBQ6" s="473"/>
      <c r="HBR6" s="473"/>
      <c r="HBS6" s="473"/>
      <c r="HBT6" s="473"/>
      <c r="HBU6" s="473"/>
      <c r="HBV6" s="473"/>
      <c r="HBW6" s="473"/>
      <c r="HBX6" s="473"/>
      <c r="HBY6" s="473"/>
      <c r="HBZ6" s="473"/>
      <c r="HCA6" s="473"/>
      <c r="HCB6" s="473"/>
      <c r="HCC6" s="473"/>
      <c r="HCD6" s="473"/>
      <c r="HCE6" s="473"/>
      <c r="HCF6" s="473"/>
      <c r="HCG6" s="473"/>
      <c r="HCH6" s="473"/>
      <c r="HCI6" s="473"/>
      <c r="HCJ6" s="473"/>
      <c r="HCK6" s="473"/>
      <c r="HCL6" s="473"/>
      <c r="HCM6" s="473"/>
      <c r="HCN6" s="473"/>
      <c r="HCO6" s="473"/>
      <c r="HCP6" s="473"/>
      <c r="HCQ6" s="473"/>
      <c r="HCR6" s="473"/>
      <c r="HCS6" s="473"/>
      <c r="HCT6" s="473"/>
      <c r="HCU6" s="473"/>
      <c r="HCV6" s="473"/>
      <c r="HCW6" s="473"/>
      <c r="HCX6" s="473"/>
      <c r="HCY6" s="473"/>
      <c r="HCZ6" s="473"/>
      <c r="HDA6" s="473"/>
      <c r="HDB6" s="473"/>
      <c r="HDC6" s="473"/>
      <c r="HDD6" s="473"/>
      <c r="HDE6" s="473"/>
      <c r="HDF6" s="473"/>
      <c r="HDG6" s="473"/>
      <c r="HDH6" s="473"/>
      <c r="HDI6" s="473"/>
      <c r="HDJ6" s="473"/>
      <c r="HDK6" s="473"/>
      <c r="HDL6" s="473"/>
      <c r="HDM6" s="473"/>
      <c r="HDN6" s="473"/>
      <c r="HDO6" s="473"/>
      <c r="HDP6" s="473"/>
      <c r="HDQ6" s="473"/>
      <c r="HDR6" s="473"/>
      <c r="HDS6" s="473"/>
      <c r="HDT6" s="473"/>
      <c r="HDU6" s="473"/>
      <c r="HDV6" s="473"/>
      <c r="HDW6" s="473"/>
      <c r="HDX6" s="473"/>
      <c r="HDY6" s="473"/>
      <c r="HDZ6" s="473"/>
      <c r="HEA6" s="473"/>
      <c r="HEB6" s="473"/>
      <c r="HEC6" s="473"/>
      <c r="HED6" s="473"/>
      <c r="HEE6" s="473"/>
      <c r="HEF6" s="473"/>
      <c r="HEG6" s="473"/>
      <c r="HEH6" s="473"/>
      <c r="HEI6" s="473"/>
      <c r="HEJ6" s="473"/>
      <c r="HEK6" s="473"/>
      <c r="HEL6" s="473"/>
      <c r="HEM6" s="473"/>
      <c r="HEN6" s="473"/>
      <c r="HEO6" s="473"/>
      <c r="HEP6" s="473"/>
      <c r="HEQ6" s="473"/>
      <c r="HER6" s="473"/>
      <c r="HES6" s="473"/>
      <c r="HET6" s="473"/>
      <c r="HEU6" s="473"/>
      <c r="HEV6" s="473"/>
      <c r="HEW6" s="473"/>
      <c r="HEX6" s="473"/>
      <c r="HEY6" s="473"/>
      <c r="HEZ6" s="473"/>
      <c r="HFA6" s="473"/>
      <c r="HFB6" s="473"/>
      <c r="HFC6" s="473"/>
      <c r="HFD6" s="473"/>
      <c r="HFE6" s="473"/>
      <c r="HFF6" s="473"/>
      <c r="HFG6" s="473"/>
      <c r="HFH6" s="473"/>
      <c r="HFI6" s="473"/>
      <c r="HFJ6" s="473"/>
      <c r="HFK6" s="473"/>
      <c r="HFL6" s="473"/>
      <c r="HFM6" s="473"/>
      <c r="HFN6" s="473"/>
      <c r="HFO6" s="473"/>
      <c r="HFP6" s="473"/>
      <c r="HFQ6" s="473"/>
      <c r="HFR6" s="473"/>
      <c r="HFS6" s="473"/>
      <c r="HFT6" s="473"/>
      <c r="HFU6" s="473"/>
      <c r="HFV6" s="473"/>
      <c r="HFW6" s="473"/>
      <c r="HFX6" s="473"/>
      <c r="HFY6" s="473"/>
      <c r="HFZ6" s="473"/>
      <c r="HGA6" s="473"/>
      <c r="HGB6" s="473"/>
      <c r="HGC6" s="473"/>
      <c r="HGD6" s="473"/>
      <c r="HGE6" s="473"/>
      <c r="HGF6" s="473"/>
      <c r="HGG6" s="473"/>
      <c r="HGH6" s="473"/>
      <c r="HGI6" s="473"/>
      <c r="HGJ6" s="473"/>
      <c r="HGK6" s="473"/>
      <c r="HGL6" s="473"/>
      <c r="HGM6" s="473"/>
      <c r="HGN6" s="473"/>
      <c r="HGO6" s="473"/>
      <c r="HGP6" s="473"/>
      <c r="HGQ6" s="473"/>
      <c r="HGR6" s="473"/>
      <c r="HGS6" s="473"/>
      <c r="HGT6" s="473"/>
      <c r="HGU6" s="473"/>
      <c r="HGV6" s="473"/>
      <c r="HGW6" s="473"/>
      <c r="HGX6" s="473"/>
      <c r="HGY6" s="473"/>
      <c r="HGZ6" s="473"/>
      <c r="HHA6" s="473"/>
      <c r="HHB6" s="473"/>
      <c r="HHC6" s="473"/>
      <c r="HHD6" s="473"/>
      <c r="HHE6" s="473"/>
      <c r="HHF6" s="473"/>
      <c r="HHG6" s="473"/>
      <c r="HHH6" s="473"/>
      <c r="HHI6" s="473"/>
      <c r="HHJ6" s="473"/>
      <c r="HHK6" s="473"/>
      <c r="HHL6" s="473"/>
      <c r="HHM6" s="473"/>
      <c r="HHN6" s="473"/>
      <c r="HHO6" s="473"/>
      <c r="HHP6" s="473"/>
      <c r="HHQ6" s="473"/>
      <c r="HHR6" s="473"/>
      <c r="HHS6" s="473"/>
      <c r="HHT6" s="473"/>
      <c r="HHU6" s="473"/>
      <c r="HHV6" s="473"/>
      <c r="HHW6" s="473"/>
      <c r="HHX6" s="473"/>
      <c r="HHY6" s="473"/>
      <c r="HHZ6" s="473"/>
      <c r="HIA6" s="473"/>
      <c r="HIB6" s="473"/>
      <c r="HIC6" s="473"/>
      <c r="HID6" s="473"/>
      <c r="HIE6" s="473"/>
      <c r="HIF6" s="473"/>
      <c r="HIG6" s="473"/>
      <c r="HIH6" s="473"/>
      <c r="HII6" s="473"/>
      <c r="HIJ6" s="473"/>
      <c r="HIK6" s="473"/>
      <c r="HIL6" s="473"/>
      <c r="HIM6" s="473"/>
      <c r="HIN6" s="473"/>
      <c r="HIO6" s="473"/>
      <c r="HIP6" s="473"/>
      <c r="HIQ6" s="473"/>
      <c r="HIR6" s="473"/>
      <c r="HIS6" s="473"/>
      <c r="HIT6" s="473"/>
      <c r="HIU6" s="473"/>
      <c r="HIV6" s="473"/>
      <c r="HIW6" s="473"/>
      <c r="HIX6" s="473"/>
      <c r="HIY6" s="473"/>
      <c r="HIZ6" s="473"/>
      <c r="HJA6" s="473"/>
      <c r="HJB6" s="473"/>
      <c r="HJC6" s="473"/>
      <c r="HJD6" s="473"/>
      <c r="HJE6" s="473"/>
      <c r="HJF6" s="473"/>
      <c r="HJG6" s="473"/>
      <c r="HJH6" s="473"/>
      <c r="HJI6" s="473"/>
      <c r="HJJ6" s="473"/>
      <c r="HJK6" s="473"/>
      <c r="HJL6" s="473"/>
      <c r="HJM6" s="473"/>
      <c r="HJN6" s="473"/>
      <c r="HJO6" s="473"/>
      <c r="HJP6" s="473"/>
      <c r="HJQ6" s="473"/>
      <c r="HJR6" s="473"/>
      <c r="HJS6" s="473"/>
      <c r="HJT6" s="473"/>
      <c r="HJU6" s="473"/>
      <c r="HJV6" s="473"/>
      <c r="HJW6" s="473"/>
      <c r="HJX6" s="473"/>
      <c r="HJY6" s="473"/>
      <c r="HJZ6" s="473"/>
      <c r="HKA6" s="473"/>
      <c r="HKB6" s="473"/>
      <c r="HKC6" s="473"/>
      <c r="HKD6" s="473"/>
      <c r="HKE6" s="473"/>
      <c r="HKF6" s="473"/>
      <c r="HKG6" s="473"/>
      <c r="HKH6" s="473"/>
      <c r="HKI6" s="473"/>
      <c r="HKJ6" s="473"/>
      <c r="HKK6" s="473"/>
      <c r="HKL6" s="473"/>
      <c r="HKM6" s="473"/>
      <c r="HKN6" s="473"/>
      <c r="HKO6" s="473"/>
      <c r="HKP6" s="473"/>
      <c r="HKQ6" s="473"/>
      <c r="HKR6" s="473"/>
      <c r="HKS6" s="473"/>
      <c r="HKT6" s="473"/>
      <c r="HKU6" s="473"/>
      <c r="HKV6" s="473"/>
      <c r="HKW6" s="473"/>
      <c r="HKX6" s="473"/>
      <c r="HKY6" s="473"/>
      <c r="HKZ6" s="473"/>
      <c r="HLA6" s="473"/>
      <c r="HLB6" s="473"/>
      <c r="HLC6" s="473"/>
      <c r="HLD6" s="473"/>
      <c r="HLE6" s="473"/>
      <c r="HLF6" s="473"/>
      <c r="HLG6" s="473"/>
      <c r="HLH6" s="473"/>
      <c r="HLI6" s="473"/>
      <c r="HLJ6" s="473"/>
      <c r="HLK6" s="473"/>
      <c r="HLL6" s="473"/>
      <c r="HLM6" s="473"/>
      <c r="HLN6" s="473"/>
      <c r="HLO6" s="473"/>
      <c r="HLP6" s="473"/>
      <c r="HLQ6" s="473"/>
      <c r="HLR6" s="473"/>
      <c r="HLS6" s="473"/>
      <c r="HLT6" s="473"/>
      <c r="HLU6" s="473"/>
      <c r="HLV6" s="473"/>
      <c r="HLW6" s="473"/>
      <c r="HLX6" s="473"/>
      <c r="HLY6" s="473"/>
      <c r="HLZ6" s="473"/>
      <c r="HMA6" s="473"/>
      <c r="HMB6" s="473"/>
      <c r="HMC6" s="473"/>
      <c r="HMD6" s="473"/>
      <c r="HME6" s="473"/>
      <c r="HMF6" s="473"/>
      <c r="HMG6" s="473"/>
      <c r="HMH6" s="473"/>
      <c r="HMI6" s="473"/>
      <c r="HMJ6" s="473"/>
      <c r="HMK6" s="473"/>
      <c r="HML6" s="473"/>
      <c r="HMM6" s="473"/>
      <c r="HMN6" s="473"/>
      <c r="HMO6" s="473"/>
      <c r="HMP6" s="473"/>
      <c r="HMQ6" s="473"/>
      <c r="HMR6" s="473"/>
      <c r="HMS6" s="473"/>
      <c r="HMT6" s="473"/>
      <c r="HMU6" s="473"/>
      <c r="HMV6" s="473"/>
      <c r="HMW6" s="473"/>
      <c r="HMX6" s="473"/>
      <c r="HMY6" s="473"/>
      <c r="HMZ6" s="473"/>
      <c r="HNA6" s="473"/>
      <c r="HNB6" s="473"/>
      <c r="HNC6" s="473"/>
      <c r="HND6" s="473"/>
      <c r="HNE6" s="473"/>
      <c r="HNF6" s="473"/>
      <c r="HNG6" s="473"/>
      <c r="HNH6" s="473"/>
      <c r="HNI6" s="473"/>
      <c r="HNJ6" s="473"/>
      <c r="HNK6" s="473"/>
      <c r="HNL6" s="473"/>
      <c r="HNM6" s="473"/>
      <c r="HNN6" s="473"/>
      <c r="HNO6" s="473"/>
      <c r="HNP6" s="473"/>
      <c r="HNQ6" s="473"/>
      <c r="HNR6" s="473"/>
      <c r="HNS6" s="473"/>
      <c r="HNT6" s="473"/>
      <c r="HNU6" s="473"/>
      <c r="HNV6" s="473"/>
      <c r="HNW6" s="473"/>
      <c r="HNX6" s="473"/>
      <c r="HNY6" s="473"/>
      <c r="HNZ6" s="473"/>
      <c r="HOA6" s="473"/>
      <c r="HOB6" s="473"/>
      <c r="HOC6" s="473"/>
      <c r="HOD6" s="473"/>
      <c r="HOE6" s="473"/>
      <c r="HOF6" s="473"/>
      <c r="HOG6" s="473"/>
      <c r="HOH6" s="473"/>
      <c r="HOI6" s="473"/>
      <c r="HOJ6" s="473"/>
      <c r="HOK6" s="473"/>
      <c r="HOL6" s="473"/>
      <c r="HOM6" s="473"/>
      <c r="HON6" s="473"/>
      <c r="HOO6" s="473"/>
      <c r="HOP6" s="473"/>
      <c r="HOQ6" s="473"/>
      <c r="HOR6" s="473"/>
      <c r="HOS6" s="473"/>
      <c r="HOT6" s="473"/>
      <c r="HOU6" s="473"/>
      <c r="HOV6" s="473"/>
      <c r="HOW6" s="473"/>
      <c r="HOX6" s="473"/>
      <c r="HOY6" s="473"/>
      <c r="HOZ6" s="473"/>
      <c r="HPA6" s="473"/>
      <c r="HPB6" s="473"/>
      <c r="HPC6" s="473"/>
      <c r="HPD6" s="473"/>
      <c r="HPE6" s="473"/>
      <c r="HPF6" s="473"/>
      <c r="HPG6" s="473"/>
      <c r="HPH6" s="473"/>
      <c r="HPI6" s="473"/>
      <c r="HPJ6" s="473"/>
      <c r="HPK6" s="473"/>
      <c r="HPL6" s="473"/>
      <c r="HPM6" s="473"/>
      <c r="HPN6" s="473"/>
      <c r="HPO6" s="473"/>
      <c r="HPP6" s="473"/>
      <c r="HPQ6" s="473"/>
      <c r="HPR6" s="473"/>
      <c r="HPS6" s="473"/>
      <c r="HPT6" s="473"/>
      <c r="HPU6" s="473"/>
      <c r="HPV6" s="473"/>
      <c r="HPW6" s="473"/>
      <c r="HPX6" s="473"/>
      <c r="HPY6" s="473"/>
      <c r="HPZ6" s="473"/>
      <c r="HQA6" s="473"/>
      <c r="HQB6" s="473"/>
      <c r="HQC6" s="473"/>
      <c r="HQD6" s="473"/>
      <c r="HQE6" s="473"/>
      <c r="HQF6" s="473"/>
      <c r="HQG6" s="473"/>
      <c r="HQH6" s="473"/>
      <c r="HQI6" s="473"/>
      <c r="HQJ6" s="473"/>
      <c r="HQK6" s="473"/>
      <c r="HQL6" s="473"/>
      <c r="HQM6" s="473"/>
      <c r="HQN6" s="473"/>
      <c r="HQO6" s="473"/>
      <c r="HQP6" s="473"/>
      <c r="HQQ6" s="473"/>
      <c r="HQR6" s="473"/>
      <c r="HQS6" s="473"/>
      <c r="HQT6" s="473"/>
      <c r="HQU6" s="473"/>
      <c r="HQV6" s="473"/>
      <c r="HQW6" s="473"/>
      <c r="HQX6" s="473"/>
      <c r="HQY6" s="473"/>
      <c r="HQZ6" s="473"/>
      <c r="HRA6" s="473"/>
      <c r="HRB6" s="473"/>
      <c r="HRC6" s="473"/>
      <c r="HRD6" s="473"/>
      <c r="HRE6" s="473"/>
      <c r="HRF6" s="473"/>
      <c r="HRG6" s="473"/>
      <c r="HRH6" s="473"/>
      <c r="HRI6" s="473"/>
      <c r="HRJ6" s="473"/>
      <c r="HRK6" s="473"/>
      <c r="HRL6" s="473"/>
      <c r="HRM6" s="473"/>
      <c r="HRN6" s="473"/>
      <c r="HRO6" s="473"/>
      <c r="HRP6" s="473"/>
      <c r="HRQ6" s="473"/>
      <c r="HRR6" s="473"/>
      <c r="HRS6" s="473"/>
      <c r="HRT6" s="473"/>
      <c r="HRU6" s="473"/>
      <c r="HRV6" s="473"/>
      <c r="HRW6" s="473"/>
      <c r="HRX6" s="473"/>
      <c r="HRY6" s="473"/>
      <c r="HRZ6" s="473"/>
      <c r="HSA6" s="473"/>
      <c r="HSB6" s="473"/>
      <c r="HSC6" s="473"/>
      <c r="HSD6" s="473"/>
      <c r="HSE6" s="473"/>
      <c r="HSF6" s="473"/>
      <c r="HSG6" s="473"/>
      <c r="HSH6" s="473"/>
      <c r="HSI6" s="473"/>
      <c r="HSJ6" s="473"/>
      <c r="HSK6" s="473"/>
      <c r="HSL6" s="473"/>
      <c r="HSM6" s="473"/>
      <c r="HSN6" s="473"/>
      <c r="HSO6" s="473"/>
      <c r="HSP6" s="473"/>
      <c r="HSQ6" s="473"/>
      <c r="HSR6" s="473"/>
      <c r="HSS6" s="473"/>
      <c r="HST6" s="473"/>
      <c r="HSU6" s="473"/>
      <c r="HSV6" s="473"/>
      <c r="HSW6" s="473"/>
      <c r="HSX6" s="473"/>
      <c r="HSY6" s="473"/>
      <c r="HSZ6" s="473"/>
      <c r="HTA6" s="473"/>
      <c r="HTB6" s="473"/>
      <c r="HTC6" s="473"/>
      <c r="HTD6" s="473"/>
      <c r="HTE6" s="473"/>
      <c r="HTF6" s="473"/>
      <c r="HTG6" s="473"/>
      <c r="HTH6" s="473"/>
      <c r="HTI6" s="473"/>
      <c r="HTJ6" s="473"/>
      <c r="HTK6" s="473"/>
      <c r="HTL6" s="473"/>
      <c r="HTM6" s="473"/>
      <c r="HTN6" s="473"/>
      <c r="HTO6" s="473"/>
      <c r="HTP6" s="473"/>
      <c r="HTQ6" s="473"/>
      <c r="HTR6" s="473"/>
      <c r="HTS6" s="473"/>
      <c r="HTT6" s="473"/>
      <c r="HTU6" s="473"/>
      <c r="HTV6" s="473"/>
      <c r="HTW6" s="473"/>
      <c r="HTX6" s="473"/>
      <c r="HTY6" s="473"/>
      <c r="HTZ6" s="473"/>
      <c r="HUA6" s="473"/>
      <c r="HUB6" s="473"/>
      <c r="HUC6" s="473"/>
      <c r="HUD6" s="473"/>
      <c r="HUE6" s="473"/>
      <c r="HUF6" s="473"/>
      <c r="HUG6" s="473"/>
      <c r="HUH6" s="473"/>
      <c r="HUI6" s="473"/>
      <c r="HUJ6" s="473"/>
      <c r="HUK6" s="473"/>
      <c r="HUL6" s="473"/>
      <c r="HUM6" s="473"/>
      <c r="HUN6" s="473"/>
      <c r="HUO6" s="473"/>
      <c r="HUP6" s="473"/>
      <c r="HUQ6" s="473"/>
      <c r="HUR6" s="473"/>
      <c r="HUS6" s="473"/>
      <c r="HUT6" s="473"/>
      <c r="HUU6" s="473"/>
      <c r="HUV6" s="473"/>
      <c r="HUW6" s="473"/>
      <c r="HUX6" s="473"/>
      <c r="HUY6" s="473"/>
      <c r="HUZ6" s="473"/>
      <c r="HVA6" s="473"/>
      <c r="HVB6" s="473"/>
      <c r="HVC6" s="473"/>
      <c r="HVD6" s="473"/>
      <c r="HVE6" s="473"/>
      <c r="HVF6" s="473"/>
      <c r="HVG6" s="473"/>
      <c r="HVH6" s="473"/>
      <c r="HVI6" s="473"/>
      <c r="HVJ6" s="473"/>
      <c r="HVK6" s="473"/>
      <c r="HVL6" s="473"/>
      <c r="HVM6" s="473"/>
      <c r="HVN6" s="473"/>
      <c r="HVO6" s="473"/>
      <c r="HVP6" s="473"/>
      <c r="HVQ6" s="473"/>
      <c r="HVR6" s="473"/>
      <c r="HVS6" s="473"/>
      <c r="HVT6" s="473"/>
      <c r="HVU6" s="473"/>
      <c r="HVV6" s="473"/>
      <c r="HVW6" s="473"/>
      <c r="HVX6" s="473"/>
      <c r="HVY6" s="473"/>
      <c r="HVZ6" s="473"/>
      <c r="HWA6" s="473"/>
      <c r="HWB6" s="473"/>
      <c r="HWC6" s="473"/>
      <c r="HWD6" s="473"/>
      <c r="HWE6" s="473"/>
      <c r="HWF6" s="473"/>
      <c r="HWG6" s="473"/>
      <c r="HWH6" s="473"/>
      <c r="HWI6" s="473"/>
      <c r="HWJ6" s="473"/>
      <c r="HWK6" s="473"/>
      <c r="HWL6" s="473"/>
      <c r="HWM6" s="473"/>
      <c r="HWN6" s="473"/>
      <c r="HWO6" s="473"/>
      <c r="HWP6" s="473"/>
      <c r="HWQ6" s="473"/>
      <c r="HWR6" s="473"/>
      <c r="HWS6" s="473"/>
      <c r="HWT6" s="473"/>
      <c r="HWU6" s="473"/>
      <c r="HWV6" s="473"/>
      <c r="HWW6" s="473"/>
      <c r="HWX6" s="473"/>
      <c r="HWY6" s="473"/>
      <c r="HWZ6" s="473"/>
      <c r="HXA6" s="473"/>
      <c r="HXB6" s="473"/>
      <c r="HXC6" s="473"/>
      <c r="HXD6" s="473"/>
      <c r="HXE6" s="473"/>
      <c r="HXF6" s="473"/>
      <c r="HXG6" s="473"/>
      <c r="HXH6" s="473"/>
      <c r="HXI6" s="473"/>
      <c r="HXJ6" s="473"/>
      <c r="HXK6" s="473"/>
      <c r="HXL6" s="473"/>
      <c r="HXM6" s="473"/>
      <c r="HXN6" s="473"/>
      <c r="HXO6" s="473"/>
      <c r="HXP6" s="473"/>
      <c r="HXQ6" s="473"/>
      <c r="HXR6" s="473"/>
      <c r="HXS6" s="473"/>
      <c r="HXT6" s="473"/>
      <c r="HXU6" s="473"/>
      <c r="HXV6" s="473"/>
      <c r="HXW6" s="473"/>
      <c r="HXX6" s="473"/>
      <c r="HXY6" s="473"/>
      <c r="HXZ6" s="473"/>
      <c r="HYA6" s="473"/>
      <c r="HYB6" s="473"/>
      <c r="HYC6" s="473"/>
      <c r="HYD6" s="473"/>
      <c r="HYE6" s="473"/>
      <c r="HYF6" s="473"/>
      <c r="HYG6" s="473"/>
      <c r="HYH6" s="473"/>
      <c r="HYI6" s="473"/>
      <c r="HYJ6" s="473"/>
      <c r="HYK6" s="473"/>
      <c r="HYL6" s="473"/>
      <c r="HYM6" s="473"/>
      <c r="HYN6" s="473"/>
      <c r="HYO6" s="473"/>
      <c r="HYP6" s="473"/>
      <c r="HYQ6" s="473"/>
      <c r="HYR6" s="473"/>
      <c r="HYS6" s="473"/>
      <c r="HYT6" s="473"/>
      <c r="HYU6" s="473"/>
      <c r="HYV6" s="473"/>
      <c r="HYW6" s="473"/>
      <c r="HYX6" s="473"/>
      <c r="HYY6" s="473"/>
      <c r="HYZ6" s="473"/>
      <c r="HZA6" s="473"/>
      <c r="HZB6" s="473"/>
      <c r="HZC6" s="473"/>
      <c r="HZD6" s="473"/>
      <c r="HZE6" s="473"/>
      <c r="HZF6" s="473"/>
      <c r="HZG6" s="473"/>
      <c r="HZH6" s="473"/>
      <c r="HZI6" s="473"/>
      <c r="HZJ6" s="473"/>
      <c r="HZK6" s="473"/>
      <c r="HZL6" s="473"/>
      <c r="HZM6" s="473"/>
      <c r="HZN6" s="473"/>
      <c r="HZO6" s="473"/>
      <c r="HZP6" s="473"/>
      <c r="HZQ6" s="473"/>
      <c r="HZR6" s="473"/>
      <c r="HZS6" s="473"/>
      <c r="HZT6" s="473"/>
      <c r="HZU6" s="473"/>
      <c r="HZV6" s="473"/>
      <c r="HZW6" s="473"/>
      <c r="HZX6" s="473"/>
      <c r="HZY6" s="473"/>
      <c r="HZZ6" s="473"/>
      <c r="IAA6" s="473"/>
      <c r="IAB6" s="473"/>
      <c r="IAC6" s="473"/>
      <c r="IAD6" s="473"/>
      <c r="IAE6" s="473"/>
      <c r="IAF6" s="473"/>
      <c r="IAG6" s="473"/>
      <c r="IAH6" s="473"/>
      <c r="IAI6" s="473"/>
      <c r="IAJ6" s="473"/>
      <c r="IAK6" s="473"/>
      <c r="IAL6" s="473"/>
      <c r="IAM6" s="473"/>
      <c r="IAN6" s="473"/>
      <c r="IAO6" s="473"/>
      <c r="IAP6" s="473"/>
      <c r="IAQ6" s="473"/>
      <c r="IAR6" s="473"/>
      <c r="IAS6" s="473"/>
      <c r="IAT6" s="473"/>
      <c r="IAU6" s="473"/>
      <c r="IAV6" s="473"/>
      <c r="IAW6" s="473"/>
      <c r="IAX6" s="473"/>
      <c r="IAY6" s="473"/>
      <c r="IAZ6" s="473"/>
      <c r="IBA6" s="473"/>
      <c r="IBB6" s="473"/>
      <c r="IBC6" s="473"/>
      <c r="IBD6" s="473"/>
      <c r="IBE6" s="473"/>
      <c r="IBF6" s="473"/>
      <c r="IBG6" s="473"/>
      <c r="IBH6" s="473"/>
      <c r="IBI6" s="473"/>
      <c r="IBJ6" s="473"/>
      <c r="IBK6" s="473"/>
      <c r="IBL6" s="473"/>
      <c r="IBM6" s="473"/>
      <c r="IBN6" s="473"/>
      <c r="IBO6" s="473"/>
      <c r="IBP6" s="473"/>
      <c r="IBQ6" s="473"/>
      <c r="IBR6" s="473"/>
      <c r="IBS6" s="473"/>
      <c r="IBT6" s="473"/>
      <c r="IBU6" s="473"/>
      <c r="IBV6" s="473"/>
      <c r="IBW6" s="473"/>
      <c r="IBX6" s="473"/>
      <c r="IBY6" s="473"/>
      <c r="IBZ6" s="473"/>
      <c r="ICA6" s="473"/>
      <c r="ICB6" s="473"/>
      <c r="ICC6" s="473"/>
      <c r="ICD6" s="473"/>
      <c r="ICE6" s="473"/>
      <c r="ICF6" s="473"/>
      <c r="ICG6" s="473"/>
      <c r="ICH6" s="473"/>
      <c r="ICI6" s="473"/>
      <c r="ICJ6" s="473"/>
      <c r="ICK6" s="473"/>
      <c r="ICL6" s="473"/>
      <c r="ICM6" s="473"/>
      <c r="ICN6" s="473"/>
      <c r="ICO6" s="473"/>
      <c r="ICP6" s="473"/>
      <c r="ICQ6" s="473"/>
      <c r="ICR6" s="473"/>
      <c r="ICS6" s="473"/>
      <c r="ICT6" s="473"/>
      <c r="ICU6" s="473"/>
      <c r="ICV6" s="473"/>
      <c r="ICW6" s="473"/>
      <c r="ICX6" s="473"/>
      <c r="ICY6" s="473"/>
      <c r="ICZ6" s="473"/>
      <c r="IDA6" s="473"/>
      <c r="IDB6" s="473"/>
      <c r="IDC6" s="473"/>
      <c r="IDD6" s="473"/>
      <c r="IDE6" s="473"/>
      <c r="IDF6" s="473"/>
      <c r="IDG6" s="473"/>
      <c r="IDH6" s="473"/>
      <c r="IDI6" s="473"/>
      <c r="IDJ6" s="473"/>
      <c r="IDK6" s="473"/>
      <c r="IDL6" s="473"/>
      <c r="IDM6" s="473"/>
      <c r="IDN6" s="473"/>
      <c r="IDO6" s="473"/>
      <c r="IDP6" s="473"/>
      <c r="IDQ6" s="473"/>
      <c r="IDR6" s="473"/>
      <c r="IDS6" s="473"/>
      <c r="IDT6" s="473"/>
      <c r="IDU6" s="473"/>
      <c r="IDV6" s="473"/>
      <c r="IDW6" s="473"/>
      <c r="IDX6" s="473"/>
      <c r="IDY6" s="473"/>
      <c r="IDZ6" s="473"/>
      <c r="IEA6" s="473"/>
      <c r="IEB6" s="473"/>
      <c r="IEC6" s="473"/>
      <c r="IED6" s="473"/>
      <c r="IEE6" s="473"/>
      <c r="IEF6" s="473"/>
      <c r="IEG6" s="473"/>
      <c r="IEH6" s="473"/>
      <c r="IEI6" s="473"/>
      <c r="IEJ6" s="473"/>
      <c r="IEK6" s="473"/>
      <c r="IEL6" s="473"/>
      <c r="IEM6" s="473"/>
      <c r="IEN6" s="473"/>
      <c r="IEO6" s="473"/>
      <c r="IEP6" s="473"/>
      <c r="IEQ6" s="473"/>
      <c r="IER6" s="473"/>
      <c r="IES6" s="473"/>
      <c r="IET6" s="473"/>
      <c r="IEU6" s="473"/>
      <c r="IEV6" s="473"/>
      <c r="IEW6" s="473"/>
      <c r="IEX6" s="473"/>
      <c r="IEY6" s="473"/>
      <c r="IEZ6" s="473"/>
      <c r="IFA6" s="473"/>
      <c r="IFB6" s="473"/>
      <c r="IFC6" s="473"/>
      <c r="IFD6" s="473"/>
      <c r="IFE6" s="473"/>
      <c r="IFF6" s="473"/>
      <c r="IFG6" s="473"/>
      <c r="IFH6" s="473"/>
      <c r="IFI6" s="473"/>
      <c r="IFJ6" s="473"/>
      <c r="IFK6" s="473"/>
      <c r="IFL6" s="473"/>
      <c r="IFM6" s="473"/>
      <c r="IFN6" s="473"/>
      <c r="IFO6" s="473"/>
      <c r="IFP6" s="473"/>
      <c r="IFQ6" s="473"/>
      <c r="IFR6" s="473"/>
      <c r="IFS6" s="473"/>
      <c r="IFT6" s="473"/>
      <c r="IFU6" s="473"/>
      <c r="IFV6" s="473"/>
      <c r="IFW6" s="473"/>
      <c r="IFX6" s="473"/>
      <c r="IFY6" s="473"/>
      <c r="IFZ6" s="473"/>
      <c r="IGA6" s="473"/>
      <c r="IGB6" s="473"/>
      <c r="IGC6" s="473"/>
      <c r="IGD6" s="473"/>
      <c r="IGE6" s="473"/>
      <c r="IGF6" s="473"/>
      <c r="IGG6" s="473"/>
      <c r="IGH6" s="473"/>
      <c r="IGI6" s="473"/>
      <c r="IGJ6" s="473"/>
      <c r="IGK6" s="473"/>
      <c r="IGL6" s="473"/>
      <c r="IGM6" s="473"/>
      <c r="IGN6" s="473"/>
      <c r="IGO6" s="473"/>
      <c r="IGP6" s="473"/>
      <c r="IGQ6" s="473"/>
      <c r="IGR6" s="473"/>
      <c r="IGS6" s="473"/>
      <c r="IGT6" s="473"/>
      <c r="IGU6" s="473"/>
      <c r="IGV6" s="473"/>
      <c r="IGW6" s="473"/>
      <c r="IGX6" s="473"/>
      <c r="IGY6" s="473"/>
      <c r="IGZ6" s="473"/>
      <c r="IHA6" s="473"/>
      <c r="IHB6" s="473"/>
      <c r="IHC6" s="473"/>
      <c r="IHD6" s="473"/>
      <c r="IHE6" s="473"/>
      <c r="IHF6" s="473"/>
      <c r="IHG6" s="473"/>
      <c r="IHH6" s="473"/>
      <c r="IHI6" s="473"/>
      <c r="IHJ6" s="473"/>
      <c r="IHK6" s="473"/>
      <c r="IHL6" s="473"/>
      <c r="IHM6" s="473"/>
      <c r="IHN6" s="473"/>
      <c r="IHO6" s="473"/>
      <c r="IHP6" s="473"/>
      <c r="IHQ6" s="473"/>
      <c r="IHR6" s="473"/>
      <c r="IHS6" s="473"/>
      <c r="IHT6" s="473"/>
      <c r="IHU6" s="473"/>
      <c r="IHV6" s="473"/>
      <c r="IHW6" s="473"/>
      <c r="IHX6" s="473"/>
      <c r="IHY6" s="473"/>
      <c r="IHZ6" s="473"/>
      <c r="IIA6" s="473"/>
      <c r="IIB6" s="473"/>
      <c r="IIC6" s="473"/>
      <c r="IID6" s="473"/>
      <c r="IIE6" s="473"/>
      <c r="IIF6" s="473"/>
      <c r="IIG6" s="473"/>
      <c r="IIH6" s="473"/>
      <c r="III6" s="473"/>
      <c r="IIJ6" s="473"/>
      <c r="IIK6" s="473"/>
      <c r="IIL6" s="473"/>
      <c r="IIM6" s="473"/>
      <c r="IIN6" s="473"/>
      <c r="IIO6" s="473"/>
      <c r="IIP6" s="473"/>
      <c r="IIQ6" s="473"/>
      <c r="IIR6" s="473"/>
      <c r="IIS6" s="473"/>
      <c r="IIT6" s="473"/>
      <c r="IIU6" s="473"/>
      <c r="IIV6" s="473"/>
      <c r="IIW6" s="473"/>
      <c r="IIX6" s="473"/>
      <c r="IIY6" s="473"/>
      <c r="IIZ6" s="473"/>
      <c r="IJA6" s="473"/>
      <c r="IJB6" s="473"/>
      <c r="IJC6" s="473"/>
      <c r="IJD6" s="473"/>
      <c r="IJE6" s="473"/>
      <c r="IJF6" s="473"/>
      <c r="IJG6" s="473"/>
      <c r="IJH6" s="473"/>
      <c r="IJI6" s="473"/>
      <c r="IJJ6" s="473"/>
      <c r="IJK6" s="473"/>
      <c r="IJL6" s="473"/>
      <c r="IJM6" s="473"/>
      <c r="IJN6" s="473"/>
      <c r="IJO6" s="473"/>
      <c r="IJP6" s="473"/>
      <c r="IJQ6" s="473"/>
      <c r="IJR6" s="473"/>
      <c r="IJS6" s="473"/>
      <c r="IJT6" s="473"/>
      <c r="IJU6" s="473"/>
      <c r="IJV6" s="473"/>
      <c r="IJW6" s="473"/>
      <c r="IJX6" s="473"/>
      <c r="IJY6" s="473"/>
      <c r="IJZ6" s="473"/>
      <c r="IKA6" s="473"/>
      <c r="IKB6" s="473"/>
      <c r="IKC6" s="473"/>
      <c r="IKD6" s="473"/>
      <c r="IKE6" s="473"/>
      <c r="IKF6" s="473"/>
      <c r="IKG6" s="473"/>
      <c r="IKH6" s="473"/>
      <c r="IKI6" s="473"/>
      <c r="IKJ6" s="473"/>
      <c r="IKK6" s="473"/>
      <c r="IKL6" s="473"/>
      <c r="IKM6" s="473"/>
      <c r="IKN6" s="473"/>
      <c r="IKO6" s="473"/>
      <c r="IKP6" s="473"/>
      <c r="IKQ6" s="473"/>
      <c r="IKR6" s="473"/>
      <c r="IKS6" s="473"/>
      <c r="IKT6" s="473"/>
      <c r="IKU6" s="473"/>
      <c r="IKV6" s="473"/>
      <c r="IKW6" s="473"/>
      <c r="IKX6" s="473"/>
      <c r="IKY6" s="473"/>
      <c r="IKZ6" s="473"/>
      <c r="ILA6" s="473"/>
      <c r="ILB6" s="473"/>
      <c r="ILC6" s="473"/>
      <c r="ILD6" s="473"/>
      <c r="ILE6" s="473"/>
      <c r="ILF6" s="473"/>
      <c r="ILG6" s="473"/>
      <c r="ILH6" s="473"/>
      <c r="ILI6" s="473"/>
      <c r="ILJ6" s="473"/>
      <c r="ILK6" s="473"/>
      <c r="ILL6" s="473"/>
      <c r="ILM6" s="473"/>
      <c r="ILN6" s="473"/>
      <c r="ILO6" s="473"/>
      <c r="ILP6" s="473"/>
      <c r="ILQ6" s="473"/>
      <c r="ILR6" s="473"/>
      <c r="ILS6" s="473"/>
      <c r="ILT6" s="473"/>
      <c r="ILU6" s="473"/>
      <c r="ILV6" s="473"/>
      <c r="ILW6" s="473"/>
      <c r="ILX6" s="473"/>
      <c r="ILY6" s="473"/>
      <c r="ILZ6" s="473"/>
      <c r="IMA6" s="473"/>
      <c r="IMB6" s="473"/>
      <c r="IMC6" s="473"/>
      <c r="IMD6" s="473"/>
      <c r="IME6" s="473"/>
      <c r="IMF6" s="473"/>
      <c r="IMG6" s="473"/>
      <c r="IMH6" s="473"/>
      <c r="IMI6" s="473"/>
      <c r="IMJ6" s="473"/>
      <c r="IMK6" s="473"/>
      <c r="IML6" s="473"/>
      <c r="IMM6" s="473"/>
      <c r="IMN6" s="473"/>
      <c r="IMO6" s="473"/>
      <c r="IMP6" s="473"/>
      <c r="IMQ6" s="473"/>
      <c r="IMR6" s="473"/>
      <c r="IMS6" s="473"/>
      <c r="IMT6" s="473"/>
      <c r="IMU6" s="473"/>
      <c r="IMV6" s="473"/>
      <c r="IMW6" s="473"/>
      <c r="IMX6" s="473"/>
      <c r="IMY6" s="473"/>
      <c r="IMZ6" s="473"/>
      <c r="INA6" s="473"/>
      <c r="INB6" s="473"/>
      <c r="INC6" s="473"/>
      <c r="IND6" s="473"/>
      <c r="INE6" s="473"/>
      <c r="INF6" s="473"/>
      <c r="ING6" s="473"/>
      <c r="INH6" s="473"/>
      <c r="INI6" s="473"/>
      <c r="INJ6" s="473"/>
      <c r="INK6" s="473"/>
      <c r="INL6" s="473"/>
      <c r="INM6" s="473"/>
      <c r="INN6" s="473"/>
      <c r="INO6" s="473"/>
      <c r="INP6" s="473"/>
      <c r="INQ6" s="473"/>
      <c r="INR6" s="473"/>
      <c r="INS6" s="473"/>
      <c r="INT6" s="473"/>
      <c r="INU6" s="473"/>
      <c r="INV6" s="473"/>
      <c r="INW6" s="473"/>
      <c r="INX6" s="473"/>
      <c r="INY6" s="473"/>
      <c r="INZ6" s="473"/>
      <c r="IOA6" s="473"/>
      <c r="IOB6" s="473"/>
      <c r="IOC6" s="473"/>
      <c r="IOD6" s="473"/>
      <c r="IOE6" s="473"/>
      <c r="IOF6" s="473"/>
      <c r="IOG6" s="473"/>
      <c r="IOH6" s="473"/>
      <c r="IOI6" s="473"/>
      <c r="IOJ6" s="473"/>
      <c r="IOK6" s="473"/>
      <c r="IOL6" s="473"/>
      <c r="IOM6" s="473"/>
      <c r="ION6" s="473"/>
      <c r="IOO6" s="473"/>
      <c r="IOP6" s="473"/>
      <c r="IOQ6" s="473"/>
      <c r="IOR6" s="473"/>
      <c r="IOS6" s="473"/>
      <c r="IOT6" s="473"/>
      <c r="IOU6" s="473"/>
      <c r="IOV6" s="473"/>
      <c r="IOW6" s="473"/>
      <c r="IOX6" s="473"/>
      <c r="IOY6" s="473"/>
      <c r="IOZ6" s="473"/>
      <c r="IPA6" s="473"/>
      <c r="IPB6" s="473"/>
      <c r="IPC6" s="473"/>
      <c r="IPD6" s="473"/>
      <c r="IPE6" s="473"/>
      <c r="IPF6" s="473"/>
      <c r="IPG6" s="473"/>
      <c r="IPH6" s="473"/>
      <c r="IPI6" s="473"/>
      <c r="IPJ6" s="473"/>
      <c r="IPK6" s="473"/>
      <c r="IPL6" s="473"/>
      <c r="IPM6" s="473"/>
      <c r="IPN6" s="473"/>
      <c r="IPO6" s="473"/>
      <c r="IPP6" s="473"/>
      <c r="IPQ6" s="473"/>
      <c r="IPR6" s="473"/>
      <c r="IPS6" s="473"/>
      <c r="IPT6" s="473"/>
      <c r="IPU6" s="473"/>
      <c r="IPV6" s="473"/>
      <c r="IPW6" s="473"/>
      <c r="IPX6" s="473"/>
      <c r="IPY6" s="473"/>
      <c r="IPZ6" s="473"/>
      <c r="IQA6" s="473"/>
      <c r="IQB6" s="473"/>
      <c r="IQC6" s="473"/>
      <c r="IQD6" s="473"/>
      <c r="IQE6" s="473"/>
      <c r="IQF6" s="473"/>
      <c r="IQG6" s="473"/>
      <c r="IQH6" s="473"/>
      <c r="IQI6" s="473"/>
      <c r="IQJ6" s="473"/>
      <c r="IQK6" s="473"/>
      <c r="IQL6" s="473"/>
      <c r="IQM6" s="473"/>
      <c r="IQN6" s="473"/>
      <c r="IQO6" s="473"/>
      <c r="IQP6" s="473"/>
      <c r="IQQ6" s="473"/>
      <c r="IQR6" s="473"/>
      <c r="IQS6" s="473"/>
      <c r="IQT6" s="473"/>
      <c r="IQU6" s="473"/>
      <c r="IQV6" s="473"/>
      <c r="IQW6" s="473"/>
      <c r="IQX6" s="473"/>
      <c r="IQY6" s="473"/>
      <c r="IQZ6" s="473"/>
      <c r="IRA6" s="473"/>
      <c r="IRB6" s="473"/>
      <c r="IRC6" s="473"/>
      <c r="IRD6" s="473"/>
      <c r="IRE6" s="473"/>
      <c r="IRF6" s="473"/>
      <c r="IRG6" s="473"/>
      <c r="IRH6" s="473"/>
      <c r="IRI6" s="473"/>
      <c r="IRJ6" s="473"/>
      <c r="IRK6" s="473"/>
      <c r="IRL6" s="473"/>
      <c r="IRM6" s="473"/>
      <c r="IRN6" s="473"/>
      <c r="IRO6" s="473"/>
      <c r="IRP6" s="473"/>
      <c r="IRQ6" s="473"/>
      <c r="IRR6" s="473"/>
      <c r="IRS6" s="473"/>
      <c r="IRT6" s="473"/>
      <c r="IRU6" s="473"/>
      <c r="IRV6" s="473"/>
      <c r="IRW6" s="473"/>
      <c r="IRX6" s="473"/>
      <c r="IRY6" s="473"/>
      <c r="IRZ6" s="473"/>
      <c r="ISA6" s="473"/>
      <c r="ISB6" s="473"/>
      <c r="ISC6" s="473"/>
      <c r="ISD6" s="473"/>
      <c r="ISE6" s="473"/>
      <c r="ISF6" s="473"/>
      <c r="ISG6" s="473"/>
      <c r="ISH6" s="473"/>
      <c r="ISI6" s="473"/>
      <c r="ISJ6" s="473"/>
      <c r="ISK6" s="473"/>
      <c r="ISL6" s="473"/>
      <c r="ISM6" s="473"/>
      <c r="ISN6" s="473"/>
      <c r="ISO6" s="473"/>
      <c r="ISP6" s="473"/>
      <c r="ISQ6" s="473"/>
      <c r="ISR6" s="473"/>
      <c r="ISS6" s="473"/>
      <c r="IST6" s="473"/>
      <c r="ISU6" s="473"/>
      <c r="ISV6" s="473"/>
      <c r="ISW6" s="473"/>
      <c r="ISX6" s="473"/>
      <c r="ISY6" s="473"/>
      <c r="ISZ6" s="473"/>
      <c r="ITA6" s="473"/>
      <c r="ITB6" s="473"/>
      <c r="ITC6" s="473"/>
      <c r="ITD6" s="473"/>
      <c r="ITE6" s="473"/>
      <c r="ITF6" s="473"/>
      <c r="ITG6" s="473"/>
      <c r="ITH6" s="473"/>
      <c r="ITI6" s="473"/>
      <c r="ITJ6" s="473"/>
      <c r="ITK6" s="473"/>
      <c r="ITL6" s="473"/>
      <c r="ITM6" s="473"/>
      <c r="ITN6" s="473"/>
      <c r="ITO6" s="473"/>
      <c r="ITP6" s="473"/>
      <c r="ITQ6" s="473"/>
      <c r="ITR6" s="473"/>
      <c r="ITS6" s="473"/>
      <c r="ITT6" s="473"/>
      <c r="ITU6" s="473"/>
      <c r="ITV6" s="473"/>
      <c r="ITW6" s="473"/>
      <c r="ITX6" s="473"/>
      <c r="ITY6" s="473"/>
      <c r="ITZ6" s="473"/>
      <c r="IUA6" s="473"/>
      <c r="IUB6" s="473"/>
      <c r="IUC6" s="473"/>
      <c r="IUD6" s="473"/>
      <c r="IUE6" s="473"/>
      <c r="IUF6" s="473"/>
      <c r="IUG6" s="473"/>
      <c r="IUH6" s="473"/>
      <c r="IUI6" s="473"/>
      <c r="IUJ6" s="473"/>
      <c r="IUK6" s="473"/>
      <c r="IUL6" s="473"/>
      <c r="IUM6" s="473"/>
      <c r="IUN6" s="473"/>
      <c r="IUO6" s="473"/>
      <c r="IUP6" s="473"/>
      <c r="IUQ6" s="473"/>
      <c r="IUR6" s="473"/>
      <c r="IUS6" s="473"/>
      <c r="IUT6" s="473"/>
      <c r="IUU6" s="473"/>
      <c r="IUV6" s="473"/>
      <c r="IUW6" s="473"/>
      <c r="IUX6" s="473"/>
      <c r="IUY6" s="473"/>
      <c r="IUZ6" s="473"/>
      <c r="IVA6" s="473"/>
      <c r="IVB6" s="473"/>
      <c r="IVC6" s="473"/>
      <c r="IVD6" s="473"/>
      <c r="IVE6" s="473"/>
      <c r="IVF6" s="473"/>
      <c r="IVG6" s="473"/>
      <c r="IVH6" s="473"/>
      <c r="IVI6" s="473"/>
      <c r="IVJ6" s="473"/>
      <c r="IVK6" s="473"/>
      <c r="IVL6" s="473"/>
      <c r="IVM6" s="473"/>
      <c r="IVN6" s="473"/>
      <c r="IVO6" s="473"/>
      <c r="IVP6" s="473"/>
      <c r="IVQ6" s="473"/>
      <c r="IVR6" s="473"/>
      <c r="IVS6" s="473"/>
      <c r="IVT6" s="473"/>
      <c r="IVU6" s="473"/>
      <c r="IVV6" s="473"/>
      <c r="IVW6" s="473"/>
      <c r="IVX6" s="473"/>
      <c r="IVY6" s="473"/>
      <c r="IVZ6" s="473"/>
      <c r="IWA6" s="473"/>
      <c r="IWB6" s="473"/>
      <c r="IWC6" s="473"/>
      <c r="IWD6" s="473"/>
      <c r="IWE6" s="473"/>
      <c r="IWF6" s="473"/>
      <c r="IWG6" s="473"/>
      <c r="IWH6" s="473"/>
      <c r="IWI6" s="473"/>
      <c r="IWJ6" s="473"/>
      <c r="IWK6" s="473"/>
      <c r="IWL6" s="473"/>
      <c r="IWM6" s="473"/>
      <c r="IWN6" s="473"/>
      <c r="IWO6" s="473"/>
      <c r="IWP6" s="473"/>
      <c r="IWQ6" s="473"/>
      <c r="IWR6" s="473"/>
      <c r="IWS6" s="473"/>
      <c r="IWT6" s="473"/>
      <c r="IWU6" s="473"/>
      <c r="IWV6" s="473"/>
      <c r="IWW6" s="473"/>
      <c r="IWX6" s="473"/>
      <c r="IWY6" s="473"/>
      <c r="IWZ6" s="473"/>
      <c r="IXA6" s="473"/>
      <c r="IXB6" s="473"/>
      <c r="IXC6" s="473"/>
      <c r="IXD6" s="473"/>
      <c r="IXE6" s="473"/>
      <c r="IXF6" s="473"/>
      <c r="IXG6" s="473"/>
      <c r="IXH6" s="473"/>
      <c r="IXI6" s="473"/>
      <c r="IXJ6" s="473"/>
      <c r="IXK6" s="473"/>
      <c r="IXL6" s="473"/>
      <c r="IXM6" s="473"/>
      <c r="IXN6" s="473"/>
      <c r="IXO6" s="473"/>
      <c r="IXP6" s="473"/>
      <c r="IXQ6" s="473"/>
      <c r="IXR6" s="473"/>
      <c r="IXS6" s="473"/>
      <c r="IXT6" s="473"/>
      <c r="IXU6" s="473"/>
      <c r="IXV6" s="473"/>
      <c r="IXW6" s="473"/>
      <c r="IXX6" s="473"/>
      <c r="IXY6" s="473"/>
      <c r="IXZ6" s="473"/>
      <c r="IYA6" s="473"/>
      <c r="IYB6" s="473"/>
      <c r="IYC6" s="473"/>
      <c r="IYD6" s="473"/>
      <c r="IYE6" s="473"/>
      <c r="IYF6" s="473"/>
      <c r="IYG6" s="473"/>
      <c r="IYH6" s="473"/>
      <c r="IYI6" s="473"/>
      <c r="IYJ6" s="473"/>
      <c r="IYK6" s="473"/>
      <c r="IYL6" s="473"/>
      <c r="IYM6" s="473"/>
      <c r="IYN6" s="473"/>
      <c r="IYO6" s="473"/>
      <c r="IYP6" s="473"/>
      <c r="IYQ6" s="473"/>
      <c r="IYR6" s="473"/>
      <c r="IYS6" s="473"/>
      <c r="IYT6" s="473"/>
      <c r="IYU6" s="473"/>
      <c r="IYV6" s="473"/>
      <c r="IYW6" s="473"/>
      <c r="IYX6" s="473"/>
      <c r="IYY6" s="473"/>
      <c r="IYZ6" s="473"/>
      <c r="IZA6" s="473"/>
      <c r="IZB6" s="473"/>
      <c r="IZC6" s="473"/>
      <c r="IZD6" s="473"/>
      <c r="IZE6" s="473"/>
      <c r="IZF6" s="473"/>
      <c r="IZG6" s="473"/>
      <c r="IZH6" s="473"/>
      <c r="IZI6" s="473"/>
      <c r="IZJ6" s="473"/>
      <c r="IZK6" s="473"/>
      <c r="IZL6" s="473"/>
      <c r="IZM6" s="473"/>
      <c r="IZN6" s="473"/>
      <c r="IZO6" s="473"/>
      <c r="IZP6" s="473"/>
      <c r="IZQ6" s="473"/>
      <c r="IZR6" s="473"/>
      <c r="IZS6" s="473"/>
      <c r="IZT6" s="473"/>
      <c r="IZU6" s="473"/>
      <c r="IZV6" s="473"/>
      <c r="IZW6" s="473"/>
      <c r="IZX6" s="473"/>
      <c r="IZY6" s="473"/>
      <c r="IZZ6" s="473"/>
      <c r="JAA6" s="473"/>
      <c r="JAB6" s="473"/>
      <c r="JAC6" s="473"/>
      <c r="JAD6" s="473"/>
      <c r="JAE6" s="473"/>
      <c r="JAF6" s="473"/>
      <c r="JAG6" s="473"/>
      <c r="JAH6" s="473"/>
      <c r="JAI6" s="473"/>
      <c r="JAJ6" s="473"/>
      <c r="JAK6" s="473"/>
      <c r="JAL6" s="473"/>
      <c r="JAM6" s="473"/>
      <c r="JAN6" s="473"/>
      <c r="JAO6" s="473"/>
      <c r="JAP6" s="473"/>
      <c r="JAQ6" s="473"/>
      <c r="JAR6" s="473"/>
      <c r="JAS6" s="473"/>
      <c r="JAT6" s="473"/>
      <c r="JAU6" s="473"/>
      <c r="JAV6" s="473"/>
      <c r="JAW6" s="473"/>
      <c r="JAX6" s="473"/>
      <c r="JAY6" s="473"/>
      <c r="JAZ6" s="473"/>
      <c r="JBA6" s="473"/>
      <c r="JBB6" s="473"/>
      <c r="JBC6" s="473"/>
      <c r="JBD6" s="473"/>
      <c r="JBE6" s="473"/>
      <c r="JBF6" s="473"/>
      <c r="JBG6" s="473"/>
      <c r="JBH6" s="473"/>
      <c r="JBI6" s="473"/>
      <c r="JBJ6" s="473"/>
      <c r="JBK6" s="473"/>
      <c r="JBL6" s="473"/>
      <c r="JBM6" s="473"/>
      <c r="JBN6" s="473"/>
      <c r="JBO6" s="473"/>
      <c r="JBP6" s="473"/>
      <c r="JBQ6" s="473"/>
      <c r="JBR6" s="473"/>
      <c r="JBS6" s="473"/>
      <c r="JBT6" s="473"/>
      <c r="JBU6" s="473"/>
      <c r="JBV6" s="473"/>
      <c r="JBW6" s="473"/>
      <c r="JBX6" s="473"/>
      <c r="JBY6" s="473"/>
      <c r="JBZ6" s="473"/>
      <c r="JCA6" s="473"/>
      <c r="JCB6" s="473"/>
      <c r="JCC6" s="473"/>
      <c r="JCD6" s="473"/>
      <c r="JCE6" s="473"/>
      <c r="JCF6" s="473"/>
      <c r="JCG6" s="473"/>
      <c r="JCH6" s="473"/>
      <c r="JCI6" s="473"/>
      <c r="JCJ6" s="473"/>
      <c r="JCK6" s="473"/>
      <c r="JCL6" s="473"/>
      <c r="JCM6" s="473"/>
      <c r="JCN6" s="473"/>
      <c r="JCO6" s="473"/>
      <c r="JCP6" s="473"/>
      <c r="JCQ6" s="473"/>
      <c r="JCR6" s="473"/>
      <c r="JCS6" s="473"/>
      <c r="JCT6" s="473"/>
      <c r="JCU6" s="473"/>
      <c r="JCV6" s="473"/>
      <c r="JCW6" s="473"/>
      <c r="JCX6" s="473"/>
      <c r="JCY6" s="473"/>
      <c r="JCZ6" s="473"/>
      <c r="JDA6" s="473"/>
      <c r="JDB6" s="473"/>
      <c r="JDC6" s="473"/>
      <c r="JDD6" s="473"/>
      <c r="JDE6" s="473"/>
      <c r="JDF6" s="473"/>
      <c r="JDG6" s="473"/>
      <c r="JDH6" s="473"/>
      <c r="JDI6" s="473"/>
      <c r="JDJ6" s="473"/>
      <c r="JDK6" s="473"/>
      <c r="JDL6" s="473"/>
      <c r="JDM6" s="473"/>
      <c r="JDN6" s="473"/>
      <c r="JDO6" s="473"/>
      <c r="JDP6" s="473"/>
      <c r="JDQ6" s="473"/>
      <c r="JDR6" s="473"/>
      <c r="JDS6" s="473"/>
      <c r="JDT6" s="473"/>
      <c r="JDU6" s="473"/>
      <c r="JDV6" s="473"/>
      <c r="JDW6" s="473"/>
      <c r="JDX6" s="473"/>
      <c r="JDY6" s="473"/>
      <c r="JDZ6" s="473"/>
      <c r="JEA6" s="473"/>
      <c r="JEB6" s="473"/>
      <c r="JEC6" s="473"/>
      <c r="JED6" s="473"/>
      <c r="JEE6" s="473"/>
      <c r="JEF6" s="473"/>
      <c r="JEG6" s="473"/>
      <c r="JEH6" s="473"/>
      <c r="JEI6" s="473"/>
      <c r="JEJ6" s="473"/>
      <c r="JEK6" s="473"/>
      <c r="JEL6" s="473"/>
      <c r="JEM6" s="473"/>
      <c r="JEN6" s="473"/>
      <c r="JEO6" s="473"/>
      <c r="JEP6" s="473"/>
      <c r="JEQ6" s="473"/>
      <c r="JER6" s="473"/>
      <c r="JES6" s="473"/>
      <c r="JET6" s="473"/>
      <c r="JEU6" s="473"/>
      <c r="JEV6" s="473"/>
      <c r="JEW6" s="473"/>
      <c r="JEX6" s="473"/>
      <c r="JEY6" s="473"/>
      <c r="JEZ6" s="473"/>
      <c r="JFA6" s="473"/>
      <c r="JFB6" s="473"/>
      <c r="JFC6" s="473"/>
      <c r="JFD6" s="473"/>
      <c r="JFE6" s="473"/>
      <c r="JFF6" s="473"/>
      <c r="JFG6" s="473"/>
      <c r="JFH6" s="473"/>
      <c r="JFI6" s="473"/>
      <c r="JFJ6" s="473"/>
      <c r="JFK6" s="473"/>
      <c r="JFL6" s="473"/>
      <c r="JFM6" s="473"/>
      <c r="JFN6" s="473"/>
      <c r="JFO6" s="473"/>
      <c r="JFP6" s="473"/>
      <c r="JFQ6" s="473"/>
      <c r="JFR6" s="473"/>
      <c r="JFS6" s="473"/>
      <c r="JFT6" s="473"/>
      <c r="JFU6" s="473"/>
      <c r="JFV6" s="473"/>
      <c r="JFW6" s="473"/>
      <c r="JFX6" s="473"/>
      <c r="JFY6" s="473"/>
      <c r="JFZ6" s="473"/>
      <c r="JGA6" s="473"/>
      <c r="JGB6" s="473"/>
      <c r="JGC6" s="473"/>
      <c r="JGD6" s="473"/>
      <c r="JGE6" s="473"/>
      <c r="JGF6" s="473"/>
      <c r="JGG6" s="473"/>
      <c r="JGH6" s="473"/>
      <c r="JGI6" s="473"/>
      <c r="JGJ6" s="473"/>
      <c r="JGK6" s="473"/>
      <c r="JGL6" s="473"/>
      <c r="JGM6" s="473"/>
      <c r="JGN6" s="473"/>
      <c r="JGO6" s="473"/>
      <c r="JGP6" s="473"/>
      <c r="JGQ6" s="473"/>
      <c r="JGR6" s="473"/>
      <c r="JGS6" s="473"/>
      <c r="JGT6" s="473"/>
      <c r="JGU6" s="473"/>
      <c r="JGV6" s="473"/>
      <c r="JGW6" s="473"/>
      <c r="JGX6" s="473"/>
      <c r="JGY6" s="473"/>
      <c r="JGZ6" s="473"/>
      <c r="JHA6" s="473"/>
      <c r="JHB6" s="473"/>
      <c r="JHC6" s="473"/>
      <c r="JHD6" s="473"/>
      <c r="JHE6" s="473"/>
      <c r="JHF6" s="473"/>
      <c r="JHG6" s="473"/>
      <c r="JHH6" s="473"/>
      <c r="JHI6" s="473"/>
      <c r="JHJ6" s="473"/>
      <c r="JHK6" s="473"/>
      <c r="JHL6" s="473"/>
      <c r="JHM6" s="473"/>
      <c r="JHN6" s="473"/>
      <c r="JHO6" s="473"/>
      <c r="JHP6" s="473"/>
      <c r="JHQ6" s="473"/>
      <c r="JHR6" s="473"/>
      <c r="JHS6" s="473"/>
      <c r="JHT6" s="473"/>
      <c r="JHU6" s="473"/>
      <c r="JHV6" s="473"/>
      <c r="JHW6" s="473"/>
      <c r="JHX6" s="473"/>
      <c r="JHY6" s="473"/>
      <c r="JHZ6" s="473"/>
      <c r="JIA6" s="473"/>
      <c r="JIB6" s="473"/>
      <c r="JIC6" s="473"/>
      <c r="JID6" s="473"/>
      <c r="JIE6" s="473"/>
      <c r="JIF6" s="473"/>
      <c r="JIG6" s="473"/>
      <c r="JIH6" s="473"/>
      <c r="JII6" s="473"/>
      <c r="JIJ6" s="473"/>
      <c r="JIK6" s="473"/>
      <c r="JIL6" s="473"/>
      <c r="JIM6" s="473"/>
      <c r="JIN6" s="473"/>
      <c r="JIO6" s="473"/>
      <c r="JIP6" s="473"/>
      <c r="JIQ6" s="473"/>
      <c r="JIR6" s="473"/>
      <c r="JIS6" s="473"/>
      <c r="JIT6" s="473"/>
      <c r="JIU6" s="473"/>
      <c r="JIV6" s="473"/>
      <c r="JIW6" s="473"/>
      <c r="JIX6" s="473"/>
      <c r="JIY6" s="473"/>
      <c r="JIZ6" s="473"/>
      <c r="JJA6" s="473"/>
      <c r="JJB6" s="473"/>
      <c r="JJC6" s="473"/>
      <c r="JJD6" s="473"/>
      <c r="JJE6" s="473"/>
      <c r="JJF6" s="473"/>
      <c r="JJG6" s="473"/>
      <c r="JJH6" s="473"/>
      <c r="JJI6" s="473"/>
      <c r="JJJ6" s="473"/>
      <c r="JJK6" s="473"/>
      <c r="JJL6" s="473"/>
      <c r="JJM6" s="473"/>
      <c r="JJN6" s="473"/>
      <c r="JJO6" s="473"/>
      <c r="JJP6" s="473"/>
      <c r="JJQ6" s="473"/>
      <c r="JJR6" s="473"/>
      <c r="JJS6" s="473"/>
      <c r="JJT6" s="473"/>
      <c r="JJU6" s="473"/>
      <c r="JJV6" s="473"/>
      <c r="JJW6" s="473"/>
      <c r="JJX6" s="473"/>
      <c r="JJY6" s="473"/>
      <c r="JJZ6" s="473"/>
      <c r="JKA6" s="473"/>
      <c r="JKB6" s="473"/>
      <c r="JKC6" s="473"/>
      <c r="JKD6" s="473"/>
      <c r="JKE6" s="473"/>
      <c r="JKF6" s="473"/>
      <c r="JKG6" s="473"/>
      <c r="JKH6" s="473"/>
      <c r="JKI6" s="473"/>
      <c r="JKJ6" s="473"/>
      <c r="JKK6" s="473"/>
      <c r="JKL6" s="473"/>
      <c r="JKM6" s="473"/>
      <c r="JKN6" s="473"/>
      <c r="JKO6" s="473"/>
      <c r="JKP6" s="473"/>
      <c r="JKQ6" s="473"/>
      <c r="JKR6" s="473"/>
      <c r="JKS6" s="473"/>
      <c r="JKT6" s="473"/>
      <c r="JKU6" s="473"/>
      <c r="JKV6" s="473"/>
      <c r="JKW6" s="473"/>
      <c r="JKX6" s="473"/>
      <c r="JKY6" s="473"/>
      <c r="JKZ6" s="473"/>
      <c r="JLA6" s="473"/>
      <c r="JLB6" s="473"/>
      <c r="JLC6" s="473"/>
      <c r="JLD6" s="473"/>
      <c r="JLE6" s="473"/>
      <c r="JLF6" s="473"/>
      <c r="JLG6" s="473"/>
      <c r="JLH6" s="473"/>
      <c r="JLI6" s="473"/>
      <c r="JLJ6" s="473"/>
      <c r="JLK6" s="473"/>
      <c r="JLL6" s="473"/>
      <c r="JLM6" s="473"/>
      <c r="JLN6" s="473"/>
      <c r="JLO6" s="473"/>
      <c r="JLP6" s="473"/>
      <c r="JLQ6" s="473"/>
      <c r="JLR6" s="473"/>
      <c r="JLS6" s="473"/>
      <c r="JLT6" s="473"/>
      <c r="JLU6" s="473"/>
      <c r="JLV6" s="473"/>
      <c r="JLW6" s="473"/>
      <c r="JLX6" s="473"/>
      <c r="JLY6" s="473"/>
      <c r="JLZ6" s="473"/>
      <c r="JMA6" s="473"/>
      <c r="JMB6" s="473"/>
      <c r="JMC6" s="473"/>
      <c r="JMD6" s="473"/>
      <c r="JME6" s="473"/>
      <c r="JMF6" s="473"/>
      <c r="JMG6" s="473"/>
      <c r="JMH6" s="473"/>
      <c r="JMI6" s="473"/>
      <c r="JMJ6" s="473"/>
      <c r="JMK6" s="473"/>
      <c r="JML6" s="473"/>
      <c r="JMM6" s="473"/>
      <c r="JMN6" s="473"/>
      <c r="JMO6" s="473"/>
      <c r="JMP6" s="473"/>
      <c r="JMQ6" s="473"/>
      <c r="JMR6" s="473"/>
      <c r="JMS6" s="473"/>
      <c r="JMT6" s="473"/>
      <c r="JMU6" s="473"/>
      <c r="JMV6" s="473"/>
      <c r="JMW6" s="473"/>
      <c r="JMX6" s="473"/>
      <c r="JMY6" s="473"/>
      <c r="JMZ6" s="473"/>
      <c r="JNA6" s="473"/>
      <c r="JNB6" s="473"/>
      <c r="JNC6" s="473"/>
      <c r="JND6" s="473"/>
      <c r="JNE6" s="473"/>
      <c r="JNF6" s="473"/>
      <c r="JNG6" s="473"/>
      <c r="JNH6" s="473"/>
      <c r="JNI6" s="473"/>
      <c r="JNJ6" s="473"/>
      <c r="JNK6" s="473"/>
      <c r="JNL6" s="473"/>
      <c r="JNM6" s="473"/>
      <c r="JNN6" s="473"/>
      <c r="JNO6" s="473"/>
      <c r="JNP6" s="473"/>
      <c r="JNQ6" s="473"/>
      <c r="JNR6" s="473"/>
      <c r="JNS6" s="473"/>
      <c r="JNT6" s="473"/>
      <c r="JNU6" s="473"/>
      <c r="JNV6" s="473"/>
      <c r="JNW6" s="473"/>
      <c r="JNX6" s="473"/>
      <c r="JNY6" s="473"/>
      <c r="JNZ6" s="473"/>
      <c r="JOA6" s="473"/>
      <c r="JOB6" s="473"/>
      <c r="JOC6" s="473"/>
      <c r="JOD6" s="473"/>
      <c r="JOE6" s="473"/>
      <c r="JOF6" s="473"/>
      <c r="JOG6" s="473"/>
      <c r="JOH6" s="473"/>
      <c r="JOI6" s="473"/>
      <c r="JOJ6" s="473"/>
      <c r="JOK6" s="473"/>
      <c r="JOL6" s="473"/>
      <c r="JOM6" s="473"/>
      <c r="JON6" s="473"/>
      <c r="JOO6" s="473"/>
      <c r="JOP6" s="473"/>
      <c r="JOQ6" s="473"/>
      <c r="JOR6" s="473"/>
      <c r="JOS6" s="473"/>
      <c r="JOT6" s="473"/>
      <c r="JOU6" s="473"/>
      <c r="JOV6" s="473"/>
      <c r="JOW6" s="473"/>
      <c r="JOX6" s="473"/>
      <c r="JOY6" s="473"/>
      <c r="JOZ6" s="473"/>
      <c r="JPA6" s="473"/>
      <c r="JPB6" s="473"/>
      <c r="JPC6" s="473"/>
      <c r="JPD6" s="473"/>
      <c r="JPE6" s="473"/>
      <c r="JPF6" s="473"/>
      <c r="JPG6" s="473"/>
      <c r="JPH6" s="473"/>
      <c r="JPI6" s="473"/>
      <c r="JPJ6" s="473"/>
      <c r="JPK6" s="473"/>
      <c r="JPL6" s="473"/>
      <c r="JPM6" s="473"/>
      <c r="JPN6" s="473"/>
      <c r="JPO6" s="473"/>
      <c r="JPP6" s="473"/>
      <c r="JPQ6" s="473"/>
      <c r="JPR6" s="473"/>
      <c r="JPS6" s="473"/>
      <c r="JPT6" s="473"/>
      <c r="JPU6" s="473"/>
      <c r="JPV6" s="473"/>
      <c r="JPW6" s="473"/>
      <c r="JPX6" s="473"/>
      <c r="JPY6" s="473"/>
      <c r="JPZ6" s="473"/>
      <c r="JQA6" s="473"/>
      <c r="JQB6" s="473"/>
      <c r="JQC6" s="473"/>
      <c r="JQD6" s="473"/>
      <c r="JQE6" s="473"/>
      <c r="JQF6" s="473"/>
      <c r="JQG6" s="473"/>
      <c r="JQH6" s="473"/>
      <c r="JQI6" s="473"/>
      <c r="JQJ6" s="473"/>
      <c r="JQK6" s="473"/>
      <c r="JQL6" s="473"/>
      <c r="JQM6" s="473"/>
      <c r="JQN6" s="473"/>
      <c r="JQO6" s="473"/>
      <c r="JQP6" s="473"/>
      <c r="JQQ6" s="473"/>
      <c r="JQR6" s="473"/>
      <c r="JQS6" s="473"/>
      <c r="JQT6" s="473"/>
      <c r="JQU6" s="473"/>
      <c r="JQV6" s="473"/>
      <c r="JQW6" s="473"/>
      <c r="JQX6" s="473"/>
      <c r="JQY6" s="473"/>
      <c r="JQZ6" s="473"/>
      <c r="JRA6" s="473"/>
      <c r="JRB6" s="473"/>
      <c r="JRC6" s="473"/>
      <c r="JRD6" s="473"/>
      <c r="JRE6" s="473"/>
      <c r="JRF6" s="473"/>
      <c r="JRG6" s="473"/>
      <c r="JRH6" s="473"/>
      <c r="JRI6" s="473"/>
      <c r="JRJ6" s="473"/>
      <c r="JRK6" s="473"/>
      <c r="JRL6" s="473"/>
      <c r="JRM6" s="473"/>
      <c r="JRN6" s="473"/>
      <c r="JRO6" s="473"/>
      <c r="JRP6" s="473"/>
      <c r="JRQ6" s="473"/>
      <c r="JRR6" s="473"/>
      <c r="JRS6" s="473"/>
      <c r="JRT6" s="473"/>
      <c r="JRU6" s="473"/>
      <c r="JRV6" s="473"/>
      <c r="JRW6" s="473"/>
      <c r="JRX6" s="473"/>
      <c r="JRY6" s="473"/>
      <c r="JRZ6" s="473"/>
      <c r="JSA6" s="473"/>
      <c r="JSB6" s="473"/>
      <c r="JSC6" s="473"/>
      <c r="JSD6" s="473"/>
      <c r="JSE6" s="473"/>
      <c r="JSF6" s="473"/>
      <c r="JSG6" s="473"/>
      <c r="JSH6" s="473"/>
      <c r="JSI6" s="473"/>
      <c r="JSJ6" s="473"/>
      <c r="JSK6" s="473"/>
      <c r="JSL6" s="473"/>
      <c r="JSM6" s="473"/>
      <c r="JSN6" s="473"/>
      <c r="JSO6" s="473"/>
      <c r="JSP6" s="473"/>
      <c r="JSQ6" s="473"/>
      <c r="JSR6" s="473"/>
      <c r="JSS6" s="473"/>
      <c r="JST6" s="473"/>
      <c r="JSU6" s="473"/>
      <c r="JSV6" s="473"/>
      <c r="JSW6" s="473"/>
      <c r="JSX6" s="473"/>
      <c r="JSY6" s="473"/>
      <c r="JSZ6" s="473"/>
      <c r="JTA6" s="473"/>
      <c r="JTB6" s="473"/>
      <c r="JTC6" s="473"/>
      <c r="JTD6" s="473"/>
      <c r="JTE6" s="473"/>
      <c r="JTF6" s="473"/>
      <c r="JTG6" s="473"/>
      <c r="JTH6" s="473"/>
      <c r="JTI6" s="473"/>
      <c r="JTJ6" s="473"/>
      <c r="JTK6" s="473"/>
      <c r="JTL6" s="473"/>
      <c r="JTM6" s="473"/>
      <c r="JTN6" s="473"/>
      <c r="JTO6" s="473"/>
      <c r="JTP6" s="473"/>
      <c r="JTQ6" s="473"/>
      <c r="JTR6" s="473"/>
      <c r="JTS6" s="473"/>
      <c r="JTT6" s="473"/>
      <c r="JTU6" s="473"/>
      <c r="JTV6" s="473"/>
      <c r="JTW6" s="473"/>
      <c r="JTX6" s="473"/>
      <c r="JTY6" s="473"/>
      <c r="JTZ6" s="473"/>
      <c r="JUA6" s="473"/>
      <c r="JUB6" s="473"/>
      <c r="JUC6" s="473"/>
      <c r="JUD6" s="473"/>
      <c r="JUE6" s="473"/>
      <c r="JUF6" s="473"/>
      <c r="JUG6" s="473"/>
      <c r="JUH6" s="473"/>
      <c r="JUI6" s="473"/>
      <c r="JUJ6" s="473"/>
      <c r="JUK6" s="473"/>
      <c r="JUL6" s="473"/>
      <c r="JUM6" s="473"/>
      <c r="JUN6" s="473"/>
      <c r="JUO6" s="473"/>
      <c r="JUP6" s="473"/>
      <c r="JUQ6" s="473"/>
      <c r="JUR6" s="473"/>
      <c r="JUS6" s="473"/>
      <c r="JUT6" s="473"/>
      <c r="JUU6" s="473"/>
      <c r="JUV6" s="473"/>
      <c r="JUW6" s="473"/>
      <c r="JUX6" s="473"/>
      <c r="JUY6" s="473"/>
      <c r="JUZ6" s="473"/>
      <c r="JVA6" s="473"/>
      <c r="JVB6" s="473"/>
      <c r="JVC6" s="473"/>
      <c r="JVD6" s="473"/>
      <c r="JVE6" s="473"/>
      <c r="JVF6" s="473"/>
      <c r="JVG6" s="473"/>
      <c r="JVH6" s="473"/>
      <c r="JVI6" s="473"/>
      <c r="JVJ6" s="473"/>
      <c r="JVK6" s="473"/>
      <c r="JVL6" s="473"/>
      <c r="JVM6" s="473"/>
      <c r="JVN6" s="473"/>
      <c r="JVO6" s="473"/>
      <c r="JVP6" s="473"/>
      <c r="JVQ6" s="473"/>
      <c r="JVR6" s="473"/>
      <c r="JVS6" s="473"/>
      <c r="JVT6" s="473"/>
      <c r="JVU6" s="473"/>
      <c r="JVV6" s="473"/>
      <c r="JVW6" s="473"/>
      <c r="JVX6" s="473"/>
      <c r="JVY6" s="473"/>
      <c r="JVZ6" s="473"/>
      <c r="JWA6" s="473"/>
      <c r="JWB6" s="473"/>
      <c r="JWC6" s="473"/>
      <c r="JWD6" s="473"/>
      <c r="JWE6" s="473"/>
      <c r="JWF6" s="473"/>
      <c r="JWG6" s="473"/>
      <c r="JWH6" s="473"/>
      <c r="JWI6" s="473"/>
      <c r="JWJ6" s="473"/>
      <c r="JWK6" s="473"/>
      <c r="JWL6" s="473"/>
      <c r="JWM6" s="473"/>
      <c r="JWN6" s="473"/>
      <c r="JWO6" s="473"/>
      <c r="JWP6" s="473"/>
      <c r="JWQ6" s="473"/>
      <c r="JWR6" s="473"/>
      <c r="JWS6" s="473"/>
      <c r="JWT6" s="473"/>
      <c r="JWU6" s="473"/>
      <c r="JWV6" s="473"/>
      <c r="JWW6" s="473"/>
      <c r="JWX6" s="473"/>
      <c r="JWY6" s="473"/>
      <c r="JWZ6" s="473"/>
      <c r="JXA6" s="473"/>
      <c r="JXB6" s="473"/>
      <c r="JXC6" s="473"/>
      <c r="JXD6" s="473"/>
      <c r="JXE6" s="473"/>
      <c r="JXF6" s="473"/>
      <c r="JXG6" s="473"/>
      <c r="JXH6" s="473"/>
      <c r="JXI6" s="473"/>
      <c r="JXJ6" s="473"/>
      <c r="JXK6" s="473"/>
      <c r="JXL6" s="473"/>
      <c r="JXM6" s="473"/>
      <c r="JXN6" s="473"/>
      <c r="JXO6" s="473"/>
      <c r="JXP6" s="473"/>
      <c r="JXQ6" s="473"/>
      <c r="JXR6" s="473"/>
      <c r="JXS6" s="473"/>
      <c r="JXT6" s="473"/>
      <c r="JXU6" s="473"/>
      <c r="JXV6" s="473"/>
      <c r="JXW6" s="473"/>
      <c r="JXX6" s="473"/>
      <c r="JXY6" s="473"/>
      <c r="JXZ6" s="473"/>
      <c r="JYA6" s="473"/>
      <c r="JYB6" s="473"/>
      <c r="JYC6" s="473"/>
      <c r="JYD6" s="473"/>
      <c r="JYE6" s="473"/>
      <c r="JYF6" s="473"/>
      <c r="JYG6" s="473"/>
      <c r="JYH6" s="473"/>
      <c r="JYI6" s="473"/>
      <c r="JYJ6" s="473"/>
      <c r="JYK6" s="473"/>
      <c r="JYL6" s="473"/>
      <c r="JYM6" s="473"/>
      <c r="JYN6" s="473"/>
      <c r="JYO6" s="473"/>
      <c r="JYP6" s="473"/>
      <c r="JYQ6" s="473"/>
      <c r="JYR6" s="473"/>
      <c r="JYS6" s="473"/>
      <c r="JYT6" s="473"/>
      <c r="JYU6" s="473"/>
      <c r="JYV6" s="473"/>
      <c r="JYW6" s="473"/>
      <c r="JYX6" s="473"/>
      <c r="JYY6" s="473"/>
      <c r="JYZ6" s="473"/>
      <c r="JZA6" s="473"/>
      <c r="JZB6" s="473"/>
      <c r="JZC6" s="473"/>
      <c r="JZD6" s="473"/>
      <c r="JZE6" s="473"/>
      <c r="JZF6" s="473"/>
      <c r="JZG6" s="473"/>
      <c r="JZH6" s="473"/>
      <c r="JZI6" s="473"/>
      <c r="JZJ6" s="473"/>
      <c r="JZK6" s="473"/>
      <c r="JZL6" s="473"/>
      <c r="JZM6" s="473"/>
      <c r="JZN6" s="473"/>
      <c r="JZO6" s="473"/>
      <c r="JZP6" s="473"/>
      <c r="JZQ6" s="473"/>
      <c r="JZR6" s="473"/>
      <c r="JZS6" s="473"/>
      <c r="JZT6" s="473"/>
      <c r="JZU6" s="473"/>
      <c r="JZV6" s="473"/>
      <c r="JZW6" s="473"/>
      <c r="JZX6" s="473"/>
      <c r="JZY6" s="473"/>
      <c r="JZZ6" s="473"/>
      <c r="KAA6" s="473"/>
      <c r="KAB6" s="473"/>
      <c r="KAC6" s="473"/>
      <c r="KAD6" s="473"/>
      <c r="KAE6" s="473"/>
      <c r="KAF6" s="473"/>
      <c r="KAG6" s="473"/>
      <c r="KAH6" s="473"/>
      <c r="KAI6" s="473"/>
      <c r="KAJ6" s="473"/>
      <c r="KAK6" s="473"/>
      <c r="KAL6" s="473"/>
      <c r="KAM6" s="473"/>
      <c r="KAN6" s="473"/>
      <c r="KAO6" s="473"/>
      <c r="KAP6" s="473"/>
      <c r="KAQ6" s="473"/>
      <c r="KAR6" s="473"/>
      <c r="KAS6" s="473"/>
      <c r="KAT6" s="473"/>
      <c r="KAU6" s="473"/>
      <c r="KAV6" s="473"/>
      <c r="KAW6" s="473"/>
      <c r="KAX6" s="473"/>
      <c r="KAY6" s="473"/>
      <c r="KAZ6" s="473"/>
      <c r="KBA6" s="473"/>
      <c r="KBB6" s="473"/>
      <c r="KBC6" s="473"/>
      <c r="KBD6" s="473"/>
      <c r="KBE6" s="473"/>
      <c r="KBF6" s="473"/>
      <c r="KBG6" s="473"/>
      <c r="KBH6" s="473"/>
      <c r="KBI6" s="473"/>
      <c r="KBJ6" s="473"/>
      <c r="KBK6" s="473"/>
      <c r="KBL6" s="473"/>
      <c r="KBM6" s="473"/>
      <c r="KBN6" s="473"/>
      <c r="KBO6" s="473"/>
      <c r="KBP6" s="473"/>
      <c r="KBQ6" s="473"/>
      <c r="KBR6" s="473"/>
      <c r="KBS6" s="473"/>
      <c r="KBT6" s="473"/>
      <c r="KBU6" s="473"/>
      <c r="KBV6" s="473"/>
      <c r="KBW6" s="473"/>
      <c r="KBX6" s="473"/>
      <c r="KBY6" s="473"/>
      <c r="KBZ6" s="473"/>
      <c r="KCA6" s="473"/>
      <c r="KCB6" s="473"/>
      <c r="KCC6" s="473"/>
      <c r="KCD6" s="473"/>
      <c r="KCE6" s="473"/>
      <c r="KCF6" s="473"/>
      <c r="KCG6" s="473"/>
      <c r="KCH6" s="473"/>
      <c r="KCI6" s="473"/>
      <c r="KCJ6" s="473"/>
      <c r="KCK6" s="473"/>
      <c r="KCL6" s="473"/>
      <c r="KCM6" s="473"/>
      <c r="KCN6" s="473"/>
      <c r="KCO6" s="473"/>
      <c r="KCP6" s="473"/>
      <c r="KCQ6" s="473"/>
      <c r="KCR6" s="473"/>
      <c r="KCS6" s="473"/>
      <c r="KCT6" s="473"/>
      <c r="KCU6" s="473"/>
      <c r="KCV6" s="473"/>
      <c r="KCW6" s="473"/>
      <c r="KCX6" s="473"/>
      <c r="KCY6" s="473"/>
      <c r="KCZ6" s="473"/>
      <c r="KDA6" s="473"/>
      <c r="KDB6" s="473"/>
      <c r="KDC6" s="473"/>
      <c r="KDD6" s="473"/>
      <c r="KDE6" s="473"/>
      <c r="KDF6" s="473"/>
      <c r="KDG6" s="473"/>
      <c r="KDH6" s="473"/>
      <c r="KDI6" s="473"/>
      <c r="KDJ6" s="473"/>
      <c r="KDK6" s="473"/>
      <c r="KDL6" s="473"/>
      <c r="KDM6" s="473"/>
      <c r="KDN6" s="473"/>
      <c r="KDO6" s="473"/>
      <c r="KDP6" s="473"/>
      <c r="KDQ6" s="473"/>
      <c r="KDR6" s="473"/>
      <c r="KDS6" s="473"/>
      <c r="KDT6" s="473"/>
      <c r="KDU6" s="473"/>
      <c r="KDV6" s="473"/>
      <c r="KDW6" s="473"/>
      <c r="KDX6" s="473"/>
      <c r="KDY6" s="473"/>
      <c r="KDZ6" s="473"/>
      <c r="KEA6" s="473"/>
      <c r="KEB6" s="473"/>
      <c r="KEC6" s="473"/>
      <c r="KED6" s="473"/>
      <c r="KEE6" s="473"/>
      <c r="KEF6" s="473"/>
      <c r="KEG6" s="473"/>
      <c r="KEH6" s="473"/>
      <c r="KEI6" s="473"/>
      <c r="KEJ6" s="473"/>
      <c r="KEK6" s="473"/>
      <c r="KEL6" s="473"/>
      <c r="KEM6" s="473"/>
      <c r="KEN6" s="473"/>
      <c r="KEO6" s="473"/>
      <c r="KEP6" s="473"/>
      <c r="KEQ6" s="473"/>
      <c r="KER6" s="473"/>
      <c r="KES6" s="473"/>
      <c r="KET6" s="473"/>
      <c r="KEU6" s="473"/>
      <c r="KEV6" s="473"/>
      <c r="KEW6" s="473"/>
      <c r="KEX6" s="473"/>
      <c r="KEY6" s="473"/>
      <c r="KEZ6" s="473"/>
      <c r="KFA6" s="473"/>
      <c r="KFB6" s="473"/>
      <c r="KFC6" s="473"/>
      <c r="KFD6" s="473"/>
      <c r="KFE6" s="473"/>
      <c r="KFF6" s="473"/>
      <c r="KFG6" s="473"/>
      <c r="KFH6" s="473"/>
      <c r="KFI6" s="473"/>
      <c r="KFJ6" s="473"/>
      <c r="KFK6" s="473"/>
      <c r="KFL6" s="473"/>
      <c r="KFM6" s="473"/>
      <c r="KFN6" s="473"/>
      <c r="KFO6" s="473"/>
      <c r="KFP6" s="473"/>
      <c r="KFQ6" s="473"/>
      <c r="KFR6" s="473"/>
      <c r="KFS6" s="473"/>
      <c r="KFT6" s="473"/>
      <c r="KFU6" s="473"/>
      <c r="KFV6" s="473"/>
      <c r="KFW6" s="473"/>
      <c r="KFX6" s="473"/>
      <c r="KFY6" s="473"/>
      <c r="KFZ6" s="473"/>
      <c r="KGA6" s="473"/>
      <c r="KGB6" s="473"/>
      <c r="KGC6" s="473"/>
      <c r="KGD6" s="473"/>
      <c r="KGE6" s="473"/>
      <c r="KGF6" s="473"/>
      <c r="KGG6" s="473"/>
      <c r="KGH6" s="473"/>
      <c r="KGI6" s="473"/>
      <c r="KGJ6" s="473"/>
      <c r="KGK6" s="473"/>
      <c r="KGL6" s="473"/>
      <c r="KGM6" s="473"/>
      <c r="KGN6" s="473"/>
      <c r="KGO6" s="473"/>
      <c r="KGP6" s="473"/>
      <c r="KGQ6" s="473"/>
      <c r="KGR6" s="473"/>
      <c r="KGS6" s="473"/>
      <c r="KGT6" s="473"/>
      <c r="KGU6" s="473"/>
      <c r="KGV6" s="473"/>
      <c r="KGW6" s="473"/>
      <c r="KGX6" s="473"/>
      <c r="KGY6" s="473"/>
      <c r="KGZ6" s="473"/>
      <c r="KHA6" s="473"/>
      <c r="KHB6" s="473"/>
      <c r="KHC6" s="473"/>
      <c r="KHD6" s="473"/>
      <c r="KHE6" s="473"/>
      <c r="KHF6" s="473"/>
      <c r="KHG6" s="473"/>
      <c r="KHH6" s="473"/>
      <c r="KHI6" s="473"/>
      <c r="KHJ6" s="473"/>
      <c r="KHK6" s="473"/>
      <c r="KHL6" s="473"/>
      <c r="KHM6" s="473"/>
      <c r="KHN6" s="473"/>
      <c r="KHO6" s="473"/>
      <c r="KHP6" s="473"/>
      <c r="KHQ6" s="473"/>
      <c r="KHR6" s="473"/>
      <c r="KHS6" s="473"/>
      <c r="KHT6" s="473"/>
      <c r="KHU6" s="473"/>
      <c r="KHV6" s="473"/>
      <c r="KHW6" s="473"/>
      <c r="KHX6" s="473"/>
      <c r="KHY6" s="473"/>
      <c r="KHZ6" s="473"/>
      <c r="KIA6" s="473"/>
      <c r="KIB6" s="473"/>
      <c r="KIC6" s="473"/>
      <c r="KID6" s="473"/>
      <c r="KIE6" s="473"/>
      <c r="KIF6" s="473"/>
      <c r="KIG6" s="473"/>
      <c r="KIH6" s="473"/>
      <c r="KII6" s="473"/>
      <c r="KIJ6" s="473"/>
      <c r="KIK6" s="473"/>
      <c r="KIL6" s="473"/>
      <c r="KIM6" s="473"/>
      <c r="KIN6" s="473"/>
      <c r="KIO6" s="473"/>
      <c r="KIP6" s="473"/>
      <c r="KIQ6" s="473"/>
      <c r="KIR6" s="473"/>
      <c r="KIS6" s="473"/>
      <c r="KIT6" s="473"/>
      <c r="KIU6" s="473"/>
      <c r="KIV6" s="473"/>
      <c r="KIW6" s="473"/>
      <c r="KIX6" s="473"/>
      <c r="KIY6" s="473"/>
      <c r="KIZ6" s="473"/>
      <c r="KJA6" s="473"/>
      <c r="KJB6" s="473"/>
      <c r="KJC6" s="473"/>
      <c r="KJD6" s="473"/>
      <c r="KJE6" s="473"/>
      <c r="KJF6" s="473"/>
      <c r="KJG6" s="473"/>
      <c r="KJH6" s="473"/>
      <c r="KJI6" s="473"/>
      <c r="KJJ6" s="473"/>
      <c r="KJK6" s="473"/>
      <c r="KJL6" s="473"/>
      <c r="KJM6" s="473"/>
      <c r="KJN6" s="473"/>
      <c r="KJO6" s="473"/>
      <c r="KJP6" s="473"/>
      <c r="KJQ6" s="473"/>
      <c r="KJR6" s="473"/>
      <c r="KJS6" s="473"/>
      <c r="KJT6" s="473"/>
      <c r="KJU6" s="473"/>
      <c r="KJV6" s="473"/>
      <c r="KJW6" s="473"/>
      <c r="KJX6" s="473"/>
      <c r="KJY6" s="473"/>
      <c r="KJZ6" s="473"/>
      <c r="KKA6" s="473"/>
      <c r="KKB6" s="473"/>
      <c r="KKC6" s="473"/>
      <c r="KKD6" s="473"/>
      <c r="KKE6" s="473"/>
      <c r="KKF6" s="473"/>
      <c r="KKG6" s="473"/>
      <c r="KKH6" s="473"/>
      <c r="KKI6" s="473"/>
      <c r="KKJ6" s="473"/>
      <c r="KKK6" s="473"/>
      <c r="KKL6" s="473"/>
      <c r="KKM6" s="473"/>
      <c r="KKN6" s="473"/>
      <c r="KKO6" s="473"/>
      <c r="KKP6" s="473"/>
      <c r="KKQ6" s="473"/>
      <c r="KKR6" s="473"/>
      <c r="KKS6" s="473"/>
      <c r="KKT6" s="473"/>
      <c r="KKU6" s="473"/>
      <c r="KKV6" s="473"/>
      <c r="KKW6" s="473"/>
      <c r="KKX6" s="473"/>
      <c r="KKY6" s="473"/>
      <c r="KKZ6" s="473"/>
      <c r="KLA6" s="473"/>
      <c r="KLB6" s="473"/>
      <c r="KLC6" s="473"/>
      <c r="KLD6" s="473"/>
      <c r="KLE6" s="473"/>
      <c r="KLF6" s="473"/>
      <c r="KLG6" s="473"/>
      <c r="KLH6" s="473"/>
      <c r="KLI6" s="473"/>
      <c r="KLJ6" s="473"/>
      <c r="KLK6" s="473"/>
      <c r="KLL6" s="473"/>
      <c r="KLM6" s="473"/>
      <c r="KLN6" s="473"/>
      <c r="KLO6" s="473"/>
      <c r="KLP6" s="473"/>
      <c r="KLQ6" s="473"/>
      <c r="KLR6" s="473"/>
      <c r="KLS6" s="473"/>
      <c r="KLT6" s="473"/>
      <c r="KLU6" s="473"/>
      <c r="KLV6" s="473"/>
      <c r="KLW6" s="473"/>
      <c r="KLX6" s="473"/>
      <c r="KLY6" s="473"/>
      <c r="KLZ6" s="473"/>
      <c r="KMA6" s="473"/>
      <c r="KMB6" s="473"/>
      <c r="KMC6" s="473"/>
      <c r="KMD6" s="473"/>
      <c r="KME6" s="473"/>
      <c r="KMF6" s="473"/>
      <c r="KMG6" s="473"/>
      <c r="KMH6" s="473"/>
      <c r="KMI6" s="473"/>
      <c r="KMJ6" s="473"/>
      <c r="KMK6" s="473"/>
      <c r="KML6" s="473"/>
      <c r="KMM6" s="473"/>
      <c r="KMN6" s="473"/>
      <c r="KMO6" s="473"/>
      <c r="KMP6" s="473"/>
      <c r="KMQ6" s="473"/>
      <c r="KMR6" s="473"/>
      <c r="KMS6" s="473"/>
      <c r="KMT6" s="473"/>
      <c r="KMU6" s="473"/>
      <c r="KMV6" s="473"/>
      <c r="KMW6" s="473"/>
      <c r="KMX6" s="473"/>
      <c r="KMY6" s="473"/>
      <c r="KMZ6" s="473"/>
      <c r="KNA6" s="473"/>
      <c r="KNB6" s="473"/>
      <c r="KNC6" s="473"/>
      <c r="KND6" s="473"/>
      <c r="KNE6" s="473"/>
      <c r="KNF6" s="473"/>
      <c r="KNG6" s="473"/>
      <c r="KNH6" s="473"/>
      <c r="KNI6" s="473"/>
      <c r="KNJ6" s="473"/>
      <c r="KNK6" s="473"/>
      <c r="KNL6" s="473"/>
      <c r="KNM6" s="473"/>
      <c r="KNN6" s="473"/>
      <c r="KNO6" s="473"/>
      <c r="KNP6" s="473"/>
      <c r="KNQ6" s="473"/>
      <c r="KNR6" s="473"/>
      <c r="KNS6" s="473"/>
      <c r="KNT6" s="473"/>
      <c r="KNU6" s="473"/>
      <c r="KNV6" s="473"/>
      <c r="KNW6" s="473"/>
      <c r="KNX6" s="473"/>
      <c r="KNY6" s="473"/>
      <c r="KNZ6" s="473"/>
      <c r="KOA6" s="473"/>
      <c r="KOB6" s="473"/>
      <c r="KOC6" s="473"/>
      <c r="KOD6" s="473"/>
      <c r="KOE6" s="473"/>
      <c r="KOF6" s="473"/>
      <c r="KOG6" s="473"/>
      <c r="KOH6" s="473"/>
      <c r="KOI6" s="473"/>
      <c r="KOJ6" s="473"/>
      <c r="KOK6" s="473"/>
      <c r="KOL6" s="473"/>
      <c r="KOM6" s="473"/>
      <c r="KON6" s="473"/>
      <c r="KOO6" s="473"/>
      <c r="KOP6" s="473"/>
      <c r="KOQ6" s="473"/>
      <c r="KOR6" s="473"/>
      <c r="KOS6" s="473"/>
      <c r="KOT6" s="473"/>
      <c r="KOU6" s="473"/>
      <c r="KOV6" s="473"/>
      <c r="KOW6" s="473"/>
      <c r="KOX6" s="473"/>
      <c r="KOY6" s="473"/>
      <c r="KOZ6" s="473"/>
      <c r="KPA6" s="473"/>
      <c r="KPB6" s="473"/>
      <c r="KPC6" s="473"/>
      <c r="KPD6" s="473"/>
      <c r="KPE6" s="473"/>
      <c r="KPF6" s="473"/>
      <c r="KPG6" s="473"/>
      <c r="KPH6" s="473"/>
      <c r="KPI6" s="473"/>
      <c r="KPJ6" s="473"/>
      <c r="KPK6" s="473"/>
      <c r="KPL6" s="473"/>
      <c r="KPM6" s="473"/>
      <c r="KPN6" s="473"/>
      <c r="KPO6" s="473"/>
      <c r="KPP6" s="473"/>
      <c r="KPQ6" s="473"/>
      <c r="KPR6" s="473"/>
      <c r="KPS6" s="473"/>
      <c r="KPT6" s="473"/>
      <c r="KPU6" s="473"/>
      <c r="KPV6" s="473"/>
      <c r="KPW6" s="473"/>
      <c r="KPX6" s="473"/>
      <c r="KPY6" s="473"/>
      <c r="KPZ6" s="473"/>
      <c r="KQA6" s="473"/>
      <c r="KQB6" s="473"/>
      <c r="KQC6" s="473"/>
      <c r="KQD6" s="473"/>
      <c r="KQE6" s="473"/>
      <c r="KQF6" s="473"/>
      <c r="KQG6" s="473"/>
      <c r="KQH6" s="473"/>
      <c r="KQI6" s="473"/>
      <c r="KQJ6" s="473"/>
      <c r="KQK6" s="473"/>
      <c r="KQL6" s="473"/>
      <c r="KQM6" s="473"/>
      <c r="KQN6" s="473"/>
      <c r="KQO6" s="473"/>
      <c r="KQP6" s="473"/>
      <c r="KQQ6" s="473"/>
      <c r="KQR6" s="473"/>
      <c r="KQS6" s="473"/>
      <c r="KQT6" s="473"/>
      <c r="KQU6" s="473"/>
      <c r="KQV6" s="473"/>
      <c r="KQW6" s="473"/>
      <c r="KQX6" s="473"/>
      <c r="KQY6" s="473"/>
      <c r="KQZ6" s="473"/>
      <c r="KRA6" s="473"/>
      <c r="KRB6" s="473"/>
      <c r="KRC6" s="473"/>
      <c r="KRD6" s="473"/>
      <c r="KRE6" s="473"/>
      <c r="KRF6" s="473"/>
      <c r="KRG6" s="473"/>
      <c r="KRH6" s="473"/>
      <c r="KRI6" s="473"/>
      <c r="KRJ6" s="473"/>
      <c r="KRK6" s="473"/>
      <c r="KRL6" s="473"/>
      <c r="KRM6" s="473"/>
      <c r="KRN6" s="473"/>
      <c r="KRO6" s="473"/>
      <c r="KRP6" s="473"/>
      <c r="KRQ6" s="473"/>
      <c r="KRR6" s="473"/>
      <c r="KRS6" s="473"/>
      <c r="KRT6" s="473"/>
      <c r="KRU6" s="473"/>
      <c r="KRV6" s="473"/>
      <c r="KRW6" s="473"/>
      <c r="KRX6" s="473"/>
      <c r="KRY6" s="473"/>
      <c r="KRZ6" s="473"/>
      <c r="KSA6" s="473"/>
      <c r="KSB6" s="473"/>
      <c r="KSC6" s="473"/>
      <c r="KSD6" s="473"/>
      <c r="KSE6" s="473"/>
      <c r="KSF6" s="473"/>
      <c r="KSG6" s="473"/>
      <c r="KSH6" s="473"/>
      <c r="KSI6" s="473"/>
      <c r="KSJ6" s="473"/>
      <c r="KSK6" s="473"/>
      <c r="KSL6" s="473"/>
      <c r="KSM6" s="473"/>
      <c r="KSN6" s="473"/>
      <c r="KSO6" s="473"/>
      <c r="KSP6" s="473"/>
      <c r="KSQ6" s="473"/>
      <c r="KSR6" s="473"/>
      <c r="KSS6" s="473"/>
      <c r="KST6" s="473"/>
      <c r="KSU6" s="473"/>
      <c r="KSV6" s="473"/>
      <c r="KSW6" s="473"/>
      <c r="KSX6" s="473"/>
      <c r="KSY6" s="473"/>
      <c r="KSZ6" s="473"/>
      <c r="KTA6" s="473"/>
      <c r="KTB6" s="473"/>
      <c r="KTC6" s="473"/>
      <c r="KTD6" s="473"/>
      <c r="KTE6" s="473"/>
      <c r="KTF6" s="473"/>
      <c r="KTG6" s="473"/>
      <c r="KTH6" s="473"/>
      <c r="KTI6" s="473"/>
      <c r="KTJ6" s="473"/>
      <c r="KTK6" s="473"/>
      <c r="KTL6" s="473"/>
      <c r="KTM6" s="473"/>
      <c r="KTN6" s="473"/>
      <c r="KTO6" s="473"/>
      <c r="KTP6" s="473"/>
      <c r="KTQ6" s="473"/>
      <c r="KTR6" s="473"/>
      <c r="KTS6" s="473"/>
      <c r="KTT6" s="473"/>
      <c r="KTU6" s="473"/>
      <c r="KTV6" s="473"/>
      <c r="KTW6" s="473"/>
      <c r="KTX6" s="473"/>
      <c r="KTY6" s="473"/>
      <c r="KTZ6" s="473"/>
      <c r="KUA6" s="473"/>
      <c r="KUB6" s="473"/>
      <c r="KUC6" s="473"/>
      <c r="KUD6" s="473"/>
      <c r="KUE6" s="473"/>
      <c r="KUF6" s="473"/>
      <c r="KUG6" s="473"/>
      <c r="KUH6" s="473"/>
      <c r="KUI6" s="473"/>
      <c r="KUJ6" s="473"/>
      <c r="KUK6" s="473"/>
      <c r="KUL6" s="473"/>
      <c r="KUM6" s="473"/>
      <c r="KUN6" s="473"/>
      <c r="KUO6" s="473"/>
      <c r="KUP6" s="473"/>
      <c r="KUQ6" s="473"/>
      <c r="KUR6" s="473"/>
      <c r="KUS6" s="473"/>
      <c r="KUT6" s="473"/>
      <c r="KUU6" s="473"/>
      <c r="KUV6" s="473"/>
      <c r="KUW6" s="473"/>
      <c r="KUX6" s="473"/>
      <c r="KUY6" s="473"/>
      <c r="KUZ6" s="473"/>
      <c r="KVA6" s="473"/>
      <c r="KVB6" s="473"/>
      <c r="KVC6" s="473"/>
      <c r="KVD6" s="473"/>
      <c r="KVE6" s="473"/>
      <c r="KVF6" s="473"/>
      <c r="KVG6" s="473"/>
      <c r="KVH6" s="473"/>
      <c r="KVI6" s="473"/>
      <c r="KVJ6" s="473"/>
      <c r="KVK6" s="473"/>
      <c r="KVL6" s="473"/>
      <c r="KVM6" s="473"/>
      <c r="KVN6" s="473"/>
      <c r="KVO6" s="473"/>
      <c r="KVP6" s="473"/>
      <c r="KVQ6" s="473"/>
      <c r="KVR6" s="473"/>
      <c r="KVS6" s="473"/>
      <c r="KVT6" s="473"/>
      <c r="KVU6" s="473"/>
      <c r="KVV6" s="473"/>
      <c r="KVW6" s="473"/>
      <c r="KVX6" s="473"/>
      <c r="KVY6" s="473"/>
      <c r="KVZ6" s="473"/>
      <c r="KWA6" s="473"/>
      <c r="KWB6" s="473"/>
      <c r="KWC6" s="473"/>
      <c r="KWD6" s="473"/>
      <c r="KWE6" s="473"/>
      <c r="KWF6" s="473"/>
      <c r="KWG6" s="473"/>
      <c r="KWH6" s="473"/>
      <c r="KWI6" s="473"/>
      <c r="KWJ6" s="473"/>
      <c r="KWK6" s="473"/>
      <c r="KWL6" s="473"/>
      <c r="KWM6" s="473"/>
      <c r="KWN6" s="473"/>
      <c r="KWO6" s="473"/>
      <c r="KWP6" s="473"/>
      <c r="KWQ6" s="473"/>
      <c r="KWR6" s="473"/>
      <c r="KWS6" s="473"/>
      <c r="KWT6" s="473"/>
      <c r="KWU6" s="473"/>
      <c r="KWV6" s="473"/>
      <c r="KWW6" s="473"/>
      <c r="KWX6" s="473"/>
      <c r="KWY6" s="473"/>
      <c r="KWZ6" s="473"/>
      <c r="KXA6" s="473"/>
      <c r="KXB6" s="473"/>
      <c r="KXC6" s="473"/>
      <c r="KXD6" s="473"/>
      <c r="KXE6" s="473"/>
      <c r="KXF6" s="473"/>
      <c r="KXG6" s="473"/>
      <c r="KXH6" s="473"/>
      <c r="KXI6" s="473"/>
      <c r="KXJ6" s="473"/>
      <c r="KXK6" s="473"/>
      <c r="KXL6" s="473"/>
      <c r="KXM6" s="473"/>
      <c r="KXN6" s="473"/>
      <c r="KXO6" s="473"/>
      <c r="KXP6" s="473"/>
      <c r="KXQ6" s="473"/>
      <c r="KXR6" s="473"/>
      <c r="KXS6" s="473"/>
      <c r="KXT6" s="473"/>
      <c r="KXU6" s="473"/>
      <c r="KXV6" s="473"/>
      <c r="KXW6" s="473"/>
      <c r="KXX6" s="473"/>
      <c r="KXY6" s="473"/>
      <c r="KXZ6" s="473"/>
      <c r="KYA6" s="473"/>
      <c r="KYB6" s="473"/>
      <c r="KYC6" s="473"/>
      <c r="KYD6" s="473"/>
      <c r="KYE6" s="473"/>
      <c r="KYF6" s="473"/>
      <c r="KYG6" s="473"/>
      <c r="KYH6" s="473"/>
      <c r="KYI6" s="473"/>
      <c r="KYJ6" s="473"/>
      <c r="KYK6" s="473"/>
      <c r="KYL6" s="473"/>
      <c r="KYM6" s="473"/>
      <c r="KYN6" s="473"/>
      <c r="KYO6" s="473"/>
      <c r="KYP6" s="473"/>
      <c r="KYQ6" s="473"/>
      <c r="KYR6" s="473"/>
      <c r="KYS6" s="473"/>
      <c r="KYT6" s="473"/>
      <c r="KYU6" s="473"/>
      <c r="KYV6" s="473"/>
      <c r="KYW6" s="473"/>
      <c r="KYX6" s="473"/>
      <c r="KYY6" s="473"/>
      <c r="KYZ6" s="473"/>
      <c r="KZA6" s="473"/>
      <c r="KZB6" s="473"/>
      <c r="KZC6" s="473"/>
      <c r="KZD6" s="473"/>
      <c r="KZE6" s="473"/>
      <c r="KZF6" s="473"/>
      <c r="KZG6" s="473"/>
      <c r="KZH6" s="473"/>
      <c r="KZI6" s="473"/>
      <c r="KZJ6" s="473"/>
      <c r="KZK6" s="473"/>
      <c r="KZL6" s="473"/>
      <c r="KZM6" s="473"/>
      <c r="KZN6" s="473"/>
      <c r="KZO6" s="473"/>
      <c r="KZP6" s="473"/>
      <c r="KZQ6" s="473"/>
      <c r="KZR6" s="473"/>
      <c r="KZS6" s="473"/>
      <c r="KZT6" s="473"/>
      <c r="KZU6" s="473"/>
      <c r="KZV6" s="473"/>
      <c r="KZW6" s="473"/>
      <c r="KZX6" s="473"/>
      <c r="KZY6" s="473"/>
      <c r="KZZ6" s="473"/>
      <c r="LAA6" s="473"/>
      <c r="LAB6" s="473"/>
      <c r="LAC6" s="473"/>
      <c r="LAD6" s="473"/>
      <c r="LAE6" s="473"/>
      <c r="LAF6" s="473"/>
      <c r="LAG6" s="473"/>
      <c r="LAH6" s="473"/>
      <c r="LAI6" s="473"/>
      <c r="LAJ6" s="473"/>
      <c r="LAK6" s="473"/>
      <c r="LAL6" s="473"/>
      <c r="LAM6" s="473"/>
      <c r="LAN6" s="473"/>
      <c r="LAO6" s="473"/>
      <c r="LAP6" s="473"/>
      <c r="LAQ6" s="473"/>
      <c r="LAR6" s="473"/>
      <c r="LAS6" s="473"/>
      <c r="LAT6" s="473"/>
      <c r="LAU6" s="473"/>
      <c r="LAV6" s="473"/>
      <c r="LAW6" s="473"/>
      <c r="LAX6" s="473"/>
      <c r="LAY6" s="473"/>
      <c r="LAZ6" s="473"/>
      <c r="LBA6" s="473"/>
      <c r="LBB6" s="473"/>
      <c r="LBC6" s="473"/>
      <c r="LBD6" s="473"/>
      <c r="LBE6" s="473"/>
      <c r="LBF6" s="473"/>
      <c r="LBG6" s="473"/>
      <c r="LBH6" s="473"/>
      <c r="LBI6" s="473"/>
      <c r="LBJ6" s="473"/>
      <c r="LBK6" s="473"/>
      <c r="LBL6" s="473"/>
      <c r="LBM6" s="473"/>
      <c r="LBN6" s="473"/>
      <c r="LBO6" s="473"/>
      <c r="LBP6" s="473"/>
      <c r="LBQ6" s="473"/>
      <c r="LBR6" s="473"/>
      <c r="LBS6" s="473"/>
      <c r="LBT6" s="473"/>
      <c r="LBU6" s="473"/>
      <c r="LBV6" s="473"/>
      <c r="LBW6" s="473"/>
      <c r="LBX6" s="473"/>
      <c r="LBY6" s="473"/>
      <c r="LBZ6" s="473"/>
      <c r="LCA6" s="473"/>
      <c r="LCB6" s="473"/>
      <c r="LCC6" s="473"/>
      <c r="LCD6" s="473"/>
      <c r="LCE6" s="473"/>
      <c r="LCF6" s="473"/>
      <c r="LCG6" s="473"/>
      <c r="LCH6" s="473"/>
      <c r="LCI6" s="473"/>
      <c r="LCJ6" s="473"/>
      <c r="LCK6" s="473"/>
      <c r="LCL6" s="473"/>
      <c r="LCM6" s="473"/>
      <c r="LCN6" s="473"/>
      <c r="LCO6" s="473"/>
      <c r="LCP6" s="473"/>
      <c r="LCQ6" s="473"/>
      <c r="LCR6" s="473"/>
      <c r="LCS6" s="473"/>
      <c r="LCT6" s="473"/>
      <c r="LCU6" s="473"/>
      <c r="LCV6" s="473"/>
      <c r="LCW6" s="473"/>
      <c r="LCX6" s="473"/>
      <c r="LCY6" s="473"/>
      <c r="LCZ6" s="473"/>
      <c r="LDA6" s="473"/>
      <c r="LDB6" s="473"/>
      <c r="LDC6" s="473"/>
      <c r="LDD6" s="473"/>
      <c r="LDE6" s="473"/>
      <c r="LDF6" s="473"/>
      <c r="LDG6" s="473"/>
      <c r="LDH6" s="473"/>
      <c r="LDI6" s="473"/>
      <c r="LDJ6" s="473"/>
      <c r="LDK6" s="473"/>
      <c r="LDL6" s="473"/>
      <c r="LDM6" s="473"/>
      <c r="LDN6" s="473"/>
      <c r="LDO6" s="473"/>
      <c r="LDP6" s="473"/>
      <c r="LDQ6" s="473"/>
      <c r="LDR6" s="473"/>
      <c r="LDS6" s="473"/>
      <c r="LDT6" s="473"/>
      <c r="LDU6" s="473"/>
      <c r="LDV6" s="473"/>
      <c r="LDW6" s="473"/>
      <c r="LDX6" s="473"/>
      <c r="LDY6" s="473"/>
      <c r="LDZ6" s="473"/>
      <c r="LEA6" s="473"/>
      <c r="LEB6" s="473"/>
      <c r="LEC6" s="473"/>
      <c r="LED6" s="473"/>
      <c r="LEE6" s="473"/>
      <c r="LEF6" s="473"/>
      <c r="LEG6" s="473"/>
      <c r="LEH6" s="473"/>
      <c r="LEI6" s="473"/>
      <c r="LEJ6" s="473"/>
      <c r="LEK6" s="473"/>
      <c r="LEL6" s="473"/>
      <c r="LEM6" s="473"/>
      <c r="LEN6" s="473"/>
      <c r="LEO6" s="473"/>
      <c r="LEP6" s="473"/>
      <c r="LEQ6" s="473"/>
      <c r="LER6" s="473"/>
      <c r="LES6" s="473"/>
      <c r="LET6" s="473"/>
      <c r="LEU6" s="473"/>
      <c r="LEV6" s="473"/>
      <c r="LEW6" s="473"/>
      <c r="LEX6" s="473"/>
      <c r="LEY6" s="473"/>
      <c r="LEZ6" s="473"/>
      <c r="LFA6" s="473"/>
      <c r="LFB6" s="473"/>
      <c r="LFC6" s="473"/>
      <c r="LFD6" s="473"/>
      <c r="LFE6" s="473"/>
      <c r="LFF6" s="473"/>
      <c r="LFG6" s="473"/>
      <c r="LFH6" s="473"/>
      <c r="LFI6" s="473"/>
      <c r="LFJ6" s="473"/>
      <c r="LFK6" s="473"/>
      <c r="LFL6" s="473"/>
      <c r="LFM6" s="473"/>
      <c r="LFN6" s="473"/>
      <c r="LFO6" s="473"/>
      <c r="LFP6" s="473"/>
      <c r="LFQ6" s="473"/>
      <c r="LFR6" s="473"/>
      <c r="LFS6" s="473"/>
      <c r="LFT6" s="473"/>
      <c r="LFU6" s="473"/>
      <c r="LFV6" s="473"/>
      <c r="LFW6" s="473"/>
      <c r="LFX6" s="473"/>
      <c r="LFY6" s="473"/>
      <c r="LFZ6" s="473"/>
      <c r="LGA6" s="473"/>
      <c r="LGB6" s="473"/>
      <c r="LGC6" s="473"/>
      <c r="LGD6" s="473"/>
      <c r="LGE6" s="473"/>
      <c r="LGF6" s="473"/>
      <c r="LGG6" s="473"/>
      <c r="LGH6" s="473"/>
      <c r="LGI6" s="473"/>
      <c r="LGJ6" s="473"/>
      <c r="LGK6" s="473"/>
      <c r="LGL6" s="473"/>
      <c r="LGM6" s="473"/>
      <c r="LGN6" s="473"/>
      <c r="LGO6" s="473"/>
      <c r="LGP6" s="473"/>
      <c r="LGQ6" s="473"/>
      <c r="LGR6" s="473"/>
      <c r="LGS6" s="473"/>
      <c r="LGT6" s="473"/>
      <c r="LGU6" s="473"/>
      <c r="LGV6" s="473"/>
      <c r="LGW6" s="473"/>
      <c r="LGX6" s="473"/>
      <c r="LGY6" s="473"/>
      <c r="LGZ6" s="473"/>
      <c r="LHA6" s="473"/>
      <c r="LHB6" s="473"/>
      <c r="LHC6" s="473"/>
      <c r="LHD6" s="473"/>
      <c r="LHE6" s="473"/>
      <c r="LHF6" s="473"/>
      <c r="LHG6" s="473"/>
      <c r="LHH6" s="473"/>
      <c r="LHI6" s="473"/>
      <c r="LHJ6" s="473"/>
      <c r="LHK6" s="473"/>
      <c r="LHL6" s="473"/>
      <c r="LHM6" s="473"/>
      <c r="LHN6" s="473"/>
      <c r="LHO6" s="473"/>
      <c r="LHP6" s="473"/>
      <c r="LHQ6" s="473"/>
      <c r="LHR6" s="473"/>
      <c r="LHS6" s="473"/>
      <c r="LHT6" s="473"/>
      <c r="LHU6" s="473"/>
      <c r="LHV6" s="473"/>
      <c r="LHW6" s="473"/>
      <c r="LHX6" s="473"/>
      <c r="LHY6" s="473"/>
      <c r="LHZ6" s="473"/>
      <c r="LIA6" s="473"/>
      <c r="LIB6" s="473"/>
      <c r="LIC6" s="473"/>
      <c r="LID6" s="473"/>
      <c r="LIE6" s="473"/>
      <c r="LIF6" s="473"/>
      <c r="LIG6" s="473"/>
      <c r="LIH6" s="473"/>
      <c r="LII6" s="473"/>
      <c r="LIJ6" s="473"/>
      <c r="LIK6" s="473"/>
      <c r="LIL6" s="473"/>
      <c r="LIM6" s="473"/>
      <c r="LIN6" s="473"/>
      <c r="LIO6" s="473"/>
      <c r="LIP6" s="473"/>
      <c r="LIQ6" s="473"/>
      <c r="LIR6" s="473"/>
      <c r="LIS6" s="473"/>
      <c r="LIT6" s="473"/>
      <c r="LIU6" s="473"/>
      <c r="LIV6" s="473"/>
      <c r="LIW6" s="473"/>
      <c r="LIX6" s="473"/>
      <c r="LIY6" s="473"/>
      <c r="LIZ6" s="473"/>
      <c r="LJA6" s="473"/>
      <c r="LJB6" s="473"/>
      <c r="LJC6" s="473"/>
      <c r="LJD6" s="473"/>
      <c r="LJE6" s="473"/>
      <c r="LJF6" s="473"/>
      <c r="LJG6" s="473"/>
      <c r="LJH6" s="473"/>
      <c r="LJI6" s="473"/>
      <c r="LJJ6" s="473"/>
      <c r="LJK6" s="473"/>
      <c r="LJL6" s="473"/>
      <c r="LJM6" s="473"/>
      <c r="LJN6" s="473"/>
      <c r="LJO6" s="473"/>
      <c r="LJP6" s="473"/>
      <c r="LJQ6" s="473"/>
      <c r="LJR6" s="473"/>
      <c r="LJS6" s="473"/>
      <c r="LJT6" s="473"/>
      <c r="LJU6" s="473"/>
      <c r="LJV6" s="473"/>
      <c r="LJW6" s="473"/>
      <c r="LJX6" s="473"/>
      <c r="LJY6" s="473"/>
      <c r="LJZ6" s="473"/>
      <c r="LKA6" s="473"/>
      <c r="LKB6" s="473"/>
      <c r="LKC6" s="473"/>
      <c r="LKD6" s="473"/>
      <c r="LKE6" s="473"/>
      <c r="LKF6" s="473"/>
      <c r="LKG6" s="473"/>
      <c r="LKH6" s="473"/>
      <c r="LKI6" s="473"/>
      <c r="LKJ6" s="473"/>
      <c r="LKK6" s="473"/>
      <c r="LKL6" s="473"/>
      <c r="LKM6" s="473"/>
      <c r="LKN6" s="473"/>
      <c r="LKO6" s="473"/>
      <c r="LKP6" s="473"/>
      <c r="LKQ6" s="473"/>
      <c r="LKR6" s="473"/>
      <c r="LKS6" s="473"/>
      <c r="LKT6" s="473"/>
      <c r="LKU6" s="473"/>
      <c r="LKV6" s="473"/>
      <c r="LKW6" s="473"/>
      <c r="LKX6" s="473"/>
      <c r="LKY6" s="473"/>
      <c r="LKZ6" s="473"/>
      <c r="LLA6" s="473"/>
      <c r="LLB6" s="473"/>
      <c r="LLC6" s="473"/>
      <c r="LLD6" s="473"/>
      <c r="LLE6" s="473"/>
      <c r="LLF6" s="473"/>
      <c r="LLG6" s="473"/>
      <c r="LLH6" s="473"/>
      <c r="LLI6" s="473"/>
      <c r="LLJ6" s="473"/>
      <c r="LLK6" s="473"/>
      <c r="LLL6" s="473"/>
      <c r="LLM6" s="473"/>
      <c r="LLN6" s="473"/>
      <c r="LLO6" s="473"/>
      <c r="LLP6" s="473"/>
      <c r="LLQ6" s="473"/>
      <c r="LLR6" s="473"/>
      <c r="LLS6" s="473"/>
      <c r="LLT6" s="473"/>
      <c r="LLU6" s="473"/>
      <c r="LLV6" s="473"/>
      <c r="LLW6" s="473"/>
      <c r="LLX6" s="473"/>
      <c r="LLY6" s="473"/>
      <c r="LLZ6" s="473"/>
      <c r="LMA6" s="473"/>
      <c r="LMB6" s="473"/>
      <c r="LMC6" s="473"/>
      <c r="LMD6" s="473"/>
      <c r="LME6" s="473"/>
      <c r="LMF6" s="473"/>
      <c r="LMG6" s="473"/>
      <c r="LMH6" s="473"/>
      <c r="LMI6" s="473"/>
      <c r="LMJ6" s="473"/>
      <c r="LMK6" s="473"/>
      <c r="LML6" s="473"/>
      <c r="LMM6" s="473"/>
      <c r="LMN6" s="473"/>
      <c r="LMO6" s="473"/>
      <c r="LMP6" s="473"/>
      <c r="LMQ6" s="473"/>
      <c r="LMR6" s="473"/>
      <c r="LMS6" s="473"/>
      <c r="LMT6" s="473"/>
      <c r="LMU6" s="473"/>
      <c r="LMV6" s="473"/>
      <c r="LMW6" s="473"/>
      <c r="LMX6" s="473"/>
      <c r="LMY6" s="473"/>
      <c r="LMZ6" s="473"/>
      <c r="LNA6" s="473"/>
      <c r="LNB6" s="473"/>
      <c r="LNC6" s="473"/>
      <c r="LND6" s="473"/>
      <c r="LNE6" s="473"/>
      <c r="LNF6" s="473"/>
      <c r="LNG6" s="473"/>
      <c r="LNH6" s="473"/>
      <c r="LNI6" s="473"/>
      <c r="LNJ6" s="473"/>
      <c r="LNK6" s="473"/>
      <c r="LNL6" s="473"/>
      <c r="LNM6" s="473"/>
      <c r="LNN6" s="473"/>
      <c r="LNO6" s="473"/>
      <c r="LNP6" s="473"/>
      <c r="LNQ6" s="473"/>
      <c r="LNR6" s="473"/>
      <c r="LNS6" s="473"/>
      <c r="LNT6" s="473"/>
      <c r="LNU6" s="473"/>
      <c r="LNV6" s="473"/>
      <c r="LNW6" s="473"/>
      <c r="LNX6" s="473"/>
      <c r="LNY6" s="473"/>
      <c r="LNZ6" s="473"/>
      <c r="LOA6" s="473"/>
      <c r="LOB6" s="473"/>
      <c r="LOC6" s="473"/>
      <c r="LOD6" s="473"/>
      <c r="LOE6" s="473"/>
      <c r="LOF6" s="473"/>
      <c r="LOG6" s="473"/>
      <c r="LOH6" s="473"/>
      <c r="LOI6" s="473"/>
      <c r="LOJ6" s="473"/>
      <c r="LOK6" s="473"/>
      <c r="LOL6" s="473"/>
      <c r="LOM6" s="473"/>
      <c r="LON6" s="473"/>
      <c r="LOO6" s="473"/>
      <c r="LOP6" s="473"/>
      <c r="LOQ6" s="473"/>
      <c r="LOR6" s="473"/>
      <c r="LOS6" s="473"/>
      <c r="LOT6" s="473"/>
      <c r="LOU6" s="473"/>
      <c r="LOV6" s="473"/>
      <c r="LOW6" s="473"/>
      <c r="LOX6" s="473"/>
      <c r="LOY6" s="473"/>
      <c r="LOZ6" s="473"/>
      <c r="LPA6" s="473"/>
      <c r="LPB6" s="473"/>
      <c r="LPC6" s="473"/>
      <c r="LPD6" s="473"/>
      <c r="LPE6" s="473"/>
      <c r="LPF6" s="473"/>
      <c r="LPG6" s="473"/>
      <c r="LPH6" s="473"/>
      <c r="LPI6" s="473"/>
      <c r="LPJ6" s="473"/>
      <c r="LPK6" s="473"/>
      <c r="LPL6" s="473"/>
      <c r="LPM6" s="473"/>
      <c r="LPN6" s="473"/>
      <c r="LPO6" s="473"/>
      <c r="LPP6" s="473"/>
      <c r="LPQ6" s="473"/>
      <c r="LPR6" s="473"/>
      <c r="LPS6" s="473"/>
      <c r="LPT6" s="473"/>
      <c r="LPU6" s="473"/>
      <c r="LPV6" s="473"/>
      <c r="LPW6" s="473"/>
      <c r="LPX6" s="473"/>
      <c r="LPY6" s="473"/>
      <c r="LPZ6" s="473"/>
      <c r="LQA6" s="473"/>
      <c r="LQB6" s="473"/>
      <c r="LQC6" s="473"/>
      <c r="LQD6" s="473"/>
      <c r="LQE6" s="473"/>
      <c r="LQF6" s="473"/>
      <c r="LQG6" s="473"/>
      <c r="LQH6" s="473"/>
      <c r="LQI6" s="473"/>
      <c r="LQJ6" s="473"/>
      <c r="LQK6" s="473"/>
      <c r="LQL6" s="473"/>
      <c r="LQM6" s="473"/>
      <c r="LQN6" s="473"/>
      <c r="LQO6" s="473"/>
      <c r="LQP6" s="473"/>
      <c r="LQQ6" s="473"/>
      <c r="LQR6" s="473"/>
      <c r="LQS6" s="473"/>
      <c r="LQT6" s="473"/>
      <c r="LQU6" s="473"/>
      <c r="LQV6" s="473"/>
      <c r="LQW6" s="473"/>
      <c r="LQX6" s="473"/>
      <c r="LQY6" s="473"/>
      <c r="LQZ6" s="473"/>
      <c r="LRA6" s="473"/>
      <c r="LRB6" s="473"/>
      <c r="LRC6" s="473"/>
      <c r="LRD6" s="473"/>
      <c r="LRE6" s="473"/>
      <c r="LRF6" s="473"/>
      <c r="LRG6" s="473"/>
      <c r="LRH6" s="473"/>
      <c r="LRI6" s="473"/>
      <c r="LRJ6" s="473"/>
      <c r="LRK6" s="473"/>
      <c r="LRL6" s="473"/>
      <c r="LRM6" s="473"/>
      <c r="LRN6" s="473"/>
      <c r="LRO6" s="473"/>
      <c r="LRP6" s="473"/>
      <c r="LRQ6" s="473"/>
      <c r="LRR6" s="473"/>
      <c r="LRS6" s="473"/>
      <c r="LRT6" s="473"/>
      <c r="LRU6" s="473"/>
      <c r="LRV6" s="473"/>
      <c r="LRW6" s="473"/>
      <c r="LRX6" s="473"/>
      <c r="LRY6" s="473"/>
      <c r="LRZ6" s="473"/>
      <c r="LSA6" s="473"/>
      <c r="LSB6" s="473"/>
      <c r="LSC6" s="473"/>
      <c r="LSD6" s="473"/>
      <c r="LSE6" s="473"/>
      <c r="LSF6" s="473"/>
      <c r="LSG6" s="473"/>
      <c r="LSH6" s="473"/>
      <c r="LSI6" s="473"/>
      <c r="LSJ6" s="473"/>
      <c r="LSK6" s="473"/>
      <c r="LSL6" s="473"/>
      <c r="LSM6" s="473"/>
      <c r="LSN6" s="473"/>
      <c r="LSO6" s="473"/>
      <c r="LSP6" s="473"/>
      <c r="LSQ6" s="473"/>
      <c r="LSR6" s="473"/>
      <c r="LSS6" s="473"/>
      <c r="LST6" s="473"/>
      <c r="LSU6" s="473"/>
      <c r="LSV6" s="473"/>
      <c r="LSW6" s="473"/>
      <c r="LSX6" s="473"/>
      <c r="LSY6" s="473"/>
      <c r="LSZ6" s="473"/>
      <c r="LTA6" s="473"/>
      <c r="LTB6" s="473"/>
      <c r="LTC6" s="473"/>
      <c r="LTD6" s="473"/>
      <c r="LTE6" s="473"/>
      <c r="LTF6" s="473"/>
      <c r="LTG6" s="473"/>
      <c r="LTH6" s="473"/>
      <c r="LTI6" s="473"/>
      <c r="LTJ6" s="473"/>
      <c r="LTK6" s="473"/>
      <c r="LTL6" s="473"/>
      <c r="LTM6" s="473"/>
      <c r="LTN6" s="473"/>
      <c r="LTO6" s="473"/>
      <c r="LTP6" s="473"/>
      <c r="LTQ6" s="473"/>
      <c r="LTR6" s="473"/>
      <c r="LTS6" s="473"/>
      <c r="LTT6" s="473"/>
      <c r="LTU6" s="473"/>
      <c r="LTV6" s="473"/>
      <c r="LTW6" s="473"/>
      <c r="LTX6" s="473"/>
      <c r="LTY6" s="473"/>
      <c r="LTZ6" s="473"/>
      <c r="LUA6" s="473"/>
      <c r="LUB6" s="473"/>
      <c r="LUC6" s="473"/>
      <c r="LUD6" s="473"/>
      <c r="LUE6" s="473"/>
      <c r="LUF6" s="473"/>
      <c r="LUG6" s="473"/>
      <c r="LUH6" s="473"/>
      <c r="LUI6" s="473"/>
      <c r="LUJ6" s="473"/>
      <c r="LUK6" s="473"/>
      <c r="LUL6" s="473"/>
      <c r="LUM6" s="473"/>
      <c r="LUN6" s="473"/>
      <c r="LUO6" s="473"/>
      <c r="LUP6" s="473"/>
      <c r="LUQ6" s="473"/>
      <c r="LUR6" s="473"/>
      <c r="LUS6" s="473"/>
      <c r="LUT6" s="473"/>
      <c r="LUU6" s="473"/>
      <c r="LUV6" s="473"/>
      <c r="LUW6" s="473"/>
      <c r="LUX6" s="473"/>
      <c r="LUY6" s="473"/>
      <c r="LUZ6" s="473"/>
      <c r="LVA6" s="473"/>
      <c r="LVB6" s="473"/>
      <c r="LVC6" s="473"/>
      <c r="LVD6" s="473"/>
      <c r="LVE6" s="473"/>
      <c r="LVF6" s="473"/>
      <c r="LVG6" s="473"/>
      <c r="LVH6" s="473"/>
      <c r="LVI6" s="473"/>
      <c r="LVJ6" s="473"/>
      <c r="LVK6" s="473"/>
      <c r="LVL6" s="473"/>
      <c r="LVM6" s="473"/>
      <c r="LVN6" s="473"/>
      <c r="LVO6" s="473"/>
      <c r="LVP6" s="473"/>
      <c r="LVQ6" s="473"/>
      <c r="LVR6" s="473"/>
      <c r="LVS6" s="473"/>
      <c r="LVT6" s="473"/>
      <c r="LVU6" s="473"/>
      <c r="LVV6" s="473"/>
      <c r="LVW6" s="473"/>
      <c r="LVX6" s="473"/>
      <c r="LVY6" s="473"/>
      <c r="LVZ6" s="473"/>
      <c r="LWA6" s="473"/>
      <c r="LWB6" s="473"/>
      <c r="LWC6" s="473"/>
      <c r="LWD6" s="473"/>
      <c r="LWE6" s="473"/>
      <c r="LWF6" s="473"/>
      <c r="LWG6" s="473"/>
      <c r="LWH6" s="473"/>
      <c r="LWI6" s="473"/>
      <c r="LWJ6" s="473"/>
      <c r="LWK6" s="473"/>
      <c r="LWL6" s="473"/>
      <c r="LWM6" s="473"/>
      <c r="LWN6" s="473"/>
      <c r="LWO6" s="473"/>
      <c r="LWP6" s="473"/>
      <c r="LWQ6" s="473"/>
      <c r="LWR6" s="473"/>
      <c r="LWS6" s="473"/>
      <c r="LWT6" s="473"/>
      <c r="LWU6" s="473"/>
      <c r="LWV6" s="473"/>
      <c r="LWW6" s="473"/>
      <c r="LWX6" s="473"/>
      <c r="LWY6" s="473"/>
      <c r="LWZ6" s="473"/>
      <c r="LXA6" s="473"/>
      <c r="LXB6" s="473"/>
      <c r="LXC6" s="473"/>
      <c r="LXD6" s="473"/>
      <c r="LXE6" s="473"/>
      <c r="LXF6" s="473"/>
      <c r="LXG6" s="473"/>
      <c r="LXH6" s="473"/>
      <c r="LXI6" s="473"/>
      <c r="LXJ6" s="473"/>
      <c r="LXK6" s="473"/>
      <c r="LXL6" s="473"/>
      <c r="LXM6" s="473"/>
      <c r="LXN6" s="473"/>
      <c r="LXO6" s="473"/>
      <c r="LXP6" s="473"/>
      <c r="LXQ6" s="473"/>
      <c r="LXR6" s="473"/>
      <c r="LXS6" s="473"/>
      <c r="LXT6" s="473"/>
      <c r="LXU6" s="473"/>
      <c r="LXV6" s="473"/>
      <c r="LXW6" s="473"/>
      <c r="LXX6" s="473"/>
      <c r="LXY6" s="473"/>
      <c r="LXZ6" s="473"/>
      <c r="LYA6" s="473"/>
      <c r="LYB6" s="473"/>
      <c r="LYC6" s="473"/>
      <c r="LYD6" s="473"/>
      <c r="LYE6" s="473"/>
      <c r="LYF6" s="473"/>
      <c r="LYG6" s="473"/>
      <c r="LYH6" s="473"/>
      <c r="LYI6" s="473"/>
      <c r="LYJ6" s="473"/>
      <c r="LYK6" s="473"/>
      <c r="LYL6" s="473"/>
      <c r="LYM6" s="473"/>
      <c r="LYN6" s="473"/>
      <c r="LYO6" s="473"/>
      <c r="LYP6" s="473"/>
      <c r="LYQ6" s="473"/>
      <c r="LYR6" s="473"/>
      <c r="LYS6" s="473"/>
      <c r="LYT6" s="473"/>
      <c r="LYU6" s="473"/>
      <c r="LYV6" s="473"/>
      <c r="LYW6" s="473"/>
      <c r="LYX6" s="473"/>
      <c r="LYY6" s="473"/>
      <c r="LYZ6" s="473"/>
      <c r="LZA6" s="473"/>
      <c r="LZB6" s="473"/>
      <c r="LZC6" s="473"/>
      <c r="LZD6" s="473"/>
      <c r="LZE6" s="473"/>
      <c r="LZF6" s="473"/>
      <c r="LZG6" s="473"/>
      <c r="LZH6" s="473"/>
      <c r="LZI6" s="473"/>
      <c r="LZJ6" s="473"/>
      <c r="LZK6" s="473"/>
      <c r="LZL6" s="473"/>
      <c r="LZM6" s="473"/>
      <c r="LZN6" s="473"/>
      <c r="LZO6" s="473"/>
      <c r="LZP6" s="473"/>
      <c r="LZQ6" s="473"/>
      <c r="LZR6" s="473"/>
      <c r="LZS6" s="473"/>
      <c r="LZT6" s="473"/>
      <c r="LZU6" s="473"/>
      <c r="LZV6" s="473"/>
      <c r="LZW6" s="473"/>
      <c r="LZX6" s="473"/>
      <c r="LZY6" s="473"/>
      <c r="LZZ6" s="473"/>
      <c r="MAA6" s="473"/>
      <c r="MAB6" s="473"/>
      <c r="MAC6" s="473"/>
      <c r="MAD6" s="473"/>
      <c r="MAE6" s="473"/>
      <c r="MAF6" s="473"/>
      <c r="MAG6" s="473"/>
      <c r="MAH6" s="473"/>
      <c r="MAI6" s="473"/>
      <c r="MAJ6" s="473"/>
      <c r="MAK6" s="473"/>
      <c r="MAL6" s="473"/>
      <c r="MAM6" s="473"/>
      <c r="MAN6" s="473"/>
      <c r="MAO6" s="473"/>
      <c r="MAP6" s="473"/>
      <c r="MAQ6" s="473"/>
      <c r="MAR6" s="473"/>
      <c r="MAS6" s="473"/>
      <c r="MAT6" s="473"/>
      <c r="MAU6" s="473"/>
      <c r="MAV6" s="473"/>
      <c r="MAW6" s="473"/>
      <c r="MAX6" s="473"/>
      <c r="MAY6" s="473"/>
      <c r="MAZ6" s="473"/>
      <c r="MBA6" s="473"/>
      <c r="MBB6" s="473"/>
      <c r="MBC6" s="473"/>
      <c r="MBD6" s="473"/>
      <c r="MBE6" s="473"/>
      <c r="MBF6" s="473"/>
      <c r="MBG6" s="473"/>
      <c r="MBH6" s="473"/>
      <c r="MBI6" s="473"/>
      <c r="MBJ6" s="473"/>
      <c r="MBK6" s="473"/>
      <c r="MBL6" s="473"/>
      <c r="MBM6" s="473"/>
      <c r="MBN6" s="473"/>
      <c r="MBO6" s="473"/>
      <c r="MBP6" s="473"/>
      <c r="MBQ6" s="473"/>
      <c r="MBR6" s="473"/>
      <c r="MBS6" s="473"/>
      <c r="MBT6" s="473"/>
      <c r="MBU6" s="473"/>
      <c r="MBV6" s="473"/>
      <c r="MBW6" s="473"/>
      <c r="MBX6" s="473"/>
      <c r="MBY6" s="473"/>
      <c r="MBZ6" s="473"/>
      <c r="MCA6" s="473"/>
      <c r="MCB6" s="473"/>
      <c r="MCC6" s="473"/>
      <c r="MCD6" s="473"/>
      <c r="MCE6" s="473"/>
      <c r="MCF6" s="473"/>
      <c r="MCG6" s="473"/>
      <c r="MCH6" s="473"/>
      <c r="MCI6" s="473"/>
      <c r="MCJ6" s="473"/>
      <c r="MCK6" s="473"/>
      <c r="MCL6" s="473"/>
      <c r="MCM6" s="473"/>
      <c r="MCN6" s="473"/>
      <c r="MCO6" s="473"/>
      <c r="MCP6" s="473"/>
      <c r="MCQ6" s="473"/>
      <c r="MCR6" s="473"/>
      <c r="MCS6" s="473"/>
      <c r="MCT6" s="473"/>
      <c r="MCU6" s="473"/>
      <c r="MCV6" s="473"/>
      <c r="MCW6" s="473"/>
      <c r="MCX6" s="473"/>
      <c r="MCY6" s="473"/>
      <c r="MCZ6" s="473"/>
      <c r="MDA6" s="473"/>
      <c r="MDB6" s="473"/>
      <c r="MDC6" s="473"/>
      <c r="MDD6" s="473"/>
      <c r="MDE6" s="473"/>
      <c r="MDF6" s="473"/>
      <c r="MDG6" s="473"/>
      <c r="MDH6" s="473"/>
      <c r="MDI6" s="473"/>
      <c r="MDJ6" s="473"/>
      <c r="MDK6" s="473"/>
      <c r="MDL6" s="473"/>
      <c r="MDM6" s="473"/>
      <c r="MDN6" s="473"/>
      <c r="MDO6" s="473"/>
      <c r="MDP6" s="473"/>
      <c r="MDQ6" s="473"/>
      <c r="MDR6" s="473"/>
      <c r="MDS6" s="473"/>
      <c r="MDT6" s="473"/>
      <c r="MDU6" s="473"/>
      <c r="MDV6" s="473"/>
      <c r="MDW6" s="473"/>
      <c r="MDX6" s="473"/>
      <c r="MDY6" s="473"/>
      <c r="MDZ6" s="473"/>
      <c r="MEA6" s="473"/>
      <c r="MEB6" s="473"/>
      <c r="MEC6" s="473"/>
      <c r="MED6" s="473"/>
      <c r="MEE6" s="473"/>
      <c r="MEF6" s="473"/>
      <c r="MEG6" s="473"/>
      <c r="MEH6" s="473"/>
      <c r="MEI6" s="473"/>
      <c r="MEJ6" s="473"/>
      <c r="MEK6" s="473"/>
      <c r="MEL6" s="473"/>
      <c r="MEM6" s="473"/>
      <c r="MEN6" s="473"/>
      <c r="MEO6" s="473"/>
      <c r="MEP6" s="473"/>
      <c r="MEQ6" s="473"/>
      <c r="MER6" s="473"/>
      <c r="MES6" s="473"/>
      <c r="MET6" s="473"/>
      <c r="MEU6" s="473"/>
      <c r="MEV6" s="473"/>
      <c r="MEW6" s="473"/>
      <c r="MEX6" s="473"/>
      <c r="MEY6" s="473"/>
      <c r="MEZ6" s="473"/>
      <c r="MFA6" s="473"/>
      <c r="MFB6" s="473"/>
      <c r="MFC6" s="473"/>
      <c r="MFD6" s="473"/>
      <c r="MFE6" s="473"/>
      <c r="MFF6" s="473"/>
      <c r="MFG6" s="473"/>
      <c r="MFH6" s="473"/>
      <c r="MFI6" s="473"/>
      <c r="MFJ6" s="473"/>
      <c r="MFK6" s="473"/>
      <c r="MFL6" s="473"/>
      <c r="MFM6" s="473"/>
      <c r="MFN6" s="473"/>
      <c r="MFO6" s="473"/>
      <c r="MFP6" s="473"/>
      <c r="MFQ6" s="473"/>
      <c r="MFR6" s="473"/>
      <c r="MFS6" s="473"/>
      <c r="MFT6" s="473"/>
      <c r="MFU6" s="473"/>
      <c r="MFV6" s="473"/>
      <c r="MFW6" s="473"/>
      <c r="MFX6" s="473"/>
      <c r="MFY6" s="473"/>
      <c r="MFZ6" s="473"/>
      <c r="MGA6" s="473"/>
      <c r="MGB6" s="473"/>
      <c r="MGC6" s="473"/>
      <c r="MGD6" s="473"/>
      <c r="MGE6" s="473"/>
      <c r="MGF6" s="473"/>
      <c r="MGG6" s="473"/>
      <c r="MGH6" s="473"/>
      <c r="MGI6" s="473"/>
      <c r="MGJ6" s="473"/>
      <c r="MGK6" s="473"/>
      <c r="MGL6" s="473"/>
      <c r="MGM6" s="473"/>
      <c r="MGN6" s="473"/>
      <c r="MGO6" s="473"/>
      <c r="MGP6" s="473"/>
      <c r="MGQ6" s="473"/>
      <c r="MGR6" s="473"/>
      <c r="MGS6" s="473"/>
      <c r="MGT6" s="473"/>
      <c r="MGU6" s="473"/>
      <c r="MGV6" s="473"/>
      <c r="MGW6" s="473"/>
      <c r="MGX6" s="473"/>
      <c r="MGY6" s="473"/>
      <c r="MGZ6" s="473"/>
      <c r="MHA6" s="473"/>
      <c r="MHB6" s="473"/>
      <c r="MHC6" s="473"/>
      <c r="MHD6" s="473"/>
      <c r="MHE6" s="473"/>
      <c r="MHF6" s="473"/>
      <c r="MHG6" s="473"/>
      <c r="MHH6" s="473"/>
      <c r="MHI6" s="473"/>
      <c r="MHJ6" s="473"/>
      <c r="MHK6" s="473"/>
      <c r="MHL6" s="473"/>
      <c r="MHM6" s="473"/>
      <c r="MHN6" s="473"/>
      <c r="MHO6" s="473"/>
      <c r="MHP6" s="473"/>
      <c r="MHQ6" s="473"/>
      <c r="MHR6" s="473"/>
      <c r="MHS6" s="473"/>
      <c r="MHT6" s="473"/>
      <c r="MHU6" s="473"/>
      <c r="MHV6" s="473"/>
      <c r="MHW6" s="473"/>
      <c r="MHX6" s="473"/>
      <c r="MHY6" s="473"/>
      <c r="MHZ6" s="473"/>
      <c r="MIA6" s="473"/>
      <c r="MIB6" s="473"/>
      <c r="MIC6" s="473"/>
      <c r="MID6" s="473"/>
      <c r="MIE6" s="473"/>
      <c r="MIF6" s="473"/>
      <c r="MIG6" s="473"/>
      <c r="MIH6" s="473"/>
      <c r="MII6" s="473"/>
      <c r="MIJ6" s="473"/>
      <c r="MIK6" s="473"/>
      <c r="MIL6" s="473"/>
      <c r="MIM6" s="473"/>
      <c r="MIN6" s="473"/>
      <c r="MIO6" s="473"/>
      <c r="MIP6" s="473"/>
      <c r="MIQ6" s="473"/>
      <c r="MIR6" s="473"/>
      <c r="MIS6" s="473"/>
      <c r="MIT6" s="473"/>
      <c r="MIU6" s="473"/>
      <c r="MIV6" s="473"/>
      <c r="MIW6" s="473"/>
      <c r="MIX6" s="473"/>
      <c r="MIY6" s="473"/>
      <c r="MIZ6" s="473"/>
      <c r="MJA6" s="473"/>
      <c r="MJB6" s="473"/>
      <c r="MJC6" s="473"/>
      <c r="MJD6" s="473"/>
      <c r="MJE6" s="473"/>
      <c r="MJF6" s="473"/>
      <c r="MJG6" s="473"/>
      <c r="MJH6" s="473"/>
      <c r="MJI6" s="473"/>
      <c r="MJJ6" s="473"/>
      <c r="MJK6" s="473"/>
      <c r="MJL6" s="473"/>
      <c r="MJM6" s="473"/>
      <c r="MJN6" s="473"/>
      <c r="MJO6" s="473"/>
      <c r="MJP6" s="473"/>
      <c r="MJQ6" s="473"/>
      <c r="MJR6" s="473"/>
      <c r="MJS6" s="473"/>
      <c r="MJT6" s="473"/>
      <c r="MJU6" s="473"/>
      <c r="MJV6" s="473"/>
      <c r="MJW6" s="473"/>
      <c r="MJX6" s="473"/>
      <c r="MJY6" s="473"/>
      <c r="MJZ6" s="473"/>
      <c r="MKA6" s="473"/>
      <c r="MKB6" s="473"/>
      <c r="MKC6" s="473"/>
      <c r="MKD6" s="473"/>
      <c r="MKE6" s="473"/>
      <c r="MKF6" s="473"/>
      <c r="MKG6" s="473"/>
      <c r="MKH6" s="473"/>
      <c r="MKI6" s="473"/>
      <c r="MKJ6" s="473"/>
      <c r="MKK6" s="473"/>
      <c r="MKL6" s="473"/>
      <c r="MKM6" s="473"/>
      <c r="MKN6" s="473"/>
      <c r="MKO6" s="473"/>
      <c r="MKP6" s="473"/>
      <c r="MKQ6" s="473"/>
      <c r="MKR6" s="473"/>
      <c r="MKS6" s="473"/>
      <c r="MKT6" s="473"/>
      <c r="MKU6" s="473"/>
      <c r="MKV6" s="473"/>
      <c r="MKW6" s="473"/>
      <c r="MKX6" s="473"/>
      <c r="MKY6" s="473"/>
      <c r="MKZ6" s="473"/>
      <c r="MLA6" s="473"/>
      <c r="MLB6" s="473"/>
      <c r="MLC6" s="473"/>
      <c r="MLD6" s="473"/>
      <c r="MLE6" s="473"/>
      <c r="MLF6" s="473"/>
      <c r="MLG6" s="473"/>
      <c r="MLH6" s="473"/>
      <c r="MLI6" s="473"/>
      <c r="MLJ6" s="473"/>
      <c r="MLK6" s="473"/>
      <c r="MLL6" s="473"/>
      <c r="MLM6" s="473"/>
      <c r="MLN6" s="473"/>
      <c r="MLO6" s="473"/>
      <c r="MLP6" s="473"/>
      <c r="MLQ6" s="473"/>
      <c r="MLR6" s="473"/>
      <c r="MLS6" s="473"/>
      <c r="MLT6" s="473"/>
      <c r="MLU6" s="473"/>
      <c r="MLV6" s="473"/>
      <c r="MLW6" s="473"/>
      <c r="MLX6" s="473"/>
      <c r="MLY6" s="473"/>
      <c r="MLZ6" s="473"/>
      <c r="MMA6" s="473"/>
      <c r="MMB6" s="473"/>
      <c r="MMC6" s="473"/>
      <c r="MMD6" s="473"/>
      <c r="MME6" s="473"/>
      <c r="MMF6" s="473"/>
      <c r="MMG6" s="473"/>
      <c r="MMH6" s="473"/>
      <c r="MMI6" s="473"/>
      <c r="MMJ6" s="473"/>
      <c r="MMK6" s="473"/>
      <c r="MML6" s="473"/>
      <c r="MMM6" s="473"/>
      <c r="MMN6" s="473"/>
      <c r="MMO6" s="473"/>
      <c r="MMP6" s="473"/>
      <c r="MMQ6" s="473"/>
      <c r="MMR6" s="473"/>
      <c r="MMS6" s="473"/>
      <c r="MMT6" s="473"/>
      <c r="MMU6" s="473"/>
      <c r="MMV6" s="473"/>
      <c r="MMW6" s="473"/>
      <c r="MMX6" s="473"/>
      <c r="MMY6" s="473"/>
      <c r="MMZ6" s="473"/>
      <c r="MNA6" s="473"/>
      <c r="MNB6" s="473"/>
      <c r="MNC6" s="473"/>
      <c r="MND6" s="473"/>
      <c r="MNE6" s="473"/>
      <c r="MNF6" s="473"/>
      <c r="MNG6" s="473"/>
      <c r="MNH6" s="473"/>
      <c r="MNI6" s="473"/>
      <c r="MNJ6" s="473"/>
      <c r="MNK6" s="473"/>
      <c r="MNL6" s="473"/>
      <c r="MNM6" s="473"/>
      <c r="MNN6" s="473"/>
      <c r="MNO6" s="473"/>
      <c r="MNP6" s="473"/>
      <c r="MNQ6" s="473"/>
      <c r="MNR6" s="473"/>
      <c r="MNS6" s="473"/>
      <c r="MNT6" s="473"/>
      <c r="MNU6" s="473"/>
      <c r="MNV6" s="473"/>
      <c r="MNW6" s="473"/>
      <c r="MNX6" s="473"/>
      <c r="MNY6" s="473"/>
      <c r="MNZ6" s="473"/>
      <c r="MOA6" s="473"/>
      <c r="MOB6" s="473"/>
      <c r="MOC6" s="473"/>
      <c r="MOD6" s="473"/>
      <c r="MOE6" s="473"/>
      <c r="MOF6" s="473"/>
      <c r="MOG6" s="473"/>
      <c r="MOH6" s="473"/>
      <c r="MOI6" s="473"/>
      <c r="MOJ6" s="473"/>
      <c r="MOK6" s="473"/>
      <c r="MOL6" s="473"/>
      <c r="MOM6" s="473"/>
      <c r="MON6" s="473"/>
      <c r="MOO6" s="473"/>
      <c r="MOP6" s="473"/>
      <c r="MOQ6" s="473"/>
      <c r="MOR6" s="473"/>
      <c r="MOS6" s="473"/>
      <c r="MOT6" s="473"/>
      <c r="MOU6" s="473"/>
      <c r="MOV6" s="473"/>
      <c r="MOW6" s="473"/>
      <c r="MOX6" s="473"/>
      <c r="MOY6" s="473"/>
      <c r="MOZ6" s="473"/>
      <c r="MPA6" s="473"/>
      <c r="MPB6" s="473"/>
      <c r="MPC6" s="473"/>
      <c r="MPD6" s="473"/>
      <c r="MPE6" s="473"/>
      <c r="MPF6" s="473"/>
      <c r="MPG6" s="473"/>
      <c r="MPH6" s="473"/>
      <c r="MPI6" s="473"/>
      <c r="MPJ6" s="473"/>
      <c r="MPK6" s="473"/>
      <c r="MPL6" s="473"/>
      <c r="MPM6" s="473"/>
      <c r="MPN6" s="473"/>
      <c r="MPO6" s="473"/>
      <c r="MPP6" s="473"/>
      <c r="MPQ6" s="473"/>
      <c r="MPR6" s="473"/>
      <c r="MPS6" s="473"/>
      <c r="MPT6" s="473"/>
      <c r="MPU6" s="473"/>
      <c r="MPV6" s="473"/>
      <c r="MPW6" s="473"/>
      <c r="MPX6" s="473"/>
      <c r="MPY6" s="473"/>
      <c r="MPZ6" s="473"/>
      <c r="MQA6" s="473"/>
      <c r="MQB6" s="473"/>
      <c r="MQC6" s="473"/>
      <c r="MQD6" s="473"/>
      <c r="MQE6" s="473"/>
      <c r="MQF6" s="473"/>
      <c r="MQG6" s="473"/>
      <c r="MQH6" s="473"/>
      <c r="MQI6" s="473"/>
      <c r="MQJ6" s="473"/>
      <c r="MQK6" s="473"/>
      <c r="MQL6" s="473"/>
      <c r="MQM6" s="473"/>
      <c r="MQN6" s="473"/>
      <c r="MQO6" s="473"/>
      <c r="MQP6" s="473"/>
      <c r="MQQ6" s="473"/>
      <c r="MQR6" s="473"/>
      <c r="MQS6" s="473"/>
      <c r="MQT6" s="473"/>
      <c r="MQU6" s="473"/>
      <c r="MQV6" s="473"/>
      <c r="MQW6" s="473"/>
      <c r="MQX6" s="473"/>
      <c r="MQY6" s="473"/>
      <c r="MQZ6" s="473"/>
      <c r="MRA6" s="473"/>
      <c r="MRB6" s="473"/>
      <c r="MRC6" s="473"/>
      <c r="MRD6" s="473"/>
      <c r="MRE6" s="473"/>
      <c r="MRF6" s="473"/>
      <c r="MRG6" s="473"/>
      <c r="MRH6" s="473"/>
      <c r="MRI6" s="473"/>
      <c r="MRJ6" s="473"/>
      <c r="MRK6" s="473"/>
      <c r="MRL6" s="473"/>
      <c r="MRM6" s="473"/>
      <c r="MRN6" s="473"/>
      <c r="MRO6" s="473"/>
      <c r="MRP6" s="473"/>
      <c r="MRQ6" s="473"/>
      <c r="MRR6" s="473"/>
      <c r="MRS6" s="473"/>
      <c r="MRT6" s="473"/>
      <c r="MRU6" s="473"/>
      <c r="MRV6" s="473"/>
      <c r="MRW6" s="473"/>
      <c r="MRX6" s="473"/>
      <c r="MRY6" s="473"/>
      <c r="MRZ6" s="473"/>
      <c r="MSA6" s="473"/>
      <c r="MSB6" s="473"/>
      <c r="MSC6" s="473"/>
      <c r="MSD6" s="473"/>
      <c r="MSE6" s="473"/>
      <c r="MSF6" s="473"/>
      <c r="MSG6" s="473"/>
      <c r="MSH6" s="473"/>
      <c r="MSI6" s="473"/>
      <c r="MSJ6" s="473"/>
      <c r="MSK6" s="473"/>
      <c r="MSL6" s="473"/>
      <c r="MSM6" s="473"/>
      <c r="MSN6" s="473"/>
      <c r="MSO6" s="473"/>
      <c r="MSP6" s="473"/>
      <c r="MSQ6" s="473"/>
      <c r="MSR6" s="473"/>
      <c r="MSS6" s="473"/>
      <c r="MST6" s="473"/>
      <c r="MSU6" s="473"/>
      <c r="MSV6" s="473"/>
      <c r="MSW6" s="473"/>
      <c r="MSX6" s="473"/>
      <c r="MSY6" s="473"/>
      <c r="MSZ6" s="473"/>
      <c r="MTA6" s="473"/>
      <c r="MTB6" s="473"/>
      <c r="MTC6" s="473"/>
      <c r="MTD6" s="473"/>
      <c r="MTE6" s="473"/>
      <c r="MTF6" s="473"/>
      <c r="MTG6" s="473"/>
      <c r="MTH6" s="473"/>
      <c r="MTI6" s="473"/>
      <c r="MTJ6" s="473"/>
      <c r="MTK6" s="473"/>
      <c r="MTL6" s="473"/>
      <c r="MTM6" s="473"/>
      <c r="MTN6" s="473"/>
      <c r="MTO6" s="473"/>
      <c r="MTP6" s="473"/>
      <c r="MTQ6" s="473"/>
      <c r="MTR6" s="473"/>
      <c r="MTS6" s="473"/>
      <c r="MTT6" s="473"/>
      <c r="MTU6" s="473"/>
      <c r="MTV6" s="473"/>
      <c r="MTW6" s="473"/>
      <c r="MTX6" s="473"/>
      <c r="MTY6" s="473"/>
      <c r="MTZ6" s="473"/>
      <c r="MUA6" s="473"/>
      <c r="MUB6" s="473"/>
      <c r="MUC6" s="473"/>
      <c r="MUD6" s="473"/>
      <c r="MUE6" s="473"/>
      <c r="MUF6" s="473"/>
      <c r="MUG6" s="473"/>
      <c r="MUH6" s="473"/>
      <c r="MUI6" s="473"/>
      <c r="MUJ6" s="473"/>
      <c r="MUK6" s="473"/>
      <c r="MUL6" s="473"/>
      <c r="MUM6" s="473"/>
      <c r="MUN6" s="473"/>
      <c r="MUO6" s="473"/>
      <c r="MUP6" s="473"/>
      <c r="MUQ6" s="473"/>
      <c r="MUR6" s="473"/>
      <c r="MUS6" s="473"/>
      <c r="MUT6" s="473"/>
      <c r="MUU6" s="473"/>
      <c r="MUV6" s="473"/>
      <c r="MUW6" s="473"/>
      <c r="MUX6" s="473"/>
      <c r="MUY6" s="473"/>
      <c r="MUZ6" s="473"/>
      <c r="MVA6" s="473"/>
      <c r="MVB6" s="473"/>
      <c r="MVC6" s="473"/>
      <c r="MVD6" s="473"/>
      <c r="MVE6" s="473"/>
      <c r="MVF6" s="473"/>
      <c r="MVG6" s="473"/>
      <c r="MVH6" s="473"/>
      <c r="MVI6" s="473"/>
      <c r="MVJ6" s="473"/>
      <c r="MVK6" s="473"/>
      <c r="MVL6" s="473"/>
      <c r="MVM6" s="473"/>
      <c r="MVN6" s="473"/>
      <c r="MVO6" s="473"/>
      <c r="MVP6" s="473"/>
      <c r="MVQ6" s="473"/>
      <c r="MVR6" s="473"/>
      <c r="MVS6" s="473"/>
      <c r="MVT6" s="473"/>
      <c r="MVU6" s="473"/>
      <c r="MVV6" s="473"/>
      <c r="MVW6" s="473"/>
      <c r="MVX6" s="473"/>
      <c r="MVY6" s="473"/>
      <c r="MVZ6" s="473"/>
      <c r="MWA6" s="473"/>
      <c r="MWB6" s="473"/>
      <c r="MWC6" s="473"/>
      <c r="MWD6" s="473"/>
      <c r="MWE6" s="473"/>
      <c r="MWF6" s="473"/>
      <c r="MWG6" s="473"/>
      <c r="MWH6" s="473"/>
      <c r="MWI6" s="473"/>
      <c r="MWJ6" s="473"/>
      <c r="MWK6" s="473"/>
      <c r="MWL6" s="473"/>
      <c r="MWM6" s="473"/>
      <c r="MWN6" s="473"/>
      <c r="MWO6" s="473"/>
      <c r="MWP6" s="473"/>
      <c r="MWQ6" s="473"/>
      <c r="MWR6" s="473"/>
      <c r="MWS6" s="473"/>
      <c r="MWT6" s="473"/>
      <c r="MWU6" s="473"/>
      <c r="MWV6" s="473"/>
      <c r="MWW6" s="473"/>
      <c r="MWX6" s="473"/>
      <c r="MWY6" s="473"/>
      <c r="MWZ6" s="473"/>
      <c r="MXA6" s="473"/>
      <c r="MXB6" s="473"/>
      <c r="MXC6" s="473"/>
      <c r="MXD6" s="473"/>
      <c r="MXE6" s="473"/>
      <c r="MXF6" s="473"/>
      <c r="MXG6" s="473"/>
      <c r="MXH6" s="473"/>
      <c r="MXI6" s="473"/>
      <c r="MXJ6" s="473"/>
      <c r="MXK6" s="473"/>
      <c r="MXL6" s="473"/>
      <c r="MXM6" s="473"/>
      <c r="MXN6" s="473"/>
      <c r="MXO6" s="473"/>
      <c r="MXP6" s="473"/>
      <c r="MXQ6" s="473"/>
      <c r="MXR6" s="473"/>
      <c r="MXS6" s="473"/>
      <c r="MXT6" s="473"/>
      <c r="MXU6" s="473"/>
      <c r="MXV6" s="473"/>
      <c r="MXW6" s="473"/>
      <c r="MXX6" s="473"/>
      <c r="MXY6" s="473"/>
      <c r="MXZ6" s="473"/>
      <c r="MYA6" s="473"/>
      <c r="MYB6" s="473"/>
      <c r="MYC6" s="473"/>
      <c r="MYD6" s="473"/>
      <c r="MYE6" s="473"/>
      <c r="MYF6" s="473"/>
      <c r="MYG6" s="473"/>
      <c r="MYH6" s="473"/>
      <c r="MYI6" s="473"/>
      <c r="MYJ6" s="473"/>
      <c r="MYK6" s="473"/>
      <c r="MYL6" s="473"/>
      <c r="MYM6" s="473"/>
      <c r="MYN6" s="473"/>
      <c r="MYO6" s="473"/>
      <c r="MYP6" s="473"/>
      <c r="MYQ6" s="473"/>
      <c r="MYR6" s="473"/>
      <c r="MYS6" s="473"/>
      <c r="MYT6" s="473"/>
      <c r="MYU6" s="473"/>
      <c r="MYV6" s="473"/>
      <c r="MYW6" s="473"/>
      <c r="MYX6" s="473"/>
      <c r="MYY6" s="473"/>
      <c r="MYZ6" s="473"/>
      <c r="MZA6" s="473"/>
      <c r="MZB6" s="473"/>
      <c r="MZC6" s="473"/>
      <c r="MZD6" s="473"/>
      <c r="MZE6" s="473"/>
      <c r="MZF6" s="473"/>
      <c r="MZG6" s="473"/>
      <c r="MZH6" s="473"/>
      <c r="MZI6" s="473"/>
      <c r="MZJ6" s="473"/>
      <c r="MZK6" s="473"/>
      <c r="MZL6" s="473"/>
      <c r="MZM6" s="473"/>
      <c r="MZN6" s="473"/>
      <c r="MZO6" s="473"/>
      <c r="MZP6" s="473"/>
      <c r="MZQ6" s="473"/>
      <c r="MZR6" s="473"/>
      <c r="MZS6" s="473"/>
      <c r="MZT6" s="473"/>
      <c r="MZU6" s="473"/>
      <c r="MZV6" s="473"/>
      <c r="MZW6" s="473"/>
      <c r="MZX6" s="473"/>
      <c r="MZY6" s="473"/>
      <c r="MZZ6" s="473"/>
      <c r="NAA6" s="473"/>
      <c r="NAB6" s="473"/>
      <c r="NAC6" s="473"/>
      <c r="NAD6" s="473"/>
      <c r="NAE6" s="473"/>
      <c r="NAF6" s="473"/>
      <c r="NAG6" s="473"/>
      <c r="NAH6" s="473"/>
      <c r="NAI6" s="473"/>
      <c r="NAJ6" s="473"/>
      <c r="NAK6" s="473"/>
      <c r="NAL6" s="473"/>
      <c r="NAM6" s="473"/>
      <c r="NAN6" s="473"/>
      <c r="NAO6" s="473"/>
      <c r="NAP6" s="473"/>
      <c r="NAQ6" s="473"/>
      <c r="NAR6" s="473"/>
      <c r="NAS6" s="473"/>
      <c r="NAT6" s="473"/>
      <c r="NAU6" s="473"/>
      <c r="NAV6" s="473"/>
      <c r="NAW6" s="473"/>
      <c r="NAX6" s="473"/>
      <c r="NAY6" s="473"/>
      <c r="NAZ6" s="473"/>
      <c r="NBA6" s="473"/>
      <c r="NBB6" s="473"/>
      <c r="NBC6" s="473"/>
      <c r="NBD6" s="473"/>
      <c r="NBE6" s="473"/>
      <c r="NBF6" s="473"/>
      <c r="NBG6" s="473"/>
      <c r="NBH6" s="473"/>
      <c r="NBI6" s="473"/>
      <c r="NBJ6" s="473"/>
      <c r="NBK6" s="473"/>
      <c r="NBL6" s="473"/>
      <c r="NBM6" s="473"/>
      <c r="NBN6" s="473"/>
      <c r="NBO6" s="473"/>
      <c r="NBP6" s="473"/>
      <c r="NBQ6" s="473"/>
      <c r="NBR6" s="473"/>
      <c r="NBS6" s="473"/>
      <c r="NBT6" s="473"/>
      <c r="NBU6" s="473"/>
      <c r="NBV6" s="473"/>
      <c r="NBW6" s="473"/>
      <c r="NBX6" s="473"/>
      <c r="NBY6" s="473"/>
      <c r="NBZ6" s="473"/>
      <c r="NCA6" s="473"/>
      <c r="NCB6" s="473"/>
      <c r="NCC6" s="473"/>
      <c r="NCD6" s="473"/>
      <c r="NCE6" s="473"/>
      <c r="NCF6" s="473"/>
      <c r="NCG6" s="473"/>
      <c r="NCH6" s="473"/>
      <c r="NCI6" s="473"/>
      <c r="NCJ6" s="473"/>
      <c r="NCK6" s="473"/>
      <c r="NCL6" s="473"/>
      <c r="NCM6" s="473"/>
      <c r="NCN6" s="473"/>
      <c r="NCO6" s="473"/>
      <c r="NCP6" s="473"/>
      <c r="NCQ6" s="473"/>
      <c r="NCR6" s="473"/>
      <c r="NCS6" s="473"/>
      <c r="NCT6" s="473"/>
      <c r="NCU6" s="473"/>
      <c r="NCV6" s="473"/>
      <c r="NCW6" s="473"/>
      <c r="NCX6" s="473"/>
      <c r="NCY6" s="473"/>
      <c r="NCZ6" s="473"/>
      <c r="NDA6" s="473"/>
      <c r="NDB6" s="473"/>
      <c r="NDC6" s="473"/>
      <c r="NDD6" s="473"/>
      <c r="NDE6" s="473"/>
      <c r="NDF6" s="473"/>
      <c r="NDG6" s="473"/>
      <c r="NDH6" s="473"/>
      <c r="NDI6" s="473"/>
      <c r="NDJ6" s="473"/>
      <c r="NDK6" s="473"/>
      <c r="NDL6" s="473"/>
      <c r="NDM6" s="473"/>
      <c r="NDN6" s="473"/>
      <c r="NDO6" s="473"/>
      <c r="NDP6" s="473"/>
      <c r="NDQ6" s="473"/>
      <c r="NDR6" s="473"/>
      <c r="NDS6" s="473"/>
      <c r="NDT6" s="473"/>
      <c r="NDU6" s="473"/>
      <c r="NDV6" s="473"/>
      <c r="NDW6" s="473"/>
      <c r="NDX6" s="473"/>
      <c r="NDY6" s="473"/>
      <c r="NDZ6" s="473"/>
      <c r="NEA6" s="473"/>
      <c r="NEB6" s="473"/>
      <c r="NEC6" s="473"/>
      <c r="NED6" s="473"/>
      <c r="NEE6" s="473"/>
      <c r="NEF6" s="473"/>
      <c r="NEG6" s="473"/>
      <c r="NEH6" s="473"/>
      <c r="NEI6" s="473"/>
      <c r="NEJ6" s="473"/>
      <c r="NEK6" s="473"/>
      <c r="NEL6" s="473"/>
      <c r="NEM6" s="473"/>
      <c r="NEN6" s="473"/>
      <c r="NEO6" s="473"/>
      <c r="NEP6" s="473"/>
      <c r="NEQ6" s="473"/>
      <c r="NER6" s="473"/>
      <c r="NES6" s="473"/>
      <c r="NET6" s="473"/>
      <c r="NEU6" s="473"/>
      <c r="NEV6" s="473"/>
      <c r="NEW6" s="473"/>
      <c r="NEX6" s="473"/>
      <c r="NEY6" s="473"/>
      <c r="NEZ6" s="473"/>
      <c r="NFA6" s="473"/>
      <c r="NFB6" s="473"/>
      <c r="NFC6" s="473"/>
      <c r="NFD6" s="473"/>
      <c r="NFE6" s="473"/>
      <c r="NFF6" s="473"/>
      <c r="NFG6" s="473"/>
      <c r="NFH6" s="473"/>
      <c r="NFI6" s="473"/>
      <c r="NFJ6" s="473"/>
      <c r="NFK6" s="473"/>
      <c r="NFL6" s="473"/>
      <c r="NFM6" s="473"/>
      <c r="NFN6" s="473"/>
      <c r="NFO6" s="473"/>
      <c r="NFP6" s="473"/>
      <c r="NFQ6" s="473"/>
      <c r="NFR6" s="473"/>
      <c r="NFS6" s="473"/>
      <c r="NFT6" s="473"/>
      <c r="NFU6" s="473"/>
      <c r="NFV6" s="473"/>
      <c r="NFW6" s="473"/>
      <c r="NFX6" s="473"/>
      <c r="NFY6" s="473"/>
      <c r="NFZ6" s="473"/>
      <c r="NGA6" s="473"/>
      <c r="NGB6" s="473"/>
      <c r="NGC6" s="473"/>
      <c r="NGD6" s="473"/>
      <c r="NGE6" s="473"/>
      <c r="NGF6" s="473"/>
      <c r="NGG6" s="473"/>
      <c r="NGH6" s="473"/>
      <c r="NGI6" s="473"/>
      <c r="NGJ6" s="473"/>
      <c r="NGK6" s="473"/>
      <c r="NGL6" s="473"/>
      <c r="NGM6" s="473"/>
      <c r="NGN6" s="473"/>
      <c r="NGO6" s="473"/>
      <c r="NGP6" s="473"/>
      <c r="NGQ6" s="473"/>
      <c r="NGR6" s="473"/>
      <c r="NGS6" s="473"/>
      <c r="NGT6" s="473"/>
      <c r="NGU6" s="473"/>
      <c r="NGV6" s="473"/>
      <c r="NGW6" s="473"/>
      <c r="NGX6" s="473"/>
      <c r="NGY6" s="473"/>
      <c r="NGZ6" s="473"/>
      <c r="NHA6" s="473"/>
      <c r="NHB6" s="473"/>
      <c r="NHC6" s="473"/>
      <c r="NHD6" s="473"/>
      <c r="NHE6" s="473"/>
      <c r="NHF6" s="473"/>
      <c r="NHG6" s="473"/>
      <c r="NHH6" s="473"/>
      <c r="NHI6" s="473"/>
      <c r="NHJ6" s="473"/>
      <c r="NHK6" s="473"/>
      <c r="NHL6" s="473"/>
      <c r="NHM6" s="473"/>
      <c r="NHN6" s="473"/>
      <c r="NHO6" s="473"/>
      <c r="NHP6" s="473"/>
      <c r="NHQ6" s="473"/>
      <c r="NHR6" s="473"/>
      <c r="NHS6" s="473"/>
      <c r="NHT6" s="473"/>
      <c r="NHU6" s="473"/>
      <c r="NHV6" s="473"/>
      <c r="NHW6" s="473"/>
      <c r="NHX6" s="473"/>
      <c r="NHY6" s="473"/>
      <c r="NHZ6" s="473"/>
      <c r="NIA6" s="473"/>
      <c r="NIB6" s="473"/>
      <c r="NIC6" s="473"/>
      <c r="NID6" s="473"/>
      <c r="NIE6" s="473"/>
      <c r="NIF6" s="473"/>
      <c r="NIG6" s="473"/>
      <c r="NIH6" s="473"/>
      <c r="NII6" s="473"/>
      <c r="NIJ6" s="473"/>
      <c r="NIK6" s="473"/>
      <c r="NIL6" s="473"/>
      <c r="NIM6" s="473"/>
      <c r="NIN6" s="473"/>
      <c r="NIO6" s="473"/>
      <c r="NIP6" s="473"/>
      <c r="NIQ6" s="473"/>
      <c r="NIR6" s="473"/>
      <c r="NIS6" s="473"/>
      <c r="NIT6" s="473"/>
      <c r="NIU6" s="473"/>
      <c r="NIV6" s="473"/>
      <c r="NIW6" s="473"/>
      <c r="NIX6" s="473"/>
      <c r="NIY6" s="473"/>
      <c r="NIZ6" s="473"/>
      <c r="NJA6" s="473"/>
      <c r="NJB6" s="473"/>
      <c r="NJC6" s="473"/>
      <c r="NJD6" s="473"/>
      <c r="NJE6" s="473"/>
      <c r="NJF6" s="473"/>
      <c r="NJG6" s="473"/>
      <c r="NJH6" s="473"/>
      <c r="NJI6" s="473"/>
      <c r="NJJ6" s="473"/>
      <c r="NJK6" s="473"/>
      <c r="NJL6" s="473"/>
      <c r="NJM6" s="473"/>
      <c r="NJN6" s="473"/>
      <c r="NJO6" s="473"/>
      <c r="NJP6" s="473"/>
      <c r="NJQ6" s="473"/>
      <c r="NJR6" s="473"/>
      <c r="NJS6" s="473"/>
      <c r="NJT6" s="473"/>
      <c r="NJU6" s="473"/>
      <c r="NJV6" s="473"/>
      <c r="NJW6" s="473"/>
      <c r="NJX6" s="473"/>
      <c r="NJY6" s="473"/>
      <c r="NJZ6" s="473"/>
      <c r="NKA6" s="473"/>
      <c r="NKB6" s="473"/>
      <c r="NKC6" s="473"/>
      <c r="NKD6" s="473"/>
      <c r="NKE6" s="473"/>
      <c r="NKF6" s="473"/>
      <c r="NKG6" s="473"/>
      <c r="NKH6" s="473"/>
      <c r="NKI6" s="473"/>
      <c r="NKJ6" s="473"/>
      <c r="NKK6" s="473"/>
      <c r="NKL6" s="473"/>
      <c r="NKM6" s="473"/>
      <c r="NKN6" s="473"/>
      <c r="NKO6" s="473"/>
      <c r="NKP6" s="473"/>
      <c r="NKQ6" s="473"/>
      <c r="NKR6" s="473"/>
      <c r="NKS6" s="473"/>
      <c r="NKT6" s="473"/>
      <c r="NKU6" s="473"/>
      <c r="NKV6" s="473"/>
      <c r="NKW6" s="473"/>
      <c r="NKX6" s="473"/>
      <c r="NKY6" s="473"/>
      <c r="NKZ6" s="473"/>
      <c r="NLA6" s="473"/>
      <c r="NLB6" s="473"/>
      <c r="NLC6" s="473"/>
      <c r="NLD6" s="473"/>
      <c r="NLE6" s="473"/>
      <c r="NLF6" s="473"/>
      <c r="NLG6" s="473"/>
      <c r="NLH6" s="473"/>
      <c r="NLI6" s="473"/>
      <c r="NLJ6" s="473"/>
      <c r="NLK6" s="473"/>
      <c r="NLL6" s="473"/>
      <c r="NLM6" s="473"/>
      <c r="NLN6" s="473"/>
      <c r="NLO6" s="473"/>
      <c r="NLP6" s="473"/>
      <c r="NLQ6" s="473"/>
      <c r="NLR6" s="473"/>
      <c r="NLS6" s="473"/>
      <c r="NLT6" s="473"/>
      <c r="NLU6" s="473"/>
      <c r="NLV6" s="473"/>
      <c r="NLW6" s="473"/>
      <c r="NLX6" s="473"/>
      <c r="NLY6" s="473"/>
      <c r="NLZ6" s="473"/>
      <c r="NMA6" s="473"/>
      <c r="NMB6" s="473"/>
      <c r="NMC6" s="473"/>
      <c r="NMD6" s="473"/>
      <c r="NME6" s="473"/>
      <c r="NMF6" s="473"/>
      <c r="NMG6" s="473"/>
      <c r="NMH6" s="473"/>
      <c r="NMI6" s="473"/>
      <c r="NMJ6" s="473"/>
      <c r="NMK6" s="473"/>
      <c r="NML6" s="473"/>
      <c r="NMM6" s="473"/>
      <c r="NMN6" s="473"/>
      <c r="NMO6" s="473"/>
      <c r="NMP6" s="473"/>
      <c r="NMQ6" s="473"/>
      <c r="NMR6" s="473"/>
      <c r="NMS6" s="473"/>
      <c r="NMT6" s="473"/>
      <c r="NMU6" s="473"/>
      <c r="NMV6" s="473"/>
      <c r="NMW6" s="473"/>
      <c r="NMX6" s="473"/>
      <c r="NMY6" s="473"/>
      <c r="NMZ6" s="473"/>
      <c r="NNA6" s="473"/>
      <c r="NNB6" s="473"/>
      <c r="NNC6" s="473"/>
      <c r="NND6" s="473"/>
      <c r="NNE6" s="473"/>
      <c r="NNF6" s="473"/>
      <c r="NNG6" s="473"/>
      <c r="NNH6" s="473"/>
      <c r="NNI6" s="473"/>
      <c r="NNJ6" s="473"/>
      <c r="NNK6" s="473"/>
      <c r="NNL6" s="473"/>
      <c r="NNM6" s="473"/>
      <c r="NNN6" s="473"/>
      <c r="NNO6" s="473"/>
      <c r="NNP6" s="473"/>
      <c r="NNQ6" s="473"/>
      <c r="NNR6" s="473"/>
      <c r="NNS6" s="473"/>
      <c r="NNT6" s="473"/>
      <c r="NNU6" s="473"/>
      <c r="NNV6" s="473"/>
      <c r="NNW6" s="473"/>
      <c r="NNX6" s="473"/>
      <c r="NNY6" s="473"/>
      <c r="NNZ6" s="473"/>
      <c r="NOA6" s="473"/>
      <c r="NOB6" s="473"/>
      <c r="NOC6" s="473"/>
      <c r="NOD6" s="473"/>
      <c r="NOE6" s="473"/>
      <c r="NOF6" s="473"/>
      <c r="NOG6" s="473"/>
      <c r="NOH6" s="473"/>
      <c r="NOI6" s="473"/>
      <c r="NOJ6" s="473"/>
      <c r="NOK6" s="473"/>
      <c r="NOL6" s="473"/>
      <c r="NOM6" s="473"/>
      <c r="NON6" s="473"/>
      <c r="NOO6" s="473"/>
      <c r="NOP6" s="473"/>
      <c r="NOQ6" s="473"/>
      <c r="NOR6" s="473"/>
      <c r="NOS6" s="473"/>
      <c r="NOT6" s="473"/>
      <c r="NOU6" s="473"/>
      <c r="NOV6" s="473"/>
      <c r="NOW6" s="473"/>
      <c r="NOX6" s="473"/>
      <c r="NOY6" s="473"/>
      <c r="NOZ6" s="473"/>
      <c r="NPA6" s="473"/>
      <c r="NPB6" s="473"/>
      <c r="NPC6" s="473"/>
      <c r="NPD6" s="473"/>
      <c r="NPE6" s="473"/>
      <c r="NPF6" s="473"/>
      <c r="NPG6" s="473"/>
      <c r="NPH6" s="473"/>
      <c r="NPI6" s="473"/>
      <c r="NPJ6" s="473"/>
      <c r="NPK6" s="473"/>
      <c r="NPL6" s="473"/>
      <c r="NPM6" s="473"/>
      <c r="NPN6" s="473"/>
      <c r="NPO6" s="473"/>
      <c r="NPP6" s="473"/>
      <c r="NPQ6" s="473"/>
      <c r="NPR6" s="473"/>
      <c r="NPS6" s="473"/>
      <c r="NPT6" s="473"/>
      <c r="NPU6" s="473"/>
      <c r="NPV6" s="473"/>
      <c r="NPW6" s="473"/>
      <c r="NPX6" s="473"/>
      <c r="NPY6" s="473"/>
      <c r="NPZ6" s="473"/>
      <c r="NQA6" s="473"/>
      <c r="NQB6" s="473"/>
      <c r="NQC6" s="473"/>
      <c r="NQD6" s="473"/>
      <c r="NQE6" s="473"/>
      <c r="NQF6" s="473"/>
      <c r="NQG6" s="473"/>
      <c r="NQH6" s="473"/>
      <c r="NQI6" s="473"/>
      <c r="NQJ6" s="473"/>
      <c r="NQK6" s="473"/>
      <c r="NQL6" s="473"/>
      <c r="NQM6" s="473"/>
      <c r="NQN6" s="473"/>
      <c r="NQO6" s="473"/>
      <c r="NQP6" s="473"/>
      <c r="NQQ6" s="473"/>
      <c r="NQR6" s="473"/>
      <c r="NQS6" s="473"/>
      <c r="NQT6" s="473"/>
      <c r="NQU6" s="473"/>
      <c r="NQV6" s="473"/>
      <c r="NQW6" s="473"/>
      <c r="NQX6" s="473"/>
      <c r="NQY6" s="473"/>
      <c r="NQZ6" s="473"/>
      <c r="NRA6" s="473"/>
      <c r="NRB6" s="473"/>
      <c r="NRC6" s="473"/>
      <c r="NRD6" s="473"/>
      <c r="NRE6" s="473"/>
      <c r="NRF6" s="473"/>
      <c r="NRG6" s="473"/>
      <c r="NRH6" s="473"/>
      <c r="NRI6" s="473"/>
      <c r="NRJ6" s="473"/>
      <c r="NRK6" s="473"/>
      <c r="NRL6" s="473"/>
      <c r="NRM6" s="473"/>
      <c r="NRN6" s="473"/>
      <c r="NRO6" s="473"/>
      <c r="NRP6" s="473"/>
      <c r="NRQ6" s="473"/>
      <c r="NRR6" s="473"/>
      <c r="NRS6" s="473"/>
      <c r="NRT6" s="473"/>
      <c r="NRU6" s="473"/>
      <c r="NRV6" s="473"/>
      <c r="NRW6" s="473"/>
      <c r="NRX6" s="473"/>
      <c r="NRY6" s="473"/>
      <c r="NRZ6" s="473"/>
      <c r="NSA6" s="473"/>
      <c r="NSB6" s="473"/>
      <c r="NSC6" s="473"/>
      <c r="NSD6" s="473"/>
      <c r="NSE6" s="473"/>
      <c r="NSF6" s="473"/>
      <c r="NSG6" s="473"/>
      <c r="NSH6" s="473"/>
      <c r="NSI6" s="473"/>
      <c r="NSJ6" s="473"/>
      <c r="NSK6" s="473"/>
      <c r="NSL6" s="473"/>
      <c r="NSM6" s="473"/>
      <c r="NSN6" s="473"/>
      <c r="NSO6" s="473"/>
      <c r="NSP6" s="473"/>
      <c r="NSQ6" s="473"/>
      <c r="NSR6" s="473"/>
      <c r="NSS6" s="473"/>
      <c r="NST6" s="473"/>
      <c r="NSU6" s="473"/>
      <c r="NSV6" s="473"/>
      <c r="NSW6" s="473"/>
      <c r="NSX6" s="473"/>
      <c r="NSY6" s="473"/>
      <c r="NSZ6" s="473"/>
      <c r="NTA6" s="473"/>
      <c r="NTB6" s="473"/>
      <c r="NTC6" s="473"/>
      <c r="NTD6" s="473"/>
      <c r="NTE6" s="473"/>
      <c r="NTF6" s="473"/>
      <c r="NTG6" s="473"/>
      <c r="NTH6" s="473"/>
      <c r="NTI6" s="473"/>
      <c r="NTJ6" s="473"/>
      <c r="NTK6" s="473"/>
      <c r="NTL6" s="473"/>
      <c r="NTM6" s="473"/>
      <c r="NTN6" s="473"/>
      <c r="NTO6" s="473"/>
      <c r="NTP6" s="473"/>
      <c r="NTQ6" s="473"/>
      <c r="NTR6" s="473"/>
      <c r="NTS6" s="473"/>
      <c r="NTT6" s="473"/>
      <c r="NTU6" s="473"/>
      <c r="NTV6" s="473"/>
      <c r="NTW6" s="473"/>
      <c r="NTX6" s="473"/>
      <c r="NTY6" s="473"/>
      <c r="NTZ6" s="473"/>
      <c r="NUA6" s="473"/>
      <c r="NUB6" s="473"/>
      <c r="NUC6" s="473"/>
      <c r="NUD6" s="473"/>
      <c r="NUE6" s="473"/>
      <c r="NUF6" s="473"/>
      <c r="NUG6" s="473"/>
      <c r="NUH6" s="473"/>
      <c r="NUI6" s="473"/>
      <c r="NUJ6" s="473"/>
      <c r="NUK6" s="473"/>
      <c r="NUL6" s="473"/>
      <c r="NUM6" s="473"/>
      <c r="NUN6" s="473"/>
      <c r="NUO6" s="473"/>
      <c r="NUP6" s="473"/>
      <c r="NUQ6" s="473"/>
      <c r="NUR6" s="473"/>
      <c r="NUS6" s="473"/>
      <c r="NUT6" s="473"/>
      <c r="NUU6" s="473"/>
      <c r="NUV6" s="473"/>
      <c r="NUW6" s="473"/>
      <c r="NUX6" s="473"/>
      <c r="NUY6" s="473"/>
      <c r="NUZ6" s="473"/>
      <c r="NVA6" s="473"/>
      <c r="NVB6" s="473"/>
      <c r="NVC6" s="473"/>
      <c r="NVD6" s="473"/>
      <c r="NVE6" s="473"/>
      <c r="NVF6" s="473"/>
      <c r="NVG6" s="473"/>
      <c r="NVH6" s="473"/>
      <c r="NVI6" s="473"/>
      <c r="NVJ6" s="473"/>
      <c r="NVK6" s="473"/>
      <c r="NVL6" s="473"/>
      <c r="NVM6" s="473"/>
      <c r="NVN6" s="473"/>
      <c r="NVO6" s="473"/>
      <c r="NVP6" s="473"/>
      <c r="NVQ6" s="473"/>
      <c r="NVR6" s="473"/>
      <c r="NVS6" s="473"/>
      <c r="NVT6" s="473"/>
      <c r="NVU6" s="473"/>
      <c r="NVV6" s="473"/>
      <c r="NVW6" s="473"/>
      <c r="NVX6" s="473"/>
      <c r="NVY6" s="473"/>
      <c r="NVZ6" s="473"/>
      <c r="NWA6" s="473"/>
      <c r="NWB6" s="473"/>
      <c r="NWC6" s="473"/>
      <c r="NWD6" s="473"/>
      <c r="NWE6" s="473"/>
      <c r="NWF6" s="473"/>
      <c r="NWG6" s="473"/>
      <c r="NWH6" s="473"/>
      <c r="NWI6" s="473"/>
      <c r="NWJ6" s="473"/>
      <c r="NWK6" s="473"/>
      <c r="NWL6" s="473"/>
      <c r="NWM6" s="473"/>
      <c r="NWN6" s="473"/>
      <c r="NWO6" s="473"/>
      <c r="NWP6" s="473"/>
      <c r="NWQ6" s="473"/>
      <c r="NWR6" s="473"/>
      <c r="NWS6" s="473"/>
      <c r="NWT6" s="473"/>
      <c r="NWU6" s="473"/>
      <c r="NWV6" s="473"/>
      <c r="NWW6" s="473"/>
      <c r="NWX6" s="473"/>
      <c r="NWY6" s="473"/>
      <c r="NWZ6" s="473"/>
      <c r="NXA6" s="473"/>
      <c r="NXB6" s="473"/>
      <c r="NXC6" s="473"/>
      <c r="NXD6" s="473"/>
      <c r="NXE6" s="473"/>
      <c r="NXF6" s="473"/>
      <c r="NXG6" s="473"/>
      <c r="NXH6" s="473"/>
      <c r="NXI6" s="473"/>
      <c r="NXJ6" s="473"/>
      <c r="NXK6" s="473"/>
      <c r="NXL6" s="473"/>
      <c r="NXM6" s="473"/>
      <c r="NXN6" s="473"/>
      <c r="NXO6" s="473"/>
      <c r="NXP6" s="473"/>
      <c r="NXQ6" s="473"/>
      <c r="NXR6" s="473"/>
      <c r="NXS6" s="473"/>
      <c r="NXT6" s="473"/>
      <c r="NXU6" s="473"/>
      <c r="NXV6" s="473"/>
      <c r="NXW6" s="473"/>
      <c r="NXX6" s="473"/>
      <c r="NXY6" s="473"/>
      <c r="NXZ6" s="473"/>
      <c r="NYA6" s="473"/>
      <c r="NYB6" s="473"/>
      <c r="NYC6" s="473"/>
      <c r="NYD6" s="473"/>
      <c r="NYE6" s="473"/>
      <c r="NYF6" s="473"/>
      <c r="NYG6" s="473"/>
      <c r="NYH6" s="473"/>
      <c r="NYI6" s="473"/>
      <c r="NYJ6" s="473"/>
      <c r="NYK6" s="473"/>
      <c r="NYL6" s="473"/>
      <c r="NYM6" s="473"/>
      <c r="NYN6" s="473"/>
      <c r="NYO6" s="473"/>
      <c r="NYP6" s="473"/>
      <c r="NYQ6" s="473"/>
      <c r="NYR6" s="473"/>
      <c r="NYS6" s="473"/>
      <c r="NYT6" s="473"/>
      <c r="NYU6" s="473"/>
      <c r="NYV6" s="473"/>
      <c r="NYW6" s="473"/>
      <c r="NYX6" s="473"/>
      <c r="NYY6" s="473"/>
      <c r="NYZ6" s="473"/>
      <c r="NZA6" s="473"/>
      <c r="NZB6" s="473"/>
      <c r="NZC6" s="473"/>
      <c r="NZD6" s="473"/>
      <c r="NZE6" s="473"/>
      <c r="NZF6" s="473"/>
      <c r="NZG6" s="473"/>
      <c r="NZH6" s="473"/>
      <c r="NZI6" s="473"/>
      <c r="NZJ6" s="473"/>
      <c r="NZK6" s="473"/>
      <c r="NZL6" s="473"/>
      <c r="NZM6" s="473"/>
      <c r="NZN6" s="473"/>
      <c r="NZO6" s="473"/>
      <c r="NZP6" s="473"/>
      <c r="NZQ6" s="473"/>
      <c r="NZR6" s="473"/>
      <c r="NZS6" s="473"/>
      <c r="NZT6" s="473"/>
      <c r="NZU6" s="473"/>
      <c r="NZV6" s="473"/>
      <c r="NZW6" s="473"/>
      <c r="NZX6" s="473"/>
      <c r="NZY6" s="473"/>
      <c r="NZZ6" s="473"/>
      <c r="OAA6" s="473"/>
      <c r="OAB6" s="473"/>
      <c r="OAC6" s="473"/>
      <c r="OAD6" s="473"/>
      <c r="OAE6" s="473"/>
      <c r="OAF6" s="473"/>
      <c r="OAG6" s="473"/>
      <c r="OAH6" s="473"/>
      <c r="OAI6" s="473"/>
      <c r="OAJ6" s="473"/>
      <c r="OAK6" s="473"/>
      <c r="OAL6" s="473"/>
      <c r="OAM6" s="473"/>
      <c r="OAN6" s="473"/>
      <c r="OAO6" s="473"/>
      <c r="OAP6" s="473"/>
      <c r="OAQ6" s="473"/>
      <c r="OAR6" s="473"/>
      <c r="OAS6" s="473"/>
      <c r="OAT6" s="473"/>
      <c r="OAU6" s="473"/>
      <c r="OAV6" s="473"/>
      <c r="OAW6" s="473"/>
      <c r="OAX6" s="473"/>
      <c r="OAY6" s="473"/>
      <c r="OAZ6" s="473"/>
      <c r="OBA6" s="473"/>
      <c r="OBB6" s="473"/>
      <c r="OBC6" s="473"/>
      <c r="OBD6" s="473"/>
      <c r="OBE6" s="473"/>
      <c r="OBF6" s="473"/>
      <c r="OBG6" s="473"/>
      <c r="OBH6" s="473"/>
      <c r="OBI6" s="473"/>
      <c r="OBJ6" s="473"/>
      <c r="OBK6" s="473"/>
      <c r="OBL6" s="473"/>
      <c r="OBM6" s="473"/>
      <c r="OBN6" s="473"/>
      <c r="OBO6" s="473"/>
      <c r="OBP6" s="473"/>
      <c r="OBQ6" s="473"/>
      <c r="OBR6" s="473"/>
      <c r="OBS6" s="473"/>
      <c r="OBT6" s="473"/>
      <c r="OBU6" s="473"/>
      <c r="OBV6" s="473"/>
      <c r="OBW6" s="473"/>
      <c r="OBX6" s="473"/>
      <c r="OBY6" s="473"/>
      <c r="OBZ6" s="473"/>
      <c r="OCA6" s="473"/>
      <c r="OCB6" s="473"/>
      <c r="OCC6" s="473"/>
      <c r="OCD6" s="473"/>
      <c r="OCE6" s="473"/>
      <c r="OCF6" s="473"/>
      <c r="OCG6" s="473"/>
      <c r="OCH6" s="473"/>
      <c r="OCI6" s="473"/>
      <c r="OCJ6" s="473"/>
      <c r="OCK6" s="473"/>
      <c r="OCL6" s="473"/>
      <c r="OCM6" s="473"/>
      <c r="OCN6" s="473"/>
      <c r="OCO6" s="473"/>
      <c r="OCP6" s="473"/>
      <c r="OCQ6" s="473"/>
      <c r="OCR6" s="473"/>
      <c r="OCS6" s="473"/>
      <c r="OCT6" s="473"/>
      <c r="OCU6" s="473"/>
      <c r="OCV6" s="473"/>
      <c r="OCW6" s="473"/>
      <c r="OCX6" s="473"/>
      <c r="OCY6" s="473"/>
      <c r="OCZ6" s="473"/>
      <c r="ODA6" s="473"/>
      <c r="ODB6" s="473"/>
      <c r="ODC6" s="473"/>
      <c r="ODD6" s="473"/>
      <c r="ODE6" s="473"/>
      <c r="ODF6" s="473"/>
      <c r="ODG6" s="473"/>
      <c r="ODH6" s="473"/>
      <c r="ODI6" s="473"/>
      <c r="ODJ6" s="473"/>
      <c r="ODK6" s="473"/>
      <c r="ODL6" s="473"/>
      <c r="ODM6" s="473"/>
      <c r="ODN6" s="473"/>
      <c r="ODO6" s="473"/>
      <c r="ODP6" s="473"/>
      <c r="ODQ6" s="473"/>
      <c r="ODR6" s="473"/>
      <c r="ODS6" s="473"/>
      <c r="ODT6" s="473"/>
      <c r="ODU6" s="473"/>
      <c r="ODV6" s="473"/>
      <c r="ODW6" s="473"/>
      <c r="ODX6" s="473"/>
      <c r="ODY6" s="473"/>
      <c r="ODZ6" s="473"/>
      <c r="OEA6" s="473"/>
      <c r="OEB6" s="473"/>
      <c r="OEC6" s="473"/>
      <c r="OED6" s="473"/>
      <c r="OEE6" s="473"/>
      <c r="OEF6" s="473"/>
      <c r="OEG6" s="473"/>
      <c r="OEH6" s="473"/>
      <c r="OEI6" s="473"/>
      <c r="OEJ6" s="473"/>
      <c r="OEK6" s="473"/>
      <c r="OEL6" s="473"/>
      <c r="OEM6" s="473"/>
      <c r="OEN6" s="473"/>
      <c r="OEO6" s="473"/>
      <c r="OEP6" s="473"/>
      <c r="OEQ6" s="473"/>
      <c r="OER6" s="473"/>
      <c r="OES6" s="473"/>
      <c r="OET6" s="473"/>
      <c r="OEU6" s="473"/>
      <c r="OEV6" s="473"/>
      <c r="OEW6" s="473"/>
      <c r="OEX6" s="473"/>
      <c r="OEY6" s="473"/>
      <c r="OEZ6" s="473"/>
      <c r="OFA6" s="473"/>
      <c r="OFB6" s="473"/>
      <c r="OFC6" s="473"/>
      <c r="OFD6" s="473"/>
      <c r="OFE6" s="473"/>
      <c r="OFF6" s="473"/>
      <c r="OFG6" s="473"/>
      <c r="OFH6" s="473"/>
      <c r="OFI6" s="473"/>
      <c r="OFJ6" s="473"/>
      <c r="OFK6" s="473"/>
      <c r="OFL6" s="473"/>
      <c r="OFM6" s="473"/>
      <c r="OFN6" s="473"/>
      <c r="OFO6" s="473"/>
      <c r="OFP6" s="473"/>
      <c r="OFQ6" s="473"/>
      <c r="OFR6" s="473"/>
      <c r="OFS6" s="473"/>
      <c r="OFT6" s="473"/>
      <c r="OFU6" s="473"/>
      <c r="OFV6" s="473"/>
      <c r="OFW6" s="473"/>
      <c r="OFX6" s="473"/>
      <c r="OFY6" s="473"/>
      <c r="OFZ6" s="473"/>
      <c r="OGA6" s="473"/>
      <c r="OGB6" s="473"/>
      <c r="OGC6" s="473"/>
      <c r="OGD6" s="473"/>
      <c r="OGE6" s="473"/>
      <c r="OGF6" s="473"/>
      <c r="OGG6" s="473"/>
      <c r="OGH6" s="473"/>
      <c r="OGI6" s="473"/>
      <c r="OGJ6" s="473"/>
      <c r="OGK6" s="473"/>
      <c r="OGL6" s="473"/>
      <c r="OGM6" s="473"/>
      <c r="OGN6" s="473"/>
      <c r="OGO6" s="473"/>
      <c r="OGP6" s="473"/>
      <c r="OGQ6" s="473"/>
      <c r="OGR6" s="473"/>
      <c r="OGS6" s="473"/>
      <c r="OGT6" s="473"/>
      <c r="OGU6" s="473"/>
      <c r="OGV6" s="473"/>
      <c r="OGW6" s="473"/>
      <c r="OGX6" s="473"/>
      <c r="OGY6" s="473"/>
      <c r="OGZ6" s="473"/>
      <c r="OHA6" s="473"/>
      <c r="OHB6" s="473"/>
      <c r="OHC6" s="473"/>
      <c r="OHD6" s="473"/>
      <c r="OHE6" s="473"/>
      <c r="OHF6" s="473"/>
      <c r="OHG6" s="473"/>
      <c r="OHH6" s="473"/>
      <c r="OHI6" s="473"/>
      <c r="OHJ6" s="473"/>
      <c r="OHK6" s="473"/>
      <c r="OHL6" s="473"/>
      <c r="OHM6" s="473"/>
      <c r="OHN6" s="473"/>
      <c r="OHO6" s="473"/>
      <c r="OHP6" s="473"/>
      <c r="OHQ6" s="473"/>
      <c r="OHR6" s="473"/>
      <c r="OHS6" s="473"/>
      <c r="OHT6" s="473"/>
      <c r="OHU6" s="473"/>
      <c r="OHV6" s="473"/>
      <c r="OHW6" s="473"/>
      <c r="OHX6" s="473"/>
      <c r="OHY6" s="473"/>
      <c r="OHZ6" s="473"/>
      <c r="OIA6" s="473"/>
      <c r="OIB6" s="473"/>
      <c r="OIC6" s="473"/>
      <c r="OID6" s="473"/>
      <c r="OIE6" s="473"/>
      <c r="OIF6" s="473"/>
      <c r="OIG6" s="473"/>
      <c r="OIH6" s="473"/>
      <c r="OII6" s="473"/>
      <c r="OIJ6" s="473"/>
      <c r="OIK6" s="473"/>
      <c r="OIL6" s="473"/>
      <c r="OIM6" s="473"/>
      <c r="OIN6" s="473"/>
      <c r="OIO6" s="473"/>
      <c r="OIP6" s="473"/>
      <c r="OIQ6" s="473"/>
      <c r="OIR6" s="473"/>
      <c r="OIS6" s="473"/>
      <c r="OIT6" s="473"/>
      <c r="OIU6" s="473"/>
      <c r="OIV6" s="473"/>
      <c r="OIW6" s="473"/>
      <c r="OIX6" s="473"/>
      <c r="OIY6" s="473"/>
      <c r="OIZ6" s="473"/>
      <c r="OJA6" s="473"/>
      <c r="OJB6" s="473"/>
      <c r="OJC6" s="473"/>
      <c r="OJD6" s="473"/>
      <c r="OJE6" s="473"/>
      <c r="OJF6" s="473"/>
      <c r="OJG6" s="473"/>
      <c r="OJH6" s="473"/>
      <c r="OJI6" s="473"/>
      <c r="OJJ6" s="473"/>
      <c r="OJK6" s="473"/>
      <c r="OJL6" s="473"/>
      <c r="OJM6" s="473"/>
      <c r="OJN6" s="473"/>
      <c r="OJO6" s="473"/>
      <c r="OJP6" s="473"/>
      <c r="OJQ6" s="473"/>
      <c r="OJR6" s="473"/>
      <c r="OJS6" s="473"/>
      <c r="OJT6" s="473"/>
      <c r="OJU6" s="473"/>
      <c r="OJV6" s="473"/>
      <c r="OJW6" s="473"/>
      <c r="OJX6" s="473"/>
      <c r="OJY6" s="473"/>
      <c r="OJZ6" s="473"/>
      <c r="OKA6" s="473"/>
      <c r="OKB6" s="473"/>
      <c r="OKC6" s="473"/>
      <c r="OKD6" s="473"/>
      <c r="OKE6" s="473"/>
      <c r="OKF6" s="473"/>
      <c r="OKG6" s="473"/>
      <c r="OKH6" s="473"/>
      <c r="OKI6" s="473"/>
      <c r="OKJ6" s="473"/>
      <c r="OKK6" s="473"/>
      <c r="OKL6" s="473"/>
      <c r="OKM6" s="473"/>
      <c r="OKN6" s="473"/>
      <c r="OKO6" s="473"/>
      <c r="OKP6" s="473"/>
      <c r="OKQ6" s="473"/>
      <c r="OKR6" s="473"/>
      <c r="OKS6" s="473"/>
      <c r="OKT6" s="473"/>
      <c r="OKU6" s="473"/>
      <c r="OKV6" s="473"/>
      <c r="OKW6" s="473"/>
      <c r="OKX6" s="473"/>
      <c r="OKY6" s="473"/>
      <c r="OKZ6" s="473"/>
      <c r="OLA6" s="473"/>
      <c r="OLB6" s="473"/>
      <c r="OLC6" s="473"/>
      <c r="OLD6" s="473"/>
      <c r="OLE6" s="473"/>
      <c r="OLF6" s="473"/>
      <c r="OLG6" s="473"/>
      <c r="OLH6" s="473"/>
      <c r="OLI6" s="473"/>
      <c r="OLJ6" s="473"/>
      <c r="OLK6" s="473"/>
      <c r="OLL6" s="473"/>
      <c r="OLM6" s="473"/>
      <c r="OLN6" s="473"/>
      <c r="OLO6" s="473"/>
      <c r="OLP6" s="473"/>
      <c r="OLQ6" s="473"/>
      <c r="OLR6" s="473"/>
      <c r="OLS6" s="473"/>
      <c r="OLT6" s="473"/>
      <c r="OLU6" s="473"/>
      <c r="OLV6" s="473"/>
      <c r="OLW6" s="473"/>
      <c r="OLX6" s="473"/>
      <c r="OLY6" s="473"/>
      <c r="OLZ6" s="473"/>
      <c r="OMA6" s="473"/>
      <c r="OMB6" s="473"/>
      <c r="OMC6" s="473"/>
      <c r="OMD6" s="473"/>
      <c r="OME6" s="473"/>
      <c r="OMF6" s="473"/>
      <c r="OMG6" s="473"/>
      <c r="OMH6" s="473"/>
      <c r="OMI6" s="473"/>
      <c r="OMJ6" s="473"/>
      <c r="OMK6" s="473"/>
      <c r="OML6" s="473"/>
      <c r="OMM6" s="473"/>
      <c r="OMN6" s="473"/>
      <c r="OMO6" s="473"/>
      <c r="OMP6" s="473"/>
      <c r="OMQ6" s="473"/>
      <c r="OMR6" s="473"/>
      <c r="OMS6" s="473"/>
      <c r="OMT6" s="473"/>
      <c r="OMU6" s="473"/>
      <c r="OMV6" s="473"/>
      <c r="OMW6" s="473"/>
      <c r="OMX6" s="473"/>
      <c r="OMY6" s="473"/>
      <c r="OMZ6" s="473"/>
      <c r="ONA6" s="473"/>
      <c r="ONB6" s="473"/>
      <c r="ONC6" s="473"/>
      <c r="OND6" s="473"/>
      <c r="ONE6" s="473"/>
      <c r="ONF6" s="473"/>
      <c r="ONG6" s="473"/>
      <c r="ONH6" s="473"/>
      <c r="ONI6" s="473"/>
      <c r="ONJ6" s="473"/>
      <c r="ONK6" s="473"/>
      <c r="ONL6" s="473"/>
      <c r="ONM6" s="473"/>
      <c r="ONN6" s="473"/>
      <c r="ONO6" s="473"/>
      <c r="ONP6" s="473"/>
      <c r="ONQ6" s="473"/>
      <c r="ONR6" s="473"/>
      <c r="ONS6" s="473"/>
      <c r="ONT6" s="473"/>
      <c r="ONU6" s="473"/>
      <c r="ONV6" s="473"/>
      <c r="ONW6" s="473"/>
      <c r="ONX6" s="473"/>
      <c r="ONY6" s="473"/>
      <c r="ONZ6" s="473"/>
      <c r="OOA6" s="473"/>
      <c r="OOB6" s="473"/>
      <c r="OOC6" s="473"/>
      <c r="OOD6" s="473"/>
      <c r="OOE6" s="473"/>
      <c r="OOF6" s="473"/>
      <c r="OOG6" s="473"/>
      <c r="OOH6" s="473"/>
      <c r="OOI6" s="473"/>
      <c r="OOJ6" s="473"/>
      <c r="OOK6" s="473"/>
      <c r="OOL6" s="473"/>
      <c r="OOM6" s="473"/>
      <c r="OON6" s="473"/>
      <c r="OOO6" s="473"/>
      <c r="OOP6" s="473"/>
      <c r="OOQ6" s="473"/>
      <c r="OOR6" s="473"/>
      <c r="OOS6" s="473"/>
      <c r="OOT6" s="473"/>
      <c r="OOU6" s="473"/>
      <c r="OOV6" s="473"/>
      <c r="OOW6" s="473"/>
      <c r="OOX6" s="473"/>
      <c r="OOY6" s="473"/>
      <c r="OOZ6" s="473"/>
      <c r="OPA6" s="473"/>
      <c r="OPB6" s="473"/>
      <c r="OPC6" s="473"/>
      <c r="OPD6" s="473"/>
      <c r="OPE6" s="473"/>
      <c r="OPF6" s="473"/>
      <c r="OPG6" s="473"/>
      <c r="OPH6" s="473"/>
      <c r="OPI6" s="473"/>
      <c r="OPJ6" s="473"/>
      <c r="OPK6" s="473"/>
      <c r="OPL6" s="473"/>
      <c r="OPM6" s="473"/>
      <c r="OPN6" s="473"/>
      <c r="OPO6" s="473"/>
      <c r="OPP6" s="473"/>
      <c r="OPQ6" s="473"/>
      <c r="OPR6" s="473"/>
      <c r="OPS6" s="473"/>
      <c r="OPT6" s="473"/>
      <c r="OPU6" s="473"/>
      <c r="OPV6" s="473"/>
      <c r="OPW6" s="473"/>
      <c r="OPX6" s="473"/>
      <c r="OPY6" s="473"/>
      <c r="OPZ6" s="473"/>
      <c r="OQA6" s="473"/>
      <c r="OQB6" s="473"/>
      <c r="OQC6" s="473"/>
      <c r="OQD6" s="473"/>
      <c r="OQE6" s="473"/>
      <c r="OQF6" s="473"/>
      <c r="OQG6" s="473"/>
      <c r="OQH6" s="473"/>
      <c r="OQI6" s="473"/>
      <c r="OQJ6" s="473"/>
      <c r="OQK6" s="473"/>
      <c r="OQL6" s="473"/>
      <c r="OQM6" s="473"/>
      <c r="OQN6" s="473"/>
      <c r="OQO6" s="473"/>
      <c r="OQP6" s="473"/>
      <c r="OQQ6" s="473"/>
      <c r="OQR6" s="473"/>
      <c r="OQS6" s="473"/>
      <c r="OQT6" s="473"/>
      <c r="OQU6" s="473"/>
      <c r="OQV6" s="473"/>
      <c r="OQW6" s="473"/>
      <c r="OQX6" s="473"/>
      <c r="OQY6" s="473"/>
      <c r="OQZ6" s="473"/>
      <c r="ORA6" s="473"/>
      <c r="ORB6" s="473"/>
      <c r="ORC6" s="473"/>
      <c r="ORD6" s="473"/>
      <c r="ORE6" s="473"/>
      <c r="ORF6" s="473"/>
      <c r="ORG6" s="473"/>
      <c r="ORH6" s="473"/>
      <c r="ORI6" s="473"/>
      <c r="ORJ6" s="473"/>
      <c r="ORK6" s="473"/>
      <c r="ORL6" s="473"/>
      <c r="ORM6" s="473"/>
      <c r="ORN6" s="473"/>
      <c r="ORO6" s="473"/>
      <c r="ORP6" s="473"/>
      <c r="ORQ6" s="473"/>
      <c r="ORR6" s="473"/>
      <c r="ORS6" s="473"/>
      <c r="ORT6" s="473"/>
      <c r="ORU6" s="473"/>
      <c r="ORV6" s="473"/>
      <c r="ORW6" s="473"/>
      <c r="ORX6" s="473"/>
      <c r="ORY6" s="473"/>
      <c r="ORZ6" s="473"/>
      <c r="OSA6" s="473"/>
      <c r="OSB6" s="473"/>
      <c r="OSC6" s="473"/>
      <c r="OSD6" s="473"/>
      <c r="OSE6" s="473"/>
      <c r="OSF6" s="473"/>
      <c r="OSG6" s="473"/>
      <c r="OSH6" s="473"/>
      <c r="OSI6" s="473"/>
      <c r="OSJ6" s="473"/>
      <c r="OSK6" s="473"/>
      <c r="OSL6" s="473"/>
      <c r="OSM6" s="473"/>
      <c r="OSN6" s="473"/>
      <c r="OSO6" s="473"/>
      <c r="OSP6" s="473"/>
      <c r="OSQ6" s="473"/>
      <c r="OSR6" s="473"/>
      <c r="OSS6" s="473"/>
      <c r="OST6" s="473"/>
      <c r="OSU6" s="473"/>
      <c r="OSV6" s="473"/>
      <c r="OSW6" s="473"/>
      <c r="OSX6" s="473"/>
      <c r="OSY6" s="473"/>
      <c r="OSZ6" s="473"/>
      <c r="OTA6" s="473"/>
      <c r="OTB6" s="473"/>
      <c r="OTC6" s="473"/>
      <c r="OTD6" s="473"/>
      <c r="OTE6" s="473"/>
      <c r="OTF6" s="473"/>
      <c r="OTG6" s="473"/>
      <c r="OTH6" s="473"/>
      <c r="OTI6" s="473"/>
      <c r="OTJ6" s="473"/>
      <c r="OTK6" s="473"/>
      <c r="OTL6" s="473"/>
      <c r="OTM6" s="473"/>
      <c r="OTN6" s="473"/>
      <c r="OTO6" s="473"/>
      <c r="OTP6" s="473"/>
      <c r="OTQ6" s="473"/>
      <c r="OTR6" s="473"/>
      <c r="OTS6" s="473"/>
      <c r="OTT6" s="473"/>
      <c r="OTU6" s="473"/>
      <c r="OTV6" s="473"/>
      <c r="OTW6" s="473"/>
      <c r="OTX6" s="473"/>
      <c r="OTY6" s="473"/>
      <c r="OTZ6" s="473"/>
      <c r="OUA6" s="473"/>
      <c r="OUB6" s="473"/>
      <c r="OUC6" s="473"/>
      <c r="OUD6" s="473"/>
      <c r="OUE6" s="473"/>
      <c r="OUF6" s="473"/>
      <c r="OUG6" s="473"/>
      <c r="OUH6" s="473"/>
      <c r="OUI6" s="473"/>
      <c r="OUJ6" s="473"/>
      <c r="OUK6" s="473"/>
      <c r="OUL6" s="473"/>
      <c r="OUM6" s="473"/>
      <c r="OUN6" s="473"/>
      <c r="OUO6" s="473"/>
      <c r="OUP6" s="473"/>
      <c r="OUQ6" s="473"/>
      <c r="OUR6" s="473"/>
      <c r="OUS6" s="473"/>
      <c r="OUT6" s="473"/>
      <c r="OUU6" s="473"/>
      <c r="OUV6" s="473"/>
      <c r="OUW6" s="473"/>
      <c r="OUX6" s="473"/>
      <c r="OUY6" s="473"/>
      <c r="OUZ6" s="473"/>
      <c r="OVA6" s="473"/>
      <c r="OVB6" s="473"/>
      <c r="OVC6" s="473"/>
      <c r="OVD6" s="473"/>
      <c r="OVE6" s="473"/>
      <c r="OVF6" s="473"/>
      <c r="OVG6" s="473"/>
      <c r="OVH6" s="473"/>
      <c r="OVI6" s="473"/>
      <c r="OVJ6" s="473"/>
      <c r="OVK6" s="473"/>
      <c r="OVL6" s="473"/>
      <c r="OVM6" s="473"/>
      <c r="OVN6" s="473"/>
      <c r="OVO6" s="473"/>
      <c r="OVP6" s="473"/>
      <c r="OVQ6" s="473"/>
      <c r="OVR6" s="473"/>
      <c r="OVS6" s="473"/>
      <c r="OVT6" s="473"/>
      <c r="OVU6" s="473"/>
      <c r="OVV6" s="473"/>
      <c r="OVW6" s="473"/>
      <c r="OVX6" s="473"/>
      <c r="OVY6" s="473"/>
      <c r="OVZ6" s="473"/>
      <c r="OWA6" s="473"/>
      <c r="OWB6" s="473"/>
      <c r="OWC6" s="473"/>
      <c r="OWD6" s="473"/>
      <c r="OWE6" s="473"/>
      <c r="OWF6" s="473"/>
      <c r="OWG6" s="473"/>
      <c r="OWH6" s="473"/>
      <c r="OWI6" s="473"/>
      <c r="OWJ6" s="473"/>
      <c r="OWK6" s="473"/>
      <c r="OWL6" s="473"/>
      <c r="OWM6" s="473"/>
      <c r="OWN6" s="473"/>
      <c r="OWO6" s="473"/>
      <c r="OWP6" s="473"/>
      <c r="OWQ6" s="473"/>
      <c r="OWR6" s="473"/>
      <c r="OWS6" s="473"/>
      <c r="OWT6" s="473"/>
      <c r="OWU6" s="473"/>
      <c r="OWV6" s="473"/>
      <c r="OWW6" s="473"/>
      <c r="OWX6" s="473"/>
      <c r="OWY6" s="473"/>
      <c r="OWZ6" s="473"/>
      <c r="OXA6" s="473"/>
      <c r="OXB6" s="473"/>
      <c r="OXC6" s="473"/>
      <c r="OXD6" s="473"/>
      <c r="OXE6" s="473"/>
      <c r="OXF6" s="473"/>
      <c r="OXG6" s="473"/>
      <c r="OXH6" s="473"/>
      <c r="OXI6" s="473"/>
      <c r="OXJ6" s="473"/>
      <c r="OXK6" s="473"/>
      <c r="OXL6" s="473"/>
      <c r="OXM6" s="473"/>
      <c r="OXN6" s="473"/>
      <c r="OXO6" s="473"/>
      <c r="OXP6" s="473"/>
      <c r="OXQ6" s="473"/>
      <c r="OXR6" s="473"/>
      <c r="OXS6" s="473"/>
      <c r="OXT6" s="473"/>
      <c r="OXU6" s="473"/>
      <c r="OXV6" s="473"/>
      <c r="OXW6" s="473"/>
      <c r="OXX6" s="473"/>
      <c r="OXY6" s="473"/>
      <c r="OXZ6" s="473"/>
      <c r="OYA6" s="473"/>
      <c r="OYB6" s="473"/>
      <c r="OYC6" s="473"/>
      <c r="OYD6" s="473"/>
      <c r="OYE6" s="473"/>
      <c r="OYF6" s="473"/>
      <c r="OYG6" s="473"/>
      <c r="OYH6" s="473"/>
      <c r="OYI6" s="473"/>
      <c r="OYJ6" s="473"/>
      <c r="OYK6" s="473"/>
      <c r="OYL6" s="473"/>
      <c r="OYM6" s="473"/>
      <c r="OYN6" s="473"/>
      <c r="OYO6" s="473"/>
      <c r="OYP6" s="473"/>
      <c r="OYQ6" s="473"/>
      <c r="OYR6" s="473"/>
      <c r="OYS6" s="473"/>
      <c r="OYT6" s="473"/>
      <c r="OYU6" s="473"/>
      <c r="OYV6" s="473"/>
      <c r="OYW6" s="473"/>
      <c r="OYX6" s="473"/>
      <c r="OYY6" s="473"/>
      <c r="OYZ6" s="473"/>
      <c r="OZA6" s="473"/>
      <c r="OZB6" s="473"/>
      <c r="OZC6" s="473"/>
      <c r="OZD6" s="473"/>
      <c r="OZE6" s="473"/>
      <c r="OZF6" s="473"/>
      <c r="OZG6" s="473"/>
      <c r="OZH6" s="473"/>
      <c r="OZI6" s="473"/>
      <c r="OZJ6" s="473"/>
      <c r="OZK6" s="473"/>
      <c r="OZL6" s="473"/>
      <c r="OZM6" s="473"/>
      <c r="OZN6" s="473"/>
      <c r="OZO6" s="473"/>
      <c r="OZP6" s="473"/>
      <c r="OZQ6" s="473"/>
      <c r="OZR6" s="473"/>
      <c r="OZS6" s="473"/>
      <c r="OZT6" s="473"/>
      <c r="OZU6" s="473"/>
      <c r="OZV6" s="473"/>
      <c r="OZW6" s="473"/>
      <c r="OZX6" s="473"/>
      <c r="OZY6" s="473"/>
      <c r="OZZ6" s="473"/>
      <c r="PAA6" s="473"/>
      <c r="PAB6" s="473"/>
      <c r="PAC6" s="473"/>
      <c r="PAD6" s="473"/>
      <c r="PAE6" s="473"/>
      <c r="PAF6" s="473"/>
      <c r="PAG6" s="473"/>
      <c r="PAH6" s="473"/>
      <c r="PAI6" s="473"/>
      <c r="PAJ6" s="473"/>
      <c r="PAK6" s="473"/>
      <c r="PAL6" s="473"/>
      <c r="PAM6" s="473"/>
      <c r="PAN6" s="473"/>
      <c r="PAO6" s="473"/>
      <c r="PAP6" s="473"/>
      <c r="PAQ6" s="473"/>
      <c r="PAR6" s="473"/>
      <c r="PAS6" s="473"/>
      <c r="PAT6" s="473"/>
      <c r="PAU6" s="473"/>
      <c r="PAV6" s="473"/>
      <c r="PAW6" s="473"/>
      <c r="PAX6" s="473"/>
      <c r="PAY6" s="473"/>
      <c r="PAZ6" s="473"/>
      <c r="PBA6" s="473"/>
      <c r="PBB6" s="473"/>
      <c r="PBC6" s="473"/>
      <c r="PBD6" s="473"/>
      <c r="PBE6" s="473"/>
      <c r="PBF6" s="473"/>
      <c r="PBG6" s="473"/>
      <c r="PBH6" s="473"/>
      <c r="PBI6" s="473"/>
      <c r="PBJ6" s="473"/>
      <c r="PBK6" s="473"/>
      <c r="PBL6" s="473"/>
      <c r="PBM6" s="473"/>
      <c r="PBN6" s="473"/>
      <c r="PBO6" s="473"/>
      <c r="PBP6" s="473"/>
      <c r="PBQ6" s="473"/>
      <c r="PBR6" s="473"/>
      <c r="PBS6" s="473"/>
      <c r="PBT6" s="473"/>
      <c r="PBU6" s="473"/>
      <c r="PBV6" s="473"/>
      <c r="PBW6" s="473"/>
      <c r="PBX6" s="473"/>
      <c r="PBY6" s="473"/>
      <c r="PBZ6" s="473"/>
      <c r="PCA6" s="473"/>
      <c r="PCB6" s="473"/>
      <c r="PCC6" s="473"/>
      <c r="PCD6" s="473"/>
      <c r="PCE6" s="473"/>
      <c r="PCF6" s="473"/>
      <c r="PCG6" s="473"/>
      <c r="PCH6" s="473"/>
      <c r="PCI6" s="473"/>
      <c r="PCJ6" s="473"/>
      <c r="PCK6" s="473"/>
      <c r="PCL6" s="473"/>
      <c r="PCM6" s="473"/>
      <c r="PCN6" s="473"/>
      <c r="PCO6" s="473"/>
      <c r="PCP6" s="473"/>
      <c r="PCQ6" s="473"/>
      <c r="PCR6" s="473"/>
      <c r="PCS6" s="473"/>
      <c r="PCT6" s="473"/>
      <c r="PCU6" s="473"/>
      <c r="PCV6" s="473"/>
      <c r="PCW6" s="473"/>
      <c r="PCX6" s="473"/>
      <c r="PCY6" s="473"/>
      <c r="PCZ6" s="473"/>
      <c r="PDA6" s="473"/>
      <c r="PDB6" s="473"/>
      <c r="PDC6" s="473"/>
      <c r="PDD6" s="473"/>
      <c r="PDE6" s="473"/>
      <c r="PDF6" s="473"/>
      <c r="PDG6" s="473"/>
      <c r="PDH6" s="473"/>
      <c r="PDI6" s="473"/>
      <c r="PDJ6" s="473"/>
      <c r="PDK6" s="473"/>
      <c r="PDL6" s="473"/>
      <c r="PDM6" s="473"/>
      <c r="PDN6" s="473"/>
      <c r="PDO6" s="473"/>
      <c r="PDP6" s="473"/>
      <c r="PDQ6" s="473"/>
      <c r="PDR6" s="473"/>
      <c r="PDS6" s="473"/>
      <c r="PDT6" s="473"/>
      <c r="PDU6" s="473"/>
      <c r="PDV6" s="473"/>
      <c r="PDW6" s="473"/>
      <c r="PDX6" s="473"/>
      <c r="PDY6" s="473"/>
      <c r="PDZ6" s="473"/>
      <c r="PEA6" s="473"/>
      <c r="PEB6" s="473"/>
      <c r="PEC6" s="473"/>
      <c r="PED6" s="473"/>
      <c r="PEE6" s="473"/>
      <c r="PEF6" s="473"/>
      <c r="PEG6" s="473"/>
      <c r="PEH6" s="473"/>
      <c r="PEI6" s="473"/>
      <c r="PEJ6" s="473"/>
      <c r="PEK6" s="473"/>
      <c r="PEL6" s="473"/>
      <c r="PEM6" s="473"/>
      <c r="PEN6" s="473"/>
      <c r="PEO6" s="473"/>
      <c r="PEP6" s="473"/>
      <c r="PEQ6" s="473"/>
      <c r="PER6" s="473"/>
      <c r="PES6" s="473"/>
      <c r="PET6" s="473"/>
      <c r="PEU6" s="473"/>
      <c r="PEV6" s="473"/>
      <c r="PEW6" s="473"/>
      <c r="PEX6" s="473"/>
      <c r="PEY6" s="473"/>
      <c r="PEZ6" s="473"/>
      <c r="PFA6" s="473"/>
      <c r="PFB6" s="473"/>
      <c r="PFC6" s="473"/>
      <c r="PFD6" s="473"/>
      <c r="PFE6" s="473"/>
      <c r="PFF6" s="473"/>
      <c r="PFG6" s="473"/>
      <c r="PFH6" s="473"/>
      <c r="PFI6" s="473"/>
      <c r="PFJ6" s="473"/>
      <c r="PFK6" s="473"/>
      <c r="PFL6" s="473"/>
      <c r="PFM6" s="473"/>
      <c r="PFN6" s="473"/>
      <c r="PFO6" s="473"/>
      <c r="PFP6" s="473"/>
      <c r="PFQ6" s="473"/>
      <c r="PFR6" s="473"/>
      <c r="PFS6" s="473"/>
      <c r="PFT6" s="473"/>
      <c r="PFU6" s="473"/>
      <c r="PFV6" s="473"/>
      <c r="PFW6" s="473"/>
      <c r="PFX6" s="473"/>
      <c r="PFY6" s="473"/>
      <c r="PFZ6" s="473"/>
      <c r="PGA6" s="473"/>
      <c r="PGB6" s="473"/>
      <c r="PGC6" s="473"/>
      <c r="PGD6" s="473"/>
      <c r="PGE6" s="473"/>
      <c r="PGF6" s="473"/>
      <c r="PGG6" s="473"/>
      <c r="PGH6" s="473"/>
      <c r="PGI6" s="473"/>
      <c r="PGJ6" s="473"/>
      <c r="PGK6" s="473"/>
      <c r="PGL6" s="473"/>
      <c r="PGM6" s="473"/>
      <c r="PGN6" s="473"/>
      <c r="PGO6" s="473"/>
      <c r="PGP6" s="473"/>
      <c r="PGQ6" s="473"/>
      <c r="PGR6" s="473"/>
      <c r="PGS6" s="473"/>
      <c r="PGT6" s="473"/>
      <c r="PGU6" s="473"/>
      <c r="PGV6" s="473"/>
      <c r="PGW6" s="473"/>
      <c r="PGX6" s="473"/>
      <c r="PGY6" s="473"/>
      <c r="PGZ6" s="473"/>
      <c r="PHA6" s="473"/>
      <c r="PHB6" s="473"/>
      <c r="PHC6" s="473"/>
      <c r="PHD6" s="473"/>
      <c r="PHE6" s="473"/>
      <c r="PHF6" s="473"/>
      <c r="PHG6" s="473"/>
      <c r="PHH6" s="473"/>
      <c r="PHI6" s="473"/>
      <c r="PHJ6" s="473"/>
      <c r="PHK6" s="473"/>
      <c r="PHL6" s="473"/>
      <c r="PHM6" s="473"/>
      <c r="PHN6" s="473"/>
      <c r="PHO6" s="473"/>
      <c r="PHP6" s="473"/>
      <c r="PHQ6" s="473"/>
      <c r="PHR6" s="473"/>
      <c r="PHS6" s="473"/>
      <c r="PHT6" s="473"/>
      <c r="PHU6" s="473"/>
      <c r="PHV6" s="473"/>
      <c r="PHW6" s="473"/>
      <c r="PHX6" s="473"/>
      <c r="PHY6" s="473"/>
      <c r="PHZ6" s="473"/>
      <c r="PIA6" s="473"/>
      <c r="PIB6" s="473"/>
      <c r="PIC6" s="473"/>
      <c r="PID6" s="473"/>
      <c r="PIE6" s="473"/>
      <c r="PIF6" s="473"/>
      <c r="PIG6" s="473"/>
      <c r="PIH6" s="473"/>
      <c r="PII6" s="473"/>
      <c r="PIJ6" s="473"/>
      <c r="PIK6" s="473"/>
      <c r="PIL6" s="473"/>
      <c r="PIM6" s="473"/>
      <c r="PIN6" s="473"/>
      <c r="PIO6" s="473"/>
      <c r="PIP6" s="473"/>
      <c r="PIQ6" s="473"/>
      <c r="PIR6" s="473"/>
      <c r="PIS6" s="473"/>
      <c r="PIT6" s="473"/>
      <c r="PIU6" s="473"/>
      <c r="PIV6" s="473"/>
      <c r="PIW6" s="473"/>
      <c r="PIX6" s="473"/>
      <c r="PIY6" s="473"/>
      <c r="PIZ6" s="473"/>
      <c r="PJA6" s="473"/>
      <c r="PJB6" s="473"/>
      <c r="PJC6" s="473"/>
      <c r="PJD6" s="473"/>
      <c r="PJE6" s="473"/>
      <c r="PJF6" s="473"/>
      <c r="PJG6" s="473"/>
      <c r="PJH6" s="473"/>
      <c r="PJI6" s="473"/>
      <c r="PJJ6" s="473"/>
      <c r="PJK6" s="473"/>
      <c r="PJL6" s="473"/>
      <c r="PJM6" s="473"/>
      <c r="PJN6" s="473"/>
      <c r="PJO6" s="473"/>
      <c r="PJP6" s="473"/>
      <c r="PJQ6" s="473"/>
      <c r="PJR6" s="473"/>
      <c r="PJS6" s="473"/>
      <c r="PJT6" s="473"/>
      <c r="PJU6" s="473"/>
      <c r="PJV6" s="473"/>
      <c r="PJW6" s="473"/>
      <c r="PJX6" s="473"/>
      <c r="PJY6" s="473"/>
      <c r="PJZ6" s="473"/>
      <c r="PKA6" s="473"/>
      <c r="PKB6" s="473"/>
      <c r="PKC6" s="473"/>
      <c r="PKD6" s="473"/>
      <c r="PKE6" s="473"/>
      <c r="PKF6" s="473"/>
      <c r="PKG6" s="473"/>
      <c r="PKH6" s="473"/>
      <c r="PKI6" s="473"/>
      <c r="PKJ6" s="473"/>
      <c r="PKK6" s="473"/>
      <c r="PKL6" s="473"/>
      <c r="PKM6" s="473"/>
      <c r="PKN6" s="473"/>
      <c r="PKO6" s="473"/>
      <c r="PKP6" s="473"/>
      <c r="PKQ6" s="473"/>
      <c r="PKR6" s="473"/>
      <c r="PKS6" s="473"/>
      <c r="PKT6" s="473"/>
      <c r="PKU6" s="473"/>
      <c r="PKV6" s="473"/>
      <c r="PKW6" s="473"/>
      <c r="PKX6" s="473"/>
      <c r="PKY6" s="473"/>
      <c r="PKZ6" s="473"/>
      <c r="PLA6" s="473"/>
      <c r="PLB6" s="473"/>
      <c r="PLC6" s="473"/>
      <c r="PLD6" s="473"/>
      <c r="PLE6" s="473"/>
      <c r="PLF6" s="473"/>
      <c r="PLG6" s="473"/>
      <c r="PLH6" s="473"/>
      <c r="PLI6" s="473"/>
      <c r="PLJ6" s="473"/>
      <c r="PLK6" s="473"/>
      <c r="PLL6" s="473"/>
      <c r="PLM6" s="473"/>
      <c r="PLN6" s="473"/>
      <c r="PLO6" s="473"/>
      <c r="PLP6" s="473"/>
      <c r="PLQ6" s="473"/>
      <c r="PLR6" s="473"/>
      <c r="PLS6" s="473"/>
      <c r="PLT6" s="473"/>
      <c r="PLU6" s="473"/>
      <c r="PLV6" s="473"/>
      <c r="PLW6" s="473"/>
      <c r="PLX6" s="473"/>
      <c r="PLY6" s="473"/>
      <c r="PLZ6" s="473"/>
      <c r="PMA6" s="473"/>
      <c r="PMB6" s="473"/>
      <c r="PMC6" s="473"/>
      <c r="PMD6" s="473"/>
      <c r="PME6" s="473"/>
      <c r="PMF6" s="473"/>
      <c r="PMG6" s="473"/>
      <c r="PMH6" s="473"/>
      <c r="PMI6" s="473"/>
      <c r="PMJ6" s="473"/>
      <c r="PMK6" s="473"/>
      <c r="PML6" s="473"/>
      <c r="PMM6" s="473"/>
      <c r="PMN6" s="473"/>
      <c r="PMO6" s="473"/>
      <c r="PMP6" s="473"/>
      <c r="PMQ6" s="473"/>
      <c r="PMR6" s="473"/>
      <c r="PMS6" s="473"/>
      <c r="PMT6" s="473"/>
      <c r="PMU6" s="473"/>
      <c r="PMV6" s="473"/>
      <c r="PMW6" s="473"/>
      <c r="PMX6" s="473"/>
      <c r="PMY6" s="473"/>
      <c r="PMZ6" s="473"/>
      <c r="PNA6" s="473"/>
      <c r="PNB6" s="473"/>
      <c r="PNC6" s="473"/>
      <c r="PND6" s="473"/>
      <c r="PNE6" s="473"/>
      <c r="PNF6" s="473"/>
      <c r="PNG6" s="473"/>
      <c r="PNH6" s="473"/>
      <c r="PNI6" s="473"/>
      <c r="PNJ6" s="473"/>
      <c r="PNK6" s="473"/>
      <c r="PNL6" s="473"/>
      <c r="PNM6" s="473"/>
      <c r="PNN6" s="473"/>
      <c r="PNO6" s="473"/>
      <c r="PNP6" s="473"/>
      <c r="PNQ6" s="473"/>
      <c r="PNR6" s="473"/>
      <c r="PNS6" s="473"/>
      <c r="PNT6" s="473"/>
      <c r="PNU6" s="473"/>
      <c r="PNV6" s="473"/>
      <c r="PNW6" s="473"/>
      <c r="PNX6" s="473"/>
      <c r="PNY6" s="473"/>
      <c r="PNZ6" s="473"/>
      <c r="POA6" s="473"/>
      <c r="POB6" s="473"/>
      <c r="POC6" s="473"/>
      <c r="POD6" s="473"/>
      <c r="POE6" s="473"/>
      <c r="POF6" s="473"/>
      <c r="POG6" s="473"/>
      <c r="POH6" s="473"/>
      <c r="POI6" s="473"/>
      <c r="POJ6" s="473"/>
      <c r="POK6" s="473"/>
      <c r="POL6" s="473"/>
      <c r="POM6" s="473"/>
      <c r="PON6" s="473"/>
      <c r="POO6" s="473"/>
      <c r="POP6" s="473"/>
      <c r="POQ6" s="473"/>
      <c r="POR6" s="473"/>
      <c r="POS6" s="473"/>
      <c r="POT6" s="473"/>
      <c r="POU6" s="473"/>
      <c r="POV6" s="473"/>
      <c r="POW6" s="473"/>
      <c r="POX6" s="473"/>
      <c r="POY6" s="473"/>
      <c r="POZ6" s="473"/>
      <c r="PPA6" s="473"/>
      <c r="PPB6" s="473"/>
      <c r="PPC6" s="473"/>
      <c r="PPD6" s="473"/>
      <c r="PPE6" s="473"/>
      <c r="PPF6" s="473"/>
      <c r="PPG6" s="473"/>
      <c r="PPH6" s="473"/>
      <c r="PPI6" s="473"/>
      <c r="PPJ6" s="473"/>
      <c r="PPK6" s="473"/>
      <c r="PPL6" s="473"/>
      <c r="PPM6" s="473"/>
      <c r="PPN6" s="473"/>
      <c r="PPO6" s="473"/>
      <c r="PPP6" s="473"/>
      <c r="PPQ6" s="473"/>
      <c r="PPR6" s="473"/>
      <c r="PPS6" s="473"/>
      <c r="PPT6" s="473"/>
      <c r="PPU6" s="473"/>
      <c r="PPV6" s="473"/>
      <c r="PPW6" s="473"/>
      <c r="PPX6" s="473"/>
      <c r="PPY6" s="473"/>
      <c r="PPZ6" s="473"/>
      <c r="PQA6" s="473"/>
      <c r="PQB6" s="473"/>
      <c r="PQC6" s="473"/>
      <c r="PQD6" s="473"/>
      <c r="PQE6" s="473"/>
      <c r="PQF6" s="473"/>
      <c r="PQG6" s="473"/>
      <c r="PQH6" s="473"/>
      <c r="PQI6" s="473"/>
      <c r="PQJ6" s="473"/>
      <c r="PQK6" s="473"/>
      <c r="PQL6" s="473"/>
      <c r="PQM6" s="473"/>
      <c r="PQN6" s="473"/>
      <c r="PQO6" s="473"/>
      <c r="PQP6" s="473"/>
      <c r="PQQ6" s="473"/>
      <c r="PQR6" s="473"/>
      <c r="PQS6" s="473"/>
      <c r="PQT6" s="473"/>
      <c r="PQU6" s="473"/>
      <c r="PQV6" s="473"/>
      <c r="PQW6" s="473"/>
      <c r="PQX6" s="473"/>
      <c r="PQY6" s="473"/>
      <c r="PQZ6" s="473"/>
      <c r="PRA6" s="473"/>
      <c r="PRB6" s="473"/>
      <c r="PRC6" s="473"/>
      <c r="PRD6" s="473"/>
      <c r="PRE6" s="473"/>
      <c r="PRF6" s="473"/>
      <c r="PRG6" s="473"/>
      <c r="PRH6" s="473"/>
      <c r="PRI6" s="473"/>
      <c r="PRJ6" s="473"/>
      <c r="PRK6" s="473"/>
      <c r="PRL6" s="473"/>
      <c r="PRM6" s="473"/>
      <c r="PRN6" s="473"/>
      <c r="PRO6" s="473"/>
      <c r="PRP6" s="473"/>
      <c r="PRQ6" s="473"/>
      <c r="PRR6" s="473"/>
      <c r="PRS6" s="473"/>
      <c r="PRT6" s="473"/>
      <c r="PRU6" s="473"/>
      <c r="PRV6" s="473"/>
      <c r="PRW6" s="473"/>
      <c r="PRX6" s="473"/>
      <c r="PRY6" s="473"/>
      <c r="PRZ6" s="473"/>
      <c r="PSA6" s="473"/>
      <c r="PSB6" s="473"/>
      <c r="PSC6" s="473"/>
      <c r="PSD6" s="473"/>
      <c r="PSE6" s="473"/>
      <c r="PSF6" s="473"/>
      <c r="PSG6" s="473"/>
      <c r="PSH6" s="473"/>
      <c r="PSI6" s="473"/>
      <c r="PSJ6" s="473"/>
      <c r="PSK6" s="473"/>
      <c r="PSL6" s="473"/>
      <c r="PSM6" s="473"/>
      <c r="PSN6" s="473"/>
      <c r="PSO6" s="473"/>
      <c r="PSP6" s="473"/>
      <c r="PSQ6" s="473"/>
      <c r="PSR6" s="473"/>
      <c r="PSS6" s="473"/>
      <c r="PST6" s="473"/>
      <c r="PSU6" s="473"/>
      <c r="PSV6" s="473"/>
      <c r="PSW6" s="473"/>
      <c r="PSX6" s="473"/>
      <c r="PSY6" s="473"/>
      <c r="PSZ6" s="473"/>
      <c r="PTA6" s="473"/>
      <c r="PTB6" s="473"/>
      <c r="PTC6" s="473"/>
      <c r="PTD6" s="473"/>
      <c r="PTE6" s="473"/>
      <c r="PTF6" s="473"/>
      <c r="PTG6" s="473"/>
      <c r="PTH6" s="473"/>
      <c r="PTI6" s="473"/>
      <c r="PTJ6" s="473"/>
      <c r="PTK6" s="473"/>
      <c r="PTL6" s="473"/>
      <c r="PTM6" s="473"/>
      <c r="PTN6" s="473"/>
      <c r="PTO6" s="473"/>
      <c r="PTP6" s="473"/>
      <c r="PTQ6" s="473"/>
      <c r="PTR6" s="473"/>
      <c r="PTS6" s="473"/>
      <c r="PTT6" s="473"/>
      <c r="PTU6" s="473"/>
      <c r="PTV6" s="473"/>
      <c r="PTW6" s="473"/>
      <c r="PTX6" s="473"/>
      <c r="PTY6" s="473"/>
      <c r="PTZ6" s="473"/>
      <c r="PUA6" s="473"/>
      <c r="PUB6" s="473"/>
      <c r="PUC6" s="473"/>
      <c r="PUD6" s="473"/>
      <c r="PUE6" s="473"/>
      <c r="PUF6" s="473"/>
      <c r="PUG6" s="473"/>
      <c r="PUH6" s="473"/>
      <c r="PUI6" s="473"/>
      <c r="PUJ6" s="473"/>
      <c r="PUK6" s="473"/>
      <c r="PUL6" s="473"/>
      <c r="PUM6" s="473"/>
      <c r="PUN6" s="473"/>
      <c r="PUO6" s="473"/>
      <c r="PUP6" s="473"/>
      <c r="PUQ6" s="473"/>
      <c r="PUR6" s="473"/>
      <c r="PUS6" s="473"/>
      <c r="PUT6" s="473"/>
      <c r="PUU6" s="473"/>
      <c r="PUV6" s="473"/>
      <c r="PUW6" s="473"/>
      <c r="PUX6" s="473"/>
      <c r="PUY6" s="473"/>
      <c r="PUZ6" s="473"/>
      <c r="PVA6" s="473"/>
      <c r="PVB6" s="473"/>
      <c r="PVC6" s="473"/>
      <c r="PVD6" s="473"/>
      <c r="PVE6" s="473"/>
      <c r="PVF6" s="473"/>
      <c r="PVG6" s="473"/>
      <c r="PVH6" s="473"/>
      <c r="PVI6" s="473"/>
      <c r="PVJ6" s="473"/>
      <c r="PVK6" s="473"/>
      <c r="PVL6" s="473"/>
      <c r="PVM6" s="473"/>
      <c r="PVN6" s="473"/>
      <c r="PVO6" s="473"/>
      <c r="PVP6" s="473"/>
      <c r="PVQ6" s="473"/>
      <c r="PVR6" s="473"/>
      <c r="PVS6" s="473"/>
      <c r="PVT6" s="473"/>
      <c r="PVU6" s="473"/>
      <c r="PVV6" s="473"/>
      <c r="PVW6" s="473"/>
      <c r="PVX6" s="473"/>
      <c r="PVY6" s="473"/>
      <c r="PVZ6" s="473"/>
      <c r="PWA6" s="473"/>
      <c r="PWB6" s="473"/>
      <c r="PWC6" s="473"/>
      <c r="PWD6" s="473"/>
      <c r="PWE6" s="473"/>
      <c r="PWF6" s="473"/>
      <c r="PWG6" s="473"/>
      <c r="PWH6" s="473"/>
      <c r="PWI6" s="473"/>
      <c r="PWJ6" s="473"/>
      <c r="PWK6" s="473"/>
      <c r="PWL6" s="473"/>
      <c r="PWM6" s="473"/>
      <c r="PWN6" s="473"/>
      <c r="PWO6" s="473"/>
      <c r="PWP6" s="473"/>
      <c r="PWQ6" s="473"/>
      <c r="PWR6" s="473"/>
      <c r="PWS6" s="473"/>
      <c r="PWT6" s="473"/>
      <c r="PWU6" s="473"/>
      <c r="PWV6" s="473"/>
      <c r="PWW6" s="473"/>
      <c r="PWX6" s="473"/>
      <c r="PWY6" s="473"/>
      <c r="PWZ6" s="473"/>
      <c r="PXA6" s="473"/>
      <c r="PXB6" s="473"/>
      <c r="PXC6" s="473"/>
      <c r="PXD6" s="473"/>
      <c r="PXE6" s="473"/>
      <c r="PXF6" s="473"/>
      <c r="PXG6" s="473"/>
      <c r="PXH6" s="473"/>
      <c r="PXI6" s="473"/>
      <c r="PXJ6" s="473"/>
      <c r="PXK6" s="473"/>
      <c r="PXL6" s="473"/>
      <c r="PXM6" s="473"/>
      <c r="PXN6" s="473"/>
      <c r="PXO6" s="473"/>
      <c r="PXP6" s="473"/>
      <c r="PXQ6" s="473"/>
      <c r="PXR6" s="473"/>
      <c r="PXS6" s="473"/>
      <c r="PXT6" s="473"/>
      <c r="PXU6" s="473"/>
      <c r="PXV6" s="473"/>
      <c r="PXW6" s="473"/>
      <c r="PXX6" s="473"/>
      <c r="PXY6" s="473"/>
      <c r="PXZ6" s="473"/>
      <c r="PYA6" s="473"/>
      <c r="PYB6" s="473"/>
      <c r="PYC6" s="473"/>
      <c r="PYD6" s="473"/>
      <c r="PYE6" s="473"/>
      <c r="PYF6" s="473"/>
      <c r="PYG6" s="473"/>
      <c r="PYH6" s="473"/>
      <c r="PYI6" s="473"/>
      <c r="PYJ6" s="473"/>
      <c r="PYK6" s="473"/>
      <c r="PYL6" s="473"/>
      <c r="PYM6" s="473"/>
      <c r="PYN6" s="473"/>
      <c r="PYO6" s="473"/>
      <c r="PYP6" s="473"/>
      <c r="PYQ6" s="473"/>
      <c r="PYR6" s="473"/>
      <c r="PYS6" s="473"/>
      <c r="PYT6" s="473"/>
      <c r="PYU6" s="473"/>
      <c r="PYV6" s="473"/>
      <c r="PYW6" s="473"/>
      <c r="PYX6" s="473"/>
      <c r="PYY6" s="473"/>
      <c r="PYZ6" s="473"/>
      <c r="PZA6" s="473"/>
      <c r="PZB6" s="473"/>
      <c r="PZC6" s="473"/>
      <c r="PZD6" s="473"/>
      <c r="PZE6" s="473"/>
      <c r="PZF6" s="473"/>
      <c r="PZG6" s="473"/>
      <c r="PZH6" s="473"/>
      <c r="PZI6" s="473"/>
      <c r="PZJ6" s="473"/>
      <c r="PZK6" s="473"/>
      <c r="PZL6" s="473"/>
      <c r="PZM6" s="473"/>
      <c r="PZN6" s="473"/>
      <c r="PZO6" s="473"/>
      <c r="PZP6" s="473"/>
      <c r="PZQ6" s="473"/>
      <c r="PZR6" s="473"/>
      <c r="PZS6" s="473"/>
      <c r="PZT6" s="473"/>
      <c r="PZU6" s="473"/>
      <c r="PZV6" s="473"/>
      <c r="PZW6" s="473"/>
      <c r="PZX6" s="473"/>
      <c r="PZY6" s="473"/>
      <c r="PZZ6" s="473"/>
      <c r="QAA6" s="473"/>
      <c r="QAB6" s="473"/>
      <c r="QAC6" s="473"/>
      <c r="QAD6" s="473"/>
      <c r="QAE6" s="473"/>
      <c r="QAF6" s="473"/>
      <c r="QAG6" s="473"/>
      <c r="QAH6" s="473"/>
      <c r="QAI6" s="473"/>
      <c r="QAJ6" s="473"/>
      <c r="QAK6" s="473"/>
      <c r="QAL6" s="473"/>
      <c r="QAM6" s="473"/>
      <c r="QAN6" s="473"/>
      <c r="QAO6" s="473"/>
      <c r="QAP6" s="473"/>
      <c r="QAQ6" s="473"/>
      <c r="QAR6" s="473"/>
      <c r="QAS6" s="473"/>
      <c r="QAT6" s="473"/>
      <c r="QAU6" s="473"/>
      <c r="QAV6" s="473"/>
      <c r="QAW6" s="473"/>
      <c r="QAX6" s="473"/>
      <c r="QAY6" s="473"/>
      <c r="QAZ6" s="473"/>
      <c r="QBA6" s="473"/>
      <c r="QBB6" s="473"/>
      <c r="QBC6" s="473"/>
      <c r="QBD6" s="473"/>
      <c r="QBE6" s="473"/>
      <c r="QBF6" s="473"/>
      <c r="QBG6" s="473"/>
      <c r="QBH6" s="473"/>
      <c r="QBI6" s="473"/>
      <c r="QBJ6" s="473"/>
      <c r="QBK6" s="473"/>
      <c r="QBL6" s="473"/>
      <c r="QBM6" s="473"/>
      <c r="QBN6" s="473"/>
      <c r="QBO6" s="473"/>
      <c r="QBP6" s="473"/>
      <c r="QBQ6" s="473"/>
      <c r="QBR6" s="473"/>
      <c r="QBS6" s="473"/>
      <c r="QBT6" s="473"/>
      <c r="QBU6" s="473"/>
      <c r="QBV6" s="473"/>
      <c r="QBW6" s="473"/>
      <c r="QBX6" s="473"/>
      <c r="QBY6" s="473"/>
      <c r="QBZ6" s="473"/>
      <c r="QCA6" s="473"/>
      <c r="QCB6" s="473"/>
      <c r="QCC6" s="473"/>
      <c r="QCD6" s="473"/>
      <c r="QCE6" s="473"/>
      <c r="QCF6" s="473"/>
      <c r="QCG6" s="473"/>
      <c r="QCH6" s="473"/>
      <c r="QCI6" s="473"/>
      <c r="QCJ6" s="473"/>
      <c r="QCK6" s="473"/>
      <c r="QCL6" s="473"/>
      <c r="QCM6" s="473"/>
      <c r="QCN6" s="473"/>
      <c r="QCO6" s="473"/>
      <c r="QCP6" s="473"/>
      <c r="QCQ6" s="473"/>
      <c r="QCR6" s="473"/>
      <c r="QCS6" s="473"/>
      <c r="QCT6" s="473"/>
      <c r="QCU6" s="473"/>
      <c r="QCV6" s="473"/>
      <c r="QCW6" s="473"/>
      <c r="QCX6" s="473"/>
      <c r="QCY6" s="473"/>
      <c r="QCZ6" s="473"/>
      <c r="QDA6" s="473"/>
      <c r="QDB6" s="473"/>
      <c r="QDC6" s="473"/>
      <c r="QDD6" s="473"/>
      <c r="QDE6" s="473"/>
      <c r="QDF6" s="473"/>
      <c r="QDG6" s="473"/>
      <c r="QDH6" s="473"/>
      <c r="QDI6" s="473"/>
      <c r="QDJ6" s="473"/>
      <c r="QDK6" s="473"/>
      <c r="QDL6" s="473"/>
      <c r="QDM6" s="473"/>
      <c r="QDN6" s="473"/>
      <c r="QDO6" s="473"/>
      <c r="QDP6" s="473"/>
      <c r="QDQ6" s="473"/>
      <c r="QDR6" s="473"/>
      <c r="QDS6" s="473"/>
      <c r="QDT6" s="473"/>
      <c r="QDU6" s="473"/>
      <c r="QDV6" s="473"/>
      <c r="QDW6" s="473"/>
      <c r="QDX6" s="473"/>
      <c r="QDY6" s="473"/>
      <c r="QDZ6" s="473"/>
      <c r="QEA6" s="473"/>
      <c r="QEB6" s="473"/>
      <c r="QEC6" s="473"/>
      <c r="QED6" s="473"/>
      <c r="QEE6" s="473"/>
      <c r="QEF6" s="473"/>
      <c r="QEG6" s="473"/>
      <c r="QEH6" s="473"/>
      <c r="QEI6" s="473"/>
      <c r="QEJ6" s="473"/>
      <c r="QEK6" s="473"/>
      <c r="QEL6" s="473"/>
      <c r="QEM6" s="473"/>
      <c r="QEN6" s="473"/>
      <c r="QEO6" s="473"/>
      <c r="QEP6" s="473"/>
      <c r="QEQ6" s="473"/>
      <c r="QER6" s="473"/>
      <c r="QES6" s="473"/>
      <c r="QET6" s="473"/>
      <c r="QEU6" s="473"/>
      <c r="QEV6" s="473"/>
      <c r="QEW6" s="473"/>
      <c r="QEX6" s="473"/>
      <c r="QEY6" s="473"/>
      <c r="QEZ6" s="473"/>
      <c r="QFA6" s="473"/>
      <c r="QFB6" s="473"/>
      <c r="QFC6" s="473"/>
      <c r="QFD6" s="473"/>
      <c r="QFE6" s="473"/>
      <c r="QFF6" s="473"/>
      <c r="QFG6" s="473"/>
      <c r="QFH6" s="473"/>
      <c r="QFI6" s="473"/>
      <c r="QFJ6" s="473"/>
      <c r="QFK6" s="473"/>
      <c r="QFL6" s="473"/>
      <c r="QFM6" s="473"/>
      <c r="QFN6" s="473"/>
      <c r="QFO6" s="473"/>
      <c r="QFP6" s="473"/>
      <c r="QFQ6" s="473"/>
      <c r="QFR6" s="473"/>
      <c r="QFS6" s="473"/>
      <c r="QFT6" s="473"/>
      <c r="QFU6" s="473"/>
      <c r="QFV6" s="473"/>
      <c r="QFW6" s="473"/>
      <c r="QFX6" s="473"/>
      <c r="QFY6" s="473"/>
      <c r="QFZ6" s="473"/>
      <c r="QGA6" s="473"/>
      <c r="QGB6" s="473"/>
      <c r="QGC6" s="473"/>
      <c r="QGD6" s="473"/>
      <c r="QGE6" s="473"/>
      <c r="QGF6" s="473"/>
      <c r="QGG6" s="473"/>
      <c r="QGH6" s="473"/>
      <c r="QGI6" s="473"/>
      <c r="QGJ6" s="473"/>
      <c r="QGK6" s="473"/>
      <c r="QGL6" s="473"/>
      <c r="QGM6" s="473"/>
      <c r="QGN6" s="473"/>
      <c r="QGO6" s="473"/>
      <c r="QGP6" s="473"/>
      <c r="QGQ6" s="473"/>
      <c r="QGR6" s="473"/>
      <c r="QGS6" s="473"/>
      <c r="QGT6" s="473"/>
      <c r="QGU6" s="473"/>
      <c r="QGV6" s="473"/>
      <c r="QGW6" s="473"/>
      <c r="QGX6" s="473"/>
      <c r="QGY6" s="473"/>
      <c r="QGZ6" s="473"/>
      <c r="QHA6" s="473"/>
      <c r="QHB6" s="473"/>
      <c r="QHC6" s="473"/>
      <c r="QHD6" s="473"/>
      <c r="QHE6" s="473"/>
      <c r="QHF6" s="473"/>
      <c r="QHG6" s="473"/>
      <c r="QHH6" s="473"/>
      <c r="QHI6" s="473"/>
      <c r="QHJ6" s="473"/>
      <c r="QHK6" s="473"/>
      <c r="QHL6" s="473"/>
      <c r="QHM6" s="473"/>
      <c r="QHN6" s="473"/>
      <c r="QHO6" s="473"/>
      <c r="QHP6" s="473"/>
      <c r="QHQ6" s="473"/>
      <c r="QHR6" s="473"/>
      <c r="QHS6" s="473"/>
      <c r="QHT6" s="473"/>
      <c r="QHU6" s="473"/>
      <c r="QHV6" s="473"/>
      <c r="QHW6" s="473"/>
      <c r="QHX6" s="473"/>
      <c r="QHY6" s="473"/>
      <c r="QHZ6" s="473"/>
      <c r="QIA6" s="473"/>
      <c r="QIB6" s="473"/>
      <c r="QIC6" s="473"/>
      <c r="QID6" s="473"/>
      <c r="QIE6" s="473"/>
      <c r="QIF6" s="473"/>
      <c r="QIG6" s="473"/>
      <c r="QIH6" s="473"/>
      <c r="QII6" s="473"/>
      <c r="QIJ6" s="473"/>
      <c r="QIK6" s="473"/>
      <c r="QIL6" s="473"/>
      <c r="QIM6" s="473"/>
      <c r="QIN6" s="473"/>
      <c r="QIO6" s="473"/>
      <c r="QIP6" s="473"/>
      <c r="QIQ6" s="473"/>
      <c r="QIR6" s="473"/>
      <c r="QIS6" s="473"/>
      <c r="QIT6" s="473"/>
      <c r="QIU6" s="473"/>
      <c r="QIV6" s="473"/>
      <c r="QIW6" s="473"/>
      <c r="QIX6" s="473"/>
      <c r="QIY6" s="473"/>
      <c r="QIZ6" s="473"/>
      <c r="QJA6" s="473"/>
      <c r="QJB6" s="473"/>
      <c r="QJC6" s="473"/>
      <c r="QJD6" s="473"/>
      <c r="QJE6" s="473"/>
      <c r="QJF6" s="473"/>
      <c r="QJG6" s="473"/>
      <c r="QJH6" s="473"/>
      <c r="QJI6" s="473"/>
      <c r="QJJ6" s="473"/>
      <c r="QJK6" s="473"/>
      <c r="QJL6" s="473"/>
      <c r="QJM6" s="473"/>
      <c r="QJN6" s="473"/>
      <c r="QJO6" s="473"/>
      <c r="QJP6" s="473"/>
      <c r="QJQ6" s="473"/>
      <c r="QJR6" s="473"/>
      <c r="QJS6" s="473"/>
      <c r="QJT6" s="473"/>
      <c r="QJU6" s="473"/>
      <c r="QJV6" s="473"/>
      <c r="QJW6" s="473"/>
      <c r="QJX6" s="473"/>
      <c r="QJY6" s="473"/>
      <c r="QJZ6" s="473"/>
      <c r="QKA6" s="473"/>
      <c r="QKB6" s="473"/>
      <c r="QKC6" s="473"/>
      <c r="QKD6" s="473"/>
      <c r="QKE6" s="473"/>
      <c r="QKF6" s="473"/>
      <c r="QKG6" s="473"/>
      <c r="QKH6" s="473"/>
      <c r="QKI6" s="473"/>
      <c r="QKJ6" s="473"/>
      <c r="QKK6" s="473"/>
      <c r="QKL6" s="473"/>
      <c r="QKM6" s="473"/>
      <c r="QKN6" s="473"/>
      <c r="QKO6" s="473"/>
      <c r="QKP6" s="473"/>
      <c r="QKQ6" s="473"/>
      <c r="QKR6" s="473"/>
      <c r="QKS6" s="473"/>
      <c r="QKT6" s="473"/>
      <c r="QKU6" s="473"/>
      <c r="QKV6" s="473"/>
      <c r="QKW6" s="473"/>
      <c r="QKX6" s="473"/>
      <c r="QKY6" s="473"/>
      <c r="QKZ6" s="473"/>
      <c r="QLA6" s="473"/>
      <c r="QLB6" s="473"/>
      <c r="QLC6" s="473"/>
      <c r="QLD6" s="473"/>
      <c r="QLE6" s="473"/>
      <c r="QLF6" s="473"/>
      <c r="QLG6" s="473"/>
      <c r="QLH6" s="473"/>
      <c r="QLI6" s="473"/>
      <c r="QLJ6" s="473"/>
      <c r="QLK6" s="473"/>
      <c r="QLL6" s="473"/>
      <c r="QLM6" s="473"/>
      <c r="QLN6" s="473"/>
      <c r="QLO6" s="473"/>
      <c r="QLP6" s="473"/>
      <c r="QLQ6" s="473"/>
      <c r="QLR6" s="473"/>
      <c r="QLS6" s="473"/>
      <c r="QLT6" s="473"/>
      <c r="QLU6" s="473"/>
      <c r="QLV6" s="473"/>
      <c r="QLW6" s="473"/>
      <c r="QLX6" s="473"/>
      <c r="QLY6" s="473"/>
      <c r="QLZ6" s="473"/>
      <c r="QMA6" s="473"/>
      <c r="QMB6" s="473"/>
      <c r="QMC6" s="473"/>
      <c r="QMD6" s="473"/>
      <c r="QME6" s="473"/>
      <c r="QMF6" s="473"/>
      <c r="QMG6" s="473"/>
      <c r="QMH6" s="473"/>
      <c r="QMI6" s="473"/>
      <c r="QMJ6" s="473"/>
      <c r="QMK6" s="473"/>
      <c r="QML6" s="473"/>
      <c r="QMM6" s="473"/>
      <c r="QMN6" s="473"/>
      <c r="QMO6" s="473"/>
      <c r="QMP6" s="473"/>
      <c r="QMQ6" s="473"/>
      <c r="QMR6" s="473"/>
      <c r="QMS6" s="473"/>
      <c r="QMT6" s="473"/>
      <c r="QMU6" s="473"/>
      <c r="QMV6" s="473"/>
      <c r="QMW6" s="473"/>
      <c r="QMX6" s="473"/>
      <c r="QMY6" s="473"/>
      <c r="QMZ6" s="473"/>
      <c r="QNA6" s="473"/>
      <c r="QNB6" s="473"/>
      <c r="QNC6" s="473"/>
      <c r="QND6" s="473"/>
      <c r="QNE6" s="473"/>
      <c r="QNF6" s="473"/>
      <c r="QNG6" s="473"/>
      <c r="QNH6" s="473"/>
      <c r="QNI6" s="473"/>
      <c r="QNJ6" s="473"/>
      <c r="QNK6" s="473"/>
      <c r="QNL6" s="473"/>
      <c r="QNM6" s="473"/>
      <c r="QNN6" s="473"/>
      <c r="QNO6" s="473"/>
      <c r="QNP6" s="473"/>
      <c r="QNQ6" s="473"/>
      <c r="QNR6" s="473"/>
      <c r="QNS6" s="473"/>
      <c r="QNT6" s="473"/>
      <c r="QNU6" s="473"/>
      <c r="QNV6" s="473"/>
      <c r="QNW6" s="473"/>
      <c r="QNX6" s="473"/>
      <c r="QNY6" s="473"/>
      <c r="QNZ6" s="473"/>
      <c r="QOA6" s="473"/>
      <c r="QOB6" s="473"/>
      <c r="QOC6" s="473"/>
      <c r="QOD6" s="473"/>
      <c r="QOE6" s="473"/>
      <c r="QOF6" s="473"/>
      <c r="QOG6" s="473"/>
      <c r="QOH6" s="473"/>
      <c r="QOI6" s="473"/>
      <c r="QOJ6" s="473"/>
      <c r="QOK6" s="473"/>
      <c r="QOL6" s="473"/>
      <c r="QOM6" s="473"/>
      <c r="QON6" s="473"/>
      <c r="QOO6" s="473"/>
      <c r="QOP6" s="473"/>
      <c r="QOQ6" s="473"/>
      <c r="QOR6" s="473"/>
      <c r="QOS6" s="473"/>
      <c r="QOT6" s="473"/>
      <c r="QOU6" s="473"/>
      <c r="QOV6" s="473"/>
      <c r="QOW6" s="473"/>
      <c r="QOX6" s="473"/>
      <c r="QOY6" s="473"/>
      <c r="QOZ6" s="473"/>
      <c r="QPA6" s="473"/>
      <c r="QPB6" s="473"/>
      <c r="QPC6" s="473"/>
      <c r="QPD6" s="473"/>
      <c r="QPE6" s="473"/>
      <c r="QPF6" s="473"/>
      <c r="QPG6" s="473"/>
      <c r="QPH6" s="473"/>
      <c r="QPI6" s="473"/>
      <c r="QPJ6" s="473"/>
      <c r="QPK6" s="473"/>
      <c r="QPL6" s="473"/>
      <c r="QPM6" s="473"/>
      <c r="QPN6" s="473"/>
      <c r="QPO6" s="473"/>
      <c r="QPP6" s="473"/>
      <c r="QPQ6" s="473"/>
      <c r="QPR6" s="473"/>
      <c r="QPS6" s="473"/>
      <c r="QPT6" s="473"/>
      <c r="QPU6" s="473"/>
      <c r="QPV6" s="473"/>
      <c r="QPW6" s="473"/>
      <c r="QPX6" s="473"/>
      <c r="QPY6" s="473"/>
      <c r="QPZ6" s="473"/>
      <c r="QQA6" s="473"/>
      <c r="QQB6" s="473"/>
      <c r="QQC6" s="473"/>
      <c r="QQD6" s="473"/>
      <c r="QQE6" s="473"/>
      <c r="QQF6" s="473"/>
      <c r="QQG6" s="473"/>
      <c r="QQH6" s="473"/>
      <c r="QQI6" s="473"/>
      <c r="QQJ6" s="473"/>
      <c r="QQK6" s="473"/>
      <c r="QQL6" s="473"/>
      <c r="QQM6" s="473"/>
      <c r="QQN6" s="473"/>
      <c r="QQO6" s="473"/>
      <c r="QQP6" s="473"/>
      <c r="QQQ6" s="473"/>
      <c r="QQR6" s="473"/>
      <c r="QQS6" s="473"/>
      <c r="QQT6" s="473"/>
      <c r="QQU6" s="473"/>
      <c r="QQV6" s="473"/>
      <c r="QQW6" s="473"/>
      <c r="QQX6" s="473"/>
      <c r="QQY6" s="473"/>
      <c r="QQZ6" s="473"/>
      <c r="QRA6" s="473"/>
      <c r="QRB6" s="473"/>
      <c r="QRC6" s="473"/>
      <c r="QRD6" s="473"/>
      <c r="QRE6" s="473"/>
      <c r="QRF6" s="473"/>
      <c r="QRG6" s="473"/>
      <c r="QRH6" s="473"/>
      <c r="QRI6" s="473"/>
      <c r="QRJ6" s="473"/>
      <c r="QRK6" s="473"/>
      <c r="QRL6" s="473"/>
      <c r="QRM6" s="473"/>
      <c r="QRN6" s="473"/>
      <c r="QRO6" s="473"/>
      <c r="QRP6" s="473"/>
      <c r="QRQ6" s="473"/>
      <c r="QRR6" s="473"/>
      <c r="QRS6" s="473"/>
      <c r="QRT6" s="473"/>
      <c r="QRU6" s="473"/>
      <c r="QRV6" s="473"/>
      <c r="QRW6" s="473"/>
      <c r="QRX6" s="473"/>
      <c r="QRY6" s="473"/>
      <c r="QRZ6" s="473"/>
      <c r="QSA6" s="473"/>
      <c r="QSB6" s="473"/>
      <c r="QSC6" s="473"/>
      <c r="QSD6" s="473"/>
      <c r="QSE6" s="473"/>
      <c r="QSF6" s="473"/>
      <c r="QSG6" s="473"/>
      <c r="QSH6" s="473"/>
      <c r="QSI6" s="473"/>
      <c r="QSJ6" s="473"/>
      <c r="QSK6" s="473"/>
      <c r="QSL6" s="473"/>
      <c r="QSM6" s="473"/>
      <c r="QSN6" s="473"/>
      <c r="QSO6" s="473"/>
      <c r="QSP6" s="473"/>
      <c r="QSQ6" s="473"/>
      <c r="QSR6" s="473"/>
      <c r="QSS6" s="473"/>
      <c r="QST6" s="473"/>
      <c r="QSU6" s="473"/>
      <c r="QSV6" s="473"/>
      <c r="QSW6" s="473"/>
      <c r="QSX6" s="473"/>
      <c r="QSY6" s="473"/>
      <c r="QSZ6" s="473"/>
      <c r="QTA6" s="473"/>
      <c r="QTB6" s="473"/>
      <c r="QTC6" s="473"/>
      <c r="QTD6" s="473"/>
      <c r="QTE6" s="473"/>
      <c r="QTF6" s="473"/>
      <c r="QTG6" s="473"/>
      <c r="QTH6" s="473"/>
      <c r="QTI6" s="473"/>
      <c r="QTJ6" s="473"/>
      <c r="QTK6" s="473"/>
      <c r="QTL6" s="473"/>
      <c r="QTM6" s="473"/>
      <c r="QTN6" s="473"/>
      <c r="QTO6" s="473"/>
      <c r="QTP6" s="473"/>
      <c r="QTQ6" s="473"/>
      <c r="QTR6" s="473"/>
      <c r="QTS6" s="473"/>
      <c r="QTT6" s="473"/>
      <c r="QTU6" s="473"/>
      <c r="QTV6" s="473"/>
      <c r="QTW6" s="473"/>
      <c r="QTX6" s="473"/>
      <c r="QTY6" s="473"/>
      <c r="QTZ6" s="473"/>
      <c r="QUA6" s="473"/>
      <c r="QUB6" s="473"/>
      <c r="QUC6" s="473"/>
      <c r="QUD6" s="473"/>
      <c r="QUE6" s="473"/>
      <c r="QUF6" s="473"/>
      <c r="QUG6" s="473"/>
      <c r="QUH6" s="473"/>
      <c r="QUI6" s="473"/>
      <c r="QUJ6" s="473"/>
      <c r="QUK6" s="473"/>
      <c r="QUL6" s="473"/>
      <c r="QUM6" s="473"/>
      <c r="QUN6" s="473"/>
      <c r="QUO6" s="473"/>
      <c r="QUP6" s="473"/>
      <c r="QUQ6" s="473"/>
      <c r="QUR6" s="473"/>
      <c r="QUS6" s="473"/>
      <c r="QUT6" s="473"/>
      <c r="QUU6" s="473"/>
      <c r="QUV6" s="473"/>
      <c r="QUW6" s="473"/>
      <c r="QUX6" s="473"/>
      <c r="QUY6" s="473"/>
      <c r="QUZ6" s="473"/>
      <c r="QVA6" s="473"/>
      <c r="QVB6" s="473"/>
      <c r="QVC6" s="473"/>
      <c r="QVD6" s="473"/>
      <c r="QVE6" s="473"/>
      <c r="QVF6" s="473"/>
      <c r="QVG6" s="473"/>
      <c r="QVH6" s="473"/>
      <c r="QVI6" s="473"/>
      <c r="QVJ6" s="473"/>
      <c r="QVK6" s="473"/>
      <c r="QVL6" s="473"/>
      <c r="QVM6" s="473"/>
      <c r="QVN6" s="473"/>
      <c r="QVO6" s="473"/>
      <c r="QVP6" s="473"/>
      <c r="QVQ6" s="473"/>
      <c r="QVR6" s="473"/>
      <c r="QVS6" s="473"/>
      <c r="QVT6" s="473"/>
      <c r="QVU6" s="473"/>
      <c r="QVV6" s="473"/>
      <c r="QVW6" s="473"/>
      <c r="QVX6" s="473"/>
      <c r="QVY6" s="473"/>
      <c r="QVZ6" s="473"/>
      <c r="QWA6" s="473"/>
      <c r="QWB6" s="473"/>
      <c r="QWC6" s="473"/>
      <c r="QWD6" s="473"/>
      <c r="QWE6" s="473"/>
      <c r="QWF6" s="473"/>
      <c r="QWG6" s="473"/>
      <c r="QWH6" s="473"/>
      <c r="QWI6" s="473"/>
      <c r="QWJ6" s="473"/>
      <c r="QWK6" s="473"/>
      <c r="QWL6" s="473"/>
      <c r="QWM6" s="473"/>
      <c r="QWN6" s="473"/>
      <c r="QWO6" s="473"/>
      <c r="QWP6" s="473"/>
      <c r="QWQ6" s="473"/>
      <c r="QWR6" s="473"/>
      <c r="QWS6" s="473"/>
      <c r="QWT6" s="473"/>
      <c r="QWU6" s="473"/>
      <c r="QWV6" s="473"/>
      <c r="QWW6" s="473"/>
      <c r="QWX6" s="473"/>
      <c r="QWY6" s="473"/>
      <c r="QWZ6" s="473"/>
      <c r="QXA6" s="473"/>
      <c r="QXB6" s="473"/>
      <c r="QXC6" s="473"/>
      <c r="QXD6" s="473"/>
      <c r="QXE6" s="473"/>
      <c r="QXF6" s="473"/>
      <c r="QXG6" s="473"/>
      <c r="QXH6" s="473"/>
      <c r="QXI6" s="473"/>
      <c r="QXJ6" s="473"/>
      <c r="QXK6" s="473"/>
      <c r="QXL6" s="473"/>
      <c r="QXM6" s="473"/>
      <c r="QXN6" s="473"/>
      <c r="QXO6" s="473"/>
      <c r="QXP6" s="473"/>
      <c r="QXQ6" s="473"/>
      <c r="QXR6" s="473"/>
      <c r="QXS6" s="473"/>
      <c r="QXT6" s="473"/>
      <c r="QXU6" s="473"/>
      <c r="QXV6" s="473"/>
      <c r="QXW6" s="473"/>
      <c r="QXX6" s="473"/>
      <c r="QXY6" s="473"/>
      <c r="QXZ6" s="473"/>
      <c r="QYA6" s="473"/>
      <c r="QYB6" s="473"/>
      <c r="QYC6" s="473"/>
      <c r="QYD6" s="473"/>
      <c r="QYE6" s="473"/>
      <c r="QYF6" s="473"/>
      <c r="QYG6" s="473"/>
      <c r="QYH6" s="473"/>
      <c r="QYI6" s="473"/>
      <c r="QYJ6" s="473"/>
      <c r="QYK6" s="473"/>
      <c r="QYL6" s="473"/>
      <c r="QYM6" s="473"/>
      <c r="QYN6" s="473"/>
      <c r="QYO6" s="473"/>
      <c r="QYP6" s="473"/>
      <c r="QYQ6" s="473"/>
      <c r="QYR6" s="473"/>
      <c r="QYS6" s="473"/>
      <c r="QYT6" s="473"/>
      <c r="QYU6" s="473"/>
      <c r="QYV6" s="473"/>
      <c r="QYW6" s="473"/>
      <c r="QYX6" s="473"/>
      <c r="QYY6" s="473"/>
      <c r="QYZ6" s="473"/>
      <c r="QZA6" s="473"/>
      <c r="QZB6" s="473"/>
      <c r="QZC6" s="473"/>
      <c r="QZD6" s="473"/>
      <c r="QZE6" s="473"/>
      <c r="QZF6" s="473"/>
      <c r="QZG6" s="473"/>
      <c r="QZH6" s="473"/>
      <c r="QZI6" s="473"/>
      <c r="QZJ6" s="473"/>
      <c r="QZK6" s="473"/>
      <c r="QZL6" s="473"/>
      <c r="QZM6" s="473"/>
      <c r="QZN6" s="473"/>
      <c r="QZO6" s="473"/>
      <c r="QZP6" s="473"/>
      <c r="QZQ6" s="473"/>
      <c r="QZR6" s="473"/>
      <c r="QZS6" s="473"/>
      <c r="QZT6" s="473"/>
      <c r="QZU6" s="473"/>
      <c r="QZV6" s="473"/>
      <c r="QZW6" s="473"/>
      <c r="QZX6" s="473"/>
      <c r="QZY6" s="473"/>
      <c r="QZZ6" s="473"/>
      <c r="RAA6" s="473"/>
      <c r="RAB6" s="473"/>
      <c r="RAC6" s="473"/>
      <c r="RAD6" s="473"/>
      <c r="RAE6" s="473"/>
      <c r="RAF6" s="473"/>
      <c r="RAG6" s="473"/>
      <c r="RAH6" s="473"/>
      <c r="RAI6" s="473"/>
      <c r="RAJ6" s="473"/>
      <c r="RAK6" s="473"/>
      <c r="RAL6" s="473"/>
      <c r="RAM6" s="473"/>
      <c r="RAN6" s="473"/>
      <c r="RAO6" s="473"/>
      <c r="RAP6" s="473"/>
      <c r="RAQ6" s="473"/>
      <c r="RAR6" s="473"/>
      <c r="RAS6" s="473"/>
      <c r="RAT6" s="473"/>
      <c r="RAU6" s="473"/>
      <c r="RAV6" s="473"/>
      <c r="RAW6" s="473"/>
      <c r="RAX6" s="473"/>
      <c r="RAY6" s="473"/>
      <c r="RAZ6" s="473"/>
      <c r="RBA6" s="473"/>
      <c r="RBB6" s="473"/>
      <c r="RBC6" s="473"/>
      <c r="RBD6" s="473"/>
      <c r="RBE6" s="473"/>
      <c r="RBF6" s="473"/>
      <c r="RBG6" s="473"/>
      <c r="RBH6" s="473"/>
      <c r="RBI6" s="473"/>
      <c r="RBJ6" s="473"/>
      <c r="RBK6" s="473"/>
      <c r="RBL6" s="473"/>
      <c r="RBM6" s="473"/>
      <c r="RBN6" s="473"/>
      <c r="RBO6" s="473"/>
      <c r="RBP6" s="473"/>
      <c r="RBQ6" s="473"/>
      <c r="RBR6" s="473"/>
      <c r="RBS6" s="473"/>
      <c r="RBT6" s="473"/>
      <c r="RBU6" s="473"/>
      <c r="RBV6" s="473"/>
      <c r="RBW6" s="473"/>
      <c r="RBX6" s="473"/>
      <c r="RBY6" s="473"/>
      <c r="RBZ6" s="473"/>
      <c r="RCA6" s="473"/>
      <c r="RCB6" s="473"/>
      <c r="RCC6" s="473"/>
      <c r="RCD6" s="473"/>
      <c r="RCE6" s="473"/>
      <c r="RCF6" s="473"/>
      <c r="RCG6" s="473"/>
      <c r="RCH6" s="473"/>
      <c r="RCI6" s="473"/>
      <c r="RCJ6" s="473"/>
      <c r="RCK6" s="473"/>
      <c r="RCL6" s="473"/>
      <c r="RCM6" s="473"/>
      <c r="RCN6" s="473"/>
      <c r="RCO6" s="473"/>
      <c r="RCP6" s="473"/>
      <c r="RCQ6" s="473"/>
      <c r="RCR6" s="473"/>
      <c r="RCS6" s="473"/>
      <c r="RCT6" s="473"/>
      <c r="RCU6" s="473"/>
      <c r="RCV6" s="473"/>
      <c r="RCW6" s="473"/>
      <c r="RCX6" s="473"/>
      <c r="RCY6" s="473"/>
      <c r="RCZ6" s="473"/>
      <c r="RDA6" s="473"/>
      <c r="RDB6" s="473"/>
      <c r="RDC6" s="473"/>
      <c r="RDD6" s="473"/>
      <c r="RDE6" s="473"/>
      <c r="RDF6" s="473"/>
      <c r="RDG6" s="473"/>
      <c r="RDH6" s="473"/>
      <c r="RDI6" s="473"/>
      <c r="RDJ6" s="473"/>
      <c r="RDK6" s="473"/>
      <c r="RDL6" s="473"/>
      <c r="RDM6" s="473"/>
      <c r="RDN6" s="473"/>
      <c r="RDO6" s="473"/>
      <c r="RDP6" s="473"/>
      <c r="RDQ6" s="473"/>
      <c r="RDR6" s="473"/>
      <c r="RDS6" s="473"/>
      <c r="RDT6" s="473"/>
      <c r="RDU6" s="473"/>
      <c r="RDV6" s="473"/>
      <c r="RDW6" s="473"/>
      <c r="RDX6" s="473"/>
      <c r="RDY6" s="473"/>
      <c r="RDZ6" s="473"/>
      <c r="REA6" s="473"/>
      <c r="REB6" s="473"/>
      <c r="REC6" s="473"/>
      <c r="RED6" s="473"/>
      <c r="REE6" s="473"/>
      <c r="REF6" s="473"/>
      <c r="REG6" s="473"/>
      <c r="REH6" s="473"/>
      <c r="REI6" s="473"/>
      <c r="REJ6" s="473"/>
      <c r="REK6" s="473"/>
      <c r="REL6" s="473"/>
      <c r="REM6" s="473"/>
      <c r="REN6" s="473"/>
      <c r="REO6" s="473"/>
      <c r="REP6" s="473"/>
      <c r="REQ6" s="473"/>
      <c r="RER6" s="473"/>
      <c r="RES6" s="473"/>
      <c r="RET6" s="473"/>
      <c r="REU6" s="473"/>
      <c r="REV6" s="473"/>
      <c r="REW6" s="473"/>
      <c r="REX6" s="473"/>
      <c r="REY6" s="473"/>
      <c r="REZ6" s="473"/>
      <c r="RFA6" s="473"/>
      <c r="RFB6" s="473"/>
      <c r="RFC6" s="473"/>
      <c r="RFD6" s="473"/>
      <c r="RFE6" s="473"/>
      <c r="RFF6" s="473"/>
      <c r="RFG6" s="473"/>
      <c r="RFH6" s="473"/>
      <c r="RFI6" s="473"/>
      <c r="RFJ6" s="473"/>
      <c r="RFK6" s="473"/>
      <c r="RFL6" s="473"/>
      <c r="RFM6" s="473"/>
      <c r="RFN6" s="473"/>
      <c r="RFO6" s="473"/>
      <c r="RFP6" s="473"/>
      <c r="RFQ6" s="473"/>
      <c r="RFR6" s="473"/>
      <c r="RFS6" s="473"/>
      <c r="RFT6" s="473"/>
      <c r="RFU6" s="473"/>
      <c r="RFV6" s="473"/>
      <c r="RFW6" s="473"/>
      <c r="RFX6" s="473"/>
      <c r="RFY6" s="473"/>
      <c r="RFZ6" s="473"/>
      <c r="RGA6" s="473"/>
      <c r="RGB6" s="473"/>
      <c r="RGC6" s="473"/>
      <c r="RGD6" s="473"/>
      <c r="RGE6" s="473"/>
      <c r="RGF6" s="473"/>
      <c r="RGG6" s="473"/>
      <c r="RGH6" s="473"/>
      <c r="RGI6" s="473"/>
      <c r="RGJ6" s="473"/>
      <c r="RGK6" s="473"/>
      <c r="RGL6" s="473"/>
      <c r="RGM6" s="473"/>
      <c r="RGN6" s="473"/>
      <c r="RGO6" s="473"/>
      <c r="RGP6" s="473"/>
      <c r="RGQ6" s="473"/>
      <c r="RGR6" s="473"/>
      <c r="RGS6" s="473"/>
      <c r="RGT6" s="473"/>
      <c r="RGU6" s="473"/>
      <c r="RGV6" s="473"/>
      <c r="RGW6" s="473"/>
      <c r="RGX6" s="473"/>
      <c r="RGY6" s="473"/>
      <c r="RGZ6" s="473"/>
      <c r="RHA6" s="473"/>
      <c r="RHB6" s="473"/>
      <c r="RHC6" s="473"/>
      <c r="RHD6" s="473"/>
      <c r="RHE6" s="473"/>
      <c r="RHF6" s="473"/>
      <c r="RHG6" s="473"/>
      <c r="RHH6" s="473"/>
      <c r="RHI6" s="473"/>
      <c r="RHJ6" s="473"/>
      <c r="RHK6" s="473"/>
      <c r="RHL6" s="473"/>
      <c r="RHM6" s="473"/>
      <c r="RHN6" s="473"/>
      <c r="RHO6" s="473"/>
      <c r="RHP6" s="473"/>
      <c r="RHQ6" s="473"/>
      <c r="RHR6" s="473"/>
      <c r="RHS6" s="473"/>
      <c r="RHT6" s="473"/>
      <c r="RHU6" s="473"/>
      <c r="RHV6" s="473"/>
      <c r="RHW6" s="473"/>
      <c r="RHX6" s="473"/>
      <c r="RHY6" s="473"/>
      <c r="RHZ6" s="473"/>
      <c r="RIA6" s="473"/>
      <c r="RIB6" s="473"/>
      <c r="RIC6" s="473"/>
      <c r="RID6" s="473"/>
      <c r="RIE6" s="473"/>
      <c r="RIF6" s="473"/>
      <c r="RIG6" s="473"/>
      <c r="RIH6" s="473"/>
      <c r="RII6" s="473"/>
      <c r="RIJ6" s="473"/>
      <c r="RIK6" s="473"/>
      <c r="RIL6" s="473"/>
      <c r="RIM6" s="473"/>
      <c r="RIN6" s="473"/>
      <c r="RIO6" s="473"/>
      <c r="RIP6" s="473"/>
      <c r="RIQ6" s="473"/>
      <c r="RIR6" s="473"/>
      <c r="RIS6" s="473"/>
      <c r="RIT6" s="473"/>
      <c r="RIU6" s="473"/>
      <c r="RIV6" s="473"/>
      <c r="RIW6" s="473"/>
      <c r="RIX6" s="473"/>
      <c r="RIY6" s="473"/>
      <c r="RIZ6" s="473"/>
      <c r="RJA6" s="473"/>
      <c r="RJB6" s="473"/>
      <c r="RJC6" s="473"/>
      <c r="RJD6" s="473"/>
      <c r="RJE6" s="473"/>
      <c r="RJF6" s="473"/>
      <c r="RJG6" s="473"/>
      <c r="RJH6" s="473"/>
      <c r="RJI6" s="473"/>
      <c r="RJJ6" s="473"/>
      <c r="RJK6" s="473"/>
      <c r="RJL6" s="473"/>
      <c r="RJM6" s="473"/>
      <c r="RJN6" s="473"/>
      <c r="RJO6" s="473"/>
      <c r="RJP6" s="473"/>
      <c r="RJQ6" s="473"/>
      <c r="RJR6" s="473"/>
      <c r="RJS6" s="473"/>
      <c r="RJT6" s="473"/>
      <c r="RJU6" s="473"/>
      <c r="RJV6" s="473"/>
      <c r="RJW6" s="473"/>
      <c r="RJX6" s="473"/>
      <c r="RJY6" s="473"/>
      <c r="RJZ6" s="473"/>
      <c r="RKA6" s="473"/>
      <c r="RKB6" s="473"/>
      <c r="RKC6" s="473"/>
      <c r="RKD6" s="473"/>
      <c r="RKE6" s="473"/>
      <c r="RKF6" s="473"/>
      <c r="RKG6" s="473"/>
      <c r="RKH6" s="473"/>
      <c r="RKI6" s="473"/>
      <c r="RKJ6" s="473"/>
      <c r="RKK6" s="473"/>
      <c r="RKL6" s="473"/>
      <c r="RKM6" s="473"/>
      <c r="RKN6" s="473"/>
      <c r="RKO6" s="473"/>
      <c r="RKP6" s="473"/>
      <c r="RKQ6" s="473"/>
      <c r="RKR6" s="473"/>
      <c r="RKS6" s="473"/>
      <c r="RKT6" s="473"/>
      <c r="RKU6" s="473"/>
      <c r="RKV6" s="473"/>
      <c r="RKW6" s="473"/>
      <c r="RKX6" s="473"/>
      <c r="RKY6" s="473"/>
      <c r="RKZ6" s="473"/>
      <c r="RLA6" s="473"/>
      <c r="RLB6" s="473"/>
      <c r="RLC6" s="473"/>
      <c r="RLD6" s="473"/>
      <c r="RLE6" s="473"/>
      <c r="RLF6" s="473"/>
      <c r="RLG6" s="473"/>
      <c r="RLH6" s="473"/>
      <c r="RLI6" s="473"/>
      <c r="RLJ6" s="473"/>
      <c r="RLK6" s="473"/>
      <c r="RLL6" s="473"/>
      <c r="RLM6" s="473"/>
      <c r="RLN6" s="473"/>
      <c r="RLO6" s="473"/>
      <c r="RLP6" s="473"/>
      <c r="RLQ6" s="473"/>
      <c r="RLR6" s="473"/>
      <c r="RLS6" s="473"/>
      <c r="RLT6" s="473"/>
      <c r="RLU6" s="473"/>
      <c r="RLV6" s="473"/>
      <c r="RLW6" s="473"/>
      <c r="RLX6" s="473"/>
      <c r="RLY6" s="473"/>
      <c r="RLZ6" s="473"/>
      <c r="RMA6" s="473"/>
      <c r="RMB6" s="473"/>
      <c r="RMC6" s="473"/>
      <c r="RMD6" s="473"/>
      <c r="RME6" s="473"/>
      <c r="RMF6" s="473"/>
      <c r="RMG6" s="473"/>
      <c r="RMH6" s="473"/>
      <c r="RMI6" s="473"/>
      <c r="RMJ6" s="473"/>
      <c r="RMK6" s="473"/>
      <c r="RML6" s="473"/>
      <c r="RMM6" s="473"/>
      <c r="RMN6" s="473"/>
      <c r="RMO6" s="473"/>
      <c r="RMP6" s="473"/>
      <c r="RMQ6" s="473"/>
      <c r="RMR6" s="473"/>
      <c r="RMS6" s="473"/>
      <c r="RMT6" s="473"/>
      <c r="RMU6" s="473"/>
      <c r="RMV6" s="473"/>
      <c r="RMW6" s="473"/>
      <c r="RMX6" s="473"/>
      <c r="RMY6" s="473"/>
      <c r="RMZ6" s="473"/>
      <c r="RNA6" s="473"/>
      <c r="RNB6" s="473"/>
      <c r="RNC6" s="473"/>
      <c r="RND6" s="473"/>
      <c r="RNE6" s="473"/>
      <c r="RNF6" s="473"/>
      <c r="RNG6" s="473"/>
      <c r="RNH6" s="473"/>
      <c r="RNI6" s="473"/>
      <c r="RNJ6" s="473"/>
      <c r="RNK6" s="473"/>
      <c r="RNL6" s="473"/>
      <c r="RNM6" s="473"/>
      <c r="RNN6" s="473"/>
      <c r="RNO6" s="473"/>
      <c r="RNP6" s="473"/>
      <c r="RNQ6" s="473"/>
      <c r="RNR6" s="473"/>
      <c r="RNS6" s="473"/>
      <c r="RNT6" s="473"/>
      <c r="RNU6" s="473"/>
      <c r="RNV6" s="473"/>
      <c r="RNW6" s="473"/>
      <c r="RNX6" s="473"/>
      <c r="RNY6" s="473"/>
      <c r="RNZ6" s="473"/>
      <c r="ROA6" s="473"/>
      <c r="ROB6" s="473"/>
      <c r="ROC6" s="473"/>
      <c r="ROD6" s="473"/>
      <c r="ROE6" s="473"/>
      <c r="ROF6" s="473"/>
      <c r="ROG6" s="473"/>
      <c r="ROH6" s="473"/>
      <c r="ROI6" s="473"/>
      <c r="ROJ6" s="473"/>
      <c r="ROK6" s="473"/>
      <c r="ROL6" s="473"/>
      <c r="ROM6" s="473"/>
      <c r="RON6" s="473"/>
      <c r="ROO6" s="473"/>
      <c r="ROP6" s="473"/>
      <c r="ROQ6" s="473"/>
      <c r="ROR6" s="473"/>
      <c r="ROS6" s="473"/>
      <c r="ROT6" s="473"/>
      <c r="ROU6" s="473"/>
      <c r="ROV6" s="473"/>
      <c r="ROW6" s="473"/>
      <c r="ROX6" s="473"/>
      <c r="ROY6" s="473"/>
      <c r="ROZ6" s="473"/>
      <c r="RPA6" s="473"/>
      <c r="RPB6" s="473"/>
      <c r="RPC6" s="473"/>
      <c r="RPD6" s="473"/>
      <c r="RPE6" s="473"/>
      <c r="RPF6" s="473"/>
      <c r="RPG6" s="473"/>
      <c r="RPH6" s="473"/>
      <c r="RPI6" s="473"/>
      <c r="RPJ6" s="473"/>
      <c r="RPK6" s="473"/>
      <c r="RPL6" s="473"/>
      <c r="RPM6" s="473"/>
      <c r="RPN6" s="473"/>
      <c r="RPO6" s="473"/>
      <c r="RPP6" s="473"/>
      <c r="RPQ6" s="473"/>
      <c r="RPR6" s="473"/>
      <c r="RPS6" s="473"/>
      <c r="RPT6" s="473"/>
      <c r="RPU6" s="473"/>
      <c r="RPV6" s="473"/>
      <c r="RPW6" s="473"/>
      <c r="RPX6" s="473"/>
      <c r="RPY6" s="473"/>
      <c r="RPZ6" s="473"/>
      <c r="RQA6" s="473"/>
      <c r="RQB6" s="473"/>
      <c r="RQC6" s="473"/>
      <c r="RQD6" s="473"/>
      <c r="RQE6" s="473"/>
      <c r="RQF6" s="473"/>
      <c r="RQG6" s="473"/>
      <c r="RQH6" s="473"/>
      <c r="RQI6" s="473"/>
      <c r="RQJ6" s="473"/>
      <c r="RQK6" s="473"/>
      <c r="RQL6" s="473"/>
      <c r="RQM6" s="473"/>
      <c r="RQN6" s="473"/>
      <c r="RQO6" s="473"/>
      <c r="RQP6" s="473"/>
      <c r="RQQ6" s="473"/>
      <c r="RQR6" s="473"/>
      <c r="RQS6" s="473"/>
      <c r="RQT6" s="473"/>
      <c r="RQU6" s="473"/>
      <c r="RQV6" s="473"/>
      <c r="RQW6" s="473"/>
      <c r="RQX6" s="473"/>
      <c r="RQY6" s="473"/>
      <c r="RQZ6" s="473"/>
      <c r="RRA6" s="473"/>
      <c r="RRB6" s="473"/>
      <c r="RRC6" s="473"/>
      <c r="RRD6" s="473"/>
      <c r="RRE6" s="473"/>
      <c r="RRF6" s="473"/>
      <c r="RRG6" s="473"/>
      <c r="RRH6" s="473"/>
      <c r="RRI6" s="473"/>
      <c r="RRJ6" s="473"/>
      <c r="RRK6" s="473"/>
      <c r="RRL6" s="473"/>
      <c r="RRM6" s="473"/>
      <c r="RRN6" s="473"/>
      <c r="RRO6" s="473"/>
      <c r="RRP6" s="473"/>
      <c r="RRQ6" s="473"/>
      <c r="RRR6" s="473"/>
      <c r="RRS6" s="473"/>
      <c r="RRT6" s="473"/>
      <c r="RRU6" s="473"/>
      <c r="RRV6" s="473"/>
      <c r="RRW6" s="473"/>
      <c r="RRX6" s="473"/>
      <c r="RRY6" s="473"/>
      <c r="RRZ6" s="473"/>
      <c r="RSA6" s="473"/>
      <c r="RSB6" s="473"/>
      <c r="RSC6" s="473"/>
      <c r="RSD6" s="473"/>
      <c r="RSE6" s="473"/>
      <c r="RSF6" s="473"/>
      <c r="RSG6" s="473"/>
      <c r="RSH6" s="473"/>
      <c r="RSI6" s="473"/>
      <c r="RSJ6" s="473"/>
      <c r="RSK6" s="473"/>
      <c r="RSL6" s="473"/>
      <c r="RSM6" s="473"/>
      <c r="RSN6" s="473"/>
      <c r="RSO6" s="473"/>
      <c r="RSP6" s="473"/>
      <c r="RSQ6" s="473"/>
      <c r="RSR6" s="473"/>
      <c r="RSS6" s="473"/>
      <c r="RST6" s="473"/>
      <c r="RSU6" s="473"/>
      <c r="RSV6" s="473"/>
      <c r="RSW6" s="473"/>
      <c r="RSX6" s="473"/>
      <c r="RSY6" s="473"/>
      <c r="RSZ6" s="473"/>
      <c r="RTA6" s="473"/>
      <c r="RTB6" s="473"/>
      <c r="RTC6" s="473"/>
      <c r="RTD6" s="473"/>
      <c r="RTE6" s="473"/>
      <c r="RTF6" s="473"/>
      <c r="RTG6" s="473"/>
      <c r="RTH6" s="473"/>
      <c r="RTI6" s="473"/>
      <c r="RTJ6" s="473"/>
      <c r="RTK6" s="473"/>
      <c r="RTL6" s="473"/>
      <c r="RTM6" s="473"/>
      <c r="RTN6" s="473"/>
      <c r="RTO6" s="473"/>
      <c r="RTP6" s="473"/>
      <c r="RTQ6" s="473"/>
      <c r="RTR6" s="473"/>
      <c r="RTS6" s="473"/>
      <c r="RTT6" s="473"/>
      <c r="RTU6" s="473"/>
      <c r="RTV6" s="473"/>
      <c r="RTW6" s="473"/>
      <c r="RTX6" s="473"/>
      <c r="RTY6" s="473"/>
      <c r="RTZ6" s="473"/>
      <c r="RUA6" s="473"/>
      <c r="RUB6" s="473"/>
      <c r="RUC6" s="473"/>
      <c r="RUD6" s="473"/>
      <c r="RUE6" s="473"/>
      <c r="RUF6" s="473"/>
      <c r="RUG6" s="473"/>
      <c r="RUH6" s="473"/>
      <c r="RUI6" s="473"/>
      <c r="RUJ6" s="473"/>
      <c r="RUK6" s="473"/>
      <c r="RUL6" s="473"/>
      <c r="RUM6" s="473"/>
      <c r="RUN6" s="473"/>
      <c r="RUO6" s="473"/>
      <c r="RUP6" s="473"/>
      <c r="RUQ6" s="473"/>
      <c r="RUR6" s="473"/>
      <c r="RUS6" s="473"/>
      <c r="RUT6" s="473"/>
      <c r="RUU6" s="473"/>
      <c r="RUV6" s="473"/>
      <c r="RUW6" s="473"/>
      <c r="RUX6" s="473"/>
      <c r="RUY6" s="473"/>
      <c r="RUZ6" s="473"/>
      <c r="RVA6" s="473"/>
      <c r="RVB6" s="473"/>
      <c r="RVC6" s="473"/>
      <c r="RVD6" s="473"/>
      <c r="RVE6" s="473"/>
      <c r="RVF6" s="473"/>
      <c r="RVG6" s="473"/>
      <c r="RVH6" s="473"/>
      <c r="RVI6" s="473"/>
      <c r="RVJ6" s="473"/>
      <c r="RVK6" s="473"/>
      <c r="RVL6" s="473"/>
      <c r="RVM6" s="473"/>
      <c r="RVN6" s="473"/>
      <c r="RVO6" s="473"/>
      <c r="RVP6" s="473"/>
      <c r="RVQ6" s="473"/>
      <c r="RVR6" s="473"/>
      <c r="RVS6" s="473"/>
      <c r="RVT6" s="473"/>
      <c r="RVU6" s="473"/>
      <c r="RVV6" s="473"/>
      <c r="RVW6" s="473"/>
      <c r="RVX6" s="473"/>
      <c r="RVY6" s="473"/>
      <c r="RVZ6" s="473"/>
      <c r="RWA6" s="473"/>
      <c r="RWB6" s="473"/>
      <c r="RWC6" s="473"/>
      <c r="RWD6" s="473"/>
      <c r="RWE6" s="473"/>
      <c r="RWF6" s="473"/>
      <c r="RWG6" s="473"/>
      <c r="RWH6" s="473"/>
      <c r="RWI6" s="473"/>
      <c r="RWJ6" s="473"/>
      <c r="RWK6" s="473"/>
      <c r="RWL6" s="473"/>
      <c r="RWM6" s="473"/>
      <c r="RWN6" s="473"/>
      <c r="RWO6" s="473"/>
      <c r="RWP6" s="473"/>
      <c r="RWQ6" s="473"/>
      <c r="RWR6" s="473"/>
      <c r="RWS6" s="473"/>
      <c r="RWT6" s="473"/>
      <c r="RWU6" s="473"/>
      <c r="RWV6" s="473"/>
      <c r="RWW6" s="473"/>
      <c r="RWX6" s="473"/>
      <c r="RWY6" s="473"/>
      <c r="RWZ6" s="473"/>
      <c r="RXA6" s="473"/>
      <c r="RXB6" s="473"/>
      <c r="RXC6" s="473"/>
      <c r="RXD6" s="473"/>
      <c r="RXE6" s="473"/>
      <c r="RXF6" s="473"/>
      <c r="RXG6" s="473"/>
      <c r="RXH6" s="473"/>
      <c r="RXI6" s="473"/>
      <c r="RXJ6" s="473"/>
      <c r="RXK6" s="473"/>
      <c r="RXL6" s="473"/>
      <c r="RXM6" s="473"/>
      <c r="RXN6" s="473"/>
      <c r="RXO6" s="473"/>
      <c r="RXP6" s="473"/>
      <c r="RXQ6" s="473"/>
      <c r="RXR6" s="473"/>
      <c r="RXS6" s="473"/>
      <c r="RXT6" s="473"/>
      <c r="RXU6" s="473"/>
      <c r="RXV6" s="473"/>
      <c r="RXW6" s="473"/>
      <c r="RXX6" s="473"/>
      <c r="RXY6" s="473"/>
      <c r="RXZ6" s="473"/>
      <c r="RYA6" s="473"/>
      <c r="RYB6" s="473"/>
      <c r="RYC6" s="473"/>
      <c r="RYD6" s="473"/>
      <c r="RYE6" s="473"/>
      <c r="RYF6" s="473"/>
      <c r="RYG6" s="473"/>
      <c r="RYH6" s="473"/>
      <c r="RYI6" s="473"/>
      <c r="RYJ6" s="473"/>
      <c r="RYK6" s="473"/>
      <c r="RYL6" s="473"/>
      <c r="RYM6" s="473"/>
      <c r="RYN6" s="473"/>
      <c r="RYO6" s="473"/>
      <c r="RYP6" s="473"/>
      <c r="RYQ6" s="473"/>
      <c r="RYR6" s="473"/>
      <c r="RYS6" s="473"/>
      <c r="RYT6" s="473"/>
      <c r="RYU6" s="473"/>
      <c r="RYV6" s="473"/>
      <c r="RYW6" s="473"/>
      <c r="RYX6" s="473"/>
      <c r="RYY6" s="473"/>
      <c r="RYZ6" s="473"/>
      <c r="RZA6" s="473"/>
      <c r="RZB6" s="473"/>
      <c r="RZC6" s="473"/>
      <c r="RZD6" s="473"/>
      <c r="RZE6" s="473"/>
      <c r="RZF6" s="473"/>
      <c r="RZG6" s="473"/>
      <c r="RZH6" s="473"/>
      <c r="RZI6" s="473"/>
      <c r="RZJ6" s="473"/>
      <c r="RZK6" s="473"/>
      <c r="RZL6" s="473"/>
      <c r="RZM6" s="473"/>
      <c r="RZN6" s="473"/>
      <c r="RZO6" s="473"/>
      <c r="RZP6" s="473"/>
      <c r="RZQ6" s="473"/>
      <c r="RZR6" s="473"/>
      <c r="RZS6" s="473"/>
      <c r="RZT6" s="473"/>
      <c r="RZU6" s="473"/>
      <c r="RZV6" s="473"/>
      <c r="RZW6" s="473"/>
      <c r="RZX6" s="473"/>
      <c r="RZY6" s="473"/>
      <c r="RZZ6" s="473"/>
      <c r="SAA6" s="473"/>
      <c r="SAB6" s="473"/>
      <c r="SAC6" s="473"/>
      <c r="SAD6" s="473"/>
      <c r="SAE6" s="473"/>
      <c r="SAF6" s="473"/>
      <c r="SAG6" s="473"/>
      <c r="SAH6" s="473"/>
      <c r="SAI6" s="473"/>
      <c r="SAJ6" s="473"/>
      <c r="SAK6" s="473"/>
      <c r="SAL6" s="473"/>
      <c r="SAM6" s="473"/>
      <c r="SAN6" s="473"/>
      <c r="SAO6" s="473"/>
      <c r="SAP6" s="473"/>
      <c r="SAQ6" s="473"/>
      <c r="SAR6" s="473"/>
      <c r="SAS6" s="473"/>
      <c r="SAT6" s="473"/>
      <c r="SAU6" s="473"/>
      <c r="SAV6" s="473"/>
      <c r="SAW6" s="473"/>
      <c r="SAX6" s="473"/>
      <c r="SAY6" s="473"/>
      <c r="SAZ6" s="473"/>
      <c r="SBA6" s="473"/>
      <c r="SBB6" s="473"/>
      <c r="SBC6" s="473"/>
      <c r="SBD6" s="473"/>
      <c r="SBE6" s="473"/>
      <c r="SBF6" s="473"/>
      <c r="SBG6" s="473"/>
      <c r="SBH6" s="473"/>
      <c r="SBI6" s="473"/>
      <c r="SBJ6" s="473"/>
      <c r="SBK6" s="473"/>
      <c r="SBL6" s="473"/>
      <c r="SBM6" s="473"/>
      <c r="SBN6" s="473"/>
      <c r="SBO6" s="473"/>
      <c r="SBP6" s="473"/>
      <c r="SBQ6" s="473"/>
      <c r="SBR6" s="473"/>
      <c r="SBS6" s="473"/>
      <c r="SBT6" s="473"/>
      <c r="SBU6" s="473"/>
      <c r="SBV6" s="473"/>
      <c r="SBW6" s="473"/>
      <c r="SBX6" s="473"/>
      <c r="SBY6" s="473"/>
      <c r="SBZ6" s="473"/>
      <c r="SCA6" s="473"/>
      <c r="SCB6" s="473"/>
      <c r="SCC6" s="473"/>
      <c r="SCD6" s="473"/>
      <c r="SCE6" s="473"/>
      <c r="SCF6" s="473"/>
      <c r="SCG6" s="473"/>
      <c r="SCH6" s="473"/>
      <c r="SCI6" s="473"/>
      <c r="SCJ6" s="473"/>
      <c r="SCK6" s="473"/>
      <c r="SCL6" s="473"/>
      <c r="SCM6" s="473"/>
      <c r="SCN6" s="473"/>
      <c r="SCO6" s="473"/>
      <c r="SCP6" s="473"/>
      <c r="SCQ6" s="473"/>
      <c r="SCR6" s="473"/>
      <c r="SCS6" s="473"/>
      <c r="SCT6" s="473"/>
      <c r="SCU6" s="473"/>
      <c r="SCV6" s="473"/>
      <c r="SCW6" s="473"/>
      <c r="SCX6" s="473"/>
      <c r="SCY6" s="473"/>
      <c r="SCZ6" s="473"/>
      <c r="SDA6" s="473"/>
      <c r="SDB6" s="473"/>
      <c r="SDC6" s="473"/>
      <c r="SDD6" s="473"/>
      <c r="SDE6" s="473"/>
      <c r="SDF6" s="473"/>
      <c r="SDG6" s="473"/>
      <c r="SDH6" s="473"/>
      <c r="SDI6" s="473"/>
      <c r="SDJ6" s="473"/>
      <c r="SDK6" s="473"/>
      <c r="SDL6" s="473"/>
      <c r="SDM6" s="473"/>
      <c r="SDN6" s="473"/>
      <c r="SDO6" s="473"/>
      <c r="SDP6" s="473"/>
      <c r="SDQ6" s="473"/>
      <c r="SDR6" s="473"/>
      <c r="SDS6" s="473"/>
      <c r="SDT6" s="473"/>
      <c r="SDU6" s="473"/>
      <c r="SDV6" s="473"/>
      <c r="SDW6" s="473"/>
      <c r="SDX6" s="473"/>
      <c r="SDY6" s="473"/>
      <c r="SDZ6" s="473"/>
      <c r="SEA6" s="473"/>
      <c r="SEB6" s="473"/>
      <c r="SEC6" s="473"/>
      <c r="SED6" s="473"/>
      <c r="SEE6" s="473"/>
      <c r="SEF6" s="473"/>
      <c r="SEG6" s="473"/>
      <c r="SEH6" s="473"/>
      <c r="SEI6" s="473"/>
      <c r="SEJ6" s="473"/>
      <c r="SEK6" s="473"/>
      <c r="SEL6" s="473"/>
      <c r="SEM6" s="473"/>
      <c r="SEN6" s="473"/>
      <c r="SEO6" s="473"/>
      <c r="SEP6" s="473"/>
      <c r="SEQ6" s="473"/>
      <c r="SER6" s="473"/>
      <c r="SES6" s="473"/>
      <c r="SET6" s="473"/>
      <c r="SEU6" s="473"/>
      <c r="SEV6" s="473"/>
      <c r="SEW6" s="473"/>
      <c r="SEX6" s="473"/>
      <c r="SEY6" s="473"/>
      <c r="SEZ6" s="473"/>
      <c r="SFA6" s="473"/>
      <c r="SFB6" s="473"/>
      <c r="SFC6" s="473"/>
      <c r="SFD6" s="473"/>
      <c r="SFE6" s="473"/>
      <c r="SFF6" s="473"/>
      <c r="SFG6" s="473"/>
      <c r="SFH6" s="473"/>
      <c r="SFI6" s="473"/>
      <c r="SFJ6" s="473"/>
      <c r="SFK6" s="473"/>
      <c r="SFL6" s="473"/>
      <c r="SFM6" s="473"/>
      <c r="SFN6" s="473"/>
      <c r="SFO6" s="473"/>
      <c r="SFP6" s="473"/>
      <c r="SFQ6" s="473"/>
      <c r="SFR6" s="473"/>
      <c r="SFS6" s="473"/>
      <c r="SFT6" s="473"/>
      <c r="SFU6" s="473"/>
      <c r="SFV6" s="473"/>
      <c r="SFW6" s="473"/>
      <c r="SFX6" s="473"/>
      <c r="SFY6" s="473"/>
      <c r="SFZ6" s="473"/>
      <c r="SGA6" s="473"/>
      <c r="SGB6" s="473"/>
      <c r="SGC6" s="473"/>
      <c r="SGD6" s="473"/>
      <c r="SGE6" s="473"/>
      <c r="SGF6" s="473"/>
      <c r="SGG6" s="473"/>
      <c r="SGH6" s="473"/>
      <c r="SGI6" s="473"/>
      <c r="SGJ6" s="473"/>
      <c r="SGK6" s="473"/>
      <c r="SGL6" s="473"/>
      <c r="SGM6" s="473"/>
      <c r="SGN6" s="473"/>
      <c r="SGO6" s="473"/>
      <c r="SGP6" s="473"/>
      <c r="SGQ6" s="473"/>
      <c r="SGR6" s="473"/>
      <c r="SGS6" s="473"/>
      <c r="SGT6" s="473"/>
      <c r="SGU6" s="473"/>
      <c r="SGV6" s="473"/>
      <c r="SGW6" s="473"/>
      <c r="SGX6" s="473"/>
      <c r="SGY6" s="473"/>
      <c r="SGZ6" s="473"/>
      <c r="SHA6" s="473"/>
      <c r="SHB6" s="473"/>
      <c r="SHC6" s="473"/>
      <c r="SHD6" s="473"/>
      <c r="SHE6" s="473"/>
      <c r="SHF6" s="473"/>
      <c r="SHG6" s="473"/>
      <c r="SHH6" s="473"/>
      <c r="SHI6" s="473"/>
      <c r="SHJ6" s="473"/>
      <c r="SHK6" s="473"/>
      <c r="SHL6" s="473"/>
      <c r="SHM6" s="473"/>
      <c r="SHN6" s="473"/>
      <c r="SHO6" s="473"/>
      <c r="SHP6" s="473"/>
      <c r="SHQ6" s="473"/>
      <c r="SHR6" s="473"/>
      <c r="SHS6" s="473"/>
      <c r="SHT6" s="473"/>
      <c r="SHU6" s="473"/>
      <c r="SHV6" s="473"/>
      <c r="SHW6" s="473"/>
      <c r="SHX6" s="473"/>
      <c r="SHY6" s="473"/>
      <c r="SHZ6" s="473"/>
      <c r="SIA6" s="473"/>
      <c r="SIB6" s="473"/>
      <c r="SIC6" s="473"/>
      <c r="SID6" s="473"/>
      <c r="SIE6" s="473"/>
      <c r="SIF6" s="473"/>
      <c r="SIG6" s="473"/>
      <c r="SIH6" s="473"/>
      <c r="SII6" s="473"/>
      <c r="SIJ6" s="473"/>
      <c r="SIK6" s="473"/>
      <c r="SIL6" s="473"/>
      <c r="SIM6" s="473"/>
      <c r="SIN6" s="473"/>
      <c r="SIO6" s="473"/>
      <c r="SIP6" s="473"/>
      <c r="SIQ6" s="473"/>
      <c r="SIR6" s="473"/>
      <c r="SIS6" s="473"/>
      <c r="SIT6" s="473"/>
      <c r="SIU6" s="473"/>
      <c r="SIV6" s="473"/>
      <c r="SIW6" s="473"/>
      <c r="SIX6" s="473"/>
      <c r="SIY6" s="473"/>
      <c r="SIZ6" s="473"/>
      <c r="SJA6" s="473"/>
      <c r="SJB6" s="473"/>
      <c r="SJC6" s="473"/>
      <c r="SJD6" s="473"/>
      <c r="SJE6" s="473"/>
      <c r="SJF6" s="473"/>
      <c r="SJG6" s="473"/>
      <c r="SJH6" s="473"/>
      <c r="SJI6" s="473"/>
      <c r="SJJ6" s="473"/>
      <c r="SJK6" s="473"/>
      <c r="SJL6" s="473"/>
      <c r="SJM6" s="473"/>
      <c r="SJN6" s="473"/>
      <c r="SJO6" s="473"/>
      <c r="SJP6" s="473"/>
      <c r="SJQ6" s="473"/>
      <c r="SJR6" s="473"/>
      <c r="SJS6" s="473"/>
      <c r="SJT6" s="473"/>
      <c r="SJU6" s="473"/>
      <c r="SJV6" s="473"/>
      <c r="SJW6" s="473"/>
      <c r="SJX6" s="473"/>
      <c r="SJY6" s="473"/>
      <c r="SJZ6" s="473"/>
      <c r="SKA6" s="473"/>
      <c r="SKB6" s="473"/>
      <c r="SKC6" s="473"/>
      <c r="SKD6" s="473"/>
      <c r="SKE6" s="473"/>
      <c r="SKF6" s="473"/>
      <c r="SKG6" s="473"/>
      <c r="SKH6" s="473"/>
      <c r="SKI6" s="473"/>
      <c r="SKJ6" s="473"/>
      <c r="SKK6" s="473"/>
      <c r="SKL6" s="473"/>
      <c r="SKM6" s="473"/>
      <c r="SKN6" s="473"/>
      <c r="SKO6" s="473"/>
      <c r="SKP6" s="473"/>
      <c r="SKQ6" s="473"/>
      <c r="SKR6" s="473"/>
      <c r="SKS6" s="473"/>
      <c r="SKT6" s="473"/>
      <c r="SKU6" s="473"/>
      <c r="SKV6" s="473"/>
      <c r="SKW6" s="473"/>
      <c r="SKX6" s="473"/>
      <c r="SKY6" s="473"/>
      <c r="SKZ6" s="473"/>
      <c r="SLA6" s="473"/>
      <c r="SLB6" s="473"/>
      <c r="SLC6" s="473"/>
      <c r="SLD6" s="473"/>
      <c r="SLE6" s="473"/>
      <c r="SLF6" s="473"/>
      <c r="SLG6" s="473"/>
      <c r="SLH6" s="473"/>
      <c r="SLI6" s="473"/>
      <c r="SLJ6" s="473"/>
      <c r="SLK6" s="473"/>
      <c r="SLL6" s="473"/>
      <c r="SLM6" s="473"/>
      <c r="SLN6" s="473"/>
      <c r="SLO6" s="473"/>
      <c r="SLP6" s="473"/>
      <c r="SLQ6" s="473"/>
      <c r="SLR6" s="473"/>
      <c r="SLS6" s="473"/>
      <c r="SLT6" s="473"/>
      <c r="SLU6" s="473"/>
      <c r="SLV6" s="473"/>
      <c r="SLW6" s="473"/>
      <c r="SLX6" s="473"/>
      <c r="SLY6" s="473"/>
      <c r="SLZ6" s="473"/>
      <c r="SMA6" s="473"/>
      <c r="SMB6" s="473"/>
      <c r="SMC6" s="473"/>
      <c r="SMD6" s="473"/>
      <c r="SME6" s="473"/>
      <c r="SMF6" s="473"/>
      <c r="SMG6" s="473"/>
      <c r="SMH6" s="473"/>
      <c r="SMI6" s="473"/>
      <c r="SMJ6" s="473"/>
      <c r="SMK6" s="473"/>
      <c r="SML6" s="473"/>
      <c r="SMM6" s="473"/>
      <c r="SMN6" s="473"/>
      <c r="SMO6" s="473"/>
      <c r="SMP6" s="473"/>
      <c r="SMQ6" s="473"/>
      <c r="SMR6" s="473"/>
      <c r="SMS6" s="473"/>
      <c r="SMT6" s="473"/>
      <c r="SMU6" s="473"/>
      <c r="SMV6" s="473"/>
      <c r="SMW6" s="473"/>
      <c r="SMX6" s="473"/>
      <c r="SMY6" s="473"/>
      <c r="SMZ6" s="473"/>
      <c r="SNA6" s="473"/>
      <c r="SNB6" s="473"/>
      <c r="SNC6" s="473"/>
      <c r="SND6" s="473"/>
      <c r="SNE6" s="473"/>
      <c r="SNF6" s="473"/>
      <c r="SNG6" s="473"/>
      <c r="SNH6" s="473"/>
      <c r="SNI6" s="473"/>
      <c r="SNJ6" s="473"/>
      <c r="SNK6" s="473"/>
      <c r="SNL6" s="473"/>
      <c r="SNM6" s="473"/>
      <c r="SNN6" s="473"/>
      <c r="SNO6" s="473"/>
      <c r="SNP6" s="473"/>
      <c r="SNQ6" s="473"/>
      <c r="SNR6" s="473"/>
      <c r="SNS6" s="473"/>
      <c r="SNT6" s="473"/>
      <c r="SNU6" s="473"/>
      <c r="SNV6" s="473"/>
      <c r="SNW6" s="473"/>
      <c r="SNX6" s="473"/>
      <c r="SNY6" s="473"/>
      <c r="SNZ6" s="473"/>
      <c r="SOA6" s="473"/>
      <c r="SOB6" s="473"/>
      <c r="SOC6" s="473"/>
      <c r="SOD6" s="473"/>
      <c r="SOE6" s="473"/>
      <c r="SOF6" s="473"/>
      <c r="SOG6" s="473"/>
      <c r="SOH6" s="473"/>
      <c r="SOI6" s="473"/>
      <c r="SOJ6" s="473"/>
      <c r="SOK6" s="473"/>
      <c r="SOL6" s="473"/>
      <c r="SOM6" s="473"/>
      <c r="SON6" s="473"/>
      <c r="SOO6" s="473"/>
      <c r="SOP6" s="473"/>
      <c r="SOQ6" s="473"/>
      <c r="SOR6" s="473"/>
      <c r="SOS6" s="473"/>
      <c r="SOT6" s="473"/>
      <c r="SOU6" s="473"/>
      <c r="SOV6" s="473"/>
      <c r="SOW6" s="473"/>
      <c r="SOX6" s="473"/>
      <c r="SOY6" s="473"/>
      <c r="SOZ6" s="473"/>
      <c r="SPA6" s="473"/>
      <c r="SPB6" s="473"/>
      <c r="SPC6" s="473"/>
      <c r="SPD6" s="473"/>
      <c r="SPE6" s="473"/>
      <c r="SPF6" s="473"/>
      <c r="SPG6" s="473"/>
      <c r="SPH6" s="473"/>
      <c r="SPI6" s="473"/>
      <c r="SPJ6" s="473"/>
      <c r="SPK6" s="473"/>
      <c r="SPL6" s="473"/>
      <c r="SPM6" s="473"/>
      <c r="SPN6" s="473"/>
      <c r="SPO6" s="473"/>
      <c r="SPP6" s="473"/>
      <c r="SPQ6" s="473"/>
      <c r="SPR6" s="473"/>
      <c r="SPS6" s="473"/>
      <c r="SPT6" s="473"/>
      <c r="SPU6" s="473"/>
      <c r="SPV6" s="473"/>
      <c r="SPW6" s="473"/>
      <c r="SPX6" s="473"/>
      <c r="SPY6" s="473"/>
      <c r="SPZ6" s="473"/>
      <c r="SQA6" s="473"/>
      <c r="SQB6" s="473"/>
      <c r="SQC6" s="473"/>
      <c r="SQD6" s="473"/>
      <c r="SQE6" s="473"/>
      <c r="SQF6" s="473"/>
      <c r="SQG6" s="473"/>
      <c r="SQH6" s="473"/>
      <c r="SQI6" s="473"/>
      <c r="SQJ6" s="473"/>
      <c r="SQK6" s="473"/>
      <c r="SQL6" s="473"/>
      <c r="SQM6" s="473"/>
      <c r="SQN6" s="473"/>
      <c r="SQO6" s="473"/>
      <c r="SQP6" s="473"/>
      <c r="SQQ6" s="473"/>
      <c r="SQR6" s="473"/>
      <c r="SQS6" s="473"/>
      <c r="SQT6" s="473"/>
      <c r="SQU6" s="473"/>
      <c r="SQV6" s="473"/>
      <c r="SQW6" s="473"/>
      <c r="SQX6" s="473"/>
      <c r="SQY6" s="473"/>
      <c r="SQZ6" s="473"/>
      <c r="SRA6" s="473"/>
      <c r="SRB6" s="473"/>
      <c r="SRC6" s="473"/>
      <c r="SRD6" s="473"/>
      <c r="SRE6" s="473"/>
      <c r="SRF6" s="473"/>
      <c r="SRG6" s="473"/>
      <c r="SRH6" s="473"/>
      <c r="SRI6" s="473"/>
      <c r="SRJ6" s="473"/>
      <c r="SRK6" s="473"/>
      <c r="SRL6" s="473"/>
      <c r="SRM6" s="473"/>
      <c r="SRN6" s="473"/>
      <c r="SRO6" s="473"/>
      <c r="SRP6" s="473"/>
      <c r="SRQ6" s="473"/>
      <c r="SRR6" s="473"/>
      <c r="SRS6" s="473"/>
      <c r="SRT6" s="473"/>
      <c r="SRU6" s="473"/>
      <c r="SRV6" s="473"/>
      <c r="SRW6" s="473"/>
      <c r="SRX6" s="473"/>
      <c r="SRY6" s="473"/>
      <c r="SRZ6" s="473"/>
      <c r="SSA6" s="473"/>
      <c r="SSB6" s="473"/>
      <c r="SSC6" s="473"/>
      <c r="SSD6" s="473"/>
      <c r="SSE6" s="473"/>
      <c r="SSF6" s="473"/>
      <c r="SSG6" s="473"/>
      <c r="SSH6" s="473"/>
      <c r="SSI6" s="473"/>
      <c r="SSJ6" s="473"/>
      <c r="SSK6" s="473"/>
      <c r="SSL6" s="473"/>
      <c r="SSM6" s="473"/>
      <c r="SSN6" s="473"/>
      <c r="SSO6" s="473"/>
      <c r="SSP6" s="473"/>
      <c r="SSQ6" s="473"/>
      <c r="SSR6" s="473"/>
      <c r="SSS6" s="473"/>
      <c r="SST6" s="473"/>
      <c r="SSU6" s="473"/>
      <c r="SSV6" s="473"/>
      <c r="SSW6" s="473"/>
      <c r="SSX6" s="473"/>
      <c r="SSY6" s="473"/>
      <c r="SSZ6" s="473"/>
      <c r="STA6" s="473"/>
      <c r="STB6" s="473"/>
      <c r="STC6" s="473"/>
      <c r="STD6" s="473"/>
      <c r="STE6" s="473"/>
      <c r="STF6" s="473"/>
      <c r="STG6" s="473"/>
      <c r="STH6" s="473"/>
      <c r="STI6" s="473"/>
      <c r="STJ6" s="473"/>
      <c r="STK6" s="473"/>
      <c r="STL6" s="473"/>
      <c r="STM6" s="473"/>
      <c r="STN6" s="473"/>
      <c r="STO6" s="473"/>
      <c r="STP6" s="473"/>
      <c r="STQ6" s="473"/>
      <c r="STR6" s="473"/>
      <c r="STS6" s="473"/>
      <c r="STT6" s="473"/>
      <c r="STU6" s="473"/>
      <c r="STV6" s="473"/>
      <c r="STW6" s="473"/>
      <c r="STX6" s="473"/>
      <c r="STY6" s="473"/>
      <c r="STZ6" s="473"/>
      <c r="SUA6" s="473"/>
      <c r="SUB6" s="473"/>
      <c r="SUC6" s="473"/>
      <c r="SUD6" s="473"/>
      <c r="SUE6" s="473"/>
      <c r="SUF6" s="473"/>
      <c r="SUG6" s="473"/>
      <c r="SUH6" s="473"/>
      <c r="SUI6" s="473"/>
      <c r="SUJ6" s="473"/>
      <c r="SUK6" s="473"/>
      <c r="SUL6" s="473"/>
      <c r="SUM6" s="473"/>
      <c r="SUN6" s="473"/>
      <c r="SUO6" s="473"/>
      <c r="SUP6" s="473"/>
      <c r="SUQ6" s="473"/>
      <c r="SUR6" s="473"/>
      <c r="SUS6" s="473"/>
      <c r="SUT6" s="473"/>
      <c r="SUU6" s="473"/>
      <c r="SUV6" s="473"/>
      <c r="SUW6" s="473"/>
      <c r="SUX6" s="473"/>
      <c r="SUY6" s="473"/>
      <c r="SUZ6" s="473"/>
      <c r="SVA6" s="473"/>
      <c r="SVB6" s="473"/>
      <c r="SVC6" s="473"/>
      <c r="SVD6" s="473"/>
      <c r="SVE6" s="473"/>
      <c r="SVF6" s="473"/>
      <c r="SVG6" s="473"/>
      <c r="SVH6" s="473"/>
      <c r="SVI6" s="473"/>
      <c r="SVJ6" s="473"/>
      <c r="SVK6" s="473"/>
      <c r="SVL6" s="473"/>
      <c r="SVM6" s="473"/>
      <c r="SVN6" s="473"/>
      <c r="SVO6" s="473"/>
      <c r="SVP6" s="473"/>
      <c r="SVQ6" s="473"/>
      <c r="SVR6" s="473"/>
      <c r="SVS6" s="473"/>
      <c r="SVT6" s="473"/>
      <c r="SVU6" s="473"/>
      <c r="SVV6" s="473"/>
      <c r="SVW6" s="473"/>
      <c r="SVX6" s="473"/>
      <c r="SVY6" s="473"/>
      <c r="SVZ6" s="473"/>
      <c r="SWA6" s="473"/>
      <c r="SWB6" s="473"/>
      <c r="SWC6" s="473"/>
      <c r="SWD6" s="473"/>
      <c r="SWE6" s="473"/>
      <c r="SWF6" s="473"/>
      <c r="SWG6" s="473"/>
      <c r="SWH6" s="473"/>
      <c r="SWI6" s="473"/>
      <c r="SWJ6" s="473"/>
      <c r="SWK6" s="473"/>
      <c r="SWL6" s="473"/>
      <c r="SWM6" s="473"/>
      <c r="SWN6" s="473"/>
      <c r="SWO6" s="473"/>
      <c r="SWP6" s="473"/>
      <c r="SWQ6" s="473"/>
      <c r="SWR6" s="473"/>
      <c r="SWS6" s="473"/>
      <c r="SWT6" s="473"/>
      <c r="SWU6" s="473"/>
      <c r="SWV6" s="473"/>
      <c r="SWW6" s="473"/>
      <c r="SWX6" s="473"/>
      <c r="SWY6" s="473"/>
      <c r="SWZ6" s="473"/>
      <c r="SXA6" s="473"/>
      <c r="SXB6" s="473"/>
      <c r="SXC6" s="473"/>
      <c r="SXD6" s="473"/>
      <c r="SXE6" s="473"/>
      <c r="SXF6" s="473"/>
      <c r="SXG6" s="473"/>
      <c r="SXH6" s="473"/>
      <c r="SXI6" s="473"/>
      <c r="SXJ6" s="473"/>
      <c r="SXK6" s="473"/>
      <c r="SXL6" s="473"/>
      <c r="SXM6" s="473"/>
      <c r="SXN6" s="473"/>
      <c r="SXO6" s="473"/>
      <c r="SXP6" s="473"/>
      <c r="SXQ6" s="473"/>
      <c r="SXR6" s="473"/>
      <c r="SXS6" s="473"/>
      <c r="SXT6" s="473"/>
      <c r="SXU6" s="473"/>
      <c r="SXV6" s="473"/>
      <c r="SXW6" s="473"/>
      <c r="SXX6" s="473"/>
      <c r="SXY6" s="473"/>
      <c r="SXZ6" s="473"/>
      <c r="SYA6" s="473"/>
      <c r="SYB6" s="473"/>
      <c r="SYC6" s="473"/>
      <c r="SYD6" s="473"/>
      <c r="SYE6" s="473"/>
      <c r="SYF6" s="473"/>
      <c r="SYG6" s="473"/>
      <c r="SYH6" s="473"/>
      <c r="SYI6" s="473"/>
      <c r="SYJ6" s="473"/>
      <c r="SYK6" s="473"/>
      <c r="SYL6" s="473"/>
      <c r="SYM6" s="473"/>
      <c r="SYN6" s="473"/>
      <c r="SYO6" s="473"/>
      <c r="SYP6" s="473"/>
      <c r="SYQ6" s="473"/>
      <c r="SYR6" s="473"/>
      <c r="SYS6" s="473"/>
      <c r="SYT6" s="473"/>
      <c r="SYU6" s="473"/>
      <c r="SYV6" s="473"/>
      <c r="SYW6" s="473"/>
      <c r="SYX6" s="473"/>
      <c r="SYY6" s="473"/>
      <c r="SYZ6" s="473"/>
      <c r="SZA6" s="473"/>
      <c r="SZB6" s="473"/>
      <c r="SZC6" s="473"/>
      <c r="SZD6" s="473"/>
      <c r="SZE6" s="473"/>
      <c r="SZF6" s="473"/>
      <c r="SZG6" s="473"/>
      <c r="SZH6" s="473"/>
      <c r="SZI6" s="473"/>
      <c r="SZJ6" s="473"/>
      <c r="SZK6" s="473"/>
      <c r="SZL6" s="473"/>
      <c r="SZM6" s="473"/>
      <c r="SZN6" s="473"/>
      <c r="SZO6" s="473"/>
      <c r="SZP6" s="473"/>
      <c r="SZQ6" s="473"/>
      <c r="SZR6" s="473"/>
      <c r="SZS6" s="473"/>
      <c r="SZT6" s="473"/>
      <c r="SZU6" s="473"/>
      <c r="SZV6" s="473"/>
      <c r="SZW6" s="473"/>
      <c r="SZX6" s="473"/>
      <c r="SZY6" s="473"/>
      <c r="SZZ6" s="473"/>
      <c r="TAA6" s="473"/>
      <c r="TAB6" s="473"/>
      <c r="TAC6" s="473"/>
      <c r="TAD6" s="473"/>
      <c r="TAE6" s="473"/>
      <c r="TAF6" s="473"/>
      <c r="TAG6" s="473"/>
      <c r="TAH6" s="473"/>
      <c r="TAI6" s="473"/>
      <c r="TAJ6" s="473"/>
      <c r="TAK6" s="473"/>
      <c r="TAL6" s="473"/>
      <c r="TAM6" s="473"/>
      <c r="TAN6" s="473"/>
      <c r="TAO6" s="473"/>
      <c r="TAP6" s="473"/>
      <c r="TAQ6" s="473"/>
      <c r="TAR6" s="473"/>
      <c r="TAS6" s="473"/>
      <c r="TAT6" s="473"/>
      <c r="TAU6" s="473"/>
      <c r="TAV6" s="473"/>
      <c r="TAW6" s="473"/>
      <c r="TAX6" s="473"/>
      <c r="TAY6" s="473"/>
      <c r="TAZ6" s="473"/>
      <c r="TBA6" s="473"/>
      <c r="TBB6" s="473"/>
      <c r="TBC6" s="473"/>
      <c r="TBD6" s="473"/>
      <c r="TBE6" s="473"/>
      <c r="TBF6" s="473"/>
      <c r="TBG6" s="473"/>
      <c r="TBH6" s="473"/>
      <c r="TBI6" s="473"/>
      <c r="TBJ6" s="473"/>
      <c r="TBK6" s="473"/>
      <c r="TBL6" s="473"/>
      <c r="TBM6" s="473"/>
      <c r="TBN6" s="473"/>
      <c r="TBO6" s="473"/>
      <c r="TBP6" s="473"/>
      <c r="TBQ6" s="473"/>
      <c r="TBR6" s="473"/>
      <c r="TBS6" s="473"/>
      <c r="TBT6" s="473"/>
      <c r="TBU6" s="473"/>
      <c r="TBV6" s="473"/>
      <c r="TBW6" s="473"/>
      <c r="TBX6" s="473"/>
      <c r="TBY6" s="473"/>
      <c r="TBZ6" s="473"/>
      <c r="TCA6" s="473"/>
      <c r="TCB6" s="473"/>
      <c r="TCC6" s="473"/>
      <c r="TCD6" s="473"/>
      <c r="TCE6" s="473"/>
      <c r="TCF6" s="473"/>
      <c r="TCG6" s="473"/>
      <c r="TCH6" s="473"/>
      <c r="TCI6" s="473"/>
      <c r="TCJ6" s="473"/>
      <c r="TCK6" s="473"/>
      <c r="TCL6" s="473"/>
      <c r="TCM6" s="473"/>
      <c r="TCN6" s="473"/>
      <c r="TCO6" s="473"/>
      <c r="TCP6" s="473"/>
      <c r="TCQ6" s="473"/>
      <c r="TCR6" s="473"/>
      <c r="TCS6" s="473"/>
      <c r="TCT6" s="473"/>
      <c r="TCU6" s="473"/>
      <c r="TCV6" s="473"/>
      <c r="TCW6" s="473"/>
      <c r="TCX6" s="473"/>
      <c r="TCY6" s="473"/>
      <c r="TCZ6" s="473"/>
      <c r="TDA6" s="473"/>
      <c r="TDB6" s="473"/>
      <c r="TDC6" s="473"/>
      <c r="TDD6" s="473"/>
      <c r="TDE6" s="473"/>
      <c r="TDF6" s="473"/>
      <c r="TDG6" s="473"/>
      <c r="TDH6" s="473"/>
      <c r="TDI6" s="473"/>
      <c r="TDJ6" s="473"/>
      <c r="TDK6" s="473"/>
      <c r="TDL6" s="473"/>
      <c r="TDM6" s="473"/>
      <c r="TDN6" s="473"/>
      <c r="TDO6" s="473"/>
      <c r="TDP6" s="473"/>
      <c r="TDQ6" s="473"/>
      <c r="TDR6" s="473"/>
      <c r="TDS6" s="473"/>
      <c r="TDT6" s="473"/>
      <c r="TDU6" s="473"/>
      <c r="TDV6" s="473"/>
      <c r="TDW6" s="473"/>
      <c r="TDX6" s="473"/>
      <c r="TDY6" s="473"/>
      <c r="TDZ6" s="473"/>
      <c r="TEA6" s="473"/>
      <c r="TEB6" s="473"/>
      <c r="TEC6" s="473"/>
      <c r="TED6" s="473"/>
      <c r="TEE6" s="473"/>
      <c r="TEF6" s="473"/>
      <c r="TEG6" s="473"/>
      <c r="TEH6" s="473"/>
      <c r="TEI6" s="473"/>
      <c r="TEJ6" s="473"/>
      <c r="TEK6" s="473"/>
      <c r="TEL6" s="473"/>
      <c r="TEM6" s="473"/>
      <c r="TEN6" s="473"/>
      <c r="TEO6" s="473"/>
      <c r="TEP6" s="473"/>
      <c r="TEQ6" s="473"/>
      <c r="TER6" s="473"/>
      <c r="TES6" s="473"/>
      <c r="TET6" s="473"/>
      <c r="TEU6" s="473"/>
      <c r="TEV6" s="473"/>
      <c r="TEW6" s="473"/>
      <c r="TEX6" s="473"/>
      <c r="TEY6" s="473"/>
      <c r="TEZ6" s="473"/>
      <c r="TFA6" s="473"/>
      <c r="TFB6" s="473"/>
      <c r="TFC6" s="473"/>
      <c r="TFD6" s="473"/>
      <c r="TFE6" s="473"/>
      <c r="TFF6" s="473"/>
      <c r="TFG6" s="473"/>
      <c r="TFH6" s="473"/>
      <c r="TFI6" s="473"/>
      <c r="TFJ6" s="473"/>
      <c r="TFK6" s="473"/>
      <c r="TFL6" s="473"/>
      <c r="TFM6" s="473"/>
      <c r="TFN6" s="473"/>
      <c r="TFO6" s="473"/>
      <c r="TFP6" s="473"/>
      <c r="TFQ6" s="473"/>
      <c r="TFR6" s="473"/>
      <c r="TFS6" s="473"/>
      <c r="TFT6" s="473"/>
      <c r="TFU6" s="473"/>
      <c r="TFV6" s="473"/>
      <c r="TFW6" s="473"/>
      <c r="TFX6" s="473"/>
      <c r="TFY6" s="473"/>
      <c r="TFZ6" s="473"/>
      <c r="TGA6" s="473"/>
      <c r="TGB6" s="473"/>
      <c r="TGC6" s="473"/>
      <c r="TGD6" s="473"/>
      <c r="TGE6" s="473"/>
      <c r="TGF6" s="473"/>
      <c r="TGG6" s="473"/>
      <c r="TGH6" s="473"/>
      <c r="TGI6" s="473"/>
      <c r="TGJ6" s="473"/>
      <c r="TGK6" s="473"/>
      <c r="TGL6" s="473"/>
      <c r="TGM6" s="473"/>
      <c r="TGN6" s="473"/>
      <c r="TGO6" s="473"/>
      <c r="TGP6" s="473"/>
      <c r="TGQ6" s="473"/>
      <c r="TGR6" s="473"/>
      <c r="TGS6" s="473"/>
      <c r="TGT6" s="473"/>
      <c r="TGU6" s="473"/>
      <c r="TGV6" s="473"/>
      <c r="TGW6" s="473"/>
      <c r="TGX6" s="473"/>
      <c r="TGY6" s="473"/>
      <c r="TGZ6" s="473"/>
      <c r="THA6" s="473"/>
      <c r="THB6" s="473"/>
      <c r="THC6" s="473"/>
      <c r="THD6" s="473"/>
      <c r="THE6" s="473"/>
      <c r="THF6" s="473"/>
      <c r="THG6" s="473"/>
      <c r="THH6" s="473"/>
      <c r="THI6" s="473"/>
      <c r="THJ6" s="473"/>
      <c r="THK6" s="473"/>
      <c r="THL6" s="473"/>
      <c r="THM6" s="473"/>
      <c r="THN6" s="473"/>
      <c r="THO6" s="473"/>
      <c r="THP6" s="473"/>
      <c r="THQ6" s="473"/>
      <c r="THR6" s="473"/>
      <c r="THS6" s="473"/>
      <c r="THT6" s="473"/>
      <c r="THU6" s="473"/>
      <c r="THV6" s="473"/>
      <c r="THW6" s="473"/>
      <c r="THX6" s="473"/>
      <c r="THY6" s="473"/>
      <c r="THZ6" s="473"/>
      <c r="TIA6" s="473"/>
      <c r="TIB6" s="473"/>
      <c r="TIC6" s="473"/>
      <c r="TID6" s="473"/>
      <c r="TIE6" s="473"/>
      <c r="TIF6" s="473"/>
      <c r="TIG6" s="473"/>
      <c r="TIH6" s="473"/>
      <c r="TII6" s="473"/>
      <c r="TIJ6" s="473"/>
      <c r="TIK6" s="473"/>
      <c r="TIL6" s="473"/>
      <c r="TIM6" s="473"/>
      <c r="TIN6" s="473"/>
      <c r="TIO6" s="473"/>
      <c r="TIP6" s="473"/>
      <c r="TIQ6" s="473"/>
      <c r="TIR6" s="473"/>
      <c r="TIS6" s="473"/>
      <c r="TIT6" s="473"/>
      <c r="TIU6" s="473"/>
      <c r="TIV6" s="473"/>
      <c r="TIW6" s="473"/>
      <c r="TIX6" s="473"/>
      <c r="TIY6" s="473"/>
      <c r="TIZ6" s="473"/>
      <c r="TJA6" s="473"/>
      <c r="TJB6" s="473"/>
      <c r="TJC6" s="473"/>
      <c r="TJD6" s="473"/>
      <c r="TJE6" s="473"/>
      <c r="TJF6" s="473"/>
      <c r="TJG6" s="473"/>
      <c r="TJH6" s="473"/>
      <c r="TJI6" s="473"/>
      <c r="TJJ6" s="473"/>
      <c r="TJK6" s="473"/>
      <c r="TJL6" s="473"/>
      <c r="TJM6" s="473"/>
      <c r="TJN6" s="473"/>
      <c r="TJO6" s="473"/>
      <c r="TJP6" s="473"/>
      <c r="TJQ6" s="473"/>
      <c r="TJR6" s="473"/>
      <c r="TJS6" s="473"/>
      <c r="TJT6" s="473"/>
      <c r="TJU6" s="473"/>
      <c r="TJV6" s="473"/>
      <c r="TJW6" s="473"/>
      <c r="TJX6" s="473"/>
      <c r="TJY6" s="473"/>
      <c r="TJZ6" s="473"/>
      <c r="TKA6" s="473"/>
      <c r="TKB6" s="473"/>
      <c r="TKC6" s="473"/>
      <c r="TKD6" s="473"/>
      <c r="TKE6" s="473"/>
      <c r="TKF6" s="473"/>
      <c r="TKG6" s="473"/>
      <c r="TKH6" s="473"/>
      <c r="TKI6" s="473"/>
      <c r="TKJ6" s="473"/>
      <c r="TKK6" s="473"/>
      <c r="TKL6" s="473"/>
      <c r="TKM6" s="473"/>
      <c r="TKN6" s="473"/>
      <c r="TKO6" s="473"/>
      <c r="TKP6" s="473"/>
      <c r="TKQ6" s="473"/>
      <c r="TKR6" s="473"/>
      <c r="TKS6" s="473"/>
      <c r="TKT6" s="473"/>
      <c r="TKU6" s="473"/>
      <c r="TKV6" s="473"/>
      <c r="TKW6" s="473"/>
      <c r="TKX6" s="473"/>
      <c r="TKY6" s="473"/>
      <c r="TKZ6" s="473"/>
      <c r="TLA6" s="473"/>
      <c r="TLB6" s="473"/>
      <c r="TLC6" s="473"/>
      <c r="TLD6" s="473"/>
      <c r="TLE6" s="473"/>
      <c r="TLF6" s="473"/>
      <c r="TLG6" s="473"/>
      <c r="TLH6" s="473"/>
      <c r="TLI6" s="473"/>
      <c r="TLJ6" s="473"/>
      <c r="TLK6" s="473"/>
      <c r="TLL6" s="473"/>
      <c r="TLM6" s="473"/>
      <c r="TLN6" s="473"/>
      <c r="TLO6" s="473"/>
      <c r="TLP6" s="473"/>
      <c r="TLQ6" s="473"/>
      <c r="TLR6" s="473"/>
      <c r="TLS6" s="473"/>
      <c r="TLT6" s="473"/>
      <c r="TLU6" s="473"/>
      <c r="TLV6" s="473"/>
      <c r="TLW6" s="473"/>
      <c r="TLX6" s="473"/>
      <c r="TLY6" s="473"/>
      <c r="TLZ6" s="473"/>
      <c r="TMA6" s="473"/>
      <c r="TMB6" s="473"/>
      <c r="TMC6" s="473"/>
      <c r="TMD6" s="473"/>
      <c r="TME6" s="473"/>
      <c r="TMF6" s="473"/>
      <c r="TMG6" s="473"/>
      <c r="TMH6" s="473"/>
      <c r="TMI6" s="473"/>
      <c r="TMJ6" s="473"/>
      <c r="TMK6" s="473"/>
      <c r="TML6" s="473"/>
      <c r="TMM6" s="473"/>
      <c r="TMN6" s="473"/>
      <c r="TMO6" s="473"/>
      <c r="TMP6" s="473"/>
      <c r="TMQ6" s="473"/>
      <c r="TMR6" s="473"/>
      <c r="TMS6" s="473"/>
      <c r="TMT6" s="473"/>
      <c r="TMU6" s="473"/>
      <c r="TMV6" s="473"/>
      <c r="TMW6" s="473"/>
      <c r="TMX6" s="473"/>
      <c r="TMY6" s="473"/>
      <c r="TMZ6" s="473"/>
      <c r="TNA6" s="473"/>
      <c r="TNB6" s="473"/>
      <c r="TNC6" s="473"/>
      <c r="TND6" s="473"/>
      <c r="TNE6" s="473"/>
      <c r="TNF6" s="473"/>
      <c r="TNG6" s="473"/>
      <c r="TNH6" s="473"/>
      <c r="TNI6" s="473"/>
      <c r="TNJ6" s="473"/>
      <c r="TNK6" s="473"/>
      <c r="TNL6" s="473"/>
      <c r="TNM6" s="473"/>
      <c r="TNN6" s="473"/>
      <c r="TNO6" s="473"/>
      <c r="TNP6" s="473"/>
      <c r="TNQ6" s="473"/>
      <c r="TNR6" s="473"/>
      <c r="TNS6" s="473"/>
      <c r="TNT6" s="473"/>
      <c r="TNU6" s="473"/>
      <c r="TNV6" s="473"/>
      <c r="TNW6" s="473"/>
      <c r="TNX6" s="473"/>
      <c r="TNY6" s="473"/>
      <c r="TNZ6" s="473"/>
      <c r="TOA6" s="473"/>
      <c r="TOB6" s="473"/>
      <c r="TOC6" s="473"/>
      <c r="TOD6" s="473"/>
      <c r="TOE6" s="473"/>
      <c r="TOF6" s="473"/>
      <c r="TOG6" s="473"/>
      <c r="TOH6" s="473"/>
      <c r="TOI6" s="473"/>
      <c r="TOJ6" s="473"/>
      <c r="TOK6" s="473"/>
      <c r="TOL6" s="473"/>
      <c r="TOM6" s="473"/>
      <c r="TON6" s="473"/>
      <c r="TOO6" s="473"/>
      <c r="TOP6" s="473"/>
      <c r="TOQ6" s="473"/>
      <c r="TOR6" s="473"/>
      <c r="TOS6" s="473"/>
      <c r="TOT6" s="473"/>
      <c r="TOU6" s="473"/>
      <c r="TOV6" s="473"/>
      <c r="TOW6" s="473"/>
      <c r="TOX6" s="473"/>
      <c r="TOY6" s="473"/>
      <c r="TOZ6" s="473"/>
      <c r="TPA6" s="473"/>
      <c r="TPB6" s="473"/>
      <c r="TPC6" s="473"/>
      <c r="TPD6" s="473"/>
      <c r="TPE6" s="473"/>
      <c r="TPF6" s="473"/>
      <c r="TPG6" s="473"/>
      <c r="TPH6" s="473"/>
      <c r="TPI6" s="473"/>
      <c r="TPJ6" s="473"/>
      <c r="TPK6" s="473"/>
      <c r="TPL6" s="473"/>
      <c r="TPM6" s="473"/>
      <c r="TPN6" s="473"/>
      <c r="TPO6" s="473"/>
      <c r="TPP6" s="473"/>
      <c r="TPQ6" s="473"/>
      <c r="TPR6" s="473"/>
      <c r="TPS6" s="473"/>
      <c r="TPT6" s="473"/>
      <c r="TPU6" s="473"/>
      <c r="TPV6" s="473"/>
      <c r="TPW6" s="473"/>
      <c r="TPX6" s="473"/>
      <c r="TPY6" s="473"/>
      <c r="TPZ6" s="473"/>
      <c r="TQA6" s="473"/>
      <c r="TQB6" s="473"/>
      <c r="TQC6" s="473"/>
      <c r="TQD6" s="473"/>
      <c r="TQE6" s="473"/>
      <c r="TQF6" s="473"/>
      <c r="TQG6" s="473"/>
      <c r="TQH6" s="473"/>
      <c r="TQI6" s="473"/>
      <c r="TQJ6" s="473"/>
      <c r="TQK6" s="473"/>
      <c r="TQL6" s="473"/>
      <c r="TQM6" s="473"/>
      <c r="TQN6" s="473"/>
      <c r="TQO6" s="473"/>
      <c r="TQP6" s="473"/>
      <c r="TQQ6" s="473"/>
      <c r="TQR6" s="473"/>
      <c r="TQS6" s="473"/>
      <c r="TQT6" s="473"/>
      <c r="TQU6" s="473"/>
      <c r="TQV6" s="473"/>
      <c r="TQW6" s="473"/>
      <c r="TQX6" s="473"/>
      <c r="TQY6" s="473"/>
      <c r="TQZ6" s="473"/>
      <c r="TRA6" s="473"/>
      <c r="TRB6" s="473"/>
      <c r="TRC6" s="473"/>
      <c r="TRD6" s="473"/>
      <c r="TRE6" s="473"/>
      <c r="TRF6" s="473"/>
      <c r="TRG6" s="473"/>
      <c r="TRH6" s="473"/>
      <c r="TRI6" s="473"/>
      <c r="TRJ6" s="473"/>
      <c r="TRK6" s="473"/>
      <c r="TRL6" s="473"/>
      <c r="TRM6" s="473"/>
      <c r="TRN6" s="473"/>
      <c r="TRO6" s="473"/>
      <c r="TRP6" s="473"/>
      <c r="TRQ6" s="473"/>
      <c r="TRR6" s="473"/>
      <c r="TRS6" s="473"/>
      <c r="TRT6" s="473"/>
      <c r="TRU6" s="473"/>
      <c r="TRV6" s="473"/>
      <c r="TRW6" s="473"/>
      <c r="TRX6" s="473"/>
      <c r="TRY6" s="473"/>
      <c r="TRZ6" s="473"/>
      <c r="TSA6" s="473"/>
      <c r="TSB6" s="473"/>
      <c r="TSC6" s="473"/>
      <c r="TSD6" s="473"/>
      <c r="TSE6" s="473"/>
      <c r="TSF6" s="473"/>
      <c r="TSG6" s="473"/>
      <c r="TSH6" s="473"/>
      <c r="TSI6" s="473"/>
      <c r="TSJ6" s="473"/>
      <c r="TSK6" s="473"/>
      <c r="TSL6" s="473"/>
      <c r="TSM6" s="473"/>
      <c r="TSN6" s="473"/>
      <c r="TSO6" s="473"/>
      <c r="TSP6" s="473"/>
      <c r="TSQ6" s="473"/>
      <c r="TSR6" s="473"/>
      <c r="TSS6" s="473"/>
      <c r="TST6" s="473"/>
      <c r="TSU6" s="473"/>
      <c r="TSV6" s="473"/>
      <c r="TSW6" s="473"/>
      <c r="TSX6" s="473"/>
      <c r="TSY6" s="473"/>
      <c r="TSZ6" s="473"/>
      <c r="TTA6" s="473"/>
      <c r="TTB6" s="473"/>
      <c r="TTC6" s="473"/>
      <c r="TTD6" s="473"/>
      <c r="TTE6" s="473"/>
      <c r="TTF6" s="473"/>
      <c r="TTG6" s="473"/>
      <c r="TTH6" s="473"/>
      <c r="TTI6" s="473"/>
      <c r="TTJ6" s="473"/>
      <c r="TTK6" s="473"/>
      <c r="TTL6" s="473"/>
      <c r="TTM6" s="473"/>
      <c r="TTN6" s="473"/>
      <c r="TTO6" s="473"/>
      <c r="TTP6" s="473"/>
      <c r="TTQ6" s="473"/>
      <c r="TTR6" s="473"/>
      <c r="TTS6" s="473"/>
      <c r="TTT6" s="473"/>
      <c r="TTU6" s="473"/>
      <c r="TTV6" s="473"/>
      <c r="TTW6" s="473"/>
      <c r="TTX6" s="473"/>
      <c r="TTY6" s="473"/>
      <c r="TTZ6" s="473"/>
      <c r="TUA6" s="473"/>
      <c r="TUB6" s="473"/>
      <c r="TUC6" s="473"/>
      <c r="TUD6" s="473"/>
      <c r="TUE6" s="473"/>
      <c r="TUF6" s="473"/>
      <c r="TUG6" s="473"/>
      <c r="TUH6" s="473"/>
      <c r="TUI6" s="473"/>
      <c r="TUJ6" s="473"/>
      <c r="TUK6" s="473"/>
      <c r="TUL6" s="473"/>
      <c r="TUM6" s="473"/>
      <c r="TUN6" s="473"/>
      <c r="TUO6" s="473"/>
      <c r="TUP6" s="473"/>
      <c r="TUQ6" s="473"/>
      <c r="TUR6" s="473"/>
      <c r="TUS6" s="473"/>
      <c r="TUT6" s="473"/>
      <c r="TUU6" s="473"/>
      <c r="TUV6" s="473"/>
      <c r="TUW6" s="473"/>
      <c r="TUX6" s="473"/>
      <c r="TUY6" s="473"/>
      <c r="TUZ6" s="473"/>
      <c r="TVA6" s="473"/>
      <c r="TVB6" s="473"/>
      <c r="TVC6" s="473"/>
      <c r="TVD6" s="473"/>
      <c r="TVE6" s="473"/>
      <c r="TVF6" s="473"/>
      <c r="TVG6" s="473"/>
      <c r="TVH6" s="473"/>
      <c r="TVI6" s="473"/>
      <c r="TVJ6" s="473"/>
      <c r="TVK6" s="473"/>
      <c r="TVL6" s="473"/>
      <c r="TVM6" s="473"/>
      <c r="TVN6" s="473"/>
      <c r="TVO6" s="473"/>
      <c r="TVP6" s="473"/>
      <c r="TVQ6" s="473"/>
      <c r="TVR6" s="473"/>
      <c r="TVS6" s="473"/>
      <c r="TVT6" s="473"/>
      <c r="TVU6" s="473"/>
      <c r="TVV6" s="473"/>
      <c r="TVW6" s="473"/>
      <c r="TVX6" s="473"/>
      <c r="TVY6" s="473"/>
      <c r="TVZ6" s="473"/>
      <c r="TWA6" s="473"/>
      <c r="TWB6" s="473"/>
      <c r="TWC6" s="473"/>
      <c r="TWD6" s="473"/>
      <c r="TWE6" s="473"/>
      <c r="TWF6" s="473"/>
      <c r="TWG6" s="473"/>
      <c r="TWH6" s="473"/>
      <c r="TWI6" s="473"/>
      <c r="TWJ6" s="473"/>
      <c r="TWK6" s="473"/>
      <c r="TWL6" s="473"/>
      <c r="TWM6" s="473"/>
      <c r="TWN6" s="473"/>
      <c r="TWO6" s="473"/>
      <c r="TWP6" s="473"/>
      <c r="TWQ6" s="473"/>
      <c r="TWR6" s="473"/>
      <c r="TWS6" s="473"/>
      <c r="TWT6" s="473"/>
      <c r="TWU6" s="473"/>
      <c r="TWV6" s="473"/>
      <c r="TWW6" s="473"/>
      <c r="TWX6" s="473"/>
      <c r="TWY6" s="473"/>
      <c r="TWZ6" s="473"/>
      <c r="TXA6" s="473"/>
      <c r="TXB6" s="473"/>
      <c r="TXC6" s="473"/>
      <c r="TXD6" s="473"/>
      <c r="TXE6" s="473"/>
      <c r="TXF6" s="473"/>
      <c r="TXG6" s="473"/>
      <c r="TXH6" s="473"/>
      <c r="TXI6" s="473"/>
      <c r="TXJ6" s="473"/>
      <c r="TXK6" s="473"/>
      <c r="TXL6" s="473"/>
      <c r="TXM6" s="473"/>
      <c r="TXN6" s="473"/>
      <c r="TXO6" s="473"/>
      <c r="TXP6" s="473"/>
      <c r="TXQ6" s="473"/>
      <c r="TXR6" s="473"/>
      <c r="TXS6" s="473"/>
      <c r="TXT6" s="473"/>
      <c r="TXU6" s="473"/>
      <c r="TXV6" s="473"/>
      <c r="TXW6" s="473"/>
      <c r="TXX6" s="473"/>
      <c r="TXY6" s="473"/>
      <c r="TXZ6" s="473"/>
      <c r="TYA6" s="473"/>
      <c r="TYB6" s="473"/>
      <c r="TYC6" s="473"/>
      <c r="TYD6" s="473"/>
      <c r="TYE6" s="473"/>
      <c r="TYF6" s="473"/>
      <c r="TYG6" s="473"/>
      <c r="TYH6" s="473"/>
      <c r="TYI6" s="473"/>
      <c r="TYJ6" s="473"/>
      <c r="TYK6" s="473"/>
      <c r="TYL6" s="473"/>
      <c r="TYM6" s="473"/>
      <c r="TYN6" s="473"/>
      <c r="TYO6" s="473"/>
      <c r="TYP6" s="473"/>
      <c r="TYQ6" s="473"/>
      <c r="TYR6" s="473"/>
      <c r="TYS6" s="473"/>
      <c r="TYT6" s="473"/>
      <c r="TYU6" s="473"/>
      <c r="TYV6" s="473"/>
      <c r="TYW6" s="473"/>
      <c r="TYX6" s="473"/>
      <c r="TYY6" s="473"/>
      <c r="TYZ6" s="473"/>
      <c r="TZA6" s="473"/>
      <c r="TZB6" s="473"/>
      <c r="TZC6" s="473"/>
      <c r="TZD6" s="473"/>
      <c r="TZE6" s="473"/>
      <c r="TZF6" s="473"/>
      <c r="TZG6" s="473"/>
      <c r="TZH6" s="473"/>
      <c r="TZI6" s="473"/>
      <c r="TZJ6" s="473"/>
      <c r="TZK6" s="473"/>
      <c r="TZL6" s="473"/>
      <c r="TZM6" s="473"/>
      <c r="TZN6" s="473"/>
      <c r="TZO6" s="473"/>
      <c r="TZP6" s="473"/>
      <c r="TZQ6" s="473"/>
      <c r="TZR6" s="473"/>
      <c r="TZS6" s="473"/>
      <c r="TZT6" s="473"/>
      <c r="TZU6" s="473"/>
      <c r="TZV6" s="473"/>
      <c r="TZW6" s="473"/>
      <c r="TZX6" s="473"/>
      <c r="TZY6" s="473"/>
      <c r="TZZ6" s="473"/>
      <c r="UAA6" s="473"/>
      <c r="UAB6" s="473"/>
      <c r="UAC6" s="473"/>
      <c r="UAD6" s="473"/>
      <c r="UAE6" s="473"/>
      <c r="UAF6" s="473"/>
      <c r="UAG6" s="473"/>
      <c r="UAH6" s="473"/>
      <c r="UAI6" s="473"/>
      <c r="UAJ6" s="473"/>
      <c r="UAK6" s="473"/>
      <c r="UAL6" s="473"/>
      <c r="UAM6" s="473"/>
      <c r="UAN6" s="473"/>
      <c r="UAO6" s="473"/>
      <c r="UAP6" s="473"/>
      <c r="UAQ6" s="473"/>
      <c r="UAR6" s="473"/>
      <c r="UAS6" s="473"/>
      <c r="UAT6" s="473"/>
      <c r="UAU6" s="473"/>
      <c r="UAV6" s="473"/>
      <c r="UAW6" s="473"/>
      <c r="UAX6" s="473"/>
      <c r="UAY6" s="473"/>
      <c r="UAZ6" s="473"/>
      <c r="UBA6" s="473"/>
      <c r="UBB6" s="473"/>
      <c r="UBC6" s="473"/>
      <c r="UBD6" s="473"/>
      <c r="UBE6" s="473"/>
      <c r="UBF6" s="473"/>
      <c r="UBG6" s="473"/>
      <c r="UBH6" s="473"/>
      <c r="UBI6" s="473"/>
      <c r="UBJ6" s="473"/>
      <c r="UBK6" s="473"/>
      <c r="UBL6" s="473"/>
      <c r="UBM6" s="473"/>
      <c r="UBN6" s="473"/>
      <c r="UBO6" s="473"/>
      <c r="UBP6" s="473"/>
      <c r="UBQ6" s="473"/>
      <c r="UBR6" s="473"/>
      <c r="UBS6" s="473"/>
      <c r="UBT6" s="473"/>
      <c r="UBU6" s="473"/>
      <c r="UBV6" s="473"/>
      <c r="UBW6" s="473"/>
      <c r="UBX6" s="473"/>
      <c r="UBY6" s="473"/>
      <c r="UBZ6" s="473"/>
      <c r="UCA6" s="473"/>
      <c r="UCB6" s="473"/>
      <c r="UCC6" s="473"/>
      <c r="UCD6" s="473"/>
      <c r="UCE6" s="473"/>
      <c r="UCF6" s="473"/>
      <c r="UCG6" s="473"/>
      <c r="UCH6" s="473"/>
      <c r="UCI6" s="473"/>
      <c r="UCJ6" s="473"/>
      <c r="UCK6" s="473"/>
      <c r="UCL6" s="473"/>
      <c r="UCM6" s="473"/>
      <c r="UCN6" s="473"/>
      <c r="UCO6" s="473"/>
      <c r="UCP6" s="473"/>
      <c r="UCQ6" s="473"/>
      <c r="UCR6" s="473"/>
      <c r="UCS6" s="473"/>
      <c r="UCT6" s="473"/>
      <c r="UCU6" s="473"/>
      <c r="UCV6" s="473"/>
      <c r="UCW6" s="473"/>
      <c r="UCX6" s="473"/>
      <c r="UCY6" s="473"/>
      <c r="UCZ6" s="473"/>
      <c r="UDA6" s="473"/>
      <c r="UDB6" s="473"/>
      <c r="UDC6" s="473"/>
      <c r="UDD6" s="473"/>
      <c r="UDE6" s="473"/>
      <c r="UDF6" s="473"/>
      <c r="UDG6" s="473"/>
      <c r="UDH6" s="473"/>
      <c r="UDI6" s="473"/>
      <c r="UDJ6" s="473"/>
      <c r="UDK6" s="473"/>
      <c r="UDL6" s="473"/>
      <c r="UDM6" s="473"/>
      <c r="UDN6" s="473"/>
      <c r="UDO6" s="473"/>
      <c r="UDP6" s="473"/>
      <c r="UDQ6" s="473"/>
      <c r="UDR6" s="473"/>
      <c r="UDS6" s="473"/>
      <c r="UDT6" s="473"/>
      <c r="UDU6" s="473"/>
      <c r="UDV6" s="473"/>
      <c r="UDW6" s="473"/>
      <c r="UDX6" s="473"/>
      <c r="UDY6" s="473"/>
      <c r="UDZ6" s="473"/>
      <c r="UEA6" s="473"/>
      <c r="UEB6" s="473"/>
      <c r="UEC6" s="473"/>
      <c r="UED6" s="473"/>
      <c r="UEE6" s="473"/>
      <c r="UEF6" s="473"/>
      <c r="UEG6" s="473"/>
      <c r="UEH6" s="473"/>
      <c r="UEI6" s="473"/>
      <c r="UEJ6" s="473"/>
      <c r="UEK6" s="473"/>
      <c r="UEL6" s="473"/>
      <c r="UEM6" s="473"/>
      <c r="UEN6" s="473"/>
      <c r="UEO6" s="473"/>
      <c r="UEP6" s="473"/>
      <c r="UEQ6" s="473"/>
      <c r="UER6" s="473"/>
      <c r="UES6" s="473"/>
      <c r="UET6" s="473"/>
      <c r="UEU6" s="473"/>
      <c r="UEV6" s="473"/>
      <c r="UEW6" s="473"/>
      <c r="UEX6" s="473"/>
      <c r="UEY6" s="473"/>
      <c r="UEZ6" s="473"/>
      <c r="UFA6" s="473"/>
      <c r="UFB6" s="473"/>
      <c r="UFC6" s="473"/>
      <c r="UFD6" s="473"/>
      <c r="UFE6" s="473"/>
      <c r="UFF6" s="473"/>
      <c r="UFG6" s="473"/>
      <c r="UFH6" s="473"/>
      <c r="UFI6" s="473"/>
      <c r="UFJ6" s="473"/>
      <c r="UFK6" s="473"/>
      <c r="UFL6" s="473"/>
      <c r="UFM6" s="473"/>
      <c r="UFN6" s="473"/>
      <c r="UFO6" s="473"/>
      <c r="UFP6" s="473"/>
      <c r="UFQ6" s="473"/>
      <c r="UFR6" s="473"/>
      <c r="UFS6" s="473"/>
      <c r="UFT6" s="473"/>
      <c r="UFU6" s="473"/>
      <c r="UFV6" s="473"/>
      <c r="UFW6" s="473"/>
      <c r="UFX6" s="473"/>
      <c r="UFY6" s="473"/>
      <c r="UFZ6" s="473"/>
      <c r="UGA6" s="473"/>
      <c r="UGB6" s="473"/>
      <c r="UGC6" s="473"/>
      <c r="UGD6" s="473"/>
      <c r="UGE6" s="473"/>
      <c r="UGF6" s="473"/>
      <c r="UGG6" s="473"/>
      <c r="UGH6" s="473"/>
      <c r="UGI6" s="473"/>
      <c r="UGJ6" s="473"/>
      <c r="UGK6" s="473"/>
      <c r="UGL6" s="473"/>
      <c r="UGM6" s="473"/>
      <c r="UGN6" s="473"/>
      <c r="UGO6" s="473"/>
      <c r="UGP6" s="473"/>
      <c r="UGQ6" s="473"/>
      <c r="UGR6" s="473"/>
      <c r="UGS6" s="473"/>
      <c r="UGT6" s="473"/>
      <c r="UGU6" s="473"/>
      <c r="UGV6" s="473"/>
      <c r="UGW6" s="473"/>
      <c r="UGX6" s="473"/>
      <c r="UGY6" s="473"/>
      <c r="UGZ6" s="473"/>
      <c r="UHA6" s="473"/>
      <c r="UHB6" s="473"/>
      <c r="UHC6" s="473"/>
      <c r="UHD6" s="473"/>
      <c r="UHE6" s="473"/>
      <c r="UHF6" s="473"/>
      <c r="UHG6" s="473"/>
      <c r="UHH6" s="473"/>
      <c r="UHI6" s="473"/>
      <c r="UHJ6" s="473"/>
      <c r="UHK6" s="473"/>
      <c r="UHL6" s="473"/>
      <c r="UHM6" s="473"/>
      <c r="UHN6" s="473"/>
      <c r="UHO6" s="473"/>
      <c r="UHP6" s="473"/>
      <c r="UHQ6" s="473"/>
      <c r="UHR6" s="473"/>
      <c r="UHS6" s="473"/>
      <c r="UHT6" s="473"/>
      <c r="UHU6" s="473"/>
      <c r="UHV6" s="473"/>
      <c r="UHW6" s="473"/>
      <c r="UHX6" s="473"/>
      <c r="UHY6" s="473"/>
      <c r="UHZ6" s="473"/>
      <c r="UIA6" s="473"/>
      <c r="UIB6" s="473"/>
      <c r="UIC6" s="473"/>
      <c r="UID6" s="473"/>
      <c r="UIE6" s="473"/>
      <c r="UIF6" s="473"/>
      <c r="UIG6" s="473"/>
      <c r="UIH6" s="473"/>
      <c r="UII6" s="473"/>
      <c r="UIJ6" s="473"/>
      <c r="UIK6" s="473"/>
      <c r="UIL6" s="473"/>
      <c r="UIM6" s="473"/>
      <c r="UIN6" s="473"/>
      <c r="UIO6" s="473"/>
      <c r="UIP6" s="473"/>
      <c r="UIQ6" s="473"/>
      <c r="UIR6" s="473"/>
      <c r="UIS6" s="473"/>
      <c r="UIT6" s="473"/>
      <c r="UIU6" s="473"/>
      <c r="UIV6" s="473"/>
      <c r="UIW6" s="473"/>
      <c r="UIX6" s="473"/>
      <c r="UIY6" s="473"/>
      <c r="UIZ6" s="473"/>
      <c r="UJA6" s="473"/>
      <c r="UJB6" s="473"/>
      <c r="UJC6" s="473"/>
      <c r="UJD6" s="473"/>
      <c r="UJE6" s="473"/>
      <c r="UJF6" s="473"/>
      <c r="UJG6" s="473"/>
      <c r="UJH6" s="473"/>
      <c r="UJI6" s="473"/>
      <c r="UJJ6" s="473"/>
      <c r="UJK6" s="473"/>
      <c r="UJL6" s="473"/>
      <c r="UJM6" s="473"/>
      <c r="UJN6" s="473"/>
      <c r="UJO6" s="473"/>
      <c r="UJP6" s="473"/>
      <c r="UJQ6" s="473"/>
      <c r="UJR6" s="473"/>
      <c r="UJS6" s="473"/>
      <c r="UJT6" s="473"/>
      <c r="UJU6" s="473"/>
      <c r="UJV6" s="473"/>
      <c r="UJW6" s="473"/>
      <c r="UJX6" s="473"/>
      <c r="UJY6" s="473"/>
      <c r="UJZ6" s="473"/>
      <c r="UKA6" s="473"/>
      <c r="UKB6" s="473"/>
      <c r="UKC6" s="473"/>
      <c r="UKD6" s="473"/>
      <c r="UKE6" s="473"/>
      <c r="UKF6" s="473"/>
      <c r="UKG6" s="473"/>
      <c r="UKH6" s="473"/>
      <c r="UKI6" s="473"/>
      <c r="UKJ6" s="473"/>
      <c r="UKK6" s="473"/>
      <c r="UKL6" s="473"/>
      <c r="UKM6" s="473"/>
      <c r="UKN6" s="473"/>
      <c r="UKO6" s="473"/>
      <c r="UKP6" s="473"/>
      <c r="UKQ6" s="473"/>
      <c r="UKR6" s="473"/>
      <c r="UKS6" s="473"/>
      <c r="UKT6" s="473"/>
      <c r="UKU6" s="473"/>
      <c r="UKV6" s="473"/>
      <c r="UKW6" s="473"/>
      <c r="UKX6" s="473"/>
      <c r="UKY6" s="473"/>
      <c r="UKZ6" s="473"/>
      <c r="ULA6" s="473"/>
      <c r="ULB6" s="473"/>
      <c r="ULC6" s="473"/>
      <c r="ULD6" s="473"/>
      <c r="ULE6" s="473"/>
      <c r="ULF6" s="473"/>
      <c r="ULG6" s="473"/>
      <c r="ULH6" s="473"/>
      <c r="ULI6" s="473"/>
      <c r="ULJ6" s="473"/>
      <c r="ULK6" s="473"/>
      <c r="ULL6" s="473"/>
      <c r="ULM6" s="473"/>
      <c r="ULN6" s="473"/>
      <c r="ULO6" s="473"/>
      <c r="ULP6" s="473"/>
      <c r="ULQ6" s="473"/>
      <c r="ULR6" s="473"/>
      <c r="ULS6" s="473"/>
      <c r="ULT6" s="473"/>
      <c r="ULU6" s="473"/>
      <c r="ULV6" s="473"/>
      <c r="ULW6" s="473"/>
      <c r="ULX6" s="473"/>
      <c r="ULY6" s="473"/>
      <c r="ULZ6" s="473"/>
      <c r="UMA6" s="473"/>
      <c r="UMB6" s="473"/>
      <c r="UMC6" s="473"/>
      <c r="UMD6" s="473"/>
      <c r="UME6" s="473"/>
      <c r="UMF6" s="473"/>
      <c r="UMG6" s="473"/>
      <c r="UMH6" s="473"/>
      <c r="UMI6" s="473"/>
      <c r="UMJ6" s="473"/>
      <c r="UMK6" s="473"/>
      <c r="UML6" s="473"/>
      <c r="UMM6" s="473"/>
      <c r="UMN6" s="473"/>
      <c r="UMO6" s="473"/>
      <c r="UMP6" s="473"/>
      <c r="UMQ6" s="473"/>
      <c r="UMR6" s="473"/>
      <c r="UMS6" s="473"/>
      <c r="UMT6" s="473"/>
      <c r="UMU6" s="473"/>
      <c r="UMV6" s="473"/>
      <c r="UMW6" s="473"/>
      <c r="UMX6" s="473"/>
      <c r="UMY6" s="473"/>
      <c r="UMZ6" s="473"/>
      <c r="UNA6" s="473"/>
      <c r="UNB6" s="473"/>
      <c r="UNC6" s="473"/>
      <c r="UND6" s="473"/>
      <c r="UNE6" s="473"/>
      <c r="UNF6" s="473"/>
      <c r="UNG6" s="473"/>
      <c r="UNH6" s="473"/>
      <c r="UNI6" s="473"/>
      <c r="UNJ6" s="473"/>
      <c r="UNK6" s="473"/>
      <c r="UNL6" s="473"/>
      <c r="UNM6" s="473"/>
      <c r="UNN6" s="473"/>
      <c r="UNO6" s="473"/>
      <c r="UNP6" s="473"/>
      <c r="UNQ6" s="473"/>
      <c r="UNR6" s="473"/>
      <c r="UNS6" s="473"/>
      <c r="UNT6" s="473"/>
      <c r="UNU6" s="473"/>
      <c r="UNV6" s="473"/>
      <c r="UNW6" s="473"/>
      <c r="UNX6" s="473"/>
      <c r="UNY6" s="473"/>
      <c r="UNZ6" s="473"/>
      <c r="UOA6" s="473"/>
      <c r="UOB6" s="473"/>
      <c r="UOC6" s="473"/>
      <c r="UOD6" s="473"/>
      <c r="UOE6" s="473"/>
      <c r="UOF6" s="473"/>
      <c r="UOG6" s="473"/>
      <c r="UOH6" s="473"/>
      <c r="UOI6" s="473"/>
      <c r="UOJ6" s="473"/>
      <c r="UOK6" s="473"/>
      <c r="UOL6" s="473"/>
      <c r="UOM6" s="473"/>
      <c r="UON6" s="473"/>
      <c r="UOO6" s="473"/>
      <c r="UOP6" s="473"/>
      <c r="UOQ6" s="473"/>
      <c r="UOR6" s="473"/>
      <c r="UOS6" s="473"/>
      <c r="UOT6" s="473"/>
      <c r="UOU6" s="473"/>
      <c r="UOV6" s="473"/>
      <c r="UOW6" s="473"/>
      <c r="UOX6" s="473"/>
      <c r="UOY6" s="473"/>
      <c r="UOZ6" s="473"/>
      <c r="UPA6" s="473"/>
      <c r="UPB6" s="473"/>
      <c r="UPC6" s="473"/>
      <c r="UPD6" s="473"/>
      <c r="UPE6" s="473"/>
      <c r="UPF6" s="473"/>
      <c r="UPG6" s="473"/>
      <c r="UPH6" s="473"/>
      <c r="UPI6" s="473"/>
      <c r="UPJ6" s="473"/>
      <c r="UPK6" s="473"/>
      <c r="UPL6" s="473"/>
      <c r="UPM6" s="473"/>
      <c r="UPN6" s="473"/>
      <c r="UPO6" s="473"/>
      <c r="UPP6" s="473"/>
      <c r="UPQ6" s="473"/>
      <c r="UPR6" s="473"/>
      <c r="UPS6" s="473"/>
      <c r="UPT6" s="473"/>
      <c r="UPU6" s="473"/>
      <c r="UPV6" s="473"/>
      <c r="UPW6" s="473"/>
      <c r="UPX6" s="473"/>
      <c r="UPY6" s="473"/>
      <c r="UPZ6" s="473"/>
      <c r="UQA6" s="473"/>
      <c r="UQB6" s="473"/>
      <c r="UQC6" s="473"/>
      <c r="UQD6" s="473"/>
      <c r="UQE6" s="473"/>
      <c r="UQF6" s="473"/>
      <c r="UQG6" s="473"/>
      <c r="UQH6" s="473"/>
      <c r="UQI6" s="473"/>
      <c r="UQJ6" s="473"/>
      <c r="UQK6" s="473"/>
      <c r="UQL6" s="473"/>
      <c r="UQM6" s="473"/>
      <c r="UQN6" s="473"/>
      <c r="UQO6" s="473"/>
      <c r="UQP6" s="473"/>
      <c r="UQQ6" s="473"/>
      <c r="UQR6" s="473"/>
      <c r="UQS6" s="473"/>
      <c r="UQT6" s="473"/>
      <c r="UQU6" s="473"/>
      <c r="UQV6" s="473"/>
      <c r="UQW6" s="473"/>
      <c r="UQX6" s="473"/>
      <c r="UQY6" s="473"/>
      <c r="UQZ6" s="473"/>
      <c r="URA6" s="473"/>
      <c r="URB6" s="473"/>
      <c r="URC6" s="473"/>
      <c r="URD6" s="473"/>
      <c r="URE6" s="473"/>
      <c r="URF6" s="473"/>
      <c r="URG6" s="473"/>
      <c r="URH6" s="473"/>
      <c r="URI6" s="473"/>
      <c r="URJ6" s="473"/>
      <c r="URK6" s="473"/>
      <c r="URL6" s="473"/>
      <c r="URM6" s="473"/>
      <c r="URN6" s="473"/>
      <c r="URO6" s="473"/>
      <c r="URP6" s="473"/>
      <c r="URQ6" s="473"/>
      <c r="URR6" s="473"/>
      <c r="URS6" s="473"/>
      <c r="URT6" s="473"/>
      <c r="URU6" s="473"/>
      <c r="URV6" s="473"/>
      <c r="URW6" s="473"/>
      <c r="URX6" s="473"/>
      <c r="URY6" s="473"/>
      <c r="URZ6" s="473"/>
      <c r="USA6" s="473"/>
      <c r="USB6" s="473"/>
      <c r="USC6" s="473"/>
      <c r="USD6" s="473"/>
      <c r="USE6" s="473"/>
      <c r="USF6" s="473"/>
      <c r="USG6" s="473"/>
      <c r="USH6" s="473"/>
      <c r="USI6" s="473"/>
      <c r="USJ6" s="473"/>
      <c r="USK6" s="473"/>
      <c r="USL6" s="473"/>
      <c r="USM6" s="473"/>
      <c r="USN6" s="473"/>
      <c r="USO6" s="473"/>
      <c r="USP6" s="473"/>
      <c r="USQ6" s="473"/>
      <c r="USR6" s="473"/>
      <c r="USS6" s="473"/>
      <c r="UST6" s="473"/>
      <c r="USU6" s="473"/>
      <c r="USV6" s="473"/>
      <c r="USW6" s="473"/>
      <c r="USX6" s="473"/>
      <c r="USY6" s="473"/>
      <c r="USZ6" s="473"/>
      <c r="UTA6" s="473"/>
      <c r="UTB6" s="473"/>
      <c r="UTC6" s="473"/>
      <c r="UTD6" s="473"/>
      <c r="UTE6" s="473"/>
      <c r="UTF6" s="473"/>
      <c r="UTG6" s="473"/>
      <c r="UTH6" s="473"/>
      <c r="UTI6" s="473"/>
      <c r="UTJ6" s="473"/>
      <c r="UTK6" s="473"/>
      <c r="UTL6" s="473"/>
      <c r="UTM6" s="473"/>
      <c r="UTN6" s="473"/>
      <c r="UTO6" s="473"/>
      <c r="UTP6" s="473"/>
      <c r="UTQ6" s="473"/>
      <c r="UTR6" s="473"/>
      <c r="UTS6" s="473"/>
      <c r="UTT6" s="473"/>
      <c r="UTU6" s="473"/>
      <c r="UTV6" s="473"/>
      <c r="UTW6" s="473"/>
      <c r="UTX6" s="473"/>
      <c r="UTY6" s="473"/>
      <c r="UTZ6" s="473"/>
      <c r="UUA6" s="473"/>
      <c r="UUB6" s="473"/>
      <c r="UUC6" s="473"/>
      <c r="UUD6" s="473"/>
      <c r="UUE6" s="473"/>
      <c r="UUF6" s="473"/>
      <c r="UUG6" s="473"/>
      <c r="UUH6" s="473"/>
      <c r="UUI6" s="473"/>
      <c r="UUJ6" s="473"/>
      <c r="UUK6" s="473"/>
      <c r="UUL6" s="473"/>
      <c r="UUM6" s="473"/>
      <c r="UUN6" s="473"/>
      <c r="UUO6" s="473"/>
      <c r="UUP6" s="473"/>
      <c r="UUQ6" s="473"/>
      <c r="UUR6" s="473"/>
      <c r="UUS6" s="473"/>
      <c r="UUT6" s="473"/>
      <c r="UUU6" s="473"/>
      <c r="UUV6" s="473"/>
      <c r="UUW6" s="473"/>
      <c r="UUX6" s="473"/>
      <c r="UUY6" s="473"/>
      <c r="UUZ6" s="473"/>
      <c r="UVA6" s="473"/>
      <c r="UVB6" s="473"/>
      <c r="UVC6" s="473"/>
      <c r="UVD6" s="473"/>
      <c r="UVE6" s="473"/>
      <c r="UVF6" s="473"/>
      <c r="UVG6" s="473"/>
      <c r="UVH6" s="473"/>
      <c r="UVI6" s="473"/>
      <c r="UVJ6" s="473"/>
      <c r="UVK6" s="473"/>
      <c r="UVL6" s="473"/>
      <c r="UVM6" s="473"/>
      <c r="UVN6" s="473"/>
      <c r="UVO6" s="473"/>
      <c r="UVP6" s="473"/>
      <c r="UVQ6" s="473"/>
      <c r="UVR6" s="473"/>
      <c r="UVS6" s="473"/>
      <c r="UVT6" s="473"/>
      <c r="UVU6" s="473"/>
      <c r="UVV6" s="473"/>
      <c r="UVW6" s="473"/>
      <c r="UVX6" s="473"/>
      <c r="UVY6" s="473"/>
      <c r="UVZ6" s="473"/>
      <c r="UWA6" s="473"/>
      <c r="UWB6" s="473"/>
      <c r="UWC6" s="473"/>
      <c r="UWD6" s="473"/>
      <c r="UWE6" s="473"/>
      <c r="UWF6" s="473"/>
      <c r="UWG6" s="473"/>
      <c r="UWH6" s="473"/>
      <c r="UWI6" s="473"/>
      <c r="UWJ6" s="473"/>
      <c r="UWK6" s="473"/>
      <c r="UWL6" s="473"/>
      <c r="UWM6" s="473"/>
      <c r="UWN6" s="473"/>
      <c r="UWO6" s="473"/>
      <c r="UWP6" s="473"/>
      <c r="UWQ6" s="473"/>
      <c r="UWR6" s="473"/>
      <c r="UWS6" s="473"/>
      <c r="UWT6" s="473"/>
      <c r="UWU6" s="473"/>
      <c r="UWV6" s="473"/>
      <c r="UWW6" s="473"/>
      <c r="UWX6" s="473"/>
      <c r="UWY6" s="473"/>
      <c r="UWZ6" s="473"/>
      <c r="UXA6" s="473"/>
      <c r="UXB6" s="473"/>
      <c r="UXC6" s="473"/>
      <c r="UXD6" s="473"/>
      <c r="UXE6" s="473"/>
      <c r="UXF6" s="473"/>
      <c r="UXG6" s="473"/>
      <c r="UXH6" s="473"/>
      <c r="UXI6" s="473"/>
      <c r="UXJ6" s="473"/>
      <c r="UXK6" s="473"/>
      <c r="UXL6" s="473"/>
      <c r="UXM6" s="473"/>
      <c r="UXN6" s="473"/>
      <c r="UXO6" s="473"/>
      <c r="UXP6" s="473"/>
      <c r="UXQ6" s="473"/>
      <c r="UXR6" s="473"/>
      <c r="UXS6" s="473"/>
      <c r="UXT6" s="473"/>
      <c r="UXU6" s="473"/>
      <c r="UXV6" s="473"/>
      <c r="UXW6" s="473"/>
      <c r="UXX6" s="473"/>
      <c r="UXY6" s="473"/>
      <c r="UXZ6" s="473"/>
      <c r="UYA6" s="473"/>
      <c r="UYB6" s="473"/>
      <c r="UYC6" s="473"/>
      <c r="UYD6" s="473"/>
      <c r="UYE6" s="473"/>
      <c r="UYF6" s="473"/>
      <c r="UYG6" s="473"/>
      <c r="UYH6" s="473"/>
      <c r="UYI6" s="473"/>
      <c r="UYJ6" s="473"/>
      <c r="UYK6" s="473"/>
      <c r="UYL6" s="473"/>
      <c r="UYM6" s="473"/>
      <c r="UYN6" s="473"/>
      <c r="UYO6" s="473"/>
      <c r="UYP6" s="473"/>
      <c r="UYQ6" s="473"/>
      <c r="UYR6" s="473"/>
      <c r="UYS6" s="473"/>
      <c r="UYT6" s="473"/>
      <c r="UYU6" s="473"/>
      <c r="UYV6" s="473"/>
      <c r="UYW6" s="473"/>
      <c r="UYX6" s="473"/>
      <c r="UYY6" s="473"/>
      <c r="UYZ6" s="473"/>
      <c r="UZA6" s="473"/>
      <c r="UZB6" s="473"/>
      <c r="UZC6" s="473"/>
      <c r="UZD6" s="473"/>
      <c r="UZE6" s="473"/>
      <c r="UZF6" s="473"/>
      <c r="UZG6" s="473"/>
      <c r="UZH6" s="473"/>
      <c r="UZI6" s="473"/>
      <c r="UZJ6" s="473"/>
      <c r="UZK6" s="473"/>
      <c r="UZL6" s="473"/>
      <c r="UZM6" s="473"/>
      <c r="UZN6" s="473"/>
      <c r="UZO6" s="473"/>
      <c r="UZP6" s="473"/>
      <c r="UZQ6" s="473"/>
      <c r="UZR6" s="473"/>
      <c r="UZS6" s="473"/>
      <c r="UZT6" s="473"/>
      <c r="UZU6" s="473"/>
      <c r="UZV6" s="473"/>
      <c r="UZW6" s="473"/>
      <c r="UZX6" s="473"/>
      <c r="UZY6" s="473"/>
      <c r="UZZ6" s="473"/>
      <c r="VAA6" s="473"/>
      <c r="VAB6" s="473"/>
      <c r="VAC6" s="473"/>
      <c r="VAD6" s="473"/>
      <c r="VAE6" s="473"/>
      <c r="VAF6" s="473"/>
      <c r="VAG6" s="473"/>
      <c r="VAH6" s="473"/>
      <c r="VAI6" s="473"/>
      <c r="VAJ6" s="473"/>
      <c r="VAK6" s="473"/>
      <c r="VAL6" s="473"/>
      <c r="VAM6" s="473"/>
      <c r="VAN6" s="473"/>
      <c r="VAO6" s="473"/>
      <c r="VAP6" s="473"/>
      <c r="VAQ6" s="473"/>
      <c r="VAR6" s="473"/>
      <c r="VAS6" s="473"/>
      <c r="VAT6" s="473"/>
      <c r="VAU6" s="473"/>
      <c r="VAV6" s="473"/>
      <c r="VAW6" s="473"/>
      <c r="VAX6" s="473"/>
      <c r="VAY6" s="473"/>
      <c r="VAZ6" s="473"/>
      <c r="VBA6" s="473"/>
      <c r="VBB6" s="473"/>
      <c r="VBC6" s="473"/>
      <c r="VBD6" s="473"/>
      <c r="VBE6" s="473"/>
      <c r="VBF6" s="473"/>
      <c r="VBG6" s="473"/>
      <c r="VBH6" s="473"/>
      <c r="VBI6" s="473"/>
      <c r="VBJ6" s="473"/>
      <c r="VBK6" s="473"/>
      <c r="VBL6" s="473"/>
      <c r="VBM6" s="473"/>
      <c r="VBN6" s="473"/>
      <c r="VBO6" s="473"/>
      <c r="VBP6" s="473"/>
      <c r="VBQ6" s="473"/>
      <c r="VBR6" s="473"/>
      <c r="VBS6" s="473"/>
      <c r="VBT6" s="473"/>
      <c r="VBU6" s="473"/>
      <c r="VBV6" s="473"/>
      <c r="VBW6" s="473"/>
      <c r="VBX6" s="473"/>
      <c r="VBY6" s="473"/>
      <c r="VBZ6" s="473"/>
      <c r="VCA6" s="473"/>
      <c r="VCB6" s="473"/>
      <c r="VCC6" s="473"/>
      <c r="VCD6" s="473"/>
      <c r="VCE6" s="473"/>
      <c r="VCF6" s="473"/>
      <c r="VCG6" s="473"/>
      <c r="VCH6" s="473"/>
      <c r="VCI6" s="473"/>
      <c r="VCJ6" s="473"/>
      <c r="VCK6" s="473"/>
      <c r="VCL6" s="473"/>
      <c r="VCM6" s="473"/>
      <c r="VCN6" s="473"/>
      <c r="VCO6" s="473"/>
      <c r="VCP6" s="473"/>
      <c r="VCQ6" s="473"/>
      <c r="VCR6" s="473"/>
      <c r="VCS6" s="473"/>
      <c r="VCT6" s="473"/>
      <c r="VCU6" s="473"/>
      <c r="VCV6" s="473"/>
      <c r="VCW6" s="473"/>
      <c r="VCX6" s="473"/>
      <c r="VCY6" s="473"/>
      <c r="VCZ6" s="473"/>
      <c r="VDA6" s="473"/>
      <c r="VDB6" s="473"/>
      <c r="VDC6" s="473"/>
      <c r="VDD6" s="473"/>
      <c r="VDE6" s="473"/>
      <c r="VDF6" s="473"/>
      <c r="VDG6" s="473"/>
      <c r="VDH6" s="473"/>
      <c r="VDI6" s="473"/>
      <c r="VDJ6" s="473"/>
      <c r="VDK6" s="473"/>
      <c r="VDL6" s="473"/>
      <c r="VDM6" s="473"/>
      <c r="VDN6" s="473"/>
      <c r="VDO6" s="473"/>
      <c r="VDP6" s="473"/>
      <c r="VDQ6" s="473"/>
      <c r="VDR6" s="473"/>
      <c r="VDS6" s="473"/>
      <c r="VDT6" s="473"/>
      <c r="VDU6" s="473"/>
      <c r="VDV6" s="473"/>
      <c r="VDW6" s="473"/>
      <c r="VDX6" s="473"/>
      <c r="VDY6" s="473"/>
      <c r="VDZ6" s="473"/>
      <c r="VEA6" s="473"/>
      <c r="VEB6" s="473"/>
      <c r="VEC6" s="473"/>
      <c r="VED6" s="473"/>
      <c r="VEE6" s="473"/>
      <c r="VEF6" s="473"/>
      <c r="VEG6" s="473"/>
      <c r="VEH6" s="473"/>
      <c r="VEI6" s="473"/>
      <c r="VEJ6" s="473"/>
      <c r="VEK6" s="473"/>
      <c r="VEL6" s="473"/>
      <c r="VEM6" s="473"/>
      <c r="VEN6" s="473"/>
      <c r="VEO6" s="473"/>
      <c r="VEP6" s="473"/>
      <c r="VEQ6" s="473"/>
      <c r="VER6" s="473"/>
      <c r="VES6" s="473"/>
      <c r="VET6" s="473"/>
      <c r="VEU6" s="473"/>
      <c r="VEV6" s="473"/>
      <c r="VEW6" s="473"/>
      <c r="VEX6" s="473"/>
      <c r="VEY6" s="473"/>
      <c r="VEZ6" s="473"/>
      <c r="VFA6" s="473"/>
      <c r="VFB6" s="473"/>
      <c r="VFC6" s="473"/>
      <c r="VFD6" s="473"/>
      <c r="VFE6" s="473"/>
      <c r="VFF6" s="473"/>
      <c r="VFG6" s="473"/>
      <c r="VFH6" s="473"/>
      <c r="VFI6" s="473"/>
      <c r="VFJ6" s="473"/>
      <c r="VFK6" s="473"/>
      <c r="VFL6" s="473"/>
      <c r="VFM6" s="473"/>
      <c r="VFN6" s="473"/>
      <c r="VFO6" s="473"/>
      <c r="VFP6" s="473"/>
      <c r="VFQ6" s="473"/>
      <c r="VFR6" s="473"/>
      <c r="VFS6" s="473"/>
      <c r="VFT6" s="473"/>
      <c r="VFU6" s="473"/>
      <c r="VFV6" s="473"/>
      <c r="VFW6" s="473"/>
      <c r="VFX6" s="473"/>
      <c r="VFY6" s="473"/>
      <c r="VFZ6" s="473"/>
      <c r="VGA6" s="473"/>
      <c r="VGB6" s="473"/>
      <c r="VGC6" s="473"/>
      <c r="VGD6" s="473"/>
      <c r="VGE6" s="473"/>
      <c r="VGF6" s="473"/>
      <c r="VGG6" s="473"/>
      <c r="VGH6" s="473"/>
      <c r="VGI6" s="473"/>
      <c r="VGJ6" s="473"/>
      <c r="VGK6" s="473"/>
      <c r="VGL6" s="473"/>
      <c r="VGM6" s="473"/>
      <c r="VGN6" s="473"/>
      <c r="VGO6" s="473"/>
      <c r="VGP6" s="473"/>
      <c r="VGQ6" s="473"/>
      <c r="VGR6" s="473"/>
      <c r="VGS6" s="473"/>
      <c r="VGT6" s="473"/>
      <c r="VGU6" s="473"/>
      <c r="VGV6" s="473"/>
      <c r="VGW6" s="473"/>
      <c r="VGX6" s="473"/>
      <c r="VGY6" s="473"/>
      <c r="VGZ6" s="473"/>
      <c r="VHA6" s="473"/>
      <c r="VHB6" s="473"/>
      <c r="VHC6" s="473"/>
      <c r="VHD6" s="473"/>
      <c r="VHE6" s="473"/>
      <c r="VHF6" s="473"/>
      <c r="VHG6" s="473"/>
      <c r="VHH6" s="473"/>
      <c r="VHI6" s="473"/>
      <c r="VHJ6" s="473"/>
      <c r="VHK6" s="473"/>
      <c r="VHL6" s="473"/>
      <c r="VHM6" s="473"/>
      <c r="VHN6" s="473"/>
      <c r="VHO6" s="473"/>
      <c r="VHP6" s="473"/>
      <c r="VHQ6" s="473"/>
      <c r="VHR6" s="473"/>
      <c r="VHS6" s="473"/>
      <c r="VHT6" s="473"/>
      <c r="VHU6" s="473"/>
      <c r="VHV6" s="473"/>
      <c r="VHW6" s="473"/>
      <c r="VHX6" s="473"/>
      <c r="VHY6" s="473"/>
      <c r="VHZ6" s="473"/>
      <c r="VIA6" s="473"/>
      <c r="VIB6" s="473"/>
      <c r="VIC6" s="473"/>
      <c r="VID6" s="473"/>
      <c r="VIE6" s="473"/>
      <c r="VIF6" s="473"/>
      <c r="VIG6" s="473"/>
      <c r="VIH6" s="473"/>
      <c r="VII6" s="473"/>
      <c r="VIJ6" s="473"/>
      <c r="VIK6" s="473"/>
      <c r="VIL6" s="473"/>
      <c r="VIM6" s="473"/>
      <c r="VIN6" s="473"/>
      <c r="VIO6" s="473"/>
      <c r="VIP6" s="473"/>
      <c r="VIQ6" s="473"/>
      <c r="VIR6" s="473"/>
      <c r="VIS6" s="473"/>
      <c r="VIT6" s="473"/>
      <c r="VIU6" s="473"/>
      <c r="VIV6" s="473"/>
      <c r="VIW6" s="473"/>
      <c r="VIX6" s="473"/>
      <c r="VIY6" s="473"/>
      <c r="VIZ6" s="473"/>
      <c r="VJA6" s="473"/>
      <c r="VJB6" s="473"/>
      <c r="VJC6" s="473"/>
      <c r="VJD6" s="473"/>
      <c r="VJE6" s="473"/>
      <c r="VJF6" s="473"/>
      <c r="VJG6" s="473"/>
      <c r="VJH6" s="473"/>
      <c r="VJI6" s="473"/>
      <c r="VJJ6" s="473"/>
      <c r="VJK6" s="473"/>
      <c r="VJL6" s="473"/>
      <c r="VJM6" s="473"/>
      <c r="VJN6" s="473"/>
      <c r="VJO6" s="473"/>
      <c r="VJP6" s="473"/>
      <c r="VJQ6" s="473"/>
      <c r="VJR6" s="473"/>
      <c r="VJS6" s="473"/>
      <c r="VJT6" s="473"/>
      <c r="VJU6" s="473"/>
      <c r="VJV6" s="473"/>
      <c r="VJW6" s="473"/>
      <c r="VJX6" s="473"/>
      <c r="VJY6" s="473"/>
      <c r="VJZ6" s="473"/>
      <c r="VKA6" s="473"/>
      <c r="VKB6" s="473"/>
      <c r="VKC6" s="473"/>
      <c r="VKD6" s="473"/>
      <c r="VKE6" s="473"/>
      <c r="VKF6" s="473"/>
      <c r="VKG6" s="473"/>
      <c r="VKH6" s="473"/>
      <c r="VKI6" s="473"/>
      <c r="VKJ6" s="473"/>
      <c r="VKK6" s="473"/>
      <c r="VKL6" s="473"/>
      <c r="VKM6" s="473"/>
      <c r="VKN6" s="473"/>
      <c r="VKO6" s="473"/>
      <c r="VKP6" s="473"/>
      <c r="VKQ6" s="473"/>
      <c r="VKR6" s="473"/>
      <c r="VKS6" s="473"/>
      <c r="VKT6" s="473"/>
      <c r="VKU6" s="473"/>
      <c r="VKV6" s="473"/>
      <c r="VKW6" s="473"/>
      <c r="VKX6" s="473"/>
      <c r="VKY6" s="473"/>
      <c r="VKZ6" s="473"/>
      <c r="VLA6" s="473"/>
      <c r="VLB6" s="473"/>
      <c r="VLC6" s="473"/>
      <c r="VLD6" s="473"/>
      <c r="VLE6" s="473"/>
      <c r="VLF6" s="473"/>
      <c r="VLG6" s="473"/>
      <c r="VLH6" s="473"/>
      <c r="VLI6" s="473"/>
      <c r="VLJ6" s="473"/>
      <c r="VLK6" s="473"/>
      <c r="VLL6" s="473"/>
      <c r="VLM6" s="473"/>
      <c r="VLN6" s="473"/>
      <c r="VLO6" s="473"/>
      <c r="VLP6" s="473"/>
      <c r="VLQ6" s="473"/>
      <c r="VLR6" s="473"/>
      <c r="VLS6" s="473"/>
      <c r="VLT6" s="473"/>
      <c r="VLU6" s="473"/>
      <c r="VLV6" s="473"/>
      <c r="VLW6" s="473"/>
      <c r="VLX6" s="473"/>
      <c r="VLY6" s="473"/>
      <c r="VLZ6" s="473"/>
      <c r="VMA6" s="473"/>
      <c r="VMB6" s="473"/>
      <c r="VMC6" s="473"/>
      <c r="VMD6" s="473"/>
      <c r="VME6" s="473"/>
      <c r="VMF6" s="473"/>
      <c r="VMG6" s="473"/>
      <c r="VMH6" s="473"/>
      <c r="VMI6" s="473"/>
      <c r="VMJ6" s="473"/>
      <c r="VMK6" s="473"/>
      <c r="VML6" s="473"/>
      <c r="VMM6" s="473"/>
      <c r="VMN6" s="473"/>
      <c r="VMO6" s="473"/>
      <c r="VMP6" s="473"/>
      <c r="VMQ6" s="473"/>
      <c r="VMR6" s="473"/>
      <c r="VMS6" s="473"/>
      <c r="VMT6" s="473"/>
      <c r="VMU6" s="473"/>
      <c r="VMV6" s="473"/>
      <c r="VMW6" s="473"/>
      <c r="VMX6" s="473"/>
      <c r="VMY6" s="473"/>
      <c r="VMZ6" s="473"/>
      <c r="VNA6" s="473"/>
      <c r="VNB6" s="473"/>
      <c r="VNC6" s="473"/>
      <c r="VND6" s="473"/>
      <c r="VNE6" s="473"/>
      <c r="VNF6" s="473"/>
      <c r="VNG6" s="473"/>
      <c r="VNH6" s="473"/>
      <c r="VNI6" s="473"/>
      <c r="VNJ6" s="473"/>
      <c r="VNK6" s="473"/>
      <c r="VNL6" s="473"/>
      <c r="VNM6" s="473"/>
      <c r="VNN6" s="473"/>
      <c r="VNO6" s="473"/>
      <c r="VNP6" s="473"/>
      <c r="VNQ6" s="473"/>
      <c r="VNR6" s="473"/>
      <c r="VNS6" s="473"/>
      <c r="VNT6" s="473"/>
      <c r="VNU6" s="473"/>
      <c r="VNV6" s="473"/>
      <c r="VNW6" s="473"/>
      <c r="VNX6" s="473"/>
      <c r="VNY6" s="473"/>
      <c r="VNZ6" s="473"/>
      <c r="VOA6" s="473"/>
      <c r="VOB6" s="473"/>
      <c r="VOC6" s="473"/>
      <c r="VOD6" s="473"/>
      <c r="VOE6" s="473"/>
      <c r="VOF6" s="473"/>
      <c r="VOG6" s="473"/>
      <c r="VOH6" s="473"/>
      <c r="VOI6" s="473"/>
      <c r="VOJ6" s="473"/>
      <c r="VOK6" s="473"/>
      <c r="VOL6" s="473"/>
      <c r="VOM6" s="473"/>
      <c r="VON6" s="473"/>
      <c r="VOO6" s="473"/>
      <c r="VOP6" s="473"/>
      <c r="VOQ6" s="473"/>
      <c r="VOR6" s="473"/>
      <c r="VOS6" s="473"/>
      <c r="VOT6" s="473"/>
      <c r="VOU6" s="473"/>
      <c r="VOV6" s="473"/>
      <c r="VOW6" s="473"/>
      <c r="VOX6" s="473"/>
      <c r="VOY6" s="473"/>
      <c r="VOZ6" s="473"/>
      <c r="VPA6" s="473"/>
      <c r="VPB6" s="473"/>
      <c r="VPC6" s="473"/>
      <c r="VPD6" s="473"/>
      <c r="VPE6" s="473"/>
      <c r="VPF6" s="473"/>
      <c r="VPG6" s="473"/>
      <c r="VPH6" s="473"/>
      <c r="VPI6" s="473"/>
      <c r="VPJ6" s="473"/>
      <c r="VPK6" s="473"/>
      <c r="VPL6" s="473"/>
      <c r="VPM6" s="473"/>
      <c r="VPN6" s="473"/>
      <c r="VPO6" s="473"/>
      <c r="VPP6" s="473"/>
      <c r="VPQ6" s="473"/>
      <c r="VPR6" s="473"/>
      <c r="VPS6" s="473"/>
      <c r="VPT6" s="473"/>
      <c r="VPU6" s="473"/>
      <c r="VPV6" s="473"/>
      <c r="VPW6" s="473"/>
      <c r="VPX6" s="473"/>
      <c r="VPY6" s="473"/>
      <c r="VPZ6" s="473"/>
      <c r="VQA6" s="473"/>
      <c r="VQB6" s="473"/>
      <c r="VQC6" s="473"/>
      <c r="VQD6" s="473"/>
      <c r="VQE6" s="473"/>
      <c r="VQF6" s="473"/>
      <c r="VQG6" s="473"/>
      <c r="VQH6" s="473"/>
      <c r="VQI6" s="473"/>
      <c r="VQJ6" s="473"/>
      <c r="VQK6" s="473"/>
      <c r="VQL6" s="473"/>
      <c r="VQM6" s="473"/>
      <c r="VQN6" s="473"/>
      <c r="VQO6" s="473"/>
      <c r="VQP6" s="473"/>
      <c r="VQQ6" s="473"/>
      <c r="VQR6" s="473"/>
      <c r="VQS6" s="473"/>
      <c r="VQT6" s="473"/>
      <c r="VQU6" s="473"/>
      <c r="VQV6" s="473"/>
      <c r="VQW6" s="473"/>
      <c r="VQX6" s="473"/>
      <c r="VQY6" s="473"/>
      <c r="VQZ6" s="473"/>
      <c r="VRA6" s="473"/>
      <c r="VRB6" s="473"/>
      <c r="VRC6" s="473"/>
      <c r="VRD6" s="473"/>
      <c r="VRE6" s="473"/>
      <c r="VRF6" s="473"/>
      <c r="VRG6" s="473"/>
      <c r="VRH6" s="473"/>
      <c r="VRI6" s="473"/>
      <c r="VRJ6" s="473"/>
      <c r="VRK6" s="473"/>
      <c r="VRL6" s="473"/>
      <c r="VRM6" s="473"/>
      <c r="VRN6" s="473"/>
      <c r="VRO6" s="473"/>
      <c r="VRP6" s="473"/>
      <c r="VRQ6" s="473"/>
      <c r="VRR6" s="473"/>
      <c r="VRS6" s="473"/>
      <c r="VRT6" s="473"/>
      <c r="VRU6" s="473"/>
      <c r="VRV6" s="473"/>
      <c r="VRW6" s="473"/>
      <c r="VRX6" s="473"/>
      <c r="VRY6" s="473"/>
      <c r="VRZ6" s="473"/>
      <c r="VSA6" s="473"/>
      <c r="VSB6" s="473"/>
      <c r="VSC6" s="473"/>
      <c r="VSD6" s="473"/>
      <c r="VSE6" s="473"/>
      <c r="VSF6" s="473"/>
      <c r="VSG6" s="473"/>
      <c r="VSH6" s="473"/>
      <c r="VSI6" s="473"/>
      <c r="VSJ6" s="473"/>
      <c r="VSK6" s="473"/>
      <c r="VSL6" s="473"/>
      <c r="VSM6" s="473"/>
      <c r="VSN6" s="473"/>
      <c r="VSO6" s="473"/>
      <c r="VSP6" s="473"/>
      <c r="VSQ6" s="473"/>
      <c r="VSR6" s="473"/>
      <c r="VSS6" s="473"/>
      <c r="VST6" s="473"/>
      <c r="VSU6" s="473"/>
      <c r="VSV6" s="473"/>
      <c r="VSW6" s="473"/>
      <c r="VSX6" s="473"/>
      <c r="VSY6" s="473"/>
      <c r="VSZ6" s="473"/>
      <c r="VTA6" s="473"/>
      <c r="VTB6" s="473"/>
      <c r="VTC6" s="473"/>
      <c r="VTD6" s="473"/>
      <c r="VTE6" s="473"/>
      <c r="VTF6" s="473"/>
      <c r="VTG6" s="473"/>
      <c r="VTH6" s="473"/>
      <c r="VTI6" s="473"/>
      <c r="VTJ6" s="473"/>
      <c r="VTK6" s="473"/>
      <c r="VTL6" s="473"/>
      <c r="VTM6" s="473"/>
      <c r="VTN6" s="473"/>
      <c r="VTO6" s="473"/>
      <c r="VTP6" s="473"/>
      <c r="VTQ6" s="473"/>
      <c r="VTR6" s="473"/>
      <c r="VTS6" s="473"/>
      <c r="VTT6" s="473"/>
      <c r="VTU6" s="473"/>
      <c r="VTV6" s="473"/>
      <c r="VTW6" s="473"/>
      <c r="VTX6" s="473"/>
      <c r="VTY6" s="473"/>
      <c r="VTZ6" s="473"/>
      <c r="VUA6" s="473"/>
      <c r="VUB6" s="473"/>
      <c r="VUC6" s="473"/>
      <c r="VUD6" s="473"/>
      <c r="VUE6" s="473"/>
      <c r="VUF6" s="473"/>
      <c r="VUG6" s="473"/>
      <c r="VUH6" s="473"/>
      <c r="VUI6" s="473"/>
      <c r="VUJ6" s="473"/>
      <c r="VUK6" s="473"/>
      <c r="VUL6" s="473"/>
      <c r="VUM6" s="473"/>
      <c r="VUN6" s="473"/>
      <c r="VUO6" s="473"/>
      <c r="VUP6" s="473"/>
      <c r="VUQ6" s="473"/>
      <c r="VUR6" s="473"/>
      <c r="VUS6" s="473"/>
      <c r="VUT6" s="473"/>
      <c r="VUU6" s="473"/>
      <c r="VUV6" s="473"/>
      <c r="VUW6" s="473"/>
      <c r="VUX6" s="473"/>
      <c r="VUY6" s="473"/>
      <c r="VUZ6" s="473"/>
      <c r="VVA6" s="473"/>
      <c r="VVB6" s="473"/>
      <c r="VVC6" s="473"/>
      <c r="VVD6" s="473"/>
      <c r="VVE6" s="473"/>
      <c r="VVF6" s="473"/>
      <c r="VVG6" s="473"/>
      <c r="VVH6" s="473"/>
      <c r="VVI6" s="473"/>
      <c r="VVJ6" s="473"/>
      <c r="VVK6" s="473"/>
      <c r="VVL6" s="473"/>
      <c r="VVM6" s="473"/>
      <c r="VVN6" s="473"/>
      <c r="VVO6" s="473"/>
      <c r="VVP6" s="473"/>
      <c r="VVQ6" s="473"/>
      <c r="VVR6" s="473"/>
      <c r="VVS6" s="473"/>
      <c r="VVT6" s="473"/>
      <c r="VVU6" s="473"/>
      <c r="VVV6" s="473"/>
      <c r="VVW6" s="473"/>
      <c r="VVX6" s="473"/>
      <c r="VVY6" s="473"/>
      <c r="VVZ6" s="473"/>
      <c r="VWA6" s="473"/>
      <c r="VWB6" s="473"/>
      <c r="VWC6" s="473"/>
      <c r="VWD6" s="473"/>
      <c r="VWE6" s="473"/>
      <c r="VWF6" s="473"/>
      <c r="VWG6" s="473"/>
      <c r="VWH6" s="473"/>
      <c r="VWI6" s="473"/>
      <c r="VWJ6" s="473"/>
      <c r="VWK6" s="473"/>
      <c r="VWL6" s="473"/>
      <c r="VWM6" s="473"/>
      <c r="VWN6" s="473"/>
      <c r="VWO6" s="473"/>
      <c r="VWP6" s="473"/>
      <c r="VWQ6" s="473"/>
      <c r="VWR6" s="473"/>
      <c r="VWS6" s="473"/>
      <c r="VWT6" s="473"/>
      <c r="VWU6" s="473"/>
      <c r="VWV6" s="473"/>
      <c r="VWW6" s="473"/>
      <c r="VWX6" s="473"/>
      <c r="VWY6" s="473"/>
      <c r="VWZ6" s="473"/>
      <c r="VXA6" s="473"/>
      <c r="VXB6" s="473"/>
      <c r="VXC6" s="473"/>
      <c r="VXD6" s="473"/>
      <c r="VXE6" s="473"/>
      <c r="VXF6" s="473"/>
      <c r="VXG6" s="473"/>
      <c r="VXH6" s="473"/>
      <c r="VXI6" s="473"/>
      <c r="VXJ6" s="473"/>
      <c r="VXK6" s="473"/>
      <c r="VXL6" s="473"/>
      <c r="VXM6" s="473"/>
      <c r="VXN6" s="473"/>
      <c r="VXO6" s="473"/>
      <c r="VXP6" s="473"/>
      <c r="VXQ6" s="473"/>
      <c r="VXR6" s="473"/>
      <c r="VXS6" s="473"/>
      <c r="VXT6" s="473"/>
      <c r="VXU6" s="473"/>
      <c r="VXV6" s="473"/>
      <c r="VXW6" s="473"/>
      <c r="VXX6" s="473"/>
      <c r="VXY6" s="473"/>
      <c r="VXZ6" s="473"/>
      <c r="VYA6" s="473"/>
      <c r="VYB6" s="473"/>
      <c r="VYC6" s="473"/>
      <c r="VYD6" s="473"/>
      <c r="VYE6" s="473"/>
      <c r="VYF6" s="473"/>
      <c r="VYG6" s="473"/>
      <c r="VYH6" s="473"/>
      <c r="VYI6" s="473"/>
      <c r="VYJ6" s="473"/>
      <c r="VYK6" s="473"/>
      <c r="VYL6" s="473"/>
      <c r="VYM6" s="473"/>
      <c r="VYN6" s="473"/>
      <c r="VYO6" s="473"/>
      <c r="VYP6" s="473"/>
      <c r="VYQ6" s="473"/>
      <c r="VYR6" s="473"/>
      <c r="VYS6" s="473"/>
      <c r="VYT6" s="473"/>
      <c r="VYU6" s="473"/>
      <c r="VYV6" s="473"/>
      <c r="VYW6" s="473"/>
      <c r="VYX6" s="473"/>
      <c r="VYY6" s="473"/>
      <c r="VYZ6" s="473"/>
      <c r="VZA6" s="473"/>
      <c r="VZB6" s="473"/>
      <c r="VZC6" s="473"/>
      <c r="VZD6" s="473"/>
      <c r="VZE6" s="473"/>
      <c r="VZF6" s="473"/>
      <c r="VZG6" s="473"/>
      <c r="VZH6" s="473"/>
      <c r="VZI6" s="473"/>
      <c r="VZJ6" s="473"/>
      <c r="VZK6" s="473"/>
      <c r="VZL6" s="473"/>
      <c r="VZM6" s="473"/>
      <c r="VZN6" s="473"/>
      <c r="VZO6" s="473"/>
      <c r="VZP6" s="473"/>
      <c r="VZQ6" s="473"/>
      <c r="VZR6" s="473"/>
      <c r="VZS6" s="473"/>
      <c r="VZT6" s="473"/>
      <c r="VZU6" s="473"/>
      <c r="VZV6" s="473"/>
      <c r="VZW6" s="473"/>
      <c r="VZX6" s="473"/>
      <c r="VZY6" s="473"/>
      <c r="VZZ6" s="473"/>
      <c r="WAA6" s="473"/>
      <c r="WAB6" s="473"/>
      <c r="WAC6" s="473"/>
      <c r="WAD6" s="473"/>
      <c r="WAE6" s="473"/>
      <c r="WAF6" s="473"/>
      <c r="WAG6" s="473"/>
      <c r="WAH6" s="473"/>
      <c r="WAI6" s="473"/>
      <c r="WAJ6" s="473"/>
      <c r="WAK6" s="473"/>
      <c r="WAL6" s="473"/>
      <c r="WAM6" s="473"/>
      <c r="WAN6" s="473"/>
      <c r="WAO6" s="473"/>
      <c r="WAP6" s="473"/>
      <c r="WAQ6" s="473"/>
      <c r="WAR6" s="473"/>
      <c r="WAS6" s="473"/>
      <c r="WAT6" s="473"/>
      <c r="WAU6" s="473"/>
      <c r="WAV6" s="473"/>
      <c r="WAW6" s="473"/>
      <c r="WAX6" s="473"/>
      <c r="WAY6" s="473"/>
      <c r="WAZ6" s="473"/>
      <c r="WBA6" s="473"/>
      <c r="WBB6" s="473"/>
      <c r="WBC6" s="473"/>
      <c r="WBD6" s="473"/>
      <c r="WBE6" s="473"/>
      <c r="WBF6" s="473"/>
      <c r="WBG6" s="473"/>
      <c r="WBH6" s="473"/>
      <c r="WBI6" s="473"/>
      <c r="WBJ6" s="473"/>
      <c r="WBK6" s="473"/>
      <c r="WBL6" s="473"/>
      <c r="WBM6" s="473"/>
      <c r="WBN6" s="473"/>
      <c r="WBO6" s="473"/>
      <c r="WBP6" s="473"/>
      <c r="WBQ6" s="473"/>
      <c r="WBR6" s="473"/>
      <c r="WBS6" s="473"/>
      <c r="WBT6" s="473"/>
      <c r="WBU6" s="473"/>
      <c r="WBV6" s="473"/>
      <c r="WBW6" s="473"/>
      <c r="WBX6" s="473"/>
      <c r="WBY6" s="473"/>
      <c r="WBZ6" s="473"/>
      <c r="WCA6" s="473"/>
      <c r="WCB6" s="473"/>
      <c r="WCC6" s="473"/>
      <c r="WCD6" s="473"/>
      <c r="WCE6" s="473"/>
      <c r="WCF6" s="473"/>
      <c r="WCG6" s="473"/>
      <c r="WCH6" s="473"/>
      <c r="WCI6" s="473"/>
      <c r="WCJ6" s="473"/>
      <c r="WCK6" s="473"/>
      <c r="WCL6" s="473"/>
      <c r="WCM6" s="473"/>
      <c r="WCN6" s="473"/>
      <c r="WCO6" s="473"/>
      <c r="WCP6" s="473"/>
      <c r="WCQ6" s="473"/>
      <c r="WCR6" s="473"/>
      <c r="WCS6" s="473"/>
      <c r="WCT6" s="473"/>
      <c r="WCU6" s="473"/>
      <c r="WCV6" s="473"/>
      <c r="WCW6" s="473"/>
      <c r="WCX6" s="473"/>
      <c r="WCY6" s="473"/>
      <c r="WCZ6" s="473"/>
      <c r="WDA6" s="473"/>
      <c r="WDB6" s="473"/>
      <c r="WDC6" s="473"/>
      <c r="WDD6" s="473"/>
      <c r="WDE6" s="473"/>
      <c r="WDF6" s="473"/>
      <c r="WDG6" s="473"/>
      <c r="WDH6" s="473"/>
      <c r="WDI6" s="473"/>
      <c r="WDJ6" s="473"/>
      <c r="WDK6" s="473"/>
      <c r="WDL6" s="473"/>
      <c r="WDM6" s="473"/>
      <c r="WDN6" s="473"/>
      <c r="WDO6" s="473"/>
      <c r="WDP6" s="473"/>
      <c r="WDQ6" s="473"/>
      <c r="WDR6" s="473"/>
      <c r="WDS6" s="473"/>
      <c r="WDT6" s="473"/>
      <c r="WDU6" s="473"/>
      <c r="WDV6" s="473"/>
      <c r="WDW6" s="473"/>
      <c r="WDX6" s="473"/>
      <c r="WDY6" s="473"/>
      <c r="WDZ6" s="473"/>
      <c r="WEA6" s="473"/>
      <c r="WEB6" s="473"/>
      <c r="WEC6" s="473"/>
      <c r="WED6" s="473"/>
      <c r="WEE6" s="473"/>
      <c r="WEF6" s="473"/>
      <c r="WEG6" s="473"/>
      <c r="WEH6" s="473"/>
      <c r="WEI6" s="473"/>
      <c r="WEJ6" s="473"/>
      <c r="WEK6" s="473"/>
      <c r="WEL6" s="473"/>
      <c r="WEM6" s="473"/>
      <c r="WEN6" s="473"/>
      <c r="WEO6" s="473"/>
      <c r="WEP6" s="473"/>
      <c r="WEQ6" s="473"/>
      <c r="WER6" s="473"/>
      <c r="WES6" s="473"/>
      <c r="WET6" s="473"/>
      <c r="WEU6" s="473"/>
      <c r="WEV6" s="473"/>
      <c r="WEW6" s="473"/>
      <c r="WEX6" s="473"/>
      <c r="WEY6" s="473"/>
      <c r="WEZ6" s="473"/>
      <c r="WFA6" s="473"/>
      <c r="WFB6" s="473"/>
      <c r="WFC6" s="473"/>
      <c r="WFD6" s="473"/>
      <c r="WFE6" s="473"/>
      <c r="WFF6" s="473"/>
      <c r="WFG6" s="473"/>
      <c r="WFH6" s="473"/>
      <c r="WFI6" s="473"/>
      <c r="WFJ6" s="473"/>
      <c r="WFK6" s="473"/>
      <c r="WFL6" s="473"/>
      <c r="WFM6" s="473"/>
      <c r="WFN6" s="473"/>
      <c r="WFO6" s="473"/>
      <c r="WFP6" s="473"/>
      <c r="WFQ6" s="473"/>
      <c r="WFR6" s="473"/>
      <c r="WFS6" s="473"/>
      <c r="WFT6" s="473"/>
      <c r="WFU6" s="473"/>
      <c r="WFV6" s="473"/>
      <c r="WFW6" s="473"/>
      <c r="WFX6" s="473"/>
      <c r="WFY6" s="473"/>
      <c r="WFZ6" s="473"/>
      <c r="WGA6" s="473"/>
      <c r="WGB6" s="473"/>
      <c r="WGC6" s="473"/>
      <c r="WGD6" s="473"/>
      <c r="WGE6" s="473"/>
      <c r="WGF6" s="473"/>
      <c r="WGG6" s="473"/>
      <c r="WGH6" s="473"/>
      <c r="WGI6" s="473"/>
      <c r="WGJ6" s="473"/>
      <c r="WGK6" s="473"/>
      <c r="WGL6" s="473"/>
      <c r="WGM6" s="473"/>
      <c r="WGN6" s="473"/>
      <c r="WGO6" s="473"/>
      <c r="WGP6" s="473"/>
      <c r="WGQ6" s="473"/>
      <c r="WGR6" s="473"/>
      <c r="WGS6" s="473"/>
      <c r="WGT6" s="473"/>
      <c r="WGU6" s="473"/>
      <c r="WGV6" s="473"/>
      <c r="WGW6" s="473"/>
      <c r="WGX6" s="473"/>
      <c r="WGY6" s="473"/>
      <c r="WGZ6" s="473"/>
      <c r="WHA6" s="473"/>
      <c r="WHB6" s="473"/>
      <c r="WHC6" s="473"/>
      <c r="WHD6" s="473"/>
      <c r="WHE6" s="473"/>
      <c r="WHF6" s="473"/>
      <c r="WHG6" s="473"/>
      <c r="WHH6" s="473"/>
      <c r="WHI6" s="473"/>
      <c r="WHJ6" s="473"/>
      <c r="WHK6" s="473"/>
      <c r="WHL6" s="473"/>
      <c r="WHM6" s="473"/>
      <c r="WHN6" s="473"/>
      <c r="WHO6" s="473"/>
      <c r="WHP6" s="473"/>
      <c r="WHQ6" s="473"/>
      <c r="WHR6" s="473"/>
      <c r="WHS6" s="473"/>
      <c r="WHT6" s="473"/>
      <c r="WHU6" s="473"/>
      <c r="WHV6" s="473"/>
      <c r="WHW6" s="473"/>
      <c r="WHX6" s="473"/>
      <c r="WHY6" s="473"/>
      <c r="WHZ6" s="473"/>
      <c r="WIA6" s="473"/>
      <c r="WIB6" s="473"/>
      <c r="WIC6" s="473"/>
      <c r="WID6" s="473"/>
      <c r="WIE6" s="473"/>
      <c r="WIF6" s="473"/>
      <c r="WIG6" s="473"/>
      <c r="WIH6" s="473"/>
      <c r="WII6" s="473"/>
      <c r="WIJ6" s="473"/>
      <c r="WIK6" s="473"/>
      <c r="WIL6" s="473"/>
      <c r="WIM6" s="473"/>
      <c r="WIN6" s="473"/>
      <c r="WIO6" s="473"/>
      <c r="WIP6" s="473"/>
      <c r="WIQ6" s="473"/>
      <c r="WIR6" s="473"/>
      <c r="WIS6" s="473"/>
      <c r="WIT6" s="473"/>
      <c r="WIU6" s="473"/>
      <c r="WIV6" s="473"/>
      <c r="WIW6" s="473"/>
      <c r="WIX6" s="473"/>
      <c r="WIY6" s="473"/>
      <c r="WIZ6" s="473"/>
      <c r="WJA6" s="473"/>
      <c r="WJB6" s="473"/>
      <c r="WJC6" s="473"/>
      <c r="WJD6" s="473"/>
      <c r="WJE6" s="473"/>
      <c r="WJF6" s="473"/>
      <c r="WJG6" s="473"/>
      <c r="WJH6" s="473"/>
      <c r="WJI6" s="473"/>
      <c r="WJJ6" s="473"/>
      <c r="WJK6" s="473"/>
      <c r="WJL6" s="473"/>
      <c r="WJM6" s="473"/>
      <c r="WJN6" s="473"/>
      <c r="WJO6" s="473"/>
      <c r="WJP6" s="473"/>
      <c r="WJQ6" s="473"/>
      <c r="WJR6" s="473"/>
      <c r="WJS6" s="473"/>
      <c r="WJT6" s="473"/>
      <c r="WJU6" s="473"/>
      <c r="WJV6" s="473"/>
      <c r="WJW6" s="473"/>
      <c r="WJX6" s="473"/>
      <c r="WJY6" s="473"/>
      <c r="WJZ6" s="473"/>
      <c r="WKA6" s="473"/>
      <c r="WKB6" s="473"/>
      <c r="WKC6" s="473"/>
      <c r="WKD6" s="473"/>
      <c r="WKE6" s="473"/>
      <c r="WKF6" s="473"/>
      <c r="WKG6" s="473"/>
      <c r="WKH6" s="473"/>
      <c r="WKI6" s="473"/>
      <c r="WKJ6" s="473"/>
      <c r="WKK6" s="473"/>
      <c r="WKL6" s="473"/>
      <c r="WKM6" s="473"/>
      <c r="WKN6" s="473"/>
      <c r="WKO6" s="473"/>
      <c r="WKP6" s="473"/>
      <c r="WKQ6" s="473"/>
      <c r="WKR6" s="473"/>
      <c r="WKS6" s="473"/>
      <c r="WKT6" s="473"/>
      <c r="WKU6" s="473"/>
      <c r="WKV6" s="473"/>
      <c r="WKW6" s="473"/>
      <c r="WKX6" s="473"/>
      <c r="WKY6" s="473"/>
      <c r="WKZ6" s="473"/>
      <c r="WLA6" s="473"/>
      <c r="WLB6" s="473"/>
      <c r="WLC6" s="473"/>
      <c r="WLD6" s="473"/>
      <c r="WLE6" s="473"/>
      <c r="WLF6" s="473"/>
      <c r="WLG6" s="473"/>
      <c r="WLH6" s="473"/>
      <c r="WLI6" s="473"/>
      <c r="WLJ6" s="473"/>
      <c r="WLK6" s="473"/>
      <c r="WLL6" s="473"/>
      <c r="WLM6" s="473"/>
      <c r="WLN6" s="473"/>
      <c r="WLO6" s="473"/>
      <c r="WLP6" s="473"/>
      <c r="WLQ6" s="473"/>
      <c r="WLR6" s="473"/>
      <c r="WLS6" s="473"/>
      <c r="WLT6" s="473"/>
      <c r="WLU6" s="473"/>
      <c r="WLV6" s="473"/>
      <c r="WLW6" s="473"/>
      <c r="WLX6" s="473"/>
      <c r="WLY6" s="473"/>
      <c r="WLZ6" s="473"/>
      <c r="WMA6" s="473"/>
      <c r="WMB6" s="473"/>
      <c r="WMC6" s="473"/>
      <c r="WMD6" s="473"/>
      <c r="WME6" s="473"/>
      <c r="WMF6" s="473"/>
      <c r="WMG6" s="473"/>
      <c r="WMH6" s="473"/>
      <c r="WMI6" s="473"/>
      <c r="WMJ6" s="473"/>
      <c r="WMK6" s="473"/>
      <c r="WML6" s="473"/>
      <c r="WMM6" s="473"/>
      <c r="WMN6" s="473"/>
      <c r="WMO6" s="473"/>
      <c r="WMP6" s="473"/>
      <c r="WMQ6" s="473"/>
      <c r="WMR6" s="473"/>
      <c r="WMS6" s="473"/>
      <c r="WMT6" s="473"/>
      <c r="WMU6" s="473"/>
      <c r="WMV6" s="473"/>
      <c r="WMW6" s="473"/>
      <c r="WMX6" s="473"/>
      <c r="WMY6" s="473"/>
      <c r="WMZ6" s="473"/>
      <c r="WNA6" s="473"/>
      <c r="WNB6" s="473"/>
      <c r="WNC6" s="473"/>
      <c r="WND6" s="473"/>
      <c r="WNE6" s="473"/>
      <c r="WNF6" s="473"/>
      <c r="WNG6" s="473"/>
      <c r="WNH6" s="473"/>
      <c r="WNI6" s="473"/>
      <c r="WNJ6" s="473"/>
      <c r="WNK6" s="473"/>
      <c r="WNL6" s="473"/>
      <c r="WNM6" s="473"/>
      <c r="WNN6" s="473"/>
      <c r="WNO6" s="473"/>
      <c r="WNP6" s="473"/>
      <c r="WNQ6" s="473"/>
      <c r="WNR6" s="473"/>
      <c r="WNS6" s="473"/>
      <c r="WNT6" s="473"/>
      <c r="WNU6" s="473"/>
      <c r="WNV6" s="473"/>
      <c r="WNW6" s="473"/>
      <c r="WNX6" s="473"/>
      <c r="WNY6" s="473"/>
      <c r="WNZ6" s="473"/>
      <c r="WOA6" s="473"/>
      <c r="WOB6" s="473"/>
      <c r="WOC6" s="473"/>
      <c r="WOD6" s="473"/>
      <c r="WOE6" s="473"/>
      <c r="WOF6" s="473"/>
      <c r="WOG6" s="473"/>
      <c r="WOH6" s="473"/>
      <c r="WOI6" s="473"/>
      <c r="WOJ6" s="473"/>
      <c r="WOK6" s="473"/>
      <c r="WOL6" s="473"/>
      <c r="WOM6" s="473"/>
      <c r="WON6" s="473"/>
      <c r="WOO6" s="473"/>
      <c r="WOP6" s="473"/>
      <c r="WOQ6" s="473"/>
      <c r="WOR6" s="473"/>
      <c r="WOS6" s="473"/>
      <c r="WOT6" s="473"/>
      <c r="WOU6" s="473"/>
      <c r="WOV6" s="473"/>
      <c r="WOW6" s="473"/>
      <c r="WOX6" s="473"/>
      <c r="WOY6" s="473"/>
      <c r="WOZ6" s="473"/>
      <c r="WPA6" s="473"/>
      <c r="WPB6" s="473"/>
      <c r="WPC6" s="473"/>
      <c r="WPD6" s="473"/>
      <c r="WPE6" s="473"/>
      <c r="WPF6" s="473"/>
      <c r="WPG6" s="473"/>
      <c r="WPH6" s="473"/>
      <c r="WPI6" s="473"/>
      <c r="WPJ6" s="473"/>
      <c r="WPK6" s="473"/>
      <c r="WPL6" s="473"/>
      <c r="WPM6" s="473"/>
      <c r="WPN6" s="473"/>
      <c r="WPO6" s="473"/>
      <c r="WPP6" s="473"/>
      <c r="WPQ6" s="473"/>
      <c r="WPR6" s="473"/>
      <c r="WPS6" s="473"/>
      <c r="WPT6" s="473"/>
      <c r="WPU6" s="473"/>
      <c r="WPV6" s="473"/>
      <c r="WPW6" s="473"/>
      <c r="WPX6" s="473"/>
      <c r="WPY6" s="473"/>
      <c r="WPZ6" s="473"/>
      <c r="WQA6" s="473"/>
      <c r="WQB6" s="473"/>
      <c r="WQC6" s="473"/>
      <c r="WQD6" s="473"/>
      <c r="WQE6" s="473"/>
      <c r="WQF6" s="473"/>
      <c r="WQG6" s="473"/>
      <c r="WQH6" s="473"/>
      <c r="WQI6" s="473"/>
      <c r="WQJ6" s="473"/>
      <c r="WQK6" s="473"/>
      <c r="WQL6" s="473"/>
      <c r="WQM6" s="473"/>
      <c r="WQN6" s="473"/>
      <c r="WQO6" s="473"/>
      <c r="WQP6" s="473"/>
      <c r="WQQ6" s="473"/>
      <c r="WQR6" s="473"/>
      <c r="WQS6" s="473"/>
      <c r="WQT6" s="473"/>
      <c r="WQU6" s="473"/>
      <c r="WQV6" s="473"/>
      <c r="WQW6" s="473"/>
      <c r="WQX6" s="473"/>
      <c r="WQY6" s="473"/>
      <c r="WQZ6" s="473"/>
      <c r="WRA6" s="473"/>
      <c r="WRB6" s="473"/>
      <c r="WRC6" s="473"/>
      <c r="WRD6" s="473"/>
      <c r="WRE6" s="473"/>
      <c r="WRF6" s="473"/>
      <c r="WRG6" s="473"/>
      <c r="WRH6" s="473"/>
      <c r="WRI6" s="473"/>
      <c r="WRJ6" s="473"/>
      <c r="WRK6" s="473"/>
      <c r="WRL6" s="473"/>
      <c r="WRM6" s="473"/>
      <c r="WRN6" s="473"/>
      <c r="WRO6" s="473"/>
      <c r="WRP6" s="473"/>
      <c r="WRQ6" s="473"/>
      <c r="WRR6" s="473"/>
      <c r="WRS6" s="473"/>
      <c r="WRT6" s="473"/>
      <c r="WRU6" s="473"/>
      <c r="WRV6" s="473"/>
      <c r="WRW6" s="473"/>
      <c r="WRX6" s="473"/>
      <c r="WRY6" s="473"/>
      <c r="WRZ6" s="473"/>
      <c r="WSA6" s="473"/>
      <c r="WSB6" s="473"/>
      <c r="WSC6" s="473"/>
      <c r="WSD6" s="473"/>
      <c r="WSE6" s="473"/>
      <c r="WSF6" s="473"/>
      <c r="WSG6" s="473"/>
      <c r="WSH6" s="473"/>
      <c r="WSI6" s="473"/>
      <c r="WSJ6" s="473"/>
      <c r="WSK6" s="473"/>
      <c r="WSL6" s="473"/>
      <c r="WSM6" s="473"/>
      <c r="WSN6" s="473"/>
      <c r="WSO6" s="473"/>
      <c r="WSP6" s="473"/>
      <c r="WSQ6" s="473"/>
      <c r="WSR6" s="473"/>
      <c r="WSS6" s="473"/>
      <c r="WST6" s="473"/>
      <c r="WSU6" s="473"/>
      <c r="WSV6" s="473"/>
      <c r="WSW6" s="473"/>
      <c r="WSX6" s="473"/>
      <c r="WSY6" s="473"/>
      <c r="WSZ6" s="473"/>
      <c r="WTA6" s="473"/>
      <c r="WTB6" s="473"/>
      <c r="WTC6" s="473"/>
      <c r="WTD6" s="473"/>
      <c r="WTE6" s="473"/>
      <c r="WTF6" s="473"/>
      <c r="WTG6" s="473"/>
      <c r="WTH6" s="473"/>
      <c r="WTI6" s="473"/>
      <c r="WTJ6" s="473"/>
      <c r="WTK6" s="473"/>
      <c r="WTL6" s="473"/>
      <c r="WTM6" s="473"/>
      <c r="WTN6" s="473"/>
      <c r="WTO6" s="473"/>
      <c r="WTP6" s="473"/>
      <c r="WTQ6" s="473"/>
      <c r="WTR6" s="473"/>
      <c r="WTS6" s="473"/>
      <c r="WTT6" s="473"/>
      <c r="WTU6" s="473"/>
      <c r="WTV6" s="473"/>
      <c r="WTW6" s="473"/>
      <c r="WTX6" s="473"/>
      <c r="WTY6" s="473"/>
      <c r="WTZ6" s="473"/>
      <c r="WUA6" s="473"/>
      <c r="WUB6" s="473"/>
      <c r="WUC6" s="473"/>
      <c r="WUD6" s="473"/>
      <c r="WUE6" s="473"/>
      <c r="WUF6" s="473"/>
      <c r="WUG6" s="473"/>
      <c r="WUH6" s="473"/>
      <c r="WUI6" s="473"/>
      <c r="WUJ6" s="473"/>
      <c r="WUK6" s="473"/>
      <c r="WUL6" s="473"/>
      <c r="WUM6" s="473"/>
      <c r="WUN6" s="473"/>
      <c r="WUO6" s="473"/>
      <c r="WUP6" s="473"/>
      <c r="WUQ6" s="473"/>
      <c r="WUR6" s="473"/>
      <c r="WUS6" s="473"/>
      <c r="WUT6" s="473"/>
      <c r="WUU6" s="473"/>
      <c r="WUV6" s="473"/>
      <c r="WUW6" s="473"/>
      <c r="WUX6" s="473"/>
      <c r="WUY6" s="473"/>
      <c r="WUZ6" s="473"/>
      <c r="WVA6" s="473"/>
      <c r="WVB6" s="473"/>
      <c r="WVC6" s="473"/>
      <c r="WVD6" s="473"/>
      <c r="WVE6" s="473"/>
      <c r="WVF6" s="473"/>
      <c r="WVG6" s="473"/>
      <c r="WVH6" s="473"/>
      <c r="WVI6" s="473"/>
      <c r="WVJ6" s="473"/>
      <c r="WVK6" s="473"/>
      <c r="WVL6" s="473"/>
      <c r="WVM6" s="473"/>
      <c r="WVN6" s="473"/>
      <c r="WVO6" s="473"/>
      <c r="WVP6" s="473"/>
      <c r="WVQ6" s="473"/>
      <c r="WVR6" s="473"/>
      <c r="WVS6" s="473"/>
      <c r="WVT6" s="473"/>
      <c r="WVU6" s="473"/>
      <c r="WVV6" s="473"/>
      <c r="WVW6" s="473"/>
      <c r="WVX6" s="473"/>
      <c r="WVY6" s="473"/>
      <c r="WVZ6" s="473"/>
      <c r="WWA6" s="473"/>
      <c r="WWB6" s="473"/>
      <c r="WWC6" s="473"/>
      <c r="WWD6" s="473"/>
      <c r="WWE6" s="473"/>
      <c r="WWF6" s="473"/>
      <c r="WWG6" s="473"/>
      <c r="WWH6" s="473"/>
      <c r="WWI6" s="473"/>
      <c r="WWJ6" s="473"/>
      <c r="WWK6" s="473"/>
      <c r="WWL6" s="473"/>
      <c r="WWM6" s="473"/>
      <c r="WWN6" s="473"/>
      <c r="WWO6" s="473"/>
      <c r="WWP6" s="473"/>
      <c r="WWQ6" s="473"/>
      <c r="WWR6" s="473"/>
      <c r="WWS6" s="473"/>
      <c r="WWT6" s="473"/>
      <c r="WWU6" s="473"/>
      <c r="WWV6" s="473"/>
      <c r="WWW6" s="473"/>
      <c r="WWX6" s="473"/>
      <c r="WWY6" s="473"/>
      <c r="WWZ6" s="473"/>
      <c r="WXA6" s="473"/>
      <c r="WXB6" s="473"/>
      <c r="WXC6" s="473"/>
      <c r="WXD6" s="473"/>
      <c r="WXE6" s="473"/>
      <c r="WXF6" s="473"/>
      <c r="WXG6" s="473"/>
      <c r="WXH6" s="473"/>
      <c r="WXI6" s="473"/>
      <c r="WXJ6" s="473"/>
      <c r="WXK6" s="473"/>
      <c r="WXL6" s="473"/>
      <c r="WXM6" s="473"/>
      <c r="WXN6" s="473"/>
      <c r="WXO6" s="473"/>
      <c r="WXP6" s="473"/>
      <c r="WXQ6" s="473"/>
      <c r="WXR6" s="473"/>
      <c r="WXS6" s="473"/>
      <c r="WXT6" s="473"/>
      <c r="WXU6" s="473"/>
      <c r="WXV6" s="473"/>
      <c r="WXW6" s="473"/>
      <c r="WXX6" s="473"/>
      <c r="WXY6" s="473"/>
      <c r="WXZ6" s="473"/>
      <c r="WYA6" s="473"/>
      <c r="WYB6" s="473"/>
      <c r="WYC6" s="473"/>
      <c r="WYD6" s="473"/>
      <c r="WYE6" s="473"/>
      <c r="WYF6" s="473"/>
      <c r="WYG6" s="473"/>
      <c r="WYH6" s="473"/>
      <c r="WYI6" s="473"/>
      <c r="WYJ6" s="473"/>
      <c r="WYK6" s="473"/>
      <c r="WYL6" s="473"/>
      <c r="WYM6" s="473"/>
      <c r="WYN6" s="473"/>
      <c r="WYO6" s="473"/>
      <c r="WYP6" s="473"/>
      <c r="WYQ6" s="473"/>
      <c r="WYR6" s="473"/>
      <c r="WYS6" s="473"/>
      <c r="WYT6" s="473"/>
      <c r="WYU6" s="473"/>
      <c r="WYV6" s="473"/>
      <c r="WYW6" s="473"/>
      <c r="WYX6" s="473"/>
      <c r="WYY6" s="473"/>
      <c r="WYZ6" s="473"/>
      <c r="WZA6" s="473"/>
      <c r="WZB6" s="473"/>
      <c r="WZC6" s="473"/>
      <c r="WZD6" s="473"/>
      <c r="WZE6" s="473"/>
      <c r="WZF6" s="473"/>
      <c r="WZG6" s="473"/>
      <c r="WZH6" s="473"/>
      <c r="WZI6" s="473"/>
      <c r="WZJ6" s="473"/>
      <c r="WZK6" s="473"/>
      <c r="WZL6" s="473"/>
      <c r="WZM6" s="473"/>
      <c r="WZN6" s="473"/>
      <c r="WZO6" s="473"/>
      <c r="WZP6" s="473"/>
      <c r="WZQ6" s="473"/>
      <c r="WZR6" s="473"/>
      <c r="WZS6" s="473"/>
      <c r="WZT6" s="473"/>
      <c r="WZU6" s="473"/>
      <c r="WZV6" s="473"/>
      <c r="WZW6" s="473"/>
      <c r="WZX6" s="473"/>
      <c r="WZY6" s="473"/>
      <c r="WZZ6" s="473"/>
      <c r="XAA6" s="473"/>
      <c r="XAB6" s="473"/>
      <c r="XAC6" s="473"/>
      <c r="XAD6" s="473"/>
      <c r="XAE6" s="473"/>
      <c r="XAF6" s="473"/>
      <c r="XAG6" s="473"/>
      <c r="XAH6" s="473"/>
      <c r="XAI6" s="473"/>
      <c r="XAJ6" s="473"/>
      <c r="XAK6" s="473"/>
      <c r="XAL6" s="473"/>
      <c r="XAM6" s="473"/>
      <c r="XAN6" s="473"/>
      <c r="XAO6" s="473"/>
      <c r="XAP6" s="473"/>
      <c r="XAQ6" s="473"/>
      <c r="XAR6" s="473"/>
      <c r="XAS6" s="473"/>
      <c r="XAT6" s="473"/>
      <c r="XAU6" s="473"/>
      <c r="XAV6" s="473"/>
      <c r="XAW6" s="473"/>
      <c r="XAX6" s="473"/>
      <c r="XAY6" s="473"/>
      <c r="XAZ6" s="473"/>
      <c r="XBA6" s="473"/>
      <c r="XBB6" s="473"/>
      <c r="XBC6" s="473"/>
      <c r="XBD6" s="473"/>
      <c r="XBE6" s="473"/>
      <c r="XBF6" s="473"/>
      <c r="XBG6" s="473"/>
      <c r="XBH6" s="473"/>
      <c r="XBI6" s="473"/>
      <c r="XBJ6" s="473"/>
      <c r="XBK6" s="473"/>
      <c r="XBL6" s="473"/>
      <c r="XBM6" s="473"/>
      <c r="XBN6" s="473"/>
      <c r="XBO6" s="473"/>
      <c r="XBP6" s="473"/>
      <c r="XBQ6" s="473"/>
      <c r="XBR6" s="473"/>
      <c r="XBS6" s="473"/>
      <c r="XBT6" s="473"/>
      <c r="XBU6" s="473"/>
      <c r="XBV6" s="473"/>
      <c r="XBW6" s="473"/>
      <c r="XBX6" s="473"/>
      <c r="XBY6" s="473"/>
      <c r="XBZ6" s="473"/>
      <c r="XCA6" s="473"/>
      <c r="XCB6" s="473"/>
      <c r="XCC6" s="473"/>
      <c r="XCD6" s="473"/>
      <c r="XCE6" s="473"/>
      <c r="XCF6" s="473"/>
      <c r="XCG6" s="473"/>
      <c r="XCH6" s="473"/>
      <c r="XCI6" s="473"/>
      <c r="XCJ6" s="473"/>
      <c r="XCK6" s="473"/>
      <c r="XCL6" s="473"/>
      <c r="XCM6" s="473"/>
      <c r="XCN6" s="473"/>
      <c r="XCO6" s="473"/>
      <c r="XCP6" s="473"/>
      <c r="XCQ6" s="473"/>
      <c r="XCR6" s="473"/>
      <c r="XCS6" s="473"/>
      <c r="XCT6" s="473"/>
      <c r="XCU6" s="473"/>
      <c r="XCV6" s="473"/>
      <c r="XCW6" s="473"/>
      <c r="XCX6" s="473"/>
      <c r="XCY6" s="473"/>
      <c r="XCZ6" s="473"/>
      <c r="XDA6" s="473"/>
      <c r="XDB6" s="473"/>
      <c r="XDC6" s="473"/>
      <c r="XDD6" s="473"/>
      <c r="XDE6" s="473"/>
      <c r="XDF6" s="473"/>
      <c r="XDG6" s="473"/>
      <c r="XDH6" s="473"/>
      <c r="XDI6" s="473"/>
      <c r="XDJ6" s="473"/>
      <c r="XDK6" s="473"/>
      <c r="XDL6" s="473"/>
      <c r="XDM6" s="473"/>
      <c r="XDN6" s="473"/>
      <c r="XDO6" s="473"/>
      <c r="XDP6" s="473"/>
      <c r="XDQ6" s="473"/>
      <c r="XDR6" s="473"/>
      <c r="XDS6" s="473"/>
      <c r="XDT6" s="473"/>
      <c r="XDU6" s="473"/>
      <c r="XDV6" s="473"/>
      <c r="XDW6" s="473"/>
      <c r="XDX6" s="473"/>
      <c r="XDY6" s="473"/>
      <c r="XDZ6" s="473"/>
      <c r="XEA6" s="473"/>
      <c r="XEB6" s="473"/>
      <c r="XEC6" s="473"/>
      <c r="XED6" s="473"/>
      <c r="XEE6" s="473"/>
      <c r="XEF6" s="473"/>
      <c r="XEG6" s="473"/>
      <c r="XEH6" s="473"/>
      <c r="XEI6" s="473"/>
      <c r="XEJ6" s="473"/>
      <c r="XEK6" s="473"/>
      <c r="XEL6" s="473"/>
      <c r="XEM6" s="473"/>
      <c r="XEN6" s="473"/>
      <c r="XEO6" s="473"/>
      <c r="XEP6" s="473"/>
      <c r="XEQ6" s="473"/>
      <c r="XER6" s="473"/>
      <c r="XES6" s="473"/>
      <c r="XET6" s="473"/>
      <c r="XEU6" s="473"/>
      <c r="XEV6" s="473"/>
      <c r="XEW6" s="473"/>
      <c r="XEX6" s="473"/>
      <c r="XEY6" s="473"/>
      <c r="XEZ6" s="473"/>
      <c r="XFA6" s="473"/>
      <c r="XFB6" s="473"/>
      <c r="XFC6" s="473"/>
      <c r="XFD6" s="473"/>
    </row>
    <row r="7" spans="1:16384" x14ac:dyDescent="0.2">
      <c r="A7" s="473" t="str">
        <f>'Resumo Geral'!A7:B7</f>
        <v>ESCOLA:  E.M.E.F. HILDA DE OLIVEIRA</v>
      </c>
      <c r="B7" s="473"/>
      <c r="C7" s="473"/>
      <c r="D7" s="473"/>
      <c r="E7" s="473"/>
      <c r="F7" s="473"/>
      <c r="G7" s="473"/>
      <c r="H7" s="473"/>
      <c r="I7" s="473"/>
      <c r="J7" s="473"/>
      <c r="K7" s="473"/>
      <c r="L7" s="473"/>
      <c r="M7" s="473"/>
      <c r="N7" s="473"/>
      <c r="O7" s="473"/>
      <c r="P7" s="473"/>
      <c r="Q7" s="473"/>
      <c r="R7" s="473"/>
      <c r="S7" s="473"/>
      <c r="T7" s="473"/>
      <c r="U7" s="473"/>
      <c r="V7" s="473"/>
      <c r="W7" s="473"/>
      <c r="X7" s="473"/>
      <c r="Y7" s="473"/>
      <c r="Z7" s="473"/>
      <c r="AA7" s="473"/>
      <c r="AB7" s="473"/>
      <c r="AC7" s="473"/>
      <c r="AD7" s="473"/>
      <c r="AE7" s="473"/>
      <c r="AF7" s="473"/>
      <c r="AG7" s="473"/>
      <c r="AH7" s="473"/>
      <c r="AI7" s="473"/>
      <c r="AJ7" s="473"/>
      <c r="AK7" s="473"/>
      <c r="AL7" s="473"/>
      <c r="AM7" s="473"/>
      <c r="AN7" s="473"/>
      <c r="AO7" s="473"/>
      <c r="AP7" s="473"/>
      <c r="AQ7" s="473"/>
      <c r="AR7" s="473"/>
      <c r="AS7" s="473"/>
      <c r="AT7" s="473"/>
      <c r="AU7" s="473"/>
      <c r="AV7" s="473"/>
      <c r="AW7" s="473"/>
      <c r="AX7" s="473"/>
      <c r="AY7" s="473"/>
      <c r="AZ7" s="473"/>
      <c r="BA7" s="473"/>
      <c r="BB7" s="473"/>
      <c r="BC7" s="473"/>
      <c r="BD7" s="473"/>
      <c r="BE7" s="473"/>
      <c r="BF7" s="473"/>
      <c r="BG7" s="473"/>
      <c r="BH7" s="473"/>
      <c r="BI7" s="473"/>
      <c r="BJ7" s="473"/>
      <c r="BK7" s="473"/>
      <c r="BL7" s="473"/>
      <c r="BM7" s="473"/>
      <c r="BN7" s="473"/>
      <c r="BO7" s="473"/>
      <c r="BP7" s="473"/>
      <c r="BQ7" s="473"/>
      <c r="BR7" s="473"/>
      <c r="BS7" s="473"/>
      <c r="BT7" s="473"/>
      <c r="BU7" s="473"/>
      <c r="BV7" s="473"/>
      <c r="BW7" s="473"/>
      <c r="BX7" s="473"/>
      <c r="BY7" s="473"/>
      <c r="BZ7" s="473"/>
      <c r="CA7" s="473"/>
      <c r="CB7" s="473"/>
      <c r="CC7" s="473"/>
      <c r="CD7" s="473"/>
      <c r="CE7" s="473"/>
      <c r="CF7" s="473"/>
      <c r="CG7" s="473"/>
      <c r="CH7" s="473"/>
      <c r="CI7" s="473"/>
      <c r="CJ7" s="473"/>
      <c r="CK7" s="473"/>
      <c r="CL7" s="473"/>
      <c r="CM7" s="473"/>
      <c r="CN7" s="473"/>
      <c r="CO7" s="473"/>
      <c r="CP7" s="473"/>
      <c r="CQ7" s="473"/>
      <c r="CR7" s="473"/>
      <c r="CS7" s="473"/>
      <c r="CT7" s="473"/>
      <c r="CU7" s="473"/>
      <c r="CV7" s="473"/>
      <c r="CW7" s="473"/>
      <c r="CX7" s="473"/>
      <c r="CY7" s="473"/>
      <c r="CZ7" s="473"/>
      <c r="DA7" s="473"/>
      <c r="DB7" s="473"/>
      <c r="DC7" s="473"/>
      <c r="DD7" s="473"/>
      <c r="DE7" s="473"/>
      <c r="DF7" s="473"/>
      <c r="DG7" s="473"/>
      <c r="DH7" s="473"/>
      <c r="DI7" s="473"/>
      <c r="DJ7" s="473"/>
      <c r="DK7" s="473"/>
      <c r="DL7" s="473"/>
      <c r="DM7" s="473"/>
      <c r="DN7" s="473"/>
      <c r="DO7" s="473"/>
      <c r="DP7" s="473"/>
      <c r="DQ7" s="473"/>
      <c r="DR7" s="473"/>
      <c r="DS7" s="473"/>
      <c r="DT7" s="473"/>
      <c r="DU7" s="473"/>
      <c r="DV7" s="473"/>
      <c r="DW7" s="473"/>
      <c r="DX7" s="473"/>
      <c r="DY7" s="473"/>
      <c r="DZ7" s="473"/>
      <c r="EA7" s="473"/>
      <c r="EB7" s="473"/>
      <c r="EC7" s="473"/>
      <c r="ED7" s="473"/>
      <c r="EE7" s="473"/>
      <c r="EF7" s="473"/>
      <c r="EG7" s="473"/>
      <c r="EH7" s="473"/>
      <c r="EI7" s="473"/>
      <c r="EJ7" s="473"/>
      <c r="EK7" s="473"/>
      <c r="EL7" s="473"/>
      <c r="EM7" s="473"/>
      <c r="EN7" s="473"/>
      <c r="EO7" s="473"/>
      <c r="EP7" s="473"/>
      <c r="EQ7" s="473"/>
      <c r="ER7" s="473"/>
      <c r="ES7" s="473"/>
      <c r="ET7" s="473"/>
      <c r="EU7" s="473"/>
      <c r="EV7" s="473"/>
      <c r="EW7" s="473"/>
      <c r="EX7" s="473"/>
      <c r="EY7" s="473"/>
      <c r="EZ7" s="473"/>
      <c r="FA7" s="473"/>
      <c r="FB7" s="473"/>
      <c r="FC7" s="473"/>
      <c r="FD7" s="473"/>
      <c r="FE7" s="473"/>
      <c r="FF7" s="473"/>
      <c r="FG7" s="473"/>
      <c r="FH7" s="473"/>
      <c r="FI7" s="473"/>
      <c r="FJ7" s="473"/>
      <c r="FK7" s="473"/>
      <c r="FL7" s="473"/>
      <c r="FM7" s="473"/>
      <c r="FN7" s="473"/>
      <c r="FO7" s="473"/>
      <c r="FP7" s="473"/>
      <c r="FQ7" s="473"/>
      <c r="FR7" s="473"/>
      <c r="FS7" s="473"/>
      <c r="FT7" s="473"/>
      <c r="FU7" s="473"/>
      <c r="FV7" s="473"/>
      <c r="FW7" s="473"/>
      <c r="FX7" s="473"/>
      <c r="FY7" s="473"/>
      <c r="FZ7" s="473"/>
      <c r="GA7" s="473"/>
      <c r="GB7" s="473"/>
      <c r="GC7" s="473"/>
      <c r="GD7" s="473"/>
      <c r="GE7" s="473"/>
      <c r="GF7" s="473"/>
      <c r="GG7" s="473"/>
      <c r="GH7" s="473"/>
      <c r="GI7" s="473"/>
      <c r="GJ7" s="473"/>
      <c r="GK7" s="473"/>
      <c r="GL7" s="473"/>
      <c r="GM7" s="473"/>
      <c r="GN7" s="473"/>
      <c r="GO7" s="473"/>
      <c r="GP7" s="473"/>
      <c r="GQ7" s="473"/>
      <c r="GR7" s="473"/>
      <c r="GS7" s="473"/>
      <c r="GT7" s="473"/>
      <c r="GU7" s="473"/>
      <c r="GV7" s="473"/>
      <c r="GW7" s="473"/>
      <c r="GX7" s="473"/>
      <c r="GY7" s="473"/>
      <c r="GZ7" s="473"/>
      <c r="HA7" s="473"/>
      <c r="HB7" s="473"/>
      <c r="HC7" s="473"/>
      <c r="HD7" s="473"/>
      <c r="HE7" s="473"/>
      <c r="HF7" s="473"/>
      <c r="HG7" s="473"/>
      <c r="HH7" s="473"/>
      <c r="HI7" s="473"/>
      <c r="HJ7" s="473"/>
      <c r="HK7" s="473"/>
      <c r="HL7" s="473"/>
      <c r="HM7" s="473"/>
      <c r="HN7" s="473"/>
      <c r="HO7" s="473"/>
      <c r="HP7" s="473"/>
      <c r="HQ7" s="473"/>
      <c r="HR7" s="473"/>
      <c r="HS7" s="473"/>
      <c r="HT7" s="473"/>
      <c r="HU7" s="473"/>
      <c r="HV7" s="473"/>
      <c r="HW7" s="473"/>
      <c r="HX7" s="473"/>
      <c r="HY7" s="473"/>
      <c r="HZ7" s="473"/>
      <c r="IA7" s="473"/>
      <c r="IB7" s="473"/>
      <c r="IC7" s="473"/>
      <c r="ID7" s="473"/>
      <c r="IE7" s="473"/>
      <c r="IF7" s="473"/>
      <c r="IG7" s="473"/>
      <c r="IH7" s="473"/>
      <c r="II7" s="473"/>
      <c r="IJ7" s="473"/>
      <c r="IK7" s="473"/>
      <c r="IL7" s="473"/>
      <c r="IM7" s="473"/>
      <c r="IN7" s="473"/>
      <c r="IO7" s="473"/>
      <c r="IP7" s="473"/>
      <c r="IQ7" s="473"/>
      <c r="IR7" s="473"/>
      <c r="IS7" s="473"/>
      <c r="IT7" s="473"/>
      <c r="IU7" s="473"/>
      <c r="IV7" s="473"/>
      <c r="IW7" s="473"/>
      <c r="IX7" s="473"/>
      <c r="IY7" s="473"/>
      <c r="IZ7" s="473"/>
      <c r="JA7" s="473"/>
      <c r="JB7" s="473"/>
      <c r="JC7" s="473"/>
      <c r="JD7" s="473"/>
      <c r="JE7" s="473"/>
      <c r="JF7" s="473"/>
      <c r="JG7" s="473"/>
      <c r="JH7" s="473"/>
      <c r="JI7" s="473"/>
      <c r="JJ7" s="473"/>
      <c r="JK7" s="473"/>
      <c r="JL7" s="473"/>
      <c r="JM7" s="473"/>
      <c r="JN7" s="473"/>
      <c r="JO7" s="473"/>
      <c r="JP7" s="473"/>
      <c r="JQ7" s="473"/>
      <c r="JR7" s="473"/>
      <c r="JS7" s="473"/>
      <c r="JT7" s="473"/>
      <c r="JU7" s="473"/>
      <c r="JV7" s="473"/>
      <c r="JW7" s="473"/>
      <c r="JX7" s="473"/>
      <c r="JY7" s="473"/>
      <c r="JZ7" s="473"/>
      <c r="KA7" s="473"/>
      <c r="KB7" s="473"/>
      <c r="KC7" s="473"/>
      <c r="KD7" s="473"/>
      <c r="KE7" s="473"/>
      <c r="KF7" s="473"/>
      <c r="KG7" s="473"/>
      <c r="KH7" s="473"/>
      <c r="KI7" s="473"/>
      <c r="KJ7" s="473"/>
      <c r="KK7" s="473"/>
      <c r="KL7" s="473"/>
      <c r="KM7" s="473"/>
      <c r="KN7" s="473"/>
      <c r="KO7" s="473"/>
      <c r="KP7" s="473"/>
      <c r="KQ7" s="473"/>
      <c r="KR7" s="473"/>
      <c r="KS7" s="473"/>
      <c r="KT7" s="473"/>
      <c r="KU7" s="473"/>
      <c r="KV7" s="473"/>
      <c r="KW7" s="473"/>
      <c r="KX7" s="473"/>
      <c r="KY7" s="473"/>
      <c r="KZ7" s="473"/>
      <c r="LA7" s="473"/>
      <c r="LB7" s="473"/>
      <c r="LC7" s="473"/>
      <c r="LD7" s="473"/>
      <c r="LE7" s="473"/>
      <c r="LF7" s="473"/>
      <c r="LG7" s="473"/>
      <c r="LH7" s="473"/>
      <c r="LI7" s="473"/>
      <c r="LJ7" s="473"/>
      <c r="LK7" s="473"/>
      <c r="LL7" s="473"/>
      <c r="LM7" s="473"/>
      <c r="LN7" s="473"/>
      <c r="LO7" s="473"/>
      <c r="LP7" s="473"/>
      <c r="LQ7" s="473"/>
      <c r="LR7" s="473"/>
      <c r="LS7" s="473"/>
      <c r="LT7" s="473"/>
      <c r="LU7" s="473"/>
      <c r="LV7" s="473"/>
      <c r="LW7" s="473"/>
      <c r="LX7" s="473"/>
      <c r="LY7" s="473"/>
      <c r="LZ7" s="473"/>
      <c r="MA7" s="473"/>
      <c r="MB7" s="473"/>
      <c r="MC7" s="473"/>
      <c r="MD7" s="473"/>
      <c r="ME7" s="473"/>
      <c r="MF7" s="473"/>
      <c r="MG7" s="473"/>
      <c r="MH7" s="473"/>
      <c r="MI7" s="473"/>
      <c r="MJ7" s="473"/>
      <c r="MK7" s="473"/>
      <c r="ML7" s="473"/>
      <c r="MM7" s="473"/>
      <c r="MN7" s="473"/>
      <c r="MO7" s="473"/>
      <c r="MP7" s="473"/>
      <c r="MQ7" s="473"/>
      <c r="MR7" s="473"/>
      <c r="MS7" s="473"/>
      <c r="MT7" s="473"/>
      <c r="MU7" s="473"/>
      <c r="MV7" s="473"/>
      <c r="MW7" s="473"/>
      <c r="MX7" s="473"/>
      <c r="MY7" s="473"/>
      <c r="MZ7" s="473"/>
      <c r="NA7" s="473"/>
      <c r="NB7" s="473"/>
      <c r="NC7" s="473"/>
      <c r="ND7" s="473"/>
      <c r="NE7" s="473"/>
      <c r="NF7" s="473"/>
      <c r="NG7" s="473"/>
      <c r="NH7" s="473"/>
      <c r="NI7" s="473"/>
      <c r="NJ7" s="473"/>
      <c r="NK7" s="473"/>
      <c r="NL7" s="473"/>
      <c r="NM7" s="473"/>
      <c r="NN7" s="473"/>
      <c r="NO7" s="473"/>
      <c r="NP7" s="473"/>
      <c r="NQ7" s="473"/>
      <c r="NR7" s="473"/>
      <c r="NS7" s="473"/>
      <c r="NT7" s="473"/>
      <c r="NU7" s="473"/>
      <c r="NV7" s="473"/>
      <c r="NW7" s="473"/>
      <c r="NX7" s="473"/>
      <c r="NY7" s="473"/>
      <c r="NZ7" s="473"/>
      <c r="OA7" s="473"/>
      <c r="OB7" s="473"/>
      <c r="OC7" s="473"/>
      <c r="OD7" s="473"/>
      <c r="OE7" s="473"/>
      <c r="OF7" s="473"/>
      <c r="OG7" s="473"/>
      <c r="OH7" s="473"/>
      <c r="OI7" s="473"/>
      <c r="OJ7" s="473"/>
      <c r="OK7" s="473"/>
      <c r="OL7" s="473"/>
      <c r="OM7" s="473"/>
      <c r="ON7" s="473"/>
      <c r="OO7" s="473"/>
      <c r="OP7" s="473"/>
      <c r="OQ7" s="473"/>
      <c r="OR7" s="473"/>
      <c r="OS7" s="473"/>
      <c r="OT7" s="473"/>
      <c r="OU7" s="473"/>
      <c r="OV7" s="473"/>
      <c r="OW7" s="473"/>
      <c r="OX7" s="473"/>
      <c r="OY7" s="473"/>
      <c r="OZ7" s="473"/>
      <c r="PA7" s="473"/>
      <c r="PB7" s="473"/>
      <c r="PC7" s="473"/>
      <c r="PD7" s="473"/>
      <c r="PE7" s="473"/>
      <c r="PF7" s="473"/>
      <c r="PG7" s="473"/>
      <c r="PH7" s="473"/>
      <c r="PI7" s="473"/>
      <c r="PJ7" s="473"/>
      <c r="PK7" s="473"/>
      <c r="PL7" s="473"/>
      <c r="PM7" s="473"/>
      <c r="PN7" s="473"/>
      <c r="PO7" s="473"/>
      <c r="PP7" s="473"/>
      <c r="PQ7" s="473"/>
      <c r="PR7" s="473"/>
      <c r="PS7" s="473"/>
      <c r="PT7" s="473"/>
      <c r="PU7" s="473"/>
      <c r="PV7" s="473"/>
      <c r="PW7" s="473"/>
      <c r="PX7" s="473"/>
      <c r="PY7" s="473"/>
      <c r="PZ7" s="473"/>
      <c r="QA7" s="473"/>
      <c r="QB7" s="473"/>
      <c r="QC7" s="473"/>
      <c r="QD7" s="473"/>
      <c r="QE7" s="473"/>
      <c r="QF7" s="473"/>
      <c r="QG7" s="473"/>
      <c r="QH7" s="473"/>
      <c r="QI7" s="473"/>
      <c r="QJ7" s="473"/>
      <c r="QK7" s="473"/>
      <c r="QL7" s="473"/>
      <c r="QM7" s="473"/>
      <c r="QN7" s="473"/>
      <c r="QO7" s="473"/>
      <c r="QP7" s="473"/>
      <c r="QQ7" s="473"/>
      <c r="QR7" s="473"/>
      <c r="QS7" s="473"/>
      <c r="QT7" s="473"/>
      <c r="QU7" s="473"/>
      <c r="QV7" s="473"/>
      <c r="QW7" s="473"/>
      <c r="QX7" s="473"/>
      <c r="QY7" s="473"/>
      <c r="QZ7" s="473"/>
      <c r="RA7" s="473"/>
      <c r="RB7" s="473"/>
      <c r="RC7" s="473"/>
      <c r="RD7" s="473"/>
      <c r="RE7" s="473"/>
      <c r="RF7" s="473"/>
      <c r="RG7" s="473"/>
      <c r="RH7" s="473"/>
      <c r="RI7" s="473"/>
      <c r="RJ7" s="473"/>
      <c r="RK7" s="473"/>
      <c r="RL7" s="473"/>
      <c r="RM7" s="473"/>
      <c r="RN7" s="473"/>
      <c r="RO7" s="473"/>
      <c r="RP7" s="473"/>
      <c r="RQ7" s="473"/>
      <c r="RR7" s="473"/>
      <c r="RS7" s="473"/>
      <c r="RT7" s="473"/>
      <c r="RU7" s="473"/>
      <c r="RV7" s="473"/>
      <c r="RW7" s="473"/>
      <c r="RX7" s="473"/>
      <c r="RY7" s="473"/>
      <c r="RZ7" s="473"/>
      <c r="SA7" s="473"/>
      <c r="SB7" s="473"/>
      <c r="SC7" s="473"/>
      <c r="SD7" s="473"/>
      <c r="SE7" s="473"/>
      <c r="SF7" s="473"/>
      <c r="SG7" s="473"/>
      <c r="SH7" s="473"/>
      <c r="SI7" s="473"/>
      <c r="SJ7" s="473"/>
      <c r="SK7" s="473"/>
      <c r="SL7" s="473"/>
      <c r="SM7" s="473"/>
      <c r="SN7" s="473"/>
      <c r="SO7" s="473"/>
      <c r="SP7" s="473"/>
      <c r="SQ7" s="473"/>
      <c r="SR7" s="473"/>
      <c r="SS7" s="473"/>
      <c r="ST7" s="473"/>
      <c r="SU7" s="473"/>
      <c r="SV7" s="473"/>
      <c r="SW7" s="473"/>
      <c r="SX7" s="473"/>
      <c r="SY7" s="473"/>
      <c r="SZ7" s="473"/>
      <c r="TA7" s="473"/>
      <c r="TB7" s="473"/>
      <c r="TC7" s="473"/>
      <c r="TD7" s="473"/>
      <c r="TE7" s="473"/>
      <c r="TF7" s="473"/>
      <c r="TG7" s="473"/>
      <c r="TH7" s="473"/>
      <c r="TI7" s="473"/>
      <c r="TJ7" s="473"/>
      <c r="TK7" s="473"/>
      <c r="TL7" s="473"/>
      <c r="TM7" s="473"/>
      <c r="TN7" s="473"/>
      <c r="TO7" s="473"/>
      <c r="TP7" s="473"/>
      <c r="TQ7" s="473"/>
      <c r="TR7" s="473"/>
      <c r="TS7" s="473"/>
      <c r="TT7" s="473"/>
      <c r="TU7" s="473"/>
      <c r="TV7" s="473"/>
      <c r="TW7" s="473"/>
      <c r="TX7" s="473"/>
      <c r="TY7" s="473"/>
      <c r="TZ7" s="473"/>
      <c r="UA7" s="473"/>
      <c r="UB7" s="473"/>
      <c r="UC7" s="473"/>
      <c r="UD7" s="473"/>
      <c r="UE7" s="473"/>
      <c r="UF7" s="473"/>
      <c r="UG7" s="473"/>
      <c r="UH7" s="473"/>
      <c r="UI7" s="473"/>
      <c r="UJ7" s="473"/>
      <c r="UK7" s="473"/>
      <c r="UL7" s="473"/>
      <c r="UM7" s="473"/>
      <c r="UN7" s="473"/>
      <c r="UO7" s="473"/>
      <c r="UP7" s="473"/>
      <c r="UQ7" s="473"/>
      <c r="UR7" s="473"/>
      <c r="US7" s="473"/>
      <c r="UT7" s="473"/>
      <c r="UU7" s="473"/>
      <c r="UV7" s="473"/>
      <c r="UW7" s="473"/>
      <c r="UX7" s="473"/>
      <c r="UY7" s="473"/>
      <c r="UZ7" s="473"/>
      <c r="VA7" s="473"/>
      <c r="VB7" s="473"/>
      <c r="VC7" s="473"/>
      <c r="VD7" s="473"/>
      <c r="VE7" s="473"/>
      <c r="VF7" s="473"/>
      <c r="VG7" s="473"/>
      <c r="VH7" s="473"/>
      <c r="VI7" s="473"/>
      <c r="VJ7" s="473"/>
      <c r="VK7" s="473"/>
      <c r="VL7" s="473"/>
      <c r="VM7" s="473"/>
      <c r="VN7" s="473"/>
      <c r="VO7" s="473"/>
      <c r="VP7" s="473"/>
      <c r="VQ7" s="473"/>
      <c r="VR7" s="473"/>
      <c r="VS7" s="473"/>
      <c r="VT7" s="473"/>
      <c r="VU7" s="473"/>
      <c r="VV7" s="473"/>
      <c r="VW7" s="473"/>
      <c r="VX7" s="473"/>
      <c r="VY7" s="473"/>
      <c r="VZ7" s="473"/>
      <c r="WA7" s="473"/>
      <c r="WB7" s="473"/>
      <c r="WC7" s="473"/>
      <c r="WD7" s="473"/>
      <c r="WE7" s="473"/>
      <c r="WF7" s="473"/>
      <c r="WG7" s="473"/>
      <c r="WH7" s="473"/>
      <c r="WI7" s="473"/>
      <c r="WJ7" s="473"/>
      <c r="WK7" s="473"/>
      <c r="WL7" s="473"/>
      <c r="WM7" s="473"/>
      <c r="WN7" s="473"/>
      <c r="WO7" s="473"/>
      <c r="WP7" s="473"/>
      <c r="WQ7" s="473"/>
      <c r="WR7" s="473"/>
      <c r="WS7" s="473"/>
      <c r="WT7" s="473"/>
      <c r="WU7" s="473"/>
      <c r="WV7" s="473"/>
      <c r="WW7" s="473"/>
      <c r="WX7" s="473"/>
      <c r="WY7" s="473"/>
      <c r="WZ7" s="473"/>
      <c r="XA7" s="473"/>
      <c r="XB7" s="473"/>
      <c r="XC7" s="473"/>
      <c r="XD7" s="473"/>
      <c r="XE7" s="473"/>
      <c r="XF7" s="473"/>
      <c r="XG7" s="473"/>
      <c r="XH7" s="473"/>
      <c r="XI7" s="473"/>
      <c r="XJ7" s="473"/>
      <c r="XK7" s="473"/>
      <c r="XL7" s="473"/>
      <c r="XM7" s="473"/>
      <c r="XN7" s="473"/>
      <c r="XO7" s="473"/>
      <c r="XP7" s="473"/>
      <c r="XQ7" s="473"/>
      <c r="XR7" s="473"/>
      <c r="XS7" s="473"/>
      <c r="XT7" s="473"/>
      <c r="XU7" s="473"/>
      <c r="XV7" s="473"/>
      <c r="XW7" s="473"/>
      <c r="XX7" s="473"/>
      <c r="XY7" s="473"/>
      <c r="XZ7" s="473"/>
      <c r="YA7" s="473"/>
      <c r="YB7" s="473"/>
      <c r="YC7" s="473"/>
      <c r="YD7" s="473"/>
      <c r="YE7" s="473"/>
      <c r="YF7" s="473"/>
      <c r="YG7" s="473"/>
      <c r="YH7" s="473"/>
      <c r="YI7" s="473"/>
      <c r="YJ7" s="473"/>
      <c r="YK7" s="473"/>
      <c r="YL7" s="473"/>
      <c r="YM7" s="473"/>
      <c r="YN7" s="473"/>
      <c r="YO7" s="473"/>
      <c r="YP7" s="473"/>
      <c r="YQ7" s="473"/>
      <c r="YR7" s="473"/>
      <c r="YS7" s="473"/>
      <c r="YT7" s="473"/>
      <c r="YU7" s="473"/>
      <c r="YV7" s="473"/>
      <c r="YW7" s="473"/>
      <c r="YX7" s="473"/>
      <c r="YY7" s="473"/>
      <c r="YZ7" s="473"/>
      <c r="ZA7" s="473"/>
      <c r="ZB7" s="473"/>
      <c r="ZC7" s="473"/>
      <c r="ZD7" s="473"/>
      <c r="ZE7" s="473"/>
      <c r="ZF7" s="473"/>
      <c r="ZG7" s="473"/>
      <c r="ZH7" s="473"/>
      <c r="ZI7" s="473"/>
      <c r="ZJ7" s="473"/>
      <c r="ZK7" s="473"/>
      <c r="ZL7" s="473"/>
      <c r="ZM7" s="473"/>
      <c r="ZN7" s="473"/>
      <c r="ZO7" s="473"/>
      <c r="ZP7" s="473"/>
      <c r="ZQ7" s="473"/>
      <c r="ZR7" s="473"/>
      <c r="ZS7" s="473"/>
      <c r="ZT7" s="473"/>
      <c r="ZU7" s="473"/>
      <c r="ZV7" s="473"/>
      <c r="ZW7" s="473"/>
      <c r="ZX7" s="473"/>
      <c r="ZY7" s="473"/>
      <c r="ZZ7" s="473"/>
      <c r="AAA7" s="473"/>
      <c r="AAB7" s="473"/>
      <c r="AAC7" s="473"/>
      <c r="AAD7" s="473"/>
      <c r="AAE7" s="473"/>
      <c r="AAF7" s="473"/>
      <c r="AAG7" s="473"/>
      <c r="AAH7" s="473"/>
      <c r="AAI7" s="473"/>
      <c r="AAJ7" s="473"/>
      <c r="AAK7" s="473"/>
      <c r="AAL7" s="473"/>
      <c r="AAM7" s="473"/>
      <c r="AAN7" s="473"/>
      <c r="AAO7" s="473"/>
      <c r="AAP7" s="473"/>
      <c r="AAQ7" s="473"/>
      <c r="AAR7" s="473"/>
      <c r="AAS7" s="473"/>
      <c r="AAT7" s="473"/>
      <c r="AAU7" s="473"/>
      <c r="AAV7" s="473"/>
      <c r="AAW7" s="473"/>
      <c r="AAX7" s="473"/>
      <c r="AAY7" s="473"/>
      <c r="AAZ7" s="473"/>
      <c r="ABA7" s="473"/>
      <c r="ABB7" s="473"/>
      <c r="ABC7" s="473"/>
      <c r="ABD7" s="473"/>
      <c r="ABE7" s="473"/>
      <c r="ABF7" s="473"/>
      <c r="ABG7" s="473"/>
      <c r="ABH7" s="473"/>
      <c r="ABI7" s="473"/>
      <c r="ABJ7" s="473"/>
      <c r="ABK7" s="473"/>
      <c r="ABL7" s="473"/>
      <c r="ABM7" s="473"/>
      <c r="ABN7" s="473"/>
      <c r="ABO7" s="473"/>
      <c r="ABP7" s="473"/>
      <c r="ABQ7" s="473"/>
      <c r="ABR7" s="473"/>
      <c r="ABS7" s="473"/>
      <c r="ABT7" s="473"/>
      <c r="ABU7" s="473"/>
      <c r="ABV7" s="473"/>
      <c r="ABW7" s="473"/>
      <c r="ABX7" s="473"/>
      <c r="ABY7" s="473"/>
      <c r="ABZ7" s="473"/>
      <c r="ACA7" s="473"/>
      <c r="ACB7" s="473"/>
      <c r="ACC7" s="473"/>
      <c r="ACD7" s="473"/>
      <c r="ACE7" s="473"/>
      <c r="ACF7" s="473"/>
      <c r="ACG7" s="473"/>
      <c r="ACH7" s="473"/>
      <c r="ACI7" s="473"/>
      <c r="ACJ7" s="473"/>
      <c r="ACK7" s="473"/>
      <c r="ACL7" s="473"/>
      <c r="ACM7" s="473"/>
      <c r="ACN7" s="473"/>
      <c r="ACO7" s="473"/>
      <c r="ACP7" s="473"/>
      <c r="ACQ7" s="473"/>
      <c r="ACR7" s="473"/>
      <c r="ACS7" s="473"/>
      <c r="ACT7" s="473"/>
      <c r="ACU7" s="473"/>
      <c r="ACV7" s="473"/>
      <c r="ACW7" s="473"/>
      <c r="ACX7" s="473"/>
      <c r="ACY7" s="473"/>
      <c r="ACZ7" s="473"/>
      <c r="ADA7" s="473"/>
      <c r="ADB7" s="473"/>
      <c r="ADC7" s="473"/>
      <c r="ADD7" s="473"/>
      <c r="ADE7" s="473"/>
      <c r="ADF7" s="473"/>
      <c r="ADG7" s="473"/>
      <c r="ADH7" s="473"/>
      <c r="ADI7" s="473"/>
      <c r="ADJ7" s="473"/>
      <c r="ADK7" s="473"/>
      <c r="ADL7" s="473"/>
      <c r="ADM7" s="473"/>
      <c r="ADN7" s="473"/>
      <c r="ADO7" s="473"/>
      <c r="ADP7" s="473"/>
      <c r="ADQ7" s="473"/>
      <c r="ADR7" s="473"/>
      <c r="ADS7" s="473"/>
      <c r="ADT7" s="473"/>
      <c r="ADU7" s="473"/>
      <c r="ADV7" s="473"/>
      <c r="ADW7" s="473"/>
      <c r="ADX7" s="473"/>
      <c r="ADY7" s="473"/>
      <c r="ADZ7" s="473"/>
      <c r="AEA7" s="473"/>
      <c r="AEB7" s="473"/>
      <c r="AEC7" s="473"/>
      <c r="AED7" s="473"/>
      <c r="AEE7" s="473"/>
      <c r="AEF7" s="473"/>
      <c r="AEG7" s="473"/>
      <c r="AEH7" s="473"/>
      <c r="AEI7" s="473"/>
      <c r="AEJ7" s="473"/>
      <c r="AEK7" s="473"/>
      <c r="AEL7" s="473"/>
      <c r="AEM7" s="473"/>
      <c r="AEN7" s="473"/>
      <c r="AEO7" s="473"/>
      <c r="AEP7" s="473"/>
      <c r="AEQ7" s="473"/>
      <c r="AER7" s="473"/>
      <c r="AES7" s="473"/>
      <c r="AET7" s="473"/>
      <c r="AEU7" s="473"/>
      <c r="AEV7" s="473"/>
      <c r="AEW7" s="473"/>
      <c r="AEX7" s="473"/>
      <c r="AEY7" s="473"/>
      <c r="AEZ7" s="473"/>
      <c r="AFA7" s="473"/>
      <c r="AFB7" s="473"/>
      <c r="AFC7" s="473"/>
      <c r="AFD7" s="473"/>
      <c r="AFE7" s="473"/>
      <c r="AFF7" s="473"/>
      <c r="AFG7" s="473"/>
      <c r="AFH7" s="473"/>
      <c r="AFI7" s="473"/>
      <c r="AFJ7" s="473"/>
      <c r="AFK7" s="473"/>
      <c r="AFL7" s="473"/>
      <c r="AFM7" s="473"/>
      <c r="AFN7" s="473"/>
      <c r="AFO7" s="473"/>
      <c r="AFP7" s="473"/>
      <c r="AFQ7" s="473"/>
      <c r="AFR7" s="473"/>
      <c r="AFS7" s="473"/>
      <c r="AFT7" s="473"/>
      <c r="AFU7" s="473"/>
      <c r="AFV7" s="473"/>
      <c r="AFW7" s="473"/>
      <c r="AFX7" s="473"/>
      <c r="AFY7" s="473"/>
      <c r="AFZ7" s="473"/>
      <c r="AGA7" s="473"/>
      <c r="AGB7" s="473"/>
      <c r="AGC7" s="473"/>
      <c r="AGD7" s="473"/>
      <c r="AGE7" s="473"/>
      <c r="AGF7" s="473"/>
      <c r="AGG7" s="473"/>
      <c r="AGH7" s="473"/>
      <c r="AGI7" s="473"/>
      <c r="AGJ7" s="473"/>
      <c r="AGK7" s="473"/>
      <c r="AGL7" s="473"/>
      <c r="AGM7" s="473"/>
      <c r="AGN7" s="473"/>
      <c r="AGO7" s="473"/>
      <c r="AGP7" s="473"/>
      <c r="AGQ7" s="473"/>
      <c r="AGR7" s="473"/>
      <c r="AGS7" s="473"/>
      <c r="AGT7" s="473"/>
      <c r="AGU7" s="473"/>
      <c r="AGV7" s="473"/>
      <c r="AGW7" s="473"/>
      <c r="AGX7" s="473"/>
      <c r="AGY7" s="473"/>
      <c r="AGZ7" s="473"/>
      <c r="AHA7" s="473"/>
      <c r="AHB7" s="473"/>
      <c r="AHC7" s="473"/>
      <c r="AHD7" s="473"/>
      <c r="AHE7" s="473"/>
      <c r="AHF7" s="473"/>
      <c r="AHG7" s="473"/>
      <c r="AHH7" s="473"/>
      <c r="AHI7" s="473"/>
      <c r="AHJ7" s="473"/>
      <c r="AHK7" s="473"/>
      <c r="AHL7" s="473"/>
      <c r="AHM7" s="473"/>
      <c r="AHN7" s="473"/>
      <c r="AHO7" s="473"/>
      <c r="AHP7" s="473"/>
      <c r="AHQ7" s="473"/>
      <c r="AHR7" s="473"/>
      <c r="AHS7" s="473"/>
      <c r="AHT7" s="473"/>
      <c r="AHU7" s="473"/>
      <c r="AHV7" s="473"/>
      <c r="AHW7" s="473"/>
      <c r="AHX7" s="473"/>
      <c r="AHY7" s="473"/>
      <c r="AHZ7" s="473"/>
      <c r="AIA7" s="473"/>
      <c r="AIB7" s="473"/>
      <c r="AIC7" s="473"/>
      <c r="AID7" s="473"/>
      <c r="AIE7" s="473"/>
      <c r="AIF7" s="473"/>
      <c r="AIG7" s="473"/>
      <c r="AIH7" s="473"/>
      <c r="AII7" s="473"/>
      <c r="AIJ7" s="473"/>
      <c r="AIK7" s="473"/>
      <c r="AIL7" s="473"/>
      <c r="AIM7" s="473"/>
      <c r="AIN7" s="473"/>
      <c r="AIO7" s="473"/>
      <c r="AIP7" s="473"/>
      <c r="AIQ7" s="473"/>
      <c r="AIR7" s="473"/>
      <c r="AIS7" s="473"/>
      <c r="AIT7" s="473"/>
      <c r="AIU7" s="473"/>
      <c r="AIV7" s="473"/>
      <c r="AIW7" s="473"/>
      <c r="AIX7" s="473"/>
      <c r="AIY7" s="473"/>
      <c r="AIZ7" s="473"/>
      <c r="AJA7" s="473"/>
      <c r="AJB7" s="473"/>
      <c r="AJC7" s="473"/>
      <c r="AJD7" s="473"/>
      <c r="AJE7" s="473"/>
      <c r="AJF7" s="473"/>
      <c r="AJG7" s="473"/>
      <c r="AJH7" s="473"/>
      <c r="AJI7" s="473"/>
      <c r="AJJ7" s="473"/>
      <c r="AJK7" s="473"/>
      <c r="AJL7" s="473"/>
      <c r="AJM7" s="473"/>
      <c r="AJN7" s="473"/>
      <c r="AJO7" s="473"/>
      <c r="AJP7" s="473"/>
      <c r="AJQ7" s="473"/>
      <c r="AJR7" s="473"/>
      <c r="AJS7" s="473"/>
      <c r="AJT7" s="473"/>
      <c r="AJU7" s="473"/>
      <c r="AJV7" s="473"/>
      <c r="AJW7" s="473"/>
      <c r="AJX7" s="473"/>
      <c r="AJY7" s="473"/>
      <c r="AJZ7" s="473"/>
      <c r="AKA7" s="473"/>
      <c r="AKB7" s="473"/>
      <c r="AKC7" s="473"/>
      <c r="AKD7" s="473"/>
      <c r="AKE7" s="473"/>
      <c r="AKF7" s="473"/>
      <c r="AKG7" s="473"/>
      <c r="AKH7" s="473"/>
      <c r="AKI7" s="473"/>
      <c r="AKJ7" s="473"/>
      <c r="AKK7" s="473"/>
      <c r="AKL7" s="473"/>
      <c r="AKM7" s="473"/>
      <c r="AKN7" s="473"/>
      <c r="AKO7" s="473"/>
      <c r="AKP7" s="473"/>
      <c r="AKQ7" s="473"/>
      <c r="AKR7" s="473"/>
      <c r="AKS7" s="473"/>
      <c r="AKT7" s="473"/>
      <c r="AKU7" s="473"/>
      <c r="AKV7" s="473"/>
      <c r="AKW7" s="473"/>
      <c r="AKX7" s="473"/>
      <c r="AKY7" s="473"/>
      <c r="AKZ7" s="473"/>
      <c r="ALA7" s="473"/>
      <c r="ALB7" s="473"/>
      <c r="ALC7" s="473"/>
      <c r="ALD7" s="473"/>
      <c r="ALE7" s="473"/>
      <c r="ALF7" s="473"/>
      <c r="ALG7" s="473"/>
      <c r="ALH7" s="473"/>
      <c r="ALI7" s="473"/>
      <c r="ALJ7" s="473"/>
      <c r="ALK7" s="473"/>
      <c r="ALL7" s="473"/>
      <c r="ALM7" s="473"/>
      <c r="ALN7" s="473"/>
      <c r="ALO7" s="473"/>
      <c r="ALP7" s="473"/>
      <c r="ALQ7" s="473"/>
      <c r="ALR7" s="473"/>
      <c r="ALS7" s="473"/>
      <c r="ALT7" s="473"/>
      <c r="ALU7" s="473"/>
      <c r="ALV7" s="473"/>
      <c r="ALW7" s="473"/>
      <c r="ALX7" s="473"/>
      <c r="ALY7" s="473"/>
      <c r="ALZ7" s="473"/>
      <c r="AMA7" s="473"/>
      <c r="AMB7" s="473"/>
      <c r="AMC7" s="473"/>
      <c r="AMD7" s="473"/>
      <c r="AME7" s="473"/>
      <c r="AMF7" s="473"/>
      <c r="AMG7" s="473"/>
      <c r="AMH7" s="473"/>
      <c r="AMI7" s="473"/>
      <c r="AMJ7" s="473"/>
      <c r="AMK7" s="473"/>
      <c r="AML7" s="473"/>
      <c r="AMM7" s="473"/>
      <c r="AMN7" s="473"/>
      <c r="AMO7" s="473"/>
      <c r="AMP7" s="473"/>
      <c r="AMQ7" s="473"/>
      <c r="AMR7" s="473"/>
      <c r="AMS7" s="473"/>
      <c r="AMT7" s="473"/>
      <c r="AMU7" s="473"/>
      <c r="AMV7" s="473"/>
      <c r="AMW7" s="473"/>
      <c r="AMX7" s="473"/>
      <c r="AMY7" s="473"/>
      <c r="AMZ7" s="473"/>
      <c r="ANA7" s="473"/>
      <c r="ANB7" s="473"/>
      <c r="ANC7" s="473"/>
      <c r="AND7" s="473"/>
      <c r="ANE7" s="473"/>
      <c r="ANF7" s="473"/>
      <c r="ANG7" s="473"/>
      <c r="ANH7" s="473"/>
      <c r="ANI7" s="473"/>
      <c r="ANJ7" s="473"/>
      <c r="ANK7" s="473"/>
      <c r="ANL7" s="473"/>
      <c r="ANM7" s="473"/>
      <c r="ANN7" s="473"/>
      <c r="ANO7" s="473"/>
      <c r="ANP7" s="473"/>
      <c r="ANQ7" s="473"/>
      <c r="ANR7" s="473"/>
      <c r="ANS7" s="473"/>
      <c r="ANT7" s="473"/>
      <c r="ANU7" s="473"/>
      <c r="ANV7" s="473"/>
      <c r="ANW7" s="473"/>
      <c r="ANX7" s="473"/>
      <c r="ANY7" s="473"/>
      <c r="ANZ7" s="473"/>
      <c r="AOA7" s="473"/>
      <c r="AOB7" s="473"/>
      <c r="AOC7" s="473"/>
      <c r="AOD7" s="473"/>
      <c r="AOE7" s="473"/>
      <c r="AOF7" s="473"/>
      <c r="AOG7" s="473"/>
      <c r="AOH7" s="473"/>
      <c r="AOI7" s="473"/>
      <c r="AOJ7" s="473"/>
      <c r="AOK7" s="473"/>
      <c r="AOL7" s="473"/>
      <c r="AOM7" s="473"/>
      <c r="AON7" s="473"/>
      <c r="AOO7" s="473"/>
      <c r="AOP7" s="473"/>
      <c r="AOQ7" s="473"/>
      <c r="AOR7" s="473"/>
      <c r="AOS7" s="473"/>
      <c r="AOT7" s="473"/>
      <c r="AOU7" s="473"/>
      <c r="AOV7" s="473"/>
      <c r="AOW7" s="473"/>
      <c r="AOX7" s="473"/>
      <c r="AOY7" s="473"/>
      <c r="AOZ7" s="473"/>
      <c r="APA7" s="473"/>
      <c r="APB7" s="473"/>
      <c r="APC7" s="473"/>
      <c r="APD7" s="473"/>
      <c r="APE7" s="473"/>
      <c r="APF7" s="473"/>
      <c r="APG7" s="473"/>
      <c r="APH7" s="473"/>
      <c r="API7" s="473"/>
      <c r="APJ7" s="473"/>
      <c r="APK7" s="473"/>
      <c r="APL7" s="473"/>
      <c r="APM7" s="473"/>
      <c r="APN7" s="473"/>
      <c r="APO7" s="473"/>
      <c r="APP7" s="473"/>
      <c r="APQ7" s="473"/>
      <c r="APR7" s="473"/>
      <c r="APS7" s="473"/>
      <c r="APT7" s="473"/>
      <c r="APU7" s="473"/>
      <c r="APV7" s="473"/>
      <c r="APW7" s="473"/>
      <c r="APX7" s="473"/>
      <c r="APY7" s="473"/>
      <c r="APZ7" s="473"/>
      <c r="AQA7" s="473"/>
      <c r="AQB7" s="473"/>
      <c r="AQC7" s="473"/>
      <c r="AQD7" s="473"/>
      <c r="AQE7" s="473"/>
      <c r="AQF7" s="473"/>
      <c r="AQG7" s="473"/>
      <c r="AQH7" s="473"/>
      <c r="AQI7" s="473"/>
      <c r="AQJ7" s="473"/>
      <c r="AQK7" s="473"/>
      <c r="AQL7" s="473"/>
      <c r="AQM7" s="473"/>
      <c r="AQN7" s="473"/>
      <c r="AQO7" s="473"/>
      <c r="AQP7" s="473"/>
      <c r="AQQ7" s="473"/>
      <c r="AQR7" s="473"/>
      <c r="AQS7" s="473"/>
      <c r="AQT7" s="473"/>
      <c r="AQU7" s="473"/>
      <c r="AQV7" s="473"/>
      <c r="AQW7" s="473"/>
      <c r="AQX7" s="473"/>
      <c r="AQY7" s="473"/>
      <c r="AQZ7" s="473"/>
      <c r="ARA7" s="473"/>
      <c r="ARB7" s="473"/>
      <c r="ARC7" s="473"/>
      <c r="ARD7" s="473"/>
      <c r="ARE7" s="473"/>
      <c r="ARF7" s="473"/>
      <c r="ARG7" s="473"/>
      <c r="ARH7" s="473"/>
      <c r="ARI7" s="473"/>
      <c r="ARJ7" s="473"/>
      <c r="ARK7" s="473"/>
      <c r="ARL7" s="473"/>
      <c r="ARM7" s="473"/>
      <c r="ARN7" s="473"/>
      <c r="ARO7" s="473"/>
      <c r="ARP7" s="473"/>
      <c r="ARQ7" s="473"/>
      <c r="ARR7" s="473"/>
      <c r="ARS7" s="473"/>
      <c r="ART7" s="473"/>
      <c r="ARU7" s="473"/>
      <c r="ARV7" s="473"/>
      <c r="ARW7" s="473"/>
      <c r="ARX7" s="473"/>
      <c r="ARY7" s="473"/>
      <c r="ARZ7" s="473"/>
      <c r="ASA7" s="473"/>
      <c r="ASB7" s="473"/>
      <c r="ASC7" s="473"/>
      <c r="ASD7" s="473"/>
      <c r="ASE7" s="473"/>
      <c r="ASF7" s="473"/>
      <c r="ASG7" s="473"/>
      <c r="ASH7" s="473"/>
      <c r="ASI7" s="473"/>
      <c r="ASJ7" s="473"/>
      <c r="ASK7" s="473"/>
      <c r="ASL7" s="473"/>
      <c r="ASM7" s="473"/>
      <c r="ASN7" s="473"/>
      <c r="ASO7" s="473"/>
      <c r="ASP7" s="473"/>
      <c r="ASQ7" s="473"/>
      <c r="ASR7" s="473"/>
      <c r="ASS7" s="473"/>
      <c r="AST7" s="473"/>
      <c r="ASU7" s="473"/>
      <c r="ASV7" s="473"/>
      <c r="ASW7" s="473"/>
      <c r="ASX7" s="473"/>
      <c r="ASY7" s="473"/>
      <c r="ASZ7" s="473"/>
      <c r="ATA7" s="473"/>
      <c r="ATB7" s="473"/>
      <c r="ATC7" s="473"/>
      <c r="ATD7" s="473"/>
      <c r="ATE7" s="473"/>
      <c r="ATF7" s="473"/>
      <c r="ATG7" s="473"/>
      <c r="ATH7" s="473"/>
      <c r="ATI7" s="473"/>
      <c r="ATJ7" s="473"/>
      <c r="ATK7" s="473"/>
      <c r="ATL7" s="473"/>
      <c r="ATM7" s="473"/>
      <c r="ATN7" s="473"/>
      <c r="ATO7" s="473"/>
      <c r="ATP7" s="473"/>
      <c r="ATQ7" s="473"/>
      <c r="ATR7" s="473"/>
      <c r="ATS7" s="473"/>
      <c r="ATT7" s="473"/>
      <c r="ATU7" s="473"/>
      <c r="ATV7" s="473"/>
      <c r="ATW7" s="473"/>
      <c r="ATX7" s="473"/>
      <c r="ATY7" s="473"/>
      <c r="ATZ7" s="473"/>
      <c r="AUA7" s="473"/>
      <c r="AUB7" s="473"/>
      <c r="AUC7" s="473"/>
      <c r="AUD7" s="473"/>
      <c r="AUE7" s="473"/>
      <c r="AUF7" s="473"/>
      <c r="AUG7" s="473"/>
      <c r="AUH7" s="473"/>
      <c r="AUI7" s="473"/>
      <c r="AUJ7" s="473"/>
      <c r="AUK7" s="473"/>
      <c r="AUL7" s="473"/>
      <c r="AUM7" s="473"/>
      <c r="AUN7" s="473"/>
      <c r="AUO7" s="473"/>
      <c r="AUP7" s="473"/>
      <c r="AUQ7" s="473"/>
      <c r="AUR7" s="473"/>
      <c r="AUS7" s="473"/>
      <c r="AUT7" s="473"/>
      <c r="AUU7" s="473"/>
      <c r="AUV7" s="473"/>
      <c r="AUW7" s="473"/>
      <c r="AUX7" s="473"/>
      <c r="AUY7" s="473"/>
      <c r="AUZ7" s="473"/>
      <c r="AVA7" s="473"/>
      <c r="AVB7" s="473"/>
      <c r="AVC7" s="473"/>
      <c r="AVD7" s="473"/>
      <c r="AVE7" s="473"/>
      <c r="AVF7" s="473"/>
      <c r="AVG7" s="473"/>
      <c r="AVH7" s="473"/>
      <c r="AVI7" s="473"/>
      <c r="AVJ7" s="473"/>
      <c r="AVK7" s="473"/>
      <c r="AVL7" s="473"/>
      <c r="AVM7" s="473"/>
      <c r="AVN7" s="473"/>
      <c r="AVO7" s="473"/>
      <c r="AVP7" s="473"/>
      <c r="AVQ7" s="473"/>
      <c r="AVR7" s="473"/>
      <c r="AVS7" s="473"/>
      <c r="AVT7" s="473"/>
      <c r="AVU7" s="473"/>
      <c r="AVV7" s="473"/>
      <c r="AVW7" s="473"/>
      <c r="AVX7" s="473"/>
      <c r="AVY7" s="473"/>
      <c r="AVZ7" s="473"/>
      <c r="AWA7" s="473"/>
      <c r="AWB7" s="473"/>
      <c r="AWC7" s="473"/>
      <c r="AWD7" s="473"/>
      <c r="AWE7" s="473"/>
      <c r="AWF7" s="473"/>
      <c r="AWG7" s="473"/>
      <c r="AWH7" s="473"/>
      <c r="AWI7" s="473"/>
      <c r="AWJ7" s="473"/>
      <c r="AWK7" s="473"/>
      <c r="AWL7" s="473"/>
      <c r="AWM7" s="473"/>
      <c r="AWN7" s="473"/>
      <c r="AWO7" s="473"/>
      <c r="AWP7" s="473"/>
      <c r="AWQ7" s="473"/>
      <c r="AWR7" s="473"/>
      <c r="AWS7" s="473"/>
      <c r="AWT7" s="473"/>
      <c r="AWU7" s="473"/>
      <c r="AWV7" s="473"/>
      <c r="AWW7" s="473"/>
      <c r="AWX7" s="473"/>
      <c r="AWY7" s="473"/>
      <c r="AWZ7" s="473"/>
      <c r="AXA7" s="473"/>
      <c r="AXB7" s="473"/>
      <c r="AXC7" s="473"/>
      <c r="AXD7" s="473"/>
      <c r="AXE7" s="473"/>
      <c r="AXF7" s="473"/>
      <c r="AXG7" s="473"/>
      <c r="AXH7" s="473"/>
      <c r="AXI7" s="473"/>
      <c r="AXJ7" s="473"/>
      <c r="AXK7" s="473"/>
      <c r="AXL7" s="473"/>
      <c r="AXM7" s="473"/>
      <c r="AXN7" s="473"/>
      <c r="AXO7" s="473"/>
      <c r="AXP7" s="473"/>
      <c r="AXQ7" s="473"/>
      <c r="AXR7" s="473"/>
      <c r="AXS7" s="473"/>
      <c r="AXT7" s="473"/>
      <c r="AXU7" s="473"/>
      <c r="AXV7" s="473"/>
      <c r="AXW7" s="473"/>
      <c r="AXX7" s="473"/>
      <c r="AXY7" s="473"/>
      <c r="AXZ7" s="473"/>
      <c r="AYA7" s="473"/>
      <c r="AYB7" s="473"/>
      <c r="AYC7" s="473"/>
      <c r="AYD7" s="473"/>
      <c r="AYE7" s="473"/>
      <c r="AYF7" s="473"/>
      <c r="AYG7" s="473"/>
      <c r="AYH7" s="473"/>
      <c r="AYI7" s="473"/>
      <c r="AYJ7" s="473"/>
      <c r="AYK7" s="473"/>
      <c r="AYL7" s="473"/>
      <c r="AYM7" s="473"/>
      <c r="AYN7" s="473"/>
      <c r="AYO7" s="473"/>
      <c r="AYP7" s="473"/>
      <c r="AYQ7" s="473"/>
      <c r="AYR7" s="473"/>
      <c r="AYS7" s="473"/>
      <c r="AYT7" s="473"/>
      <c r="AYU7" s="473"/>
      <c r="AYV7" s="473"/>
      <c r="AYW7" s="473"/>
      <c r="AYX7" s="473"/>
      <c r="AYY7" s="473"/>
      <c r="AYZ7" s="473"/>
      <c r="AZA7" s="473"/>
      <c r="AZB7" s="473"/>
      <c r="AZC7" s="473"/>
      <c r="AZD7" s="473"/>
      <c r="AZE7" s="473"/>
      <c r="AZF7" s="473"/>
      <c r="AZG7" s="473"/>
      <c r="AZH7" s="473"/>
      <c r="AZI7" s="473"/>
      <c r="AZJ7" s="473"/>
      <c r="AZK7" s="473"/>
      <c r="AZL7" s="473"/>
      <c r="AZM7" s="473"/>
      <c r="AZN7" s="473"/>
      <c r="AZO7" s="473"/>
      <c r="AZP7" s="473"/>
      <c r="AZQ7" s="473"/>
      <c r="AZR7" s="473"/>
      <c r="AZS7" s="473"/>
      <c r="AZT7" s="473"/>
      <c r="AZU7" s="473"/>
      <c r="AZV7" s="473"/>
      <c r="AZW7" s="473"/>
      <c r="AZX7" s="473"/>
      <c r="AZY7" s="473"/>
      <c r="AZZ7" s="473"/>
      <c r="BAA7" s="473"/>
      <c r="BAB7" s="473"/>
      <c r="BAC7" s="473"/>
      <c r="BAD7" s="473"/>
      <c r="BAE7" s="473"/>
      <c r="BAF7" s="473"/>
      <c r="BAG7" s="473"/>
      <c r="BAH7" s="473"/>
      <c r="BAI7" s="473"/>
      <c r="BAJ7" s="473"/>
      <c r="BAK7" s="473"/>
      <c r="BAL7" s="473"/>
      <c r="BAM7" s="473"/>
      <c r="BAN7" s="473"/>
      <c r="BAO7" s="473"/>
      <c r="BAP7" s="473"/>
      <c r="BAQ7" s="473"/>
      <c r="BAR7" s="473"/>
      <c r="BAS7" s="473"/>
      <c r="BAT7" s="473"/>
      <c r="BAU7" s="473"/>
      <c r="BAV7" s="473"/>
      <c r="BAW7" s="473"/>
      <c r="BAX7" s="473"/>
      <c r="BAY7" s="473"/>
      <c r="BAZ7" s="473"/>
      <c r="BBA7" s="473"/>
      <c r="BBB7" s="473"/>
      <c r="BBC7" s="473"/>
      <c r="BBD7" s="473"/>
      <c r="BBE7" s="473"/>
      <c r="BBF7" s="473"/>
      <c r="BBG7" s="473"/>
      <c r="BBH7" s="473"/>
      <c r="BBI7" s="473"/>
      <c r="BBJ7" s="473"/>
      <c r="BBK7" s="473"/>
      <c r="BBL7" s="473"/>
      <c r="BBM7" s="473"/>
      <c r="BBN7" s="473"/>
      <c r="BBO7" s="473"/>
      <c r="BBP7" s="473"/>
      <c r="BBQ7" s="473"/>
      <c r="BBR7" s="473"/>
      <c r="BBS7" s="473"/>
      <c r="BBT7" s="473"/>
      <c r="BBU7" s="473"/>
      <c r="BBV7" s="473"/>
      <c r="BBW7" s="473"/>
      <c r="BBX7" s="473"/>
      <c r="BBY7" s="473"/>
      <c r="BBZ7" s="473"/>
      <c r="BCA7" s="473"/>
      <c r="BCB7" s="473"/>
      <c r="BCC7" s="473"/>
      <c r="BCD7" s="473"/>
      <c r="BCE7" s="473"/>
      <c r="BCF7" s="473"/>
      <c r="BCG7" s="473"/>
      <c r="BCH7" s="473"/>
      <c r="BCI7" s="473"/>
      <c r="BCJ7" s="473"/>
      <c r="BCK7" s="473"/>
      <c r="BCL7" s="473"/>
      <c r="BCM7" s="473"/>
      <c r="BCN7" s="473"/>
      <c r="BCO7" s="473"/>
      <c r="BCP7" s="473"/>
      <c r="BCQ7" s="473"/>
      <c r="BCR7" s="473"/>
      <c r="BCS7" s="473"/>
      <c r="BCT7" s="473"/>
      <c r="BCU7" s="473"/>
      <c r="BCV7" s="473"/>
      <c r="BCW7" s="473"/>
      <c r="BCX7" s="473"/>
      <c r="BCY7" s="473"/>
      <c r="BCZ7" s="473"/>
      <c r="BDA7" s="473"/>
      <c r="BDB7" s="473"/>
      <c r="BDC7" s="473"/>
      <c r="BDD7" s="473"/>
      <c r="BDE7" s="473"/>
      <c r="BDF7" s="473"/>
      <c r="BDG7" s="473"/>
      <c r="BDH7" s="473"/>
      <c r="BDI7" s="473"/>
      <c r="BDJ7" s="473"/>
      <c r="BDK7" s="473"/>
      <c r="BDL7" s="473"/>
      <c r="BDM7" s="473"/>
      <c r="BDN7" s="473"/>
      <c r="BDO7" s="473"/>
      <c r="BDP7" s="473"/>
      <c r="BDQ7" s="473"/>
      <c r="BDR7" s="473"/>
      <c r="BDS7" s="473"/>
      <c r="BDT7" s="473"/>
      <c r="BDU7" s="473"/>
      <c r="BDV7" s="473"/>
      <c r="BDW7" s="473"/>
      <c r="BDX7" s="473"/>
      <c r="BDY7" s="473"/>
      <c r="BDZ7" s="473"/>
      <c r="BEA7" s="473"/>
      <c r="BEB7" s="473"/>
      <c r="BEC7" s="473"/>
      <c r="BED7" s="473"/>
      <c r="BEE7" s="473"/>
      <c r="BEF7" s="473"/>
      <c r="BEG7" s="473"/>
      <c r="BEH7" s="473"/>
      <c r="BEI7" s="473"/>
      <c r="BEJ7" s="473"/>
      <c r="BEK7" s="473"/>
      <c r="BEL7" s="473"/>
      <c r="BEM7" s="473"/>
      <c r="BEN7" s="473"/>
      <c r="BEO7" s="473"/>
      <c r="BEP7" s="473"/>
      <c r="BEQ7" s="473"/>
      <c r="BER7" s="473"/>
      <c r="BES7" s="473"/>
      <c r="BET7" s="473"/>
      <c r="BEU7" s="473"/>
      <c r="BEV7" s="473"/>
      <c r="BEW7" s="473"/>
      <c r="BEX7" s="473"/>
      <c r="BEY7" s="473"/>
      <c r="BEZ7" s="473"/>
      <c r="BFA7" s="473"/>
      <c r="BFB7" s="473"/>
      <c r="BFC7" s="473"/>
      <c r="BFD7" s="473"/>
      <c r="BFE7" s="473"/>
      <c r="BFF7" s="473"/>
      <c r="BFG7" s="473"/>
      <c r="BFH7" s="473"/>
      <c r="BFI7" s="473"/>
      <c r="BFJ7" s="473"/>
      <c r="BFK7" s="473"/>
      <c r="BFL7" s="473"/>
      <c r="BFM7" s="473"/>
      <c r="BFN7" s="473"/>
      <c r="BFO7" s="473"/>
      <c r="BFP7" s="473"/>
      <c r="BFQ7" s="473"/>
      <c r="BFR7" s="473"/>
      <c r="BFS7" s="473"/>
      <c r="BFT7" s="473"/>
      <c r="BFU7" s="473"/>
      <c r="BFV7" s="473"/>
      <c r="BFW7" s="473"/>
      <c r="BFX7" s="473"/>
      <c r="BFY7" s="473"/>
      <c r="BFZ7" s="473"/>
      <c r="BGA7" s="473"/>
      <c r="BGB7" s="473"/>
      <c r="BGC7" s="473"/>
      <c r="BGD7" s="473"/>
      <c r="BGE7" s="473"/>
      <c r="BGF7" s="473"/>
      <c r="BGG7" s="473"/>
      <c r="BGH7" s="473"/>
      <c r="BGI7" s="473"/>
      <c r="BGJ7" s="473"/>
      <c r="BGK7" s="473"/>
      <c r="BGL7" s="473"/>
      <c r="BGM7" s="473"/>
      <c r="BGN7" s="473"/>
      <c r="BGO7" s="473"/>
      <c r="BGP7" s="473"/>
      <c r="BGQ7" s="473"/>
      <c r="BGR7" s="473"/>
      <c r="BGS7" s="473"/>
      <c r="BGT7" s="473"/>
      <c r="BGU7" s="473"/>
      <c r="BGV7" s="473"/>
      <c r="BGW7" s="473"/>
      <c r="BGX7" s="473"/>
      <c r="BGY7" s="473"/>
      <c r="BGZ7" s="473"/>
      <c r="BHA7" s="473"/>
      <c r="BHB7" s="473"/>
      <c r="BHC7" s="473"/>
      <c r="BHD7" s="473"/>
      <c r="BHE7" s="473"/>
      <c r="BHF7" s="473"/>
      <c r="BHG7" s="473"/>
      <c r="BHH7" s="473"/>
      <c r="BHI7" s="473"/>
      <c r="BHJ7" s="473"/>
      <c r="BHK7" s="473"/>
      <c r="BHL7" s="473"/>
      <c r="BHM7" s="473"/>
      <c r="BHN7" s="473"/>
      <c r="BHO7" s="473"/>
      <c r="BHP7" s="473"/>
      <c r="BHQ7" s="473"/>
      <c r="BHR7" s="473"/>
      <c r="BHS7" s="473"/>
      <c r="BHT7" s="473"/>
      <c r="BHU7" s="473"/>
      <c r="BHV7" s="473"/>
      <c r="BHW7" s="473"/>
      <c r="BHX7" s="473"/>
      <c r="BHY7" s="473"/>
      <c r="BHZ7" s="473"/>
      <c r="BIA7" s="473"/>
      <c r="BIB7" s="473"/>
      <c r="BIC7" s="473"/>
      <c r="BID7" s="473"/>
      <c r="BIE7" s="473"/>
      <c r="BIF7" s="473"/>
      <c r="BIG7" s="473"/>
      <c r="BIH7" s="473"/>
      <c r="BII7" s="473"/>
      <c r="BIJ7" s="473"/>
      <c r="BIK7" s="473"/>
      <c r="BIL7" s="473"/>
      <c r="BIM7" s="473"/>
      <c r="BIN7" s="473"/>
      <c r="BIO7" s="473"/>
      <c r="BIP7" s="473"/>
      <c r="BIQ7" s="473"/>
      <c r="BIR7" s="473"/>
      <c r="BIS7" s="473"/>
      <c r="BIT7" s="473"/>
      <c r="BIU7" s="473"/>
      <c r="BIV7" s="473"/>
      <c r="BIW7" s="473"/>
      <c r="BIX7" s="473"/>
      <c r="BIY7" s="473"/>
      <c r="BIZ7" s="473"/>
      <c r="BJA7" s="473"/>
      <c r="BJB7" s="473"/>
      <c r="BJC7" s="473"/>
      <c r="BJD7" s="473"/>
      <c r="BJE7" s="473"/>
      <c r="BJF7" s="473"/>
      <c r="BJG7" s="473"/>
      <c r="BJH7" s="473"/>
      <c r="BJI7" s="473"/>
      <c r="BJJ7" s="473"/>
      <c r="BJK7" s="473"/>
      <c r="BJL7" s="473"/>
      <c r="BJM7" s="473"/>
      <c r="BJN7" s="473"/>
      <c r="BJO7" s="473"/>
      <c r="BJP7" s="473"/>
      <c r="BJQ7" s="473"/>
      <c r="BJR7" s="473"/>
      <c r="BJS7" s="473"/>
      <c r="BJT7" s="473"/>
      <c r="BJU7" s="473"/>
      <c r="BJV7" s="473"/>
      <c r="BJW7" s="473"/>
      <c r="BJX7" s="473"/>
      <c r="BJY7" s="473"/>
      <c r="BJZ7" s="473"/>
      <c r="BKA7" s="473"/>
      <c r="BKB7" s="473"/>
      <c r="BKC7" s="473"/>
      <c r="BKD7" s="473"/>
      <c r="BKE7" s="473"/>
      <c r="BKF7" s="473"/>
      <c r="BKG7" s="473"/>
      <c r="BKH7" s="473"/>
      <c r="BKI7" s="473"/>
      <c r="BKJ7" s="473"/>
      <c r="BKK7" s="473"/>
      <c r="BKL7" s="473"/>
      <c r="BKM7" s="473"/>
      <c r="BKN7" s="473"/>
      <c r="BKO7" s="473"/>
      <c r="BKP7" s="473"/>
      <c r="BKQ7" s="473"/>
      <c r="BKR7" s="473"/>
      <c r="BKS7" s="473"/>
      <c r="BKT7" s="473"/>
      <c r="BKU7" s="473"/>
      <c r="BKV7" s="473"/>
      <c r="BKW7" s="473"/>
      <c r="BKX7" s="473"/>
      <c r="BKY7" s="473"/>
      <c r="BKZ7" s="473"/>
      <c r="BLA7" s="473"/>
      <c r="BLB7" s="473"/>
      <c r="BLC7" s="473"/>
      <c r="BLD7" s="473"/>
      <c r="BLE7" s="473"/>
      <c r="BLF7" s="473"/>
      <c r="BLG7" s="473"/>
      <c r="BLH7" s="473"/>
      <c r="BLI7" s="473"/>
      <c r="BLJ7" s="473"/>
      <c r="BLK7" s="473"/>
      <c r="BLL7" s="473"/>
      <c r="BLM7" s="473"/>
      <c r="BLN7" s="473"/>
      <c r="BLO7" s="473"/>
      <c r="BLP7" s="473"/>
      <c r="BLQ7" s="473"/>
      <c r="BLR7" s="473"/>
      <c r="BLS7" s="473"/>
      <c r="BLT7" s="473"/>
      <c r="BLU7" s="473"/>
      <c r="BLV7" s="473"/>
      <c r="BLW7" s="473"/>
      <c r="BLX7" s="473"/>
      <c r="BLY7" s="473"/>
      <c r="BLZ7" s="473"/>
      <c r="BMA7" s="473"/>
      <c r="BMB7" s="473"/>
      <c r="BMC7" s="473"/>
      <c r="BMD7" s="473"/>
      <c r="BME7" s="473"/>
      <c r="BMF7" s="473"/>
      <c r="BMG7" s="473"/>
      <c r="BMH7" s="473"/>
      <c r="BMI7" s="473"/>
      <c r="BMJ7" s="473"/>
      <c r="BMK7" s="473"/>
      <c r="BML7" s="473"/>
      <c r="BMM7" s="473"/>
      <c r="BMN7" s="473"/>
      <c r="BMO7" s="473"/>
      <c r="BMP7" s="473"/>
      <c r="BMQ7" s="473"/>
      <c r="BMR7" s="473"/>
      <c r="BMS7" s="473"/>
      <c r="BMT7" s="473"/>
      <c r="BMU7" s="473"/>
      <c r="BMV7" s="473"/>
      <c r="BMW7" s="473"/>
      <c r="BMX7" s="473"/>
      <c r="BMY7" s="473"/>
      <c r="BMZ7" s="473"/>
      <c r="BNA7" s="473"/>
      <c r="BNB7" s="473"/>
      <c r="BNC7" s="473"/>
      <c r="BND7" s="473"/>
      <c r="BNE7" s="473"/>
      <c r="BNF7" s="473"/>
      <c r="BNG7" s="473"/>
      <c r="BNH7" s="473"/>
      <c r="BNI7" s="473"/>
      <c r="BNJ7" s="473"/>
      <c r="BNK7" s="473"/>
      <c r="BNL7" s="473"/>
      <c r="BNM7" s="473"/>
      <c r="BNN7" s="473"/>
      <c r="BNO7" s="473"/>
      <c r="BNP7" s="473"/>
      <c r="BNQ7" s="473"/>
      <c r="BNR7" s="473"/>
      <c r="BNS7" s="473"/>
      <c r="BNT7" s="473"/>
      <c r="BNU7" s="473"/>
      <c r="BNV7" s="473"/>
      <c r="BNW7" s="473"/>
      <c r="BNX7" s="473"/>
      <c r="BNY7" s="473"/>
      <c r="BNZ7" s="473"/>
      <c r="BOA7" s="473"/>
      <c r="BOB7" s="473"/>
      <c r="BOC7" s="473"/>
      <c r="BOD7" s="473"/>
      <c r="BOE7" s="473"/>
      <c r="BOF7" s="473"/>
      <c r="BOG7" s="473"/>
      <c r="BOH7" s="473"/>
      <c r="BOI7" s="473"/>
      <c r="BOJ7" s="473"/>
      <c r="BOK7" s="473"/>
      <c r="BOL7" s="473"/>
      <c r="BOM7" s="473"/>
      <c r="BON7" s="473"/>
      <c r="BOO7" s="473"/>
      <c r="BOP7" s="473"/>
      <c r="BOQ7" s="473"/>
      <c r="BOR7" s="473"/>
      <c r="BOS7" s="473"/>
      <c r="BOT7" s="473"/>
      <c r="BOU7" s="473"/>
      <c r="BOV7" s="473"/>
      <c r="BOW7" s="473"/>
      <c r="BOX7" s="473"/>
      <c r="BOY7" s="473"/>
      <c r="BOZ7" s="473"/>
      <c r="BPA7" s="473"/>
      <c r="BPB7" s="473"/>
      <c r="BPC7" s="473"/>
      <c r="BPD7" s="473"/>
      <c r="BPE7" s="473"/>
      <c r="BPF7" s="473"/>
      <c r="BPG7" s="473"/>
      <c r="BPH7" s="473"/>
      <c r="BPI7" s="473"/>
      <c r="BPJ7" s="473"/>
      <c r="BPK7" s="473"/>
      <c r="BPL7" s="473"/>
      <c r="BPM7" s="473"/>
      <c r="BPN7" s="473"/>
      <c r="BPO7" s="473"/>
      <c r="BPP7" s="473"/>
      <c r="BPQ7" s="473"/>
      <c r="BPR7" s="473"/>
      <c r="BPS7" s="473"/>
      <c r="BPT7" s="473"/>
      <c r="BPU7" s="473"/>
      <c r="BPV7" s="473"/>
      <c r="BPW7" s="473"/>
      <c r="BPX7" s="473"/>
      <c r="BPY7" s="473"/>
      <c r="BPZ7" s="473"/>
      <c r="BQA7" s="473"/>
      <c r="BQB7" s="473"/>
      <c r="BQC7" s="473"/>
      <c r="BQD7" s="473"/>
      <c r="BQE7" s="473"/>
      <c r="BQF7" s="473"/>
      <c r="BQG7" s="473"/>
      <c r="BQH7" s="473"/>
      <c r="BQI7" s="473"/>
      <c r="BQJ7" s="473"/>
      <c r="BQK7" s="473"/>
      <c r="BQL7" s="473"/>
      <c r="BQM7" s="473"/>
      <c r="BQN7" s="473"/>
      <c r="BQO7" s="473"/>
      <c r="BQP7" s="473"/>
      <c r="BQQ7" s="473"/>
      <c r="BQR7" s="473"/>
      <c r="BQS7" s="473"/>
      <c r="BQT7" s="473"/>
      <c r="BQU7" s="473"/>
      <c r="BQV7" s="473"/>
      <c r="BQW7" s="473"/>
      <c r="BQX7" s="473"/>
      <c r="BQY7" s="473"/>
      <c r="BQZ7" s="473"/>
      <c r="BRA7" s="473"/>
      <c r="BRB7" s="473"/>
      <c r="BRC7" s="473"/>
      <c r="BRD7" s="473"/>
      <c r="BRE7" s="473"/>
      <c r="BRF7" s="473"/>
      <c r="BRG7" s="473"/>
      <c r="BRH7" s="473"/>
      <c r="BRI7" s="473"/>
      <c r="BRJ7" s="473"/>
      <c r="BRK7" s="473"/>
      <c r="BRL7" s="473"/>
      <c r="BRM7" s="473"/>
      <c r="BRN7" s="473"/>
      <c r="BRO7" s="473"/>
      <c r="BRP7" s="473"/>
      <c r="BRQ7" s="473"/>
      <c r="BRR7" s="473"/>
      <c r="BRS7" s="473"/>
      <c r="BRT7" s="473"/>
      <c r="BRU7" s="473"/>
      <c r="BRV7" s="473"/>
      <c r="BRW7" s="473"/>
      <c r="BRX7" s="473"/>
      <c r="BRY7" s="473"/>
      <c r="BRZ7" s="473"/>
      <c r="BSA7" s="473"/>
      <c r="BSB7" s="473"/>
      <c r="BSC7" s="473"/>
      <c r="BSD7" s="473"/>
      <c r="BSE7" s="473"/>
      <c r="BSF7" s="473"/>
      <c r="BSG7" s="473"/>
      <c r="BSH7" s="473"/>
      <c r="BSI7" s="473"/>
      <c r="BSJ7" s="473"/>
      <c r="BSK7" s="473"/>
      <c r="BSL7" s="473"/>
      <c r="BSM7" s="473"/>
      <c r="BSN7" s="473"/>
      <c r="BSO7" s="473"/>
      <c r="BSP7" s="473"/>
      <c r="BSQ7" s="473"/>
      <c r="BSR7" s="473"/>
      <c r="BSS7" s="473"/>
      <c r="BST7" s="473"/>
      <c r="BSU7" s="473"/>
      <c r="BSV7" s="473"/>
      <c r="BSW7" s="473"/>
      <c r="BSX7" s="473"/>
      <c r="BSY7" s="473"/>
      <c r="BSZ7" s="473"/>
      <c r="BTA7" s="473"/>
      <c r="BTB7" s="473"/>
      <c r="BTC7" s="473"/>
      <c r="BTD7" s="473"/>
      <c r="BTE7" s="473"/>
      <c r="BTF7" s="473"/>
      <c r="BTG7" s="473"/>
      <c r="BTH7" s="473"/>
      <c r="BTI7" s="473"/>
      <c r="BTJ7" s="473"/>
      <c r="BTK7" s="473"/>
      <c r="BTL7" s="473"/>
      <c r="BTM7" s="473"/>
      <c r="BTN7" s="473"/>
      <c r="BTO7" s="473"/>
      <c r="BTP7" s="473"/>
      <c r="BTQ7" s="473"/>
      <c r="BTR7" s="473"/>
      <c r="BTS7" s="473"/>
      <c r="BTT7" s="473"/>
      <c r="BTU7" s="473"/>
      <c r="BTV7" s="473"/>
      <c r="BTW7" s="473"/>
      <c r="BTX7" s="473"/>
      <c r="BTY7" s="473"/>
      <c r="BTZ7" s="473"/>
      <c r="BUA7" s="473"/>
      <c r="BUB7" s="473"/>
      <c r="BUC7" s="473"/>
      <c r="BUD7" s="473"/>
      <c r="BUE7" s="473"/>
      <c r="BUF7" s="473"/>
      <c r="BUG7" s="473"/>
      <c r="BUH7" s="473"/>
      <c r="BUI7" s="473"/>
      <c r="BUJ7" s="473"/>
      <c r="BUK7" s="473"/>
      <c r="BUL7" s="473"/>
      <c r="BUM7" s="473"/>
      <c r="BUN7" s="473"/>
      <c r="BUO7" s="473"/>
      <c r="BUP7" s="473"/>
      <c r="BUQ7" s="473"/>
      <c r="BUR7" s="473"/>
      <c r="BUS7" s="473"/>
      <c r="BUT7" s="473"/>
      <c r="BUU7" s="473"/>
      <c r="BUV7" s="473"/>
      <c r="BUW7" s="473"/>
      <c r="BUX7" s="473"/>
      <c r="BUY7" s="473"/>
      <c r="BUZ7" s="473"/>
      <c r="BVA7" s="473"/>
      <c r="BVB7" s="473"/>
      <c r="BVC7" s="473"/>
      <c r="BVD7" s="473"/>
      <c r="BVE7" s="473"/>
      <c r="BVF7" s="473"/>
      <c r="BVG7" s="473"/>
      <c r="BVH7" s="473"/>
      <c r="BVI7" s="473"/>
      <c r="BVJ7" s="473"/>
      <c r="BVK7" s="473"/>
      <c r="BVL7" s="473"/>
      <c r="BVM7" s="473"/>
      <c r="BVN7" s="473"/>
      <c r="BVO7" s="473"/>
      <c r="BVP7" s="473"/>
      <c r="BVQ7" s="473"/>
      <c r="BVR7" s="473"/>
      <c r="BVS7" s="473"/>
      <c r="BVT7" s="473"/>
      <c r="BVU7" s="473"/>
      <c r="BVV7" s="473"/>
      <c r="BVW7" s="473"/>
      <c r="BVX7" s="473"/>
      <c r="BVY7" s="473"/>
      <c r="BVZ7" s="473"/>
      <c r="BWA7" s="473"/>
      <c r="BWB7" s="473"/>
      <c r="BWC7" s="473"/>
      <c r="BWD7" s="473"/>
      <c r="BWE7" s="473"/>
      <c r="BWF7" s="473"/>
      <c r="BWG7" s="473"/>
      <c r="BWH7" s="473"/>
      <c r="BWI7" s="473"/>
      <c r="BWJ7" s="473"/>
      <c r="BWK7" s="473"/>
      <c r="BWL7" s="473"/>
      <c r="BWM7" s="473"/>
      <c r="BWN7" s="473"/>
      <c r="BWO7" s="473"/>
      <c r="BWP7" s="473"/>
      <c r="BWQ7" s="473"/>
      <c r="BWR7" s="473"/>
      <c r="BWS7" s="473"/>
      <c r="BWT7" s="473"/>
      <c r="BWU7" s="473"/>
      <c r="BWV7" s="473"/>
      <c r="BWW7" s="473"/>
      <c r="BWX7" s="473"/>
      <c r="BWY7" s="473"/>
      <c r="BWZ7" s="473"/>
      <c r="BXA7" s="473"/>
      <c r="BXB7" s="473"/>
      <c r="BXC7" s="473"/>
      <c r="BXD7" s="473"/>
      <c r="BXE7" s="473"/>
      <c r="BXF7" s="473"/>
      <c r="BXG7" s="473"/>
      <c r="BXH7" s="473"/>
      <c r="BXI7" s="473"/>
      <c r="BXJ7" s="473"/>
      <c r="BXK7" s="473"/>
      <c r="BXL7" s="473"/>
      <c r="BXM7" s="473"/>
      <c r="BXN7" s="473"/>
      <c r="BXO7" s="473"/>
      <c r="BXP7" s="473"/>
      <c r="BXQ7" s="473"/>
      <c r="BXR7" s="473"/>
      <c r="BXS7" s="473"/>
      <c r="BXT7" s="473"/>
      <c r="BXU7" s="473"/>
      <c r="BXV7" s="473"/>
      <c r="BXW7" s="473"/>
      <c r="BXX7" s="473"/>
      <c r="BXY7" s="473"/>
      <c r="BXZ7" s="473"/>
      <c r="BYA7" s="473"/>
      <c r="BYB7" s="473"/>
      <c r="BYC7" s="473"/>
      <c r="BYD7" s="473"/>
      <c r="BYE7" s="473"/>
      <c r="BYF7" s="473"/>
      <c r="BYG7" s="473"/>
      <c r="BYH7" s="473"/>
      <c r="BYI7" s="473"/>
      <c r="BYJ7" s="473"/>
      <c r="BYK7" s="473"/>
      <c r="BYL7" s="473"/>
      <c r="BYM7" s="473"/>
      <c r="BYN7" s="473"/>
      <c r="BYO7" s="473"/>
      <c r="BYP7" s="473"/>
      <c r="BYQ7" s="473"/>
      <c r="BYR7" s="473"/>
      <c r="BYS7" s="473"/>
      <c r="BYT7" s="473"/>
      <c r="BYU7" s="473"/>
      <c r="BYV7" s="473"/>
      <c r="BYW7" s="473"/>
      <c r="BYX7" s="473"/>
      <c r="BYY7" s="473"/>
      <c r="BYZ7" s="473"/>
      <c r="BZA7" s="473"/>
      <c r="BZB7" s="473"/>
      <c r="BZC7" s="473"/>
      <c r="BZD7" s="473"/>
      <c r="BZE7" s="473"/>
      <c r="BZF7" s="473"/>
      <c r="BZG7" s="473"/>
      <c r="BZH7" s="473"/>
      <c r="BZI7" s="473"/>
      <c r="BZJ7" s="473"/>
      <c r="BZK7" s="473"/>
      <c r="BZL7" s="473"/>
      <c r="BZM7" s="473"/>
      <c r="BZN7" s="473"/>
      <c r="BZO7" s="473"/>
      <c r="BZP7" s="473"/>
      <c r="BZQ7" s="473"/>
      <c r="BZR7" s="473"/>
      <c r="BZS7" s="473"/>
      <c r="BZT7" s="473"/>
      <c r="BZU7" s="473"/>
      <c r="BZV7" s="473"/>
      <c r="BZW7" s="473"/>
      <c r="BZX7" s="473"/>
      <c r="BZY7" s="473"/>
      <c r="BZZ7" s="473"/>
      <c r="CAA7" s="473"/>
      <c r="CAB7" s="473"/>
      <c r="CAC7" s="473"/>
      <c r="CAD7" s="473"/>
      <c r="CAE7" s="473"/>
      <c r="CAF7" s="473"/>
      <c r="CAG7" s="473"/>
      <c r="CAH7" s="473"/>
      <c r="CAI7" s="473"/>
      <c r="CAJ7" s="473"/>
      <c r="CAK7" s="473"/>
      <c r="CAL7" s="473"/>
      <c r="CAM7" s="473"/>
      <c r="CAN7" s="473"/>
      <c r="CAO7" s="473"/>
      <c r="CAP7" s="473"/>
      <c r="CAQ7" s="473"/>
      <c r="CAR7" s="473"/>
      <c r="CAS7" s="473"/>
      <c r="CAT7" s="473"/>
      <c r="CAU7" s="473"/>
      <c r="CAV7" s="473"/>
      <c r="CAW7" s="473"/>
      <c r="CAX7" s="473"/>
      <c r="CAY7" s="473"/>
      <c r="CAZ7" s="473"/>
      <c r="CBA7" s="473"/>
      <c r="CBB7" s="473"/>
      <c r="CBC7" s="473"/>
      <c r="CBD7" s="473"/>
      <c r="CBE7" s="473"/>
      <c r="CBF7" s="473"/>
      <c r="CBG7" s="473"/>
      <c r="CBH7" s="473"/>
      <c r="CBI7" s="473"/>
      <c r="CBJ7" s="473"/>
      <c r="CBK7" s="473"/>
      <c r="CBL7" s="473"/>
      <c r="CBM7" s="473"/>
      <c r="CBN7" s="473"/>
      <c r="CBO7" s="473"/>
      <c r="CBP7" s="473"/>
      <c r="CBQ7" s="473"/>
      <c r="CBR7" s="473"/>
      <c r="CBS7" s="473"/>
      <c r="CBT7" s="473"/>
      <c r="CBU7" s="473"/>
      <c r="CBV7" s="473"/>
      <c r="CBW7" s="473"/>
      <c r="CBX7" s="473"/>
      <c r="CBY7" s="473"/>
      <c r="CBZ7" s="473"/>
      <c r="CCA7" s="473"/>
      <c r="CCB7" s="473"/>
      <c r="CCC7" s="473"/>
      <c r="CCD7" s="473"/>
      <c r="CCE7" s="473"/>
      <c r="CCF7" s="473"/>
      <c r="CCG7" s="473"/>
      <c r="CCH7" s="473"/>
      <c r="CCI7" s="473"/>
      <c r="CCJ7" s="473"/>
      <c r="CCK7" s="473"/>
      <c r="CCL7" s="473"/>
      <c r="CCM7" s="473"/>
      <c r="CCN7" s="473"/>
      <c r="CCO7" s="473"/>
      <c r="CCP7" s="473"/>
      <c r="CCQ7" s="473"/>
      <c r="CCR7" s="473"/>
      <c r="CCS7" s="473"/>
      <c r="CCT7" s="473"/>
      <c r="CCU7" s="473"/>
      <c r="CCV7" s="473"/>
      <c r="CCW7" s="473"/>
      <c r="CCX7" s="473"/>
      <c r="CCY7" s="473"/>
      <c r="CCZ7" s="473"/>
      <c r="CDA7" s="473"/>
      <c r="CDB7" s="473"/>
      <c r="CDC7" s="473"/>
      <c r="CDD7" s="473"/>
      <c r="CDE7" s="473"/>
      <c r="CDF7" s="473"/>
      <c r="CDG7" s="473"/>
      <c r="CDH7" s="473"/>
      <c r="CDI7" s="473"/>
      <c r="CDJ7" s="473"/>
      <c r="CDK7" s="473"/>
      <c r="CDL7" s="473"/>
      <c r="CDM7" s="473"/>
      <c r="CDN7" s="473"/>
      <c r="CDO7" s="473"/>
      <c r="CDP7" s="473"/>
      <c r="CDQ7" s="473"/>
      <c r="CDR7" s="473"/>
      <c r="CDS7" s="473"/>
      <c r="CDT7" s="473"/>
      <c r="CDU7" s="473"/>
      <c r="CDV7" s="473"/>
      <c r="CDW7" s="473"/>
      <c r="CDX7" s="473"/>
      <c r="CDY7" s="473"/>
      <c r="CDZ7" s="473"/>
      <c r="CEA7" s="473"/>
      <c r="CEB7" s="473"/>
      <c r="CEC7" s="473"/>
      <c r="CED7" s="473"/>
      <c r="CEE7" s="473"/>
      <c r="CEF7" s="473"/>
      <c r="CEG7" s="473"/>
      <c r="CEH7" s="473"/>
      <c r="CEI7" s="473"/>
      <c r="CEJ7" s="473"/>
      <c r="CEK7" s="473"/>
      <c r="CEL7" s="473"/>
      <c r="CEM7" s="473"/>
      <c r="CEN7" s="473"/>
      <c r="CEO7" s="473"/>
      <c r="CEP7" s="473"/>
      <c r="CEQ7" s="473"/>
      <c r="CER7" s="473"/>
      <c r="CES7" s="473"/>
      <c r="CET7" s="473"/>
      <c r="CEU7" s="473"/>
      <c r="CEV7" s="473"/>
      <c r="CEW7" s="473"/>
      <c r="CEX7" s="473"/>
      <c r="CEY7" s="473"/>
      <c r="CEZ7" s="473"/>
      <c r="CFA7" s="473"/>
      <c r="CFB7" s="473"/>
      <c r="CFC7" s="473"/>
      <c r="CFD7" s="473"/>
      <c r="CFE7" s="473"/>
      <c r="CFF7" s="473"/>
      <c r="CFG7" s="473"/>
      <c r="CFH7" s="473"/>
      <c r="CFI7" s="473"/>
      <c r="CFJ7" s="473"/>
      <c r="CFK7" s="473"/>
      <c r="CFL7" s="473"/>
      <c r="CFM7" s="473"/>
      <c r="CFN7" s="473"/>
      <c r="CFO7" s="473"/>
      <c r="CFP7" s="473"/>
      <c r="CFQ7" s="473"/>
      <c r="CFR7" s="473"/>
      <c r="CFS7" s="473"/>
      <c r="CFT7" s="473"/>
      <c r="CFU7" s="473"/>
      <c r="CFV7" s="473"/>
      <c r="CFW7" s="473"/>
      <c r="CFX7" s="473"/>
      <c r="CFY7" s="473"/>
      <c r="CFZ7" s="473"/>
      <c r="CGA7" s="473"/>
      <c r="CGB7" s="473"/>
      <c r="CGC7" s="473"/>
      <c r="CGD7" s="473"/>
      <c r="CGE7" s="473"/>
      <c r="CGF7" s="473"/>
      <c r="CGG7" s="473"/>
      <c r="CGH7" s="473"/>
      <c r="CGI7" s="473"/>
      <c r="CGJ7" s="473"/>
      <c r="CGK7" s="473"/>
      <c r="CGL7" s="473"/>
      <c r="CGM7" s="473"/>
      <c r="CGN7" s="473"/>
      <c r="CGO7" s="473"/>
      <c r="CGP7" s="473"/>
      <c r="CGQ7" s="473"/>
      <c r="CGR7" s="473"/>
      <c r="CGS7" s="473"/>
      <c r="CGT7" s="473"/>
      <c r="CGU7" s="473"/>
      <c r="CGV7" s="473"/>
      <c r="CGW7" s="473"/>
      <c r="CGX7" s="473"/>
      <c r="CGY7" s="473"/>
      <c r="CGZ7" s="473"/>
      <c r="CHA7" s="473"/>
      <c r="CHB7" s="473"/>
      <c r="CHC7" s="473"/>
      <c r="CHD7" s="473"/>
      <c r="CHE7" s="473"/>
      <c r="CHF7" s="473"/>
      <c r="CHG7" s="473"/>
      <c r="CHH7" s="473"/>
      <c r="CHI7" s="473"/>
      <c r="CHJ7" s="473"/>
      <c r="CHK7" s="473"/>
      <c r="CHL7" s="473"/>
      <c r="CHM7" s="473"/>
      <c r="CHN7" s="473"/>
      <c r="CHO7" s="473"/>
      <c r="CHP7" s="473"/>
      <c r="CHQ7" s="473"/>
      <c r="CHR7" s="473"/>
      <c r="CHS7" s="473"/>
      <c r="CHT7" s="473"/>
      <c r="CHU7" s="473"/>
      <c r="CHV7" s="473"/>
      <c r="CHW7" s="473"/>
      <c r="CHX7" s="473"/>
      <c r="CHY7" s="473"/>
      <c r="CHZ7" s="473"/>
      <c r="CIA7" s="473"/>
      <c r="CIB7" s="473"/>
      <c r="CIC7" s="473"/>
      <c r="CID7" s="473"/>
      <c r="CIE7" s="473"/>
      <c r="CIF7" s="473"/>
      <c r="CIG7" s="473"/>
      <c r="CIH7" s="473"/>
      <c r="CII7" s="473"/>
      <c r="CIJ7" s="473"/>
      <c r="CIK7" s="473"/>
      <c r="CIL7" s="473"/>
      <c r="CIM7" s="473"/>
      <c r="CIN7" s="473"/>
      <c r="CIO7" s="473"/>
      <c r="CIP7" s="473"/>
      <c r="CIQ7" s="473"/>
      <c r="CIR7" s="473"/>
      <c r="CIS7" s="473"/>
      <c r="CIT7" s="473"/>
      <c r="CIU7" s="473"/>
      <c r="CIV7" s="473"/>
      <c r="CIW7" s="473"/>
      <c r="CIX7" s="473"/>
      <c r="CIY7" s="473"/>
      <c r="CIZ7" s="473"/>
      <c r="CJA7" s="473"/>
      <c r="CJB7" s="473"/>
      <c r="CJC7" s="473"/>
      <c r="CJD7" s="473"/>
      <c r="CJE7" s="473"/>
      <c r="CJF7" s="473"/>
      <c r="CJG7" s="473"/>
      <c r="CJH7" s="473"/>
      <c r="CJI7" s="473"/>
      <c r="CJJ7" s="473"/>
      <c r="CJK7" s="473"/>
      <c r="CJL7" s="473"/>
      <c r="CJM7" s="473"/>
      <c r="CJN7" s="473"/>
      <c r="CJO7" s="473"/>
      <c r="CJP7" s="473"/>
      <c r="CJQ7" s="473"/>
      <c r="CJR7" s="473"/>
      <c r="CJS7" s="473"/>
      <c r="CJT7" s="473"/>
      <c r="CJU7" s="473"/>
      <c r="CJV7" s="473"/>
      <c r="CJW7" s="473"/>
      <c r="CJX7" s="473"/>
      <c r="CJY7" s="473"/>
      <c r="CJZ7" s="473"/>
      <c r="CKA7" s="473"/>
      <c r="CKB7" s="473"/>
      <c r="CKC7" s="473"/>
      <c r="CKD7" s="473"/>
      <c r="CKE7" s="473"/>
      <c r="CKF7" s="473"/>
      <c r="CKG7" s="473"/>
      <c r="CKH7" s="473"/>
      <c r="CKI7" s="473"/>
      <c r="CKJ7" s="473"/>
      <c r="CKK7" s="473"/>
      <c r="CKL7" s="473"/>
      <c r="CKM7" s="473"/>
      <c r="CKN7" s="473"/>
      <c r="CKO7" s="473"/>
      <c r="CKP7" s="473"/>
      <c r="CKQ7" s="473"/>
      <c r="CKR7" s="473"/>
      <c r="CKS7" s="473"/>
      <c r="CKT7" s="473"/>
      <c r="CKU7" s="473"/>
      <c r="CKV7" s="473"/>
      <c r="CKW7" s="473"/>
      <c r="CKX7" s="473"/>
      <c r="CKY7" s="473"/>
      <c r="CKZ7" s="473"/>
      <c r="CLA7" s="473"/>
      <c r="CLB7" s="473"/>
      <c r="CLC7" s="473"/>
      <c r="CLD7" s="473"/>
      <c r="CLE7" s="473"/>
      <c r="CLF7" s="473"/>
      <c r="CLG7" s="473"/>
      <c r="CLH7" s="473"/>
      <c r="CLI7" s="473"/>
      <c r="CLJ7" s="473"/>
      <c r="CLK7" s="473"/>
      <c r="CLL7" s="473"/>
      <c r="CLM7" s="473"/>
      <c r="CLN7" s="473"/>
      <c r="CLO7" s="473"/>
      <c r="CLP7" s="473"/>
      <c r="CLQ7" s="473"/>
      <c r="CLR7" s="473"/>
      <c r="CLS7" s="473"/>
      <c r="CLT7" s="473"/>
      <c r="CLU7" s="473"/>
      <c r="CLV7" s="473"/>
      <c r="CLW7" s="473"/>
      <c r="CLX7" s="473"/>
      <c r="CLY7" s="473"/>
      <c r="CLZ7" s="473"/>
      <c r="CMA7" s="473"/>
      <c r="CMB7" s="473"/>
      <c r="CMC7" s="473"/>
      <c r="CMD7" s="473"/>
      <c r="CME7" s="473"/>
      <c r="CMF7" s="473"/>
      <c r="CMG7" s="473"/>
      <c r="CMH7" s="473"/>
      <c r="CMI7" s="473"/>
      <c r="CMJ7" s="473"/>
      <c r="CMK7" s="473"/>
      <c r="CML7" s="473"/>
      <c r="CMM7" s="473"/>
      <c r="CMN7" s="473"/>
      <c r="CMO7" s="473"/>
      <c r="CMP7" s="473"/>
      <c r="CMQ7" s="473"/>
      <c r="CMR7" s="473"/>
      <c r="CMS7" s="473"/>
      <c r="CMT7" s="473"/>
      <c r="CMU7" s="473"/>
      <c r="CMV7" s="473"/>
      <c r="CMW7" s="473"/>
      <c r="CMX7" s="473"/>
      <c r="CMY7" s="473"/>
      <c r="CMZ7" s="473"/>
      <c r="CNA7" s="473"/>
      <c r="CNB7" s="473"/>
      <c r="CNC7" s="473"/>
      <c r="CND7" s="473"/>
      <c r="CNE7" s="473"/>
      <c r="CNF7" s="473"/>
      <c r="CNG7" s="473"/>
      <c r="CNH7" s="473"/>
      <c r="CNI7" s="473"/>
      <c r="CNJ7" s="473"/>
      <c r="CNK7" s="473"/>
      <c r="CNL7" s="473"/>
      <c r="CNM7" s="473"/>
      <c r="CNN7" s="473"/>
      <c r="CNO7" s="473"/>
      <c r="CNP7" s="473"/>
      <c r="CNQ7" s="473"/>
      <c r="CNR7" s="473"/>
      <c r="CNS7" s="473"/>
      <c r="CNT7" s="473"/>
      <c r="CNU7" s="473"/>
      <c r="CNV7" s="473"/>
      <c r="CNW7" s="473"/>
      <c r="CNX7" s="473"/>
      <c r="CNY7" s="473"/>
      <c r="CNZ7" s="473"/>
      <c r="COA7" s="473"/>
      <c r="COB7" s="473"/>
      <c r="COC7" s="473"/>
      <c r="COD7" s="473"/>
      <c r="COE7" s="473"/>
      <c r="COF7" s="473"/>
      <c r="COG7" s="473"/>
      <c r="COH7" s="473"/>
      <c r="COI7" s="473"/>
      <c r="COJ7" s="473"/>
      <c r="COK7" s="473"/>
      <c r="COL7" s="473"/>
      <c r="COM7" s="473"/>
      <c r="CON7" s="473"/>
      <c r="COO7" s="473"/>
      <c r="COP7" s="473"/>
      <c r="COQ7" s="473"/>
      <c r="COR7" s="473"/>
      <c r="COS7" s="473"/>
      <c r="COT7" s="473"/>
      <c r="COU7" s="473"/>
      <c r="COV7" s="473"/>
      <c r="COW7" s="473"/>
      <c r="COX7" s="473"/>
      <c r="COY7" s="473"/>
      <c r="COZ7" s="473"/>
      <c r="CPA7" s="473"/>
      <c r="CPB7" s="473"/>
      <c r="CPC7" s="473"/>
      <c r="CPD7" s="473"/>
      <c r="CPE7" s="473"/>
      <c r="CPF7" s="473"/>
      <c r="CPG7" s="473"/>
      <c r="CPH7" s="473"/>
      <c r="CPI7" s="473"/>
      <c r="CPJ7" s="473"/>
      <c r="CPK7" s="473"/>
      <c r="CPL7" s="473"/>
      <c r="CPM7" s="473"/>
      <c r="CPN7" s="473"/>
      <c r="CPO7" s="473"/>
      <c r="CPP7" s="473"/>
      <c r="CPQ7" s="473"/>
      <c r="CPR7" s="473"/>
      <c r="CPS7" s="473"/>
      <c r="CPT7" s="473"/>
      <c r="CPU7" s="473"/>
      <c r="CPV7" s="473"/>
      <c r="CPW7" s="473"/>
      <c r="CPX7" s="473"/>
      <c r="CPY7" s="473"/>
      <c r="CPZ7" s="473"/>
      <c r="CQA7" s="473"/>
      <c r="CQB7" s="473"/>
      <c r="CQC7" s="473"/>
      <c r="CQD7" s="473"/>
      <c r="CQE7" s="473"/>
      <c r="CQF7" s="473"/>
      <c r="CQG7" s="473"/>
      <c r="CQH7" s="473"/>
      <c r="CQI7" s="473"/>
      <c r="CQJ7" s="473"/>
      <c r="CQK7" s="473"/>
      <c r="CQL7" s="473"/>
      <c r="CQM7" s="473"/>
      <c r="CQN7" s="473"/>
      <c r="CQO7" s="473"/>
      <c r="CQP7" s="473"/>
      <c r="CQQ7" s="473"/>
      <c r="CQR7" s="473"/>
      <c r="CQS7" s="473"/>
      <c r="CQT7" s="473"/>
      <c r="CQU7" s="473"/>
      <c r="CQV7" s="473"/>
      <c r="CQW7" s="473"/>
      <c r="CQX7" s="473"/>
      <c r="CQY7" s="473"/>
      <c r="CQZ7" s="473"/>
      <c r="CRA7" s="473"/>
      <c r="CRB7" s="473"/>
      <c r="CRC7" s="473"/>
      <c r="CRD7" s="473"/>
      <c r="CRE7" s="473"/>
      <c r="CRF7" s="473"/>
      <c r="CRG7" s="473"/>
      <c r="CRH7" s="473"/>
      <c r="CRI7" s="473"/>
      <c r="CRJ7" s="473"/>
      <c r="CRK7" s="473"/>
      <c r="CRL7" s="473"/>
      <c r="CRM7" s="473"/>
      <c r="CRN7" s="473"/>
      <c r="CRO7" s="473"/>
      <c r="CRP7" s="473"/>
      <c r="CRQ7" s="473"/>
      <c r="CRR7" s="473"/>
      <c r="CRS7" s="473"/>
      <c r="CRT7" s="473"/>
      <c r="CRU7" s="473"/>
      <c r="CRV7" s="473"/>
      <c r="CRW7" s="473"/>
      <c r="CRX7" s="473"/>
      <c r="CRY7" s="473"/>
      <c r="CRZ7" s="473"/>
      <c r="CSA7" s="473"/>
      <c r="CSB7" s="473"/>
      <c r="CSC7" s="473"/>
      <c r="CSD7" s="473"/>
      <c r="CSE7" s="473"/>
      <c r="CSF7" s="473"/>
      <c r="CSG7" s="473"/>
      <c r="CSH7" s="473"/>
      <c r="CSI7" s="473"/>
      <c r="CSJ7" s="473"/>
      <c r="CSK7" s="473"/>
      <c r="CSL7" s="473"/>
      <c r="CSM7" s="473"/>
      <c r="CSN7" s="473"/>
      <c r="CSO7" s="473"/>
      <c r="CSP7" s="473"/>
      <c r="CSQ7" s="473"/>
      <c r="CSR7" s="473"/>
      <c r="CSS7" s="473"/>
      <c r="CST7" s="473"/>
      <c r="CSU7" s="473"/>
      <c r="CSV7" s="473"/>
      <c r="CSW7" s="473"/>
      <c r="CSX7" s="473"/>
      <c r="CSY7" s="473"/>
      <c r="CSZ7" s="473"/>
      <c r="CTA7" s="473"/>
      <c r="CTB7" s="473"/>
      <c r="CTC7" s="473"/>
      <c r="CTD7" s="473"/>
      <c r="CTE7" s="473"/>
      <c r="CTF7" s="473"/>
      <c r="CTG7" s="473"/>
      <c r="CTH7" s="473"/>
      <c r="CTI7" s="473"/>
      <c r="CTJ7" s="473"/>
      <c r="CTK7" s="473"/>
      <c r="CTL7" s="473"/>
      <c r="CTM7" s="473"/>
      <c r="CTN7" s="473"/>
      <c r="CTO7" s="473"/>
      <c r="CTP7" s="473"/>
      <c r="CTQ7" s="473"/>
      <c r="CTR7" s="473"/>
      <c r="CTS7" s="473"/>
      <c r="CTT7" s="473"/>
      <c r="CTU7" s="473"/>
      <c r="CTV7" s="473"/>
      <c r="CTW7" s="473"/>
      <c r="CTX7" s="473"/>
      <c r="CTY7" s="473"/>
      <c r="CTZ7" s="473"/>
      <c r="CUA7" s="473"/>
      <c r="CUB7" s="473"/>
      <c r="CUC7" s="473"/>
      <c r="CUD7" s="473"/>
      <c r="CUE7" s="473"/>
      <c r="CUF7" s="473"/>
      <c r="CUG7" s="473"/>
      <c r="CUH7" s="473"/>
      <c r="CUI7" s="473"/>
      <c r="CUJ7" s="473"/>
      <c r="CUK7" s="473"/>
      <c r="CUL7" s="473"/>
      <c r="CUM7" s="473"/>
      <c r="CUN7" s="473"/>
      <c r="CUO7" s="473"/>
      <c r="CUP7" s="473"/>
      <c r="CUQ7" s="473"/>
      <c r="CUR7" s="473"/>
      <c r="CUS7" s="473"/>
      <c r="CUT7" s="473"/>
      <c r="CUU7" s="473"/>
      <c r="CUV7" s="473"/>
      <c r="CUW7" s="473"/>
      <c r="CUX7" s="473"/>
      <c r="CUY7" s="473"/>
      <c r="CUZ7" s="473"/>
      <c r="CVA7" s="473"/>
      <c r="CVB7" s="473"/>
      <c r="CVC7" s="473"/>
      <c r="CVD7" s="473"/>
      <c r="CVE7" s="473"/>
      <c r="CVF7" s="473"/>
      <c r="CVG7" s="473"/>
      <c r="CVH7" s="473"/>
      <c r="CVI7" s="473"/>
      <c r="CVJ7" s="473"/>
      <c r="CVK7" s="473"/>
      <c r="CVL7" s="473"/>
      <c r="CVM7" s="473"/>
      <c r="CVN7" s="473"/>
      <c r="CVO7" s="473"/>
      <c r="CVP7" s="473"/>
      <c r="CVQ7" s="473"/>
      <c r="CVR7" s="473"/>
      <c r="CVS7" s="473"/>
      <c r="CVT7" s="473"/>
      <c r="CVU7" s="473"/>
      <c r="CVV7" s="473"/>
      <c r="CVW7" s="473"/>
      <c r="CVX7" s="473"/>
      <c r="CVY7" s="473"/>
      <c r="CVZ7" s="473"/>
      <c r="CWA7" s="473"/>
      <c r="CWB7" s="473"/>
      <c r="CWC7" s="473"/>
      <c r="CWD7" s="473"/>
      <c r="CWE7" s="473"/>
      <c r="CWF7" s="473"/>
      <c r="CWG7" s="473"/>
      <c r="CWH7" s="473"/>
      <c r="CWI7" s="473"/>
      <c r="CWJ7" s="473"/>
      <c r="CWK7" s="473"/>
      <c r="CWL7" s="473"/>
      <c r="CWM7" s="473"/>
      <c r="CWN7" s="473"/>
      <c r="CWO7" s="473"/>
      <c r="CWP7" s="473"/>
      <c r="CWQ7" s="473"/>
      <c r="CWR7" s="473"/>
      <c r="CWS7" s="473"/>
      <c r="CWT7" s="473"/>
      <c r="CWU7" s="473"/>
      <c r="CWV7" s="473"/>
      <c r="CWW7" s="473"/>
      <c r="CWX7" s="473"/>
      <c r="CWY7" s="473"/>
      <c r="CWZ7" s="473"/>
      <c r="CXA7" s="473"/>
      <c r="CXB7" s="473"/>
      <c r="CXC7" s="473"/>
      <c r="CXD7" s="473"/>
      <c r="CXE7" s="473"/>
      <c r="CXF7" s="473"/>
      <c r="CXG7" s="473"/>
      <c r="CXH7" s="473"/>
      <c r="CXI7" s="473"/>
      <c r="CXJ7" s="473"/>
      <c r="CXK7" s="473"/>
      <c r="CXL7" s="473"/>
      <c r="CXM7" s="473"/>
      <c r="CXN7" s="473"/>
      <c r="CXO7" s="473"/>
      <c r="CXP7" s="473"/>
      <c r="CXQ7" s="473"/>
      <c r="CXR7" s="473"/>
      <c r="CXS7" s="473"/>
      <c r="CXT7" s="473"/>
      <c r="CXU7" s="473"/>
      <c r="CXV7" s="473"/>
      <c r="CXW7" s="473"/>
      <c r="CXX7" s="473"/>
      <c r="CXY7" s="473"/>
      <c r="CXZ7" s="473"/>
      <c r="CYA7" s="473"/>
      <c r="CYB7" s="473"/>
      <c r="CYC7" s="473"/>
      <c r="CYD7" s="473"/>
      <c r="CYE7" s="473"/>
      <c r="CYF7" s="473"/>
      <c r="CYG7" s="473"/>
      <c r="CYH7" s="473"/>
      <c r="CYI7" s="473"/>
      <c r="CYJ7" s="473"/>
      <c r="CYK7" s="473"/>
      <c r="CYL7" s="473"/>
      <c r="CYM7" s="473"/>
      <c r="CYN7" s="473"/>
      <c r="CYO7" s="473"/>
      <c r="CYP7" s="473"/>
      <c r="CYQ7" s="473"/>
      <c r="CYR7" s="473"/>
      <c r="CYS7" s="473"/>
      <c r="CYT7" s="473"/>
      <c r="CYU7" s="473"/>
      <c r="CYV7" s="473"/>
      <c r="CYW7" s="473"/>
      <c r="CYX7" s="473"/>
      <c r="CYY7" s="473"/>
      <c r="CYZ7" s="473"/>
      <c r="CZA7" s="473"/>
      <c r="CZB7" s="473"/>
      <c r="CZC7" s="473"/>
      <c r="CZD7" s="473"/>
      <c r="CZE7" s="473"/>
      <c r="CZF7" s="473"/>
      <c r="CZG7" s="473"/>
      <c r="CZH7" s="473"/>
      <c r="CZI7" s="473"/>
      <c r="CZJ7" s="473"/>
      <c r="CZK7" s="473"/>
      <c r="CZL7" s="473"/>
      <c r="CZM7" s="473"/>
      <c r="CZN7" s="473"/>
      <c r="CZO7" s="473"/>
      <c r="CZP7" s="473"/>
      <c r="CZQ7" s="473"/>
      <c r="CZR7" s="473"/>
      <c r="CZS7" s="473"/>
      <c r="CZT7" s="473"/>
      <c r="CZU7" s="473"/>
      <c r="CZV7" s="473"/>
      <c r="CZW7" s="473"/>
      <c r="CZX7" s="473"/>
      <c r="CZY7" s="473"/>
      <c r="CZZ7" s="473"/>
      <c r="DAA7" s="473"/>
      <c r="DAB7" s="473"/>
      <c r="DAC7" s="473"/>
      <c r="DAD7" s="473"/>
      <c r="DAE7" s="473"/>
      <c r="DAF7" s="473"/>
      <c r="DAG7" s="473"/>
      <c r="DAH7" s="473"/>
      <c r="DAI7" s="473"/>
      <c r="DAJ7" s="473"/>
      <c r="DAK7" s="473"/>
      <c r="DAL7" s="473"/>
      <c r="DAM7" s="473"/>
      <c r="DAN7" s="473"/>
      <c r="DAO7" s="473"/>
      <c r="DAP7" s="473"/>
      <c r="DAQ7" s="473"/>
      <c r="DAR7" s="473"/>
      <c r="DAS7" s="473"/>
      <c r="DAT7" s="473"/>
      <c r="DAU7" s="473"/>
      <c r="DAV7" s="473"/>
      <c r="DAW7" s="473"/>
      <c r="DAX7" s="473"/>
      <c r="DAY7" s="473"/>
      <c r="DAZ7" s="473"/>
      <c r="DBA7" s="473"/>
      <c r="DBB7" s="473"/>
      <c r="DBC7" s="473"/>
      <c r="DBD7" s="473"/>
      <c r="DBE7" s="473"/>
      <c r="DBF7" s="473"/>
      <c r="DBG7" s="473"/>
      <c r="DBH7" s="473"/>
      <c r="DBI7" s="473"/>
      <c r="DBJ7" s="473"/>
      <c r="DBK7" s="473"/>
      <c r="DBL7" s="473"/>
      <c r="DBM7" s="473"/>
      <c r="DBN7" s="473"/>
      <c r="DBO7" s="473"/>
      <c r="DBP7" s="473"/>
      <c r="DBQ7" s="473"/>
      <c r="DBR7" s="473"/>
      <c r="DBS7" s="473"/>
      <c r="DBT7" s="473"/>
      <c r="DBU7" s="473"/>
      <c r="DBV7" s="473"/>
      <c r="DBW7" s="473"/>
      <c r="DBX7" s="473"/>
      <c r="DBY7" s="473"/>
      <c r="DBZ7" s="473"/>
      <c r="DCA7" s="473"/>
      <c r="DCB7" s="473"/>
      <c r="DCC7" s="473"/>
      <c r="DCD7" s="473"/>
      <c r="DCE7" s="473"/>
      <c r="DCF7" s="473"/>
      <c r="DCG7" s="473"/>
      <c r="DCH7" s="473"/>
      <c r="DCI7" s="473"/>
      <c r="DCJ7" s="473"/>
      <c r="DCK7" s="473"/>
      <c r="DCL7" s="473"/>
      <c r="DCM7" s="473"/>
      <c r="DCN7" s="473"/>
      <c r="DCO7" s="473"/>
      <c r="DCP7" s="473"/>
      <c r="DCQ7" s="473"/>
      <c r="DCR7" s="473"/>
      <c r="DCS7" s="473"/>
      <c r="DCT7" s="473"/>
      <c r="DCU7" s="473"/>
      <c r="DCV7" s="473"/>
      <c r="DCW7" s="473"/>
      <c r="DCX7" s="473"/>
      <c r="DCY7" s="473"/>
      <c r="DCZ7" s="473"/>
      <c r="DDA7" s="473"/>
      <c r="DDB7" s="473"/>
      <c r="DDC7" s="473"/>
      <c r="DDD7" s="473"/>
      <c r="DDE7" s="473"/>
      <c r="DDF7" s="473"/>
      <c r="DDG7" s="473"/>
      <c r="DDH7" s="473"/>
      <c r="DDI7" s="473"/>
      <c r="DDJ7" s="473"/>
      <c r="DDK7" s="473"/>
      <c r="DDL7" s="473"/>
      <c r="DDM7" s="473"/>
      <c r="DDN7" s="473"/>
      <c r="DDO7" s="473"/>
      <c r="DDP7" s="473"/>
      <c r="DDQ7" s="473"/>
      <c r="DDR7" s="473"/>
      <c r="DDS7" s="473"/>
      <c r="DDT7" s="473"/>
      <c r="DDU7" s="473"/>
      <c r="DDV7" s="473"/>
      <c r="DDW7" s="473"/>
      <c r="DDX7" s="473"/>
      <c r="DDY7" s="473"/>
      <c r="DDZ7" s="473"/>
      <c r="DEA7" s="473"/>
      <c r="DEB7" s="473"/>
      <c r="DEC7" s="473"/>
      <c r="DED7" s="473"/>
      <c r="DEE7" s="473"/>
      <c r="DEF7" s="473"/>
      <c r="DEG7" s="473"/>
      <c r="DEH7" s="473"/>
      <c r="DEI7" s="473"/>
      <c r="DEJ7" s="473"/>
      <c r="DEK7" s="473"/>
      <c r="DEL7" s="473"/>
      <c r="DEM7" s="473"/>
      <c r="DEN7" s="473"/>
      <c r="DEO7" s="473"/>
      <c r="DEP7" s="473"/>
      <c r="DEQ7" s="473"/>
      <c r="DER7" s="473"/>
      <c r="DES7" s="473"/>
      <c r="DET7" s="473"/>
      <c r="DEU7" s="473"/>
      <c r="DEV7" s="473"/>
      <c r="DEW7" s="473"/>
      <c r="DEX7" s="473"/>
      <c r="DEY7" s="473"/>
      <c r="DEZ7" s="473"/>
      <c r="DFA7" s="473"/>
      <c r="DFB7" s="473"/>
      <c r="DFC7" s="473"/>
      <c r="DFD7" s="473"/>
      <c r="DFE7" s="473"/>
      <c r="DFF7" s="473"/>
      <c r="DFG7" s="473"/>
      <c r="DFH7" s="473"/>
      <c r="DFI7" s="473"/>
      <c r="DFJ7" s="473"/>
      <c r="DFK7" s="473"/>
      <c r="DFL7" s="473"/>
      <c r="DFM7" s="473"/>
      <c r="DFN7" s="473"/>
      <c r="DFO7" s="473"/>
      <c r="DFP7" s="473"/>
      <c r="DFQ7" s="473"/>
      <c r="DFR7" s="473"/>
      <c r="DFS7" s="473"/>
      <c r="DFT7" s="473"/>
      <c r="DFU7" s="473"/>
      <c r="DFV7" s="473"/>
      <c r="DFW7" s="473"/>
      <c r="DFX7" s="473"/>
      <c r="DFY7" s="473"/>
      <c r="DFZ7" s="473"/>
      <c r="DGA7" s="473"/>
      <c r="DGB7" s="473"/>
      <c r="DGC7" s="473"/>
      <c r="DGD7" s="473"/>
      <c r="DGE7" s="473"/>
      <c r="DGF7" s="473"/>
      <c r="DGG7" s="473"/>
      <c r="DGH7" s="473"/>
      <c r="DGI7" s="473"/>
      <c r="DGJ7" s="473"/>
      <c r="DGK7" s="473"/>
      <c r="DGL7" s="473"/>
      <c r="DGM7" s="473"/>
      <c r="DGN7" s="473"/>
      <c r="DGO7" s="473"/>
      <c r="DGP7" s="473"/>
      <c r="DGQ7" s="473"/>
      <c r="DGR7" s="473"/>
      <c r="DGS7" s="473"/>
      <c r="DGT7" s="473"/>
      <c r="DGU7" s="473"/>
      <c r="DGV7" s="473"/>
      <c r="DGW7" s="473"/>
      <c r="DGX7" s="473"/>
      <c r="DGY7" s="473"/>
      <c r="DGZ7" s="473"/>
      <c r="DHA7" s="473"/>
      <c r="DHB7" s="473"/>
      <c r="DHC7" s="473"/>
      <c r="DHD7" s="473"/>
      <c r="DHE7" s="473"/>
      <c r="DHF7" s="473"/>
      <c r="DHG7" s="473"/>
      <c r="DHH7" s="473"/>
      <c r="DHI7" s="473"/>
      <c r="DHJ7" s="473"/>
      <c r="DHK7" s="473"/>
      <c r="DHL7" s="473"/>
      <c r="DHM7" s="473"/>
      <c r="DHN7" s="473"/>
      <c r="DHO7" s="473"/>
      <c r="DHP7" s="473"/>
      <c r="DHQ7" s="473"/>
      <c r="DHR7" s="473"/>
      <c r="DHS7" s="473"/>
      <c r="DHT7" s="473"/>
      <c r="DHU7" s="473"/>
      <c r="DHV7" s="473"/>
      <c r="DHW7" s="473"/>
      <c r="DHX7" s="473"/>
      <c r="DHY7" s="473"/>
      <c r="DHZ7" s="473"/>
      <c r="DIA7" s="473"/>
      <c r="DIB7" s="473"/>
      <c r="DIC7" s="473"/>
      <c r="DID7" s="473"/>
      <c r="DIE7" s="473"/>
      <c r="DIF7" s="473"/>
      <c r="DIG7" s="473"/>
      <c r="DIH7" s="473"/>
      <c r="DII7" s="473"/>
      <c r="DIJ7" s="473"/>
      <c r="DIK7" s="473"/>
      <c r="DIL7" s="473"/>
      <c r="DIM7" s="473"/>
      <c r="DIN7" s="473"/>
      <c r="DIO7" s="473"/>
      <c r="DIP7" s="473"/>
      <c r="DIQ7" s="473"/>
      <c r="DIR7" s="473"/>
      <c r="DIS7" s="473"/>
      <c r="DIT7" s="473"/>
      <c r="DIU7" s="473"/>
      <c r="DIV7" s="473"/>
      <c r="DIW7" s="473"/>
      <c r="DIX7" s="473"/>
      <c r="DIY7" s="473"/>
      <c r="DIZ7" s="473"/>
      <c r="DJA7" s="473"/>
      <c r="DJB7" s="473"/>
      <c r="DJC7" s="473"/>
      <c r="DJD7" s="473"/>
      <c r="DJE7" s="473"/>
      <c r="DJF7" s="473"/>
      <c r="DJG7" s="473"/>
      <c r="DJH7" s="473"/>
      <c r="DJI7" s="473"/>
      <c r="DJJ7" s="473"/>
      <c r="DJK7" s="473"/>
      <c r="DJL7" s="473"/>
      <c r="DJM7" s="473"/>
      <c r="DJN7" s="473"/>
      <c r="DJO7" s="473"/>
      <c r="DJP7" s="473"/>
      <c r="DJQ7" s="473"/>
      <c r="DJR7" s="473"/>
      <c r="DJS7" s="473"/>
      <c r="DJT7" s="473"/>
      <c r="DJU7" s="473"/>
      <c r="DJV7" s="473"/>
      <c r="DJW7" s="473"/>
      <c r="DJX7" s="473"/>
      <c r="DJY7" s="473"/>
      <c r="DJZ7" s="473"/>
      <c r="DKA7" s="473"/>
      <c r="DKB7" s="473"/>
      <c r="DKC7" s="473"/>
      <c r="DKD7" s="473"/>
      <c r="DKE7" s="473"/>
      <c r="DKF7" s="473"/>
      <c r="DKG7" s="473"/>
      <c r="DKH7" s="473"/>
      <c r="DKI7" s="473"/>
      <c r="DKJ7" s="473"/>
      <c r="DKK7" s="473"/>
      <c r="DKL7" s="473"/>
      <c r="DKM7" s="473"/>
      <c r="DKN7" s="473"/>
      <c r="DKO7" s="473"/>
      <c r="DKP7" s="473"/>
      <c r="DKQ7" s="473"/>
      <c r="DKR7" s="473"/>
      <c r="DKS7" s="473"/>
      <c r="DKT7" s="473"/>
      <c r="DKU7" s="473"/>
      <c r="DKV7" s="473"/>
      <c r="DKW7" s="473"/>
      <c r="DKX7" s="473"/>
      <c r="DKY7" s="473"/>
      <c r="DKZ7" s="473"/>
      <c r="DLA7" s="473"/>
      <c r="DLB7" s="473"/>
      <c r="DLC7" s="473"/>
      <c r="DLD7" s="473"/>
      <c r="DLE7" s="473"/>
      <c r="DLF7" s="473"/>
      <c r="DLG7" s="473"/>
      <c r="DLH7" s="473"/>
      <c r="DLI7" s="473"/>
      <c r="DLJ7" s="473"/>
      <c r="DLK7" s="473"/>
      <c r="DLL7" s="473"/>
      <c r="DLM7" s="473"/>
      <c r="DLN7" s="473"/>
      <c r="DLO7" s="473"/>
      <c r="DLP7" s="473"/>
      <c r="DLQ7" s="473"/>
      <c r="DLR7" s="473"/>
      <c r="DLS7" s="473"/>
      <c r="DLT7" s="473"/>
      <c r="DLU7" s="473"/>
      <c r="DLV7" s="473"/>
      <c r="DLW7" s="473"/>
      <c r="DLX7" s="473"/>
      <c r="DLY7" s="473"/>
      <c r="DLZ7" s="473"/>
      <c r="DMA7" s="473"/>
      <c r="DMB7" s="473"/>
      <c r="DMC7" s="473"/>
      <c r="DMD7" s="473"/>
      <c r="DME7" s="473"/>
      <c r="DMF7" s="473"/>
      <c r="DMG7" s="473"/>
      <c r="DMH7" s="473"/>
      <c r="DMI7" s="473"/>
      <c r="DMJ7" s="473"/>
      <c r="DMK7" s="473"/>
      <c r="DML7" s="473"/>
      <c r="DMM7" s="473"/>
      <c r="DMN7" s="473"/>
      <c r="DMO7" s="473"/>
      <c r="DMP7" s="473"/>
      <c r="DMQ7" s="473"/>
      <c r="DMR7" s="473"/>
      <c r="DMS7" s="473"/>
      <c r="DMT7" s="473"/>
      <c r="DMU7" s="473"/>
      <c r="DMV7" s="473"/>
      <c r="DMW7" s="473"/>
      <c r="DMX7" s="473"/>
      <c r="DMY7" s="473"/>
      <c r="DMZ7" s="473"/>
      <c r="DNA7" s="473"/>
      <c r="DNB7" s="473"/>
      <c r="DNC7" s="473"/>
      <c r="DND7" s="473"/>
      <c r="DNE7" s="473"/>
      <c r="DNF7" s="473"/>
      <c r="DNG7" s="473"/>
      <c r="DNH7" s="473"/>
      <c r="DNI7" s="473"/>
      <c r="DNJ7" s="473"/>
      <c r="DNK7" s="473"/>
      <c r="DNL7" s="473"/>
      <c r="DNM7" s="473"/>
      <c r="DNN7" s="473"/>
      <c r="DNO7" s="473"/>
      <c r="DNP7" s="473"/>
      <c r="DNQ7" s="473"/>
      <c r="DNR7" s="473"/>
      <c r="DNS7" s="473"/>
      <c r="DNT7" s="473"/>
      <c r="DNU7" s="473"/>
      <c r="DNV7" s="473"/>
      <c r="DNW7" s="473"/>
      <c r="DNX7" s="473"/>
      <c r="DNY7" s="473"/>
      <c r="DNZ7" s="473"/>
      <c r="DOA7" s="473"/>
      <c r="DOB7" s="473"/>
      <c r="DOC7" s="473"/>
      <c r="DOD7" s="473"/>
      <c r="DOE7" s="473"/>
      <c r="DOF7" s="473"/>
      <c r="DOG7" s="473"/>
      <c r="DOH7" s="473"/>
      <c r="DOI7" s="473"/>
      <c r="DOJ7" s="473"/>
      <c r="DOK7" s="473"/>
      <c r="DOL7" s="473"/>
      <c r="DOM7" s="473"/>
      <c r="DON7" s="473"/>
      <c r="DOO7" s="473"/>
      <c r="DOP7" s="473"/>
      <c r="DOQ7" s="473"/>
      <c r="DOR7" s="473"/>
      <c r="DOS7" s="473"/>
      <c r="DOT7" s="473"/>
      <c r="DOU7" s="473"/>
      <c r="DOV7" s="473"/>
      <c r="DOW7" s="473"/>
      <c r="DOX7" s="473"/>
      <c r="DOY7" s="473"/>
      <c r="DOZ7" s="473"/>
      <c r="DPA7" s="473"/>
      <c r="DPB7" s="473"/>
      <c r="DPC7" s="473"/>
      <c r="DPD7" s="473"/>
      <c r="DPE7" s="473"/>
      <c r="DPF7" s="473"/>
      <c r="DPG7" s="473"/>
      <c r="DPH7" s="473"/>
      <c r="DPI7" s="473"/>
      <c r="DPJ7" s="473"/>
      <c r="DPK7" s="473"/>
      <c r="DPL7" s="473"/>
      <c r="DPM7" s="473"/>
      <c r="DPN7" s="473"/>
      <c r="DPO7" s="473"/>
      <c r="DPP7" s="473"/>
      <c r="DPQ7" s="473"/>
      <c r="DPR7" s="473"/>
      <c r="DPS7" s="473"/>
      <c r="DPT7" s="473"/>
      <c r="DPU7" s="473"/>
      <c r="DPV7" s="473"/>
      <c r="DPW7" s="473"/>
      <c r="DPX7" s="473"/>
      <c r="DPY7" s="473"/>
      <c r="DPZ7" s="473"/>
      <c r="DQA7" s="473"/>
      <c r="DQB7" s="473"/>
      <c r="DQC7" s="473"/>
      <c r="DQD7" s="473"/>
      <c r="DQE7" s="473"/>
      <c r="DQF7" s="473"/>
      <c r="DQG7" s="473"/>
      <c r="DQH7" s="473"/>
      <c r="DQI7" s="473"/>
      <c r="DQJ7" s="473"/>
      <c r="DQK7" s="473"/>
      <c r="DQL7" s="473"/>
      <c r="DQM7" s="473"/>
      <c r="DQN7" s="473"/>
      <c r="DQO7" s="473"/>
      <c r="DQP7" s="473"/>
      <c r="DQQ7" s="473"/>
      <c r="DQR7" s="473"/>
      <c r="DQS7" s="473"/>
      <c r="DQT7" s="473"/>
      <c r="DQU7" s="473"/>
      <c r="DQV7" s="473"/>
      <c r="DQW7" s="473"/>
      <c r="DQX7" s="473"/>
      <c r="DQY7" s="473"/>
      <c r="DQZ7" s="473"/>
      <c r="DRA7" s="473"/>
      <c r="DRB7" s="473"/>
      <c r="DRC7" s="473"/>
      <c r="DRD7" s="473"/>
      <c r="DRE7" s="473"/>
      <c r="DRF7" s="473"/>
      <c r="DRG7" s="473"/>
      <c r="DRH7" s="473"/>
      <c r="DRI7" s="473"/>
      <c r="DRJ7" s="473"/>
      <c r="DRK7" s="473"/>
      <c r="DRL7" s="473"/>
      <c r="DRM7" s="473"/>
      <c r="DRN7" s="473"/>
      <c r="DRO7" s="473"/>
      <c r="DRP7" s="473"/>
      <c r="DRQ7" s="473"/>
      <c r="DRR7" s="473"/>
      <c r="DRS7" s="473"/>
      <c r="DRT7" s="473"/>
      <c r="DRU7" s="473"/>
      <c r="DRV7" s="473"/>
      <c r="DRW7" s="473"/>
      <c r="DRX7" s="473"/>
      <c r="DRY7" s="473"/>
      <c r="DRZ7" s="473"/>
      <c r="DSA7" s="473"/>
      <c r="DSB7" s="473"/>
      <c r="DSC7" s="473"/>
      <c r="DSD7" s="473"/>
      <c r="DSE7" s="473"/>
      <c r="DSF7" s="473"/>
      <c r="DSG7" s="473"/>
      <c r="DSH7" s="473"/>
      <c r="DSI7" s="473"/>
      <c r="DSJ7" s="473"/>
      <c r="DSK7" s="473"/>
      <c r="DSL7" s="473"/>
      <c r="DSM7" s="473"/>
      <c r="DSN7" s="473"/>
      <c r="DSO7" s="473"/>
      <c r="DSP7" s="473"/>
      <c r="DSQ7" s="473"/>
      <c r="DSR7" s="473"/>
      <c r="DSS7" s="473"/>
      <c r="DST7" s="473"/>
      <c r="DSU7" s="473"/>
      <c r="DSV7" s="473"/>
      <c r="DSW7" s="473"/>
      <c r="DSX7" s="473"/>
      <c r="DSY7" s="473"/>
      <c r="DSZ7" s="473"/>
      <c r="DTA7" s="473"/>
      <c r="DTB7" s="473"/>
      <c r="DTC7" s="473"/>
      <c r="DTD7" s="473"/>
      <c r="DTE7" s="473"/>
      <c r="DTF7" s="473"/>
      <c r="DTG7" s="473"/>
      <c r="DTH7" s="473"/>
      <c r="DTI7" s="473"/>
      <c r="DTJ7" s="473"/>
      <c r="DTK7" s="473"/>
      <c r="DTL7" s="473"/>
      <c r="DTM7" s="473"/>
      <c r="DTN7" s="473"/>
      <c r="DTO7" s="473"/>
      <c r="DTP7" s="473"/>
      <c r="DTQ7" s="473"/>
      <c r="DTR7" s="473"/>
      <c r="DTS7" s="473"/>
      <c r="DTT7" s="473"/>
      <c r="DTU7" s="473"/>
      <c r="DTV7" s="473"/>
      <c r="DTW7" s="473"/>
      <c r="DTX7" s="473"/>
      <c r="DTY7" s="473"/>
      <c r="DTZ7" s="473"/>
      <c r="DUA7" s="473"/>
      <c r="DUB7" s="473"/>
      <c r="DUC7" s="473"/>
      <c r="DUD7" s="473"/>
      <c r="DUE7" s="473"/>
      <c r="DUF7" s="473"/>
      <c r="DUG7" s="473"/>
      <c r="DUH7" s="473"/>
      <c r="DUI7" s="473"/>
      <c r="DUJ7" s="473"/>
      <c r="DUK7" s="473"/>
      <c r="DUL7" s="473"/>
      <c r="DUM7" s="473"/>
      <c r="DUN7" s="473"/>
      <c r="DUO7" s="473"/>
      <c r="DUP7" s="473"/>
      <c r="DUQ7" s="473"/>
      <c r="DUR7" s="473"/>
      <c r="DUS7" s="473"/>
      <c r="DUT7" s="473"/>
      <c r="DUU7" s="473"/>
      <c r="DUV7" s="473"/>
      <c r="DUW7" s="473"/>
      <c r="DUX7" s="473"/>
      <c r="DUY7" s="473"/>
      <c r="DUZ7" s="473"/>
      <c r="DVA7" s="473"/>
      <c r="DVB7" s="473"/>
      <c r="DVC7" s="473"/>
      <c r="DVD7" s="473"/>
      <c r="DVE7" s="473"/>
      <c r="DVF7" s="473"/>
      <c r="DVG7" s="473"/>
      <c r="DVH7" s="473"/>
      <c r="DVI7" s="473"/>
      <c r="DVJ7" s="473"/>
      <c r="DVK7" s="473"/>
      <c r="DVL7" s="473"/>
      <c r="DVM7" s="473"/>
      <c r="DVN7" s="473"/>
      <c r="DVO7" s="473"/>
      <c r="DVP7" s="473"/>
      <c r="DVQ7" s="473"/>
      <c r="DVR7" s="473"/>
      <c r="DVS7" s="473"/>
      <c r="DVT7" s="473"/>
      <c r="DVU7" s="473"/>
      <c r="DVV7" s="473"/>
      <c r="DVW7" s="473"/>
      <c r="DVX7" s="473"/>
      <c r="DVY7" s="473"/>
      <c r="DVZ7" s="473"/>
      <c r="DWA7" s="473"/>
      <c r="DWB7" s="473"/>
      <c r="DWC7" s="473"/>
      <c r="DWD7" s="473"/>
      <c r="DWE7" s="473"/>
      <c r="DWF7" s="473"/>
      <c r="DWG7" s="473"/>
      <c r="DWH7" s="473"/>
      <c r="DWI7" s="473"/>
      <c r="DWJ7" s="473"/>
      <c r="DWK7" s="473"/>
      <c r="DWL7" s="473"/>
      <c r="DWM7" s="473"/>
      <c r="DWN7" s="473"/>
      <c r="DWO7" s="473"/>
      <c r="DWP7" s="473"/>
      <c r="DWQ7" s="473"/>
      <c r="DWR7" s="473"/>
      <c r="DWS7" s="473"/>
      <c r="DWT7" s="473"/>
      <c r="DWU7" s="473"/>
      <c r="DWV7" s="473"/>
      <c r="DWW7" s="473"/>
      <c r="DWX7" s="473"/>
      <c r="DWY7" s="473"/>
      <c r="DWZ7" s="473"/>
      <c r="DXA7" s="473"/>
      <c r="DXB7" s="473"/>
      <c r="DXC7" s="473"/>
      <c r="DXD7" s="473"/>
      <c r="DXE7" s="473"/>
      <c r="DXF7" s="473"/>
      <c r="DXG7" s="473"/>
      <c r="DXH7" s="473"/>
      <c r="DXI7" s="473"/>
      <c r="DXJ7" s="473"/>
      <c r="DXK7" s="473"/>
      <c r="DXL7" s="473"/>
      <c r="DXM7" s="473"/>
      <c r="DXN7" s="473"/>
      <c r="DXO7" s="473"/>
      <c r="DXP7" s="473"/>
      <c r="DXQ7" s="473"/>
      <c r="DXR7" s="473"/>
      <c r="DXS7" s="473"/>
      <c r="DXT7" s="473"/>
      <c r="DXU7" s="473"/>
      <c r="DXV7" s="473"/>
      <c r="DXW7" s="473"/>
      <c r="DXX7" s="473"/>
      <c r="DXY7" s="473"/>
      <c r="DXZ7" s="473"/>
      <c r="DYA7" s="473"/>
      <c r="DYB7" s="473"/>
      <c r="DYC7" s="473"/>
      <c r="DYD7" s="473"/>
      <c r="DYE7" s="473"/>
      <c r="DYF7" s="473"/>
      <c r="DYG7" s="473"/>
      <c r="DYH7" s="473"/>
      <c r="DYI7" s="473"/>
      <c r="DYJ7" s="473"/>
      <c r="DYK7" s="473"/>
      <c r="DYL7" s="473"/>
      <c r="DYM7" s="473"/>
      <c r="DYN7" s="473"/>
      <c r="DYO7" s="473"/>
      <c r="DYP7" s="473"/>
      <c r="DYQ7" s="473"/>
      <c r="DYR7" s="473"/>
      <c r="DYS7" s="473"/>
      <c r="DYT7" s="473"/>
      <c r="DYU7" s="473"/>
      <c r="DYV7" s="473"/>
      <c r="DYW7" s="473"/>
      <c r="DYX7" s="473"/>
      <c r="DYY7" s="473"/>
      <c r="DYZ7" s="473"/>
      <c r="DZA7" s="473"/>
      <c r="DZB7" s="473"/>
      <c r="DZC7" s="473"/>
      <c r="DZD7" s="473"/>
      <c r="DZE7" s="473"/>
      <c r="DZF7" s="473"/>
      <c r="DZG7" s="473"/>
      <c r="DZH7" s="473"/>
      <c r="DZI7" s="473"/>
      <c r="DZJ7" s="473"/>
      <c r="DZK7" s="473"/>
      <c r="DZL7" s="473"/>
      <c r="DZM7" s="473"/>
      <c r="DZN7" s="473"/>
      <c r="DZO7" s="473"/>
      <c r="DZP7" s="473"/>
      <c r="DZQ7" s="473"/>
      <c r="DZR7" s="473"/>
      <c r="DZS7" s="473"/>
      <c r="DZT7" s="473"/>
      <c r="DZU7" s="473"/>
      <c r="DZV7" s="473"/>
      <c r="DZW7" s="473"/>
      <c r="DZX7" s="473"/>
      <c r="DZY7" s="473"/>
      <c r="DZZ7" s="473"/>
      <c r="EAA7" s="473"/>
      <c r="EAB7" s="473"/>
      <c r="EAC7" s="473"/>
      <c r="EAD7" s="473"/>
      <c r="EAE7" s="473"/>
      <c r="EAF7" s="473"/>
      <c r="EAG7" s="473"/>
      <c r="EAH7" s="473"/>
      <c r="EAI7" s="473"/>
      <c r="EAJ7" s="473"/>
      <c r="EAK7" s="473"/>
      <c r="EAL7" s="473"/>
      <c r="EAM7" s="473"/>
      <c r="EAN7" s="473"/>
      <c r="EAO7" s="473"/>
      <c r="EAP7" s="473"/>
      <c r="EAQ7" s="473"/>
      <c r="EAR7" s="473"/>
      <c r="EAS7" s="473"/>
      <c r="EAT7" s="473"/>
      <c r="EAU7" s="473"/>
      <c r="EAV7" s="473"/>
      <c r="EAW7" s="473"/>
      <c r="EAX7" s="473"/>
      <c r="EAY7" s="473"/>
      <c r="EAZ7" s="473"/>
      <c r="EBA7" s="473"/>
      <c r="EBB7" s="473"/>
      <c r="EBC7" s="473"/>
      <c r="EBD7" s="473"/>
      <c r="EBE7" s="473"/>
      <c r="EBF7" s="473"/>
      <c r="EBG7" s="473"/>
      <c r="EBH7" s="473"/>
      <c r="EBI7" s="473"/>
      <c r="EBJ7" s="473"/>
      <c r="EBK7" s="473"/>
      <c r="EBL7" s="473"/>
      <c r="EBM7" s="473"/>
      <c r="EBN7" s="473"/>
      <c r="EBO7" s="473"/>
      <c r="EBP7" s="473"/>
      <c r="EBQ7" s="473"/>
      <c r="EBR7" s="473"/>
      <c r="EBS7" s="473"/>
      <c r="EBT7" s="473"/>
      <c r="EBU7" s="473"/>
      <c r="EBV7" s="473"/>
      <c r="EBW7" s="473"/>
      <c r="EBX7" s="473"/>
      <c r="EBY7" s="473"/>
      <c r="EBZ7" s="473"/>
      <c r="ECA7" s="473"/>
      <c r="ECB7" s="473"/>
      <c r="ECC7" s="473"/>
      <c r="ECD7" s="473"/>
      <c r="ECE7" s="473"/>
      <c r="ECF7" s="473"/>
      <c r="ECG7" s="473"/>
      <c r="ECH7" s="473"/>
      <c r="ECI7" s="473"/>
      <c r="ECJ7" s="473"/>
      <c r="ECK7" s="473"/>
      <c r="ECL7" s="473"/>
      <c r="ECM7" s="473"/>
      <c r="ECN7" s="473"/>
      <c r="ECO7" s="473"/>
      <c r="ECP7" s="473"/>
      <c r="ECQ7" s="473"/>
      <c r="ECR7" s="473"/>
      <c r="ECS7" s="473"/>
      <c r="ECT7" s="473"/>
      <c r="ECU7" s="473"/>
      <c r="ECV7" s="473"/>
      <c r="ECW7" s="473"/>
      <c r="ECX7" s="473"/>
      <c r="ECY7" s="473"/>
      <c r="ECZ7" s="473"/>
      <c r="EDA7" s="473"/>
      <c r="EDB7" s="473"/>
      <c r="EDC7" s="473"/>
      <c r="EDD7" s="473"/>
      <c r="EDE7" s="473"/>
      <c r="EDF7" s="473"/>
      <c r="EDG7" s="473"/>
      <c r="EDH7" s="473"/>
      <c r="EDI7" s="473"/>
      <c r="EDJ7" s="473"/>
      <c r="EDK7" s="473"/>
      <c r="EDL7" s="473"/>
      <c r="EDM7" s="473"/>
      <c r="EDN7" s="473"/>
      <c r="EDO7" s="473"/>
      <c r="EDP7" s="473"/>
      <c r="EDQ7" s="473"/>
      <c r="EDR7" s="473"/>
      <c r="EDS7" s="473"/>
      <c r="EDT7" s="473"/>
      <c r="EDU7" s="473"/>
      <c r="EDV7" s="473"/>
      <c r="EDW7" s="473"/>
      <c r="EDX7" s="473"/>
      <c r="EDY7" s="473"/>
      <c r="EDZ7" s="473"/>
      <c r="EEA7" s="473"/>
      <c r="EEB7" s="473"/>
      <c r="EEC7" s="473"/>
      <c r="EED7" s="473"/>
      <c r="EEE7" s="473"/>
      <c r="EEF7" s="473"/>
      <c r="EEG7" s="473"/>
      <c r="EEH7" s="473"/>
      <c r="EEI7" s="473"/>
      <c r="EEJ7" s="473"/>
      <c r="EEK7" s="473"/>
      <c r="EEL7" s="473"/>
      <c r="EEM7" s="473"/>
      <c r="EEN7" s="473"/>
      <c r="EEO7" s="473"/>
      <c r="EEP7" s="473"/>
      <c r="EEQ7" s="473"/>
      <c r="EER7" s="473"/>
      <c r="EES7" s="473"/>
      <c r="EET7" s="473"/>
      <c r="EEU7" s="473"/>
      <c r="EEV7" s="473"/>
      <c r="EEW7" s="473"/>
      <c r="EEX7" s="473"/>
      <c r="EEY7" s="473"/>
      <c r="EEZ7" s="473"/>
      <c r="EFA7" s="473"/>
      <c r="EFB7" s="473"/>
      <c r="EFC7" s="473"/>
      <c r="EFD7" s="473"/>
      <c r="EFE7" s="473"/>
      <c r="EFF7" s="473"/>
      <c r="EFG7" s="473"/>
      <c r="EFH7" s="473"/>
      <c r="EFI7" s="473"/>
      <c r="EFJ7" s="473"/>
      <c r="EFK7" s="473"/>
      <c r="EFL7" s="473"/>
      <c r="EFM7" s="473"/>
      <c r="EFN7" s="473"/>
      <c r="EFO7" s="473"/>
      <c r="EFP7" s="473"/>
      <c r="EFQ7" s="473"/>
      <c r="EFR7" s="473"/>
      <c r="EFS7" s="473"/>
      <c r="EFT7" s="473"/>
      <c r="EFU7" s="473"/>
      <c r="EFV7" s="473"/>
      <c r="EFW7" s="473"/>
      <c r="EFX7" s="473"/>
      <c r="EFY7" s="473"/>
      <c r="EFZ7" s="473"/>
      <c r="EGA7" s="473"/>
      <c r="EGB7" s="473"/>
      <c r="EGC7" s="473"/>
      <c r="EGD7" s="473"/>
      <c r="EGE7" s="473"/>
      <c r="EGF7" s="473"/>
      <c r="EGG7" s="473"/>
      <c r="EGH7" s="473"/>
      <c r="EGI7" s="473"/>
      <c r="EGJ7" s="473"/>
      <c r="EGK7" s="473"/>
      <c r="EGL7" s="473"/>
      <c r="EGM7" s="473"/>
      <c r="EGN7" s="473"/>
      <c r="EGO7" s="473"/>
      <c r="EGP7" s="473"/>
      <c r="EGQ7" s="473"/>
      <c r="EGR7" s="473"/>
      <c r="EGS7" s="473"/>
      <c r="EGT7" s="473"/>
      <c r="EGU7" s="473"/>
      <c r="EGV7" s="473"/>
      <c r="EGW7" s="473"/>
      <c r="EGX7" s="473"/>
      <c r="EGY7" s="473"/>
      <c r="EGZ7" s="473"/>
      <c r="EHA7" s="473"/>
      <c r="EHB7" s="473"/>
      <c r="EHC7" s="473"/>
      <c r="EHD7" s="473"/>
      <c r="EHE7" s="473"/>
      <c r="EHF7" s="473"/>
      <c r="EHG7" s="473"/>
      <c r="EHH7" s="473"/>
      <c r="EHI7" s="473"/>
      <c r="EHJ7" s="473"/>
      <c r="EHK7" s="473"/>
      <c r="EHL7" s="473"/>
      <c r="EHM7" s="473"/>
      <c r="EHN7" s="473"/>
      <c r="EHO7" s="473"/>
      <c r="EHP7" s="473"/>
      <c r="EHQ7" s="473"/>
      <c r="EHR7" s="473"/>
      <c r="EHS7" s="473"/>
      <c r="EHT7" s="473"/>
      <c r="EHU7" s="473"/>
      <c r="EHV7" s="473"/>
      <c r="EHW7" s="473"/>
      <c r="EHX7" s="473"/>
      <c r="EHY7" s="473"/>
      <c r="EHZ7" s="473"/>
      <c r="EIA7" s="473"/>
      <c r="EIB7" s="473"/>
      <c r="EIC7" s="473"/>
      <c r="EID7" s="473"/>
      <c r="EIE7" s="473"/>
      <c r="EIF7" s="473"/>
      <c r="EIG7" s="473"/>
      <c r="EIH7" s="473"/>
      <c r="EII7" s="473"/>
      <c r="EIJ7" s="473"/>
      <c r="EIK7" s="473"/>
      <c r="EIL7" s="473"/>
      <c r="EIM7" s="473"/>
      <c r="EIN7" s="473"/>
      <c r="EIO7" s="473"/>
      <c r="EIP7" s="473"/>
      <c r="EIQ7" s="473"/>
      <c r="EIR7" s="473"/>
      <c r="EIS7" s="473"/>
      <c r="EIT7" s="473"/>
      <c r="EIU7" s="473"/>
      <c r="EIV7" s="473"/>
      <c r="EIW7" s="473"/>
      <c r="EIX7" s="473"/>
      <c r="EIY7" s="473"/>
      <c r="EIZ7" s="473"/>
      <c r="EJA7" s="473"/>
      <c r="EJB7" s="473"/>
      <c r="EJC7" s="473"/>
      <c r="EJD7" s="473"/>
      <c r="EJE7" s="473"/>
      <c r="EJF7" s="473"/>
      <c r="EJG7" s="473"/>
      <c r="EJH7" s="473"/>
      <c r="EJI7" s="473"/>
      <c r="EJJ7" s="473"/>
      <c r="EJK7" s="473"/>
      <c r="EJL7" s="473"/>
      <c r="EJM7" s="473"/>
      <c r="EJN7" s="473"/>
      <c r="EJO7" s="473"/>
      <c r="EJP7" s="473"/>
      <c r="EJQ7" s="473"/>
      <c r="EJR7" s="473"/>
      <c r="EJS7" s="473"/>
      <c r="EJT7" s="473"/>
      <c r="EJU7" s="473"/>
      <c r="EJV7" s="473"/>
      <c r="EJW7" s="473"/>
      <c r="EJX7" s="473"/>
      <c r="EJY7" s="473"/>
      <c r="EJZ7" s="473"/>
      <c r="EKA7" s="473"/>
      <c r="EKB7" s="473"/>
      <c r="EKC7" s="473"/>
      <c r="EKD7" s="473"/>
      <c r="EKE7" s="473"/>
      <c r="EKF7" s="473"/>
      <c r="EKG7" s="473"/>
      <c r="EKH7" s="473"/>
      <c r="EKI7" s="473"/>
      <c r="EKJ7" s="473"/>
      <c r="EKK7" s="473"/>
      <c r="EKL7" s="473"/>
      <c r="EKM7" s="473"/>
      <c r="EKN7" s="473"/>
      <c r="EKO7" s="473"/>
      <c r="EKP7" s="473"/>
      <c r="EKQ7" s="473"/>
      <c r="EKR7" s="473"/>
      <c r="EKS7" s="473"/>
      <c r="EKT7" s="473"/>
      <c r="EKU7" s="473"/>
      <c r="EKV7" s="473"/>
      <c r="EKW7" s="473"/>
      <c r="EKX7" s="473"/>
      <c r="EKY7" s="473"/>
      <c r="EKZ7" s="473"/>
      <c r="ELA7" s="473"/>
      <c r="ELB7" s="473"/>
      <c r="ELC7" s="473"/>
      <c r="ELD7" s="473"/>
      <c r="ELE7" s="473"/>
      <c r="ELF7" s="473"/>
      <c r="ELG7" s="473"/>
      <c r="ELH7" s="473"/>
      <c r="ELI7" s="473"/>
      <c r="ELJ7" s="473"/>
      <c r="ELK7" s="473"/>
      <c r="ELL7" s="473"/>
      <c r="ELM7" s="473"/>
      <c r="ELN7" s="473"/>
      <c r="ELO7" s="473"/>
      <c r="ELP7" s="473"/>
      <c r="ELQ7" s="473"/>
      <c r="ELR7" s="473"/>
      <c r="ELS7" s="473"/>
      <c r="ELT7" s="473"/>
      <c r="ELU7" s="473"/>
      <c r="ELV7" s="473"/>
      <c r="ELW7" s="473"/>
      <c r="ELX7" s="473"/>
      <c r="ELY7" s="473"/>
      <c r="ELZ7" s="473"/>
      <c r="EMA7" s="473"/>
      <c r="EMB7" s="473"/>
      <c r="EMC7" s="473"/>
      <c r="EMD7" s="473"/>
      <c r="EME7" s="473"/>
      <c r="EMF7" s="473"/>
      <c r="EMG7" s="473"/>
      <c r="EMH7" s="473"/>
      <c r="EMI7" s="473"/>
      <c r="EMJ7" s="473"/>
      <c r="EMK7" s="473"/>
      <c r="EML7" s="473"/>
      <c r="EMM7" s="473"/>
      <c r="EMN7" s="473"/>
      <c r="EMO7" s="473"/>
      <c r="EMP7" s="473"/>
      <c r="EMQ7" s="473"/>
      <c r="EMR7" s="473"/>
      <c r="EMS7" s="473"/>
      <c r="EMT7" s="473"/>
      <c r="EMU7" s="473"/>
      <c r="EMV7" s="473"/>
      <c r="EMW7" s="473"/>
      <c r="EMX7" s="473"/>
      <c r="EMY7" s="473"/>
      <c r="EMZ7" s="473"/>
      <c r="ENA7" s="473"/>
      <c r="ENB7" s="473"/>
      <c r="ENC7" s="473"/>
      <c r="END7" s="473"/>
      <c r="ENE7" s="473"/>
      <c r="ENF7" s="473"/>
      <c r="ENG7" s="473"/>
      <c r="ENH7" s="473"/>
      <c r="ENI7" s="473"/>
      <c r="ENJ7" s="473"/>
      <c r="ENK7" s="473"/>
      <c r="ENL7" s="473"/>
      <c r="ENM7" s="473"/>
      <c r="ENN7" s="473"/>
      <c r="ENO7" s="473"/>
      <c r="ENP7" s="473"/>
      <c r="ENQ7" s="473"/>
      <c r="ENR7" s="473"/>
      <c r="ENS7" s="473"/>
      <c r="ENT7" s="473"/>
      <c r="ENU7" s="473"/>
      <c r="ENV7" s="473"/>
      <c r="ENW7" s="473"/>
      <c r="ENX7" s="473"/>
      <c r="ENY7" s="473"/>
      <c r="ENZ7" s="473"/>
      <c r="EOA7" s="473"/>
      <c r="EOB7" s="473"/>
      <c r="EOC7" s="473"/>
      <c r="EOD7" s="473"/>
      <c r="EOE7" s="473"/>
      <c r="EOF7" s="473"/>
      <c r="EOG7" s="473"/>
      <c r="EOH7" s="473"/>
      <c r="EOI7" s="473"/>
      <c r="EOJ7" s="473"/>
      <c r="EOK7" s="473"/>
      <c r="EOL7" s="473"/>
      <c r="EOM7" s="473"/>
      <c r="EON7" s="473"/>
      <c r="EOO7" s="473"/>
      <c r="EOP7" s="473"/>
      <c r="EOQ7" s="473"/>
      <c r="EOR7" s="473"/>
      <c r="EOS7" s="473"/>
      <c r="EOT7" s="473"/>
      <c r="EOU7" s="473"/>
      <c r="EOV7" s="473"/>
      <c r="EOW7" s="473"/>
      <c r="EOX7" s="473"/>
      <c r="EOY7" s="473"/>
      <c r="EOZ7" s="473"/>
      <c r="EPA7" s="473"/>
      <c r="EPB7" s="473"/>
      <c r="EPC7" s="473"/>
      <c r="EPD7" s="473"/>
      <c r="EPE7" s="473"/>
      <c r="EPF7" s="473"/>
      <c r="EPG7" s="473"/>
      <c r="EPH7" s="473"/>
      <c r="EPI7" s="473"/>
      <c r="EPJ7" s="473"/>
      <c r="EPK7" s="473"/>
      <c r="EPL7" s="473"/>
      <c r="EPM7" s="473"/>
      <c r="EPN7" s="473"/>
      <c r="EPO7" s="473"/>
      <c r="EPP7" s="473"/>
      <c r="EPQ7" s="473"/>
      <c r="EPR7" s="473"/>
      <c r="EPS7" s="473"/>
      <c r="EPT7" s="473"/>
      <c r="EPU7" s="473"/>
      <c r="EPV7" s="473"/>
      <c r="EPW7" s="473"/>
      <c r="EPX7" s="473"/>
      <c r="EPY7" s="473"/>
      <c r="EPZ7" s="473"/>
      <c r="EQA7" s="473"/>
      <c r="EQB7" s="473"/>
      <c r="EQC7" s="473"/>
      <c r="EQD7" s="473"/>
      <c r="EQE7" s="473"/>
      <c r="EQF7" s="473"/>
      <c r="EQG7" s="473"/>
      <c r="EQH7" s="473"/>
      <c r="EQI7" s="473"/>
      <c r="EQJ7" s="473"/>
      <c r="EQK7" s="473"/>
      <c r="EQL7" s="473"/>
      <c r="EQM7" s="473"/>
      <c r="EQN7" s="473"/>
      <c r="EQO7" s="473"/>
      <c r="EQP7" s="473"/>
      <c r="EQQ7" s="473"/>
      <c r="EQR7" s="473"/>
      <c r="EQS7" s="473"/>
      <c r="EQT7" s="473"/>
      <c r="EQU7" s="473"/>
      <c r="EQV7" s="473"/>
      <c r="EQW7" s="473"/>
      <c r="EQX7" s="473"/>
      <c r="EQY7" s="473"/>
      <c r="EQZ7" s="473"/>
      <c r="ERA7" s="473"/>
      <c r="ERB7" s="473"/>
      <c r="ERC7" s="473"/>
      <c r="ERD7" s="473"/>
      <c r="ERE7" s="473"/>
      <c r="ERF7" s="473"/>
      <c r="ERG7" s="473"/>
      <c r="ERH7" s="473"/>
      <c r="ERI7" s="473"/>
      <c r="ERJ7" s="473"/>
      <c r="ERK7" s="473"/>
      <c r="ERL7" s="473"/>
      <c r="ERM7" s="473"/>
      <c r="ERN7" s="473"/>
      <c r="ERO7" s="473"/>
      <c r="ERP7" s="473"/>
      <c r="ERQ7" s="473"/>
      <c r="ERR7" s="473"/>
      <c r="ERS7" s="473"/>
      <c r="ERT7" s="473"/>
      <c r="ERU7" s="473"/>
      <c r="ERV7" s="473"/>
      <c r="ERW7" s="473"/>
      <c r="ERX7" s="473"/>
      <c r="ERY7" s="473"/>
      <c r="ERZ7" s="473"/>
      <c r="ESA7" s="473"/>
      <c r="ESB7" s="473"/>
      <c r="ESC7" s="473"/>
      <c r="ESD7" s="473"/>
      <c r="ESE7" s="473"/>
      <c r="ESF7" s="473"/>
      <c r="ESG7" s="473"/>
      <c r="ESH7" s="473"/>
      <c r="ESI7" s="473"/>
      <c r="ESJ7" s="473"/>
      <c r="ESK7" s="473"/>
      <c r="ESL7" s="473"/>
      <c r="ESM7" s="473"/>
      <c r="ESN7" s="473"/>
      <c r="ESO7" s="473"/>
      <c r="ESP7" s="473"/>
      <c r="ESQ7" s="473"/>
      <c r="ESR7" s="473"/>
      <c r="ESS7" s="473"/>
      <c r="EST7" s="473"/>
      <c r="ESU7" s="473"/>
      <c r="ESV7" s="473"/>
      <c r="ESW7" s="473"/>
      <c r="ESX7" s="473"/>
      <c r="ESY7" s="473"/>
      <c r="ESZ7" s="473"/>
      <c r="ETA7" s="473"/>
      <c r="ETB7" s="473"/>
      <c r="ETC7" s="473"/>
      <c r="ETD7" s="473"/>
      <c r="ETE7" s="473"/>
      <c r="ETF7" s="473"/>
      <c r="ETG7" s="473"/>
      <c r="ETH7" s="473"/>
      <c r="ETI7" s="473"/>
      <c r="ETJ7" s="473"/>
      <c r="ETK7" s="473"/>
      <c r="ETL7" s="473"/>
      <c r="ETM7" s="473"/>
      <c r="ETN7" s="473"/>
      <c r="ETO7" s="473"/>
      <c r="ETP7" s="473"/>
      <c r="ETQ7" s="473"/>
      <c r="ETR7" s="473"/>
      <c r="ETS7" s="473"/>
      <c r="ETT7" s="473"/>
      <c r="ETU7" s="473"/>
      <c r="ETV7" s="473"/>
      <c r="ETW7" s="473"/>
      <c r="ETX7" s="473"/>
      <c r="ETY7" s="473"/>
      <c r="ETZ7" s="473"/>
      <c r="EUA7" s="473"/>
      <c r="EUB7" s="473"/>
      <c r="EUC7" s="473"/>
      <c r="EUD7" s="473"/>
      <c r="EUE7" s="473"/>
      <c r="EUF7" s="473"/>
      <c r="EUG7" s="473"/>
      <c r="EUH7" s="473"/>
      <c r="EUI7" s="473"/>
      <c r="EUJ7" s="473"/>
      <c r="EUK7" s="473"/>
      <c r="EUL7" s="473"/>
      <c r="EUM7" s="473"/>
      <c r="EUN7" s="473"/>
      <c r="EUO7" s="473"/>
      <c r="EUP7" s="473"/>
      <c r="EUQ7" s="473"/>
      <c r="EUR7" s="473"/>
      <c r="EUS7" s="473"/>
      <c r="EUT7" s="473"/>
      <c r="EUU7" s="473"/>
      <c r="EUV7" s="473"/>
      <c r="EUW7" s="473"/>
      <c r="EUX7" s="473"/>
      <c r="EUY7" s="473"/>
      <c r="EUZ7" s="473"/>
      <c r="EVA7" s="473"/>
      <c r="EVB7" s="473"/>
      <c r="EVC7" s="473"/>
      <c r="EVD7" s="473"/>
      <c r="EVE7" s="473"/>
      <c r="EVF7" s="473"/>
      <c r="EVG7" s="473"/>
      <c r="EVH7" s="473"/>
      <c r="EVI7" s="473"/>
      <c r="EVJ7" s="473"/>
      <c r="EVK7" s="473"/>
      <c r="EVL7" s="473"/>
      <c r="EVM7" s="473"/>
      <c r="EVN7" s="473"/>
      <c r="EVO7" s="473"/>
      <c r="EVP7" s="473"/>
      <c r="EVQ7" s="473"/>
      <c r="EVR7" s="473"/>
      <c r="EVS7" s="473"/>
      <c r="EVT7" s="473"/>
      <c r="EVU7" s="473"/>
      <c r="EVV7" s="473"/>
      <c r="EVW7" s="473"/>
      <c r="EVX7" s="473"/>
      <c r="EVY7" s="473"/>
      <c r="EVZ7" s="473"/>
      <c r="EWA7" s="473"/>
      <c r="EWB7" s="473"/>
      <c r="EWC7" s="473"/>
      <c r="EWD7" s="473"/>
      <c r="EWE7" s="473"/>
      <c r="EWF7" s="473"/>
      <c r="EWG7" s="473"/>
      <c r="EWH7" s="473"/>
      <c r="EWI7" s="473"/>
      <c r="EWJ7" s="473"/>
      <c r="EWK7" s="473"/>
      <c r="EWL7" s="473"/>
      <c r="EWM7" s="473"/>
      <c r="EWN7" s="473"/>
      <c r="EWO7" s="473"/>
      <c r="EWP7" s="473"/>
      <c r="EWQ7" s="473"/>
      <c r="EWR7" s="473"/>
      <c r="EWS7" s="473"/>
      <c r="EWT7" s="473"/>
      <c r="EWU7" s="473"/>
      <c r="EWV7" s="473"/>
      <c r="EWW7" s="473"/>
      <c r="EWX7" s="473"/>
      <c r="EWY7" s="473"/>
      <c r="EWZ7" s="473"/>
      <c r="EXA7" s="473"/>
      <c r="EXB7" s="473"/>
      <c r="EXC7" s="473"/>
      <c r="EXD7" s="473"/>
      <c r="EXE7" s="473"/>
      <c r="EXF7" s="473"/>
      <c r="EXG7" s="473"/>
      <c r="EXH7" s="473"/>
      <c r="EXI7" s="473"/>
      <c r="EXJ7" s="473"/>
      <c r="EXK7" s="473"/>
      <c r="EXL7" s="473"/>
      <c r="EXM7" s="473"/>
      <c r="EXN7" s="473"/>
      <c r="EXO7" s="473"/>
      <c r="EXP7" s="473"/>
      <c r="EXQ7" s="473"/>
      <c r="EXR7" s="473"/>
      <c r="EXS7" s="473"/>
      <c r="EXT7" s="473"/>
      <c r="EXU7" s="473"/>
      <c r="EXV7" s="473"/>
      <c r="EXW7" s="473"/>
      <c r="EXX7" s="473"/>
      <c r="EXY7" s="473"/>
      <c r="EXZ7" s="473"/>
      <c r="EYA7" s="473"/>
      <c r="EYB7" s="473"/>
      <c r="EYC7" s="473"/>
      <c r="EYD7" s="473"/>
      <c r="EYE7" s="473"/>
      <c r="EYF7" s="473"/>
      <c r="EYG7" s="473"/>
      <c r="EYH7" s="473"/>
      <c r="EYI7" s="473"/>
      <c r="EYJ7" s="473"/>
      <c r="EYK7" s="473"/>
      <c r="EYL7" s="473"/>
      <c r="EYM7" s="473"/>
      <c r="EYN7" s="473"/>
      <c r="EYO7" s="473"/>
      <c r="EYP7" s="473"/>
      <c r="EYQ7" s="473"/>
      <c r="EYR7" s="473"/>
      <c r="EYS7" s="473"/>
      <c r="EYT7" s="473"/>
      <c r="EYU7" s="473"/>
      <c r="EYV7" s="473"/>
      <c r="EYW7" s="473"/>
      <c r="EYX7" s="473"/>
      <c r="EYY7" s="473"/>
      <c r="EYZ7" s="473"/>
      <c r="EZA7" s="473"/>
      <c r="EZB7" s="473"/>
      <c r="EZC7" s="473"/>
      <c r="EZD7" s="473"/>
      <c r="EZE7" s="473"/>
      <c r="EZF7" s="473"/>
      <c r="EZG7" s="473"/>
      <c r="EZH7" s="473"/>
      <c r="EZI7" s="473"/>
      <c r="EZJ7" s="473"/>
      <c r="EZK7" s="473"/>
      <c r="EZL7" s="473"/>
      <c r="EZM7" s="473"/>
      <c r="EZN7" s="473"/>
      <c r="EZO7" s="473"/>
      <c r="EZP7" s="473"/>
      <c r="EZQ7" s="473"/>
      <c r="EZR7" s="473"/>
      <c r="EZS7" s="473"/>
      <c r="EZT7" s="473"/>
      <c r="EZU7" s="473"/>
      <c r="EZV7" s="473"/>
      <c r="EZW7" s="473"/>
      <c r="EZX7" s="473"/>
      <c r="EZY7" s="473"/>
      <c r="EZZ7" s="473"/>
      <c r="FAA7" s="473"/>
      <c r="FAB7" s="473"/>
      <c r="FAC7" s="473"/>
      <c r="FAD7" s="473"/>
      <c r="FAE7" s="473"/>
      <c r="FAF7" s="473"/>
      <c r="FAG7" s="473"/>
      <c r="FAH7" s="473"/>
      <c r="FAI7" s="473"/>
      <c r="FAJ7" s="473"/>
      <c r="FAK7" s="473"/>
      <c r="FAL7" s="473"/>
      <c r="FAM7" s="473"/>
      <c r="FAN7" s="473"/>
      <c r="FAO7" s="473"/>
      <c r="FAP7" s="473"/>
      <c r="FAQ7" s="473"/>
      <c r="FAR7" s="473"/>
      <c r="FAS7" s="473"/>
      <c r="FAT7" s="473"/>
      <c r="FAU7" s="473"/>
      <c r="FAV7" s="473"/>
      <c r="FAW7" s="473"/>
      <c r="FAX7" s="473"/>
      <c r="FAY7" s="473"/>
      <c r="FAZ7" s="473"/>
      <c r="FBA7" s="473"/>
      <c r="FBB7" s="473"/>
      <c r="FBC7" s="473"/>
      <c r="FBD7" s="473"/>
      <c r="FBE7" s="473"/>
      <c r="FBF7" s="473"/>
      <c r="FBG7" s="473"/>
      <c r="FBH7" s="473"/>
      <c r="FBI7" s="473"/>
      <c r="FBJ7" s="473"/>
      <c r="FBK7" s="473"/>
      <c r="FBL7" s="473"/>
      <c r="FBM7" s="473"/>
      <c r="FBN7" s="473"/>
      <c r="FBO7" s="473"/>
      <c r="FBP7" s="473"/>
      <c r="FBQ7" s="473"/>
      <c r="FBR7" s="473"/>
      <c r="FBS7" s="473"/>
      <c r="FBT7" s="473"/>
      <c r="FBU7" s="473"/>
      <c r="FBV7" s="473"/>
      <c r="FBW7" s="473"/>
      <c r="FBX7" s="473"/>
      <c r="FBY7" s="473"/>
      <c r="FBZ7" s="473"/>
      <c r="FCA7" s="473"/>
      <c r="FCB7" s="473"/>
      <c r="FCC7" s="473"/>
      <c r="FCD7" s="473"/>
      <c r="FCE7" s="473"/>
      <c r="FCF7" s="473"/>
      <c r="FCG7" s="473"/>
      <c r="FCH7" s="473"/>
      <c r="FCI7" s="473"/>
      <c r="FCJ7" s="473"/>
      <c r="FCK7" s="473"/>
      <c r="FCL7" s="473"/>
      <c r="FCM7" s="473"/>
      <c r="FCN7" s="473"/>
      <c r="FCO7" s="473"/>
      <c r="FCP7" s="473"/>
      <c r="FCQ7" s="473"/>
      <c r="FCR7" s="473"/>
      <c r="FCS7" s="473"/>
      <c r="FCT7" s="473"/>
      <c r="FCU7" s="473"/>
      <c r="FCV7" s="473"/>
      <c r="FCW7" s="473"/>
      <c r="FCX7" s="473"/>
      <c r="FCY7" s="473"/>
      <c r="FCZ7" s="473"/>
      <c r="FDA7" s="473"/>
      <c r="FDB7" s="473"/>
      <c r="FDC7" s="473"/>
      <c r="FDD7" s="473"/>
      <c r="FDE7" s="473"/>
      <c r="FDF7" s="473"/>
      <c r="FDG7" s="473"/>
      <c r="FDH7" s="473"/>
      <c r="FDI7" s="473"/>
      <c r="FDJ7" s="473"/>
      <c r="FDK7" s="473"/>
      <c r="FDL7" s="473"/>
      <c r="FDM7" s="473"/>
      <c r="FDN7" s="473"/>
      <c r="FDO7" s="473"/>
      <c r="FDP7" s="473"/>
      <c r="FDQ7" s="473"/>
      <c r="FDR7" s="473"/>
      <c r="FDS7" s="473"/>
      <c r="FDT7" s="473"/>
      <c r="FDU7" s="473"/>
      <c r="FDV7" s="473"/>
      <c r="FDW7" s="473"/>
      <c r="FDX7" s="473"/>
      <c r="FDY7" s="473"/>
      <c r="FDZ7" s="473"/>
      <c r="FEA7" s="473"/>
      <c r="FEB7" s="473"/>
      <c r="FEC7" s="473"/>
      <c r="FED7" s="473"/>
      <c r="FEE7" s="473"/>
      <c r="FEF7" s="473"/>
      <c r="FEG7" s="473"/>
      <c r="FEH7" s="473"/>
      <c r="FEI7" s="473"/>
      <c r="FEJ7" s="473"/>
      <c r="FEK7" s="473"/>
      <c r="FEL7" s="473"/>
      <c r="FEM7" s="473"/>
      <c r="FEN7" s="473"/>
      <c r="FEO7" s="473"/>
      <c r="FEP7" s="473"/>
      <c r="FEQ7" s="473"/>
      <c r="FER7" s="473"/>
      <c r="FES7" s="473"/>
      <c r="FET7" s="473"/>
      <c r="FEU7" s="473"/>
      <c r="FEV7" s="473"/>
      <c r="FEW7" s="473"/>
      <c r="FEX7" s="473"/>
      <c r="FEY7" s="473"/>
      <c r="FEZ7" s="473"/>
      <c r="FFA7" s="473"/>
      <c r="FFB7" s="473"/>
      <c r="FFC7" s="473"/>
      <c r="FFD7" s="473"/>
      <c r="FFE7" s="473"/>
      <c r="FFF7" s="473"/>
      <c r="FFG7" s="473"/>
      <c r="FFH7" s="473"/>
      <c r="FFI7" s="473"/>
      <c r="FFJ7" s="473"/>
      <c r="FFK7" s="473"/>
      <c r="FFL7" s="473"/>
      <c r="FFM7" s="473"/>
      <c r="FFN7" s="473"/>
      <c r="FFO7" s="473"/>
      <c r="FFP7" s="473"/>
      <c r="FFQ7" s="473"/>
      <c r="FFR7" s="473"/>
      <c r="FFS7" s="473"/>
      <c r="FFT7" s="473"/>
      <c r="FFU7" s="473"/>
      <c r="FFV7" s="473"/>
      <c r="FFW7" s="473"/>
      <c r="FFX7" s="473"/>
      <c r="FFY7" s="473"/>
      <c r="FFZ7" s="473"/>
      <c r="FGA7" s="473"/>
      <c r="FGB7" s="473"/>
      <c r="FGC7" s="473"/>
      <c r="FGD7" s="473"/>
      <c r="FGE7" s="473"/>
      <c r="FGF7" s="473"/>
      <c r="FGG7" s="473"/>
      <c r="FGH7" s="473"/>
      <c r="FGI7" s="473"/>
      <c r="FGJ7" s="473"/>
      <c r="FGK7" s="473"/>
      <c r="FGL7" s="473"/>
      <c r="FGM7" s="473"/>
      <c r="FGN7" s="473"/>
      <c r="FGO7" s="473"/>
      <c r="FGP7" s="473"/>
      <c r="FGQ7" s="473"/>
      <c r="FGR7" s="473"/>
      <c r="FGS7" s="473"/>
      <c r="FGT7" s="473"/>
      <c r="FGU7" s="473"/>
      <c r="FGV7" s="473"/>
      <c r="FGW7" s="473"/>
      <c r="FGX7" s="473"/>
      <c r="FGY7" s="473"/>
      <c r="FGZ7" s="473"/>
      <c r="FHA7" s="473"/>
      <c r="FHB7" s="473"/>
      <c r="FHC7" s="473"/>
      <c r="FHD7" s="473"/>
      <c r="FHE7" s="473"/>
      <c r="FHF7" s="473"/>
      <c r="FHG7" s="473"/>
      <c r="FHH7" s="473"/>
      <c r="FHI7" s="473"/>
      <c r="FHJ7" s="473"/>
      <c r="FHK7" s="473"/>
      <c r="FHL7" s="473"/>
      <c r="FHM7" s="473"/>
      <c r="FHN7" s="473"/>
      <c r="FHO7" s="473"/>
      <c r="FHP7" s="473"/>
      <c r="FHQ7" s="473"/>
      <c r="FHR7" s="473"/>
      <c r="FHS7" s="473"/>
      <c r="FHT7" s="473"/>
      <c r="FHU7" s="473"/>
      <c r="FHV7" s="473"/>
      <c r="FHW7" s="473"/>
      <c r="FHX7" s="473"/>
      <c r="FHY7" s="473"/>
      <c r="FHZ7" s="473"/>
      <c r="FIA7" s="473"/>
      <c r="FIB7" s="473"/>
      <c r="FIC7" s="473"/>
      <c r="FID7" s="473"/>
      <c r="FIE7" s="473"/>
      <c r="FIF7" s="473"/>
      <c r="FIG7" s="473"/>
      <c r="FIH7" s="473"/>
      <c r="FII7" s="473"/>
      <c r="FIJ7" s="473"/>
      <c r="FIK7" s="473"/>
      <c r="FIL7" s="473"/>
      <c r="FIM7" s="473"/>
      <c r="FIN7" s="473"/>
      <c r="FIO7" s="473"/>
      <c r="FIP7" s="473"/>
      <c r="FIQ7" s="473"/>
      <c r="FIR7" s="473"/>
      <c r="FIS7" s="473"/>
      <c r="FIT7" s="473"/>
      <c r="FIU7" s="473"/>
      <c r="FIV7" s="473"/>
      <c r="FIW7" s="473"/>
      <c r="FIX7" s="473"/>
      <c r="FIY7" s="473"/>
      <c r="FIZ7" s="473"/>
      <c r="FJA7" s="473"/>
      <c r="FJB7" s="473"/>
      <c r="FJC7" s="473"/>
      <c r="FJD7" s="473"/>
      <c r="FJE7" s="473"/>
      <c r="FJF7" s="473"/>
      <c r="FJG7" s="473"/>
      <c r="FJH7" s="473"/>
      <c r="FJI7" s="473"/>
      <c r="FJJ7" s="473"/>
      <c r="FJK7" s="473"/>
      <c r="FJL7" s="473"/>
      <c r="FJM7" s="473"/>
      <c r="FJN7" s="473"/>
      <c r="FJO7" s="473"/>
      <c r="FJP7" s="473"/>
      <c r="FJQ7" s="473"/>
      <c r="FJR7" s="473"/>
      <c r="FJS7" s="473"/>
      <c r="FJT7" s="473"/>
      <c r="FJU7" s="473"/>
      <c r="FJV7" s="473"/>
      <c r="FJW7" s="473"/>
      <c r="FJX7" s="473"/>
      <c r="FJY7" s="473"/>
      <c r="FJZ7" s="473"/>
      <c r="FKA7" s="473"/>
      <c r="FKB7" s="473"/>
      <c r="FKC7" s="473"/>
      <c r="FKD7" s="473"/>
      <c r="FKE7" s="473"/>
      <c r="FKF7" s="473"/>
      <c r="FKG7" s="473"/>
      <c r="FKH7" s="473"/>
      <c r="FKI7" s="473"/>
      <c r="FKJ7" s="473"/>
      <c r="FKK7" s="473"/>
      <c r="FKL7" s="473"/>
      <c r="FKM7" s="473"/>
      <c r="FKN7" s="473"/>
      <c r="FKO7" s="473"/>
      <c r="FKP7" s="473"/>
      <c r="FKQ7" s="473"/>
      <c r="FKR7" s="473"/>
      <c r="FKS7" s="473"/>
      <c r="FKT7" s="473"/>
      <c r="FKU7" s="473"/>
      <c r="FKV7" s="473"/>
      <c r="FKW7" s="473"/>
      <c r="FKX7" s="473"/>
      <c r="FKY7" s="473"/>
      <c r="FKZ7" s="473"/>
      <c r="FLA7" s="473"/>
      <c r="FLB7" s="473"/>
      <c r="FLC7" s="473"/>
      <c r="FLD7" s="473"/>
      <c r="FLE7" s="473"/>
      <c r="FLF7" s="473"/>
      <c r="FLG7" s="473"/>
      <c r="FLH7" s="473"/>
      <c r="FLI7" s="473"/>
      <c r="FLJ7" s="473"/>
      <c r="FLK7" s="473"/>
      <c r="FLL7" s="473"/>
      <c r="FLM7" s="473"/>
      <c r="FLN7" s="473"/>
      <c r="FLO7" s="473"/>
      <c r="FLP7" s="473"/>
      <c r="FLQ7" s="473"/>
      <c r="FLR7" s="473"/>
      <c r="FLS7" s="473"/>
      <c r="FLT7" s="473"/>
      <c r="FLU7" s="473"/>
      <c r="FLV7" s="473"/>
      <c r="FLW7" s="473"/>
      <c r="FLX7" s="473"/>
      <c r="FLY7" s="473"/>
      <c r="FLZ7" s="473"/>
      <c r="FMA7" s="473"/>
      <c r="FMB7" s="473"/>
      <c r="FMC7" s="473"/>
      <c r="FMD7" s="473"/>
      <c r="FME7" s="473"/>
      <c r="FMF7" s="473"/>
      <c r="FMG7" s="473"/>
      <c r="FMH7" s="473"/>
      <c r="FMI7" s="473"/>
      <c r="FMJ7" s="473"/>
      <c r="FMK7" s="473"/>
      <c r="FML7" s="473"/>
      <c r="FMM7" s="473"/>
      <c r="FMN7" s="473"/>
      <c r="FMO7" s="473"/>
      <c r="FMP7" s="473"/>
      <c r="FMQ7" s="473"/>
      <c r="FMR7" s="473"/>
      <c r="FMS7" s="473"/>
      <c r="FMT7" s="473"/>
      <c r="FMU7" s="473"/>
      <c r="FMV7" s="473"/>
      <c r="FMW7" s="473"/>
      <c r="FMX7" s="473"/>
      <c r="FMY7" s="473"/>
      <c r="FMZ7" s="473"/>
      <c r="FNA7" s="473"/>
      <c r="FNB7" s="473"/>
      <c r="FNC7" s="473"/>
      <c r="FND7" s="473"/>
      <c r="FNE7" s="473"/>
      <c r="FNF7" s="473"/>
      <c r="FNG7" s="473"/>
      <c r="FNH7" s="473"/>
      <c r="FNI7" s="473"/>
      <c r="FNJ7" s="473"/>
      <c r="FNK7" s="473"/>
      <c r="FNL7" s="473"/>
      <c r="FNM7" s="473"/>
      <c r="FNN7" s="473"/>
      <c r="FNO7" s="473"/>
      <c r="FNP7" s="473"/>
      <c r="FNQ7" s="473"/>
      <c r="FNR7" s="473"/>
      <c r="FNS7" s="473"/>
      <c r="FNT7" s="473"/>
      <c r="FNU7" s="473"/>
      <c r="FNV7" s="473"/>
      <c r="FNW7" s="473"/>
      <c r="FNX7" s="473"/>
      <c r="FNY7" s="473"/>
      <c r="FNZ7" s="473"/>
      <c r="FOA7" s="473"/>
      <c r="FOB7" s="473"/>
      <c r="FOC7" s="473"/>
      <c r="FOD7" s="473"/>
      <c r="FOE7" s="473"/>
      <c r="FOF7" s="473"/>
      <c r="FOG7" s="473"/>
      <c r="FOH7" s="473"/>
      <c r="FOI7" s="473"/>
      <c r="FOJ7" s="473"/>
      <c r="FOK7" s="473"/>
      <c r="FOL7" s="473"/>
      <c r="FOM7" s="473"/>
      <c r="FON7" s="473"/>
      <c r="FOO7" s="473"/>
      <c r="FOP7" s="473"/>
      <c r="FOQ7" s="473"/>
      <c r="FOR7" s="473"/>
      <c r="FOS7" s="473"/>
      <c r="FOT7" s="473"/>
      <c r="FOU7" s="473"/>
      <c r="FOV7" s="473"/>
      <c r="FOW7" s="473"/>
      <c r="FOX7" s="473"/>
      <c r="FOY7" s="473"/>
      <c r="FOZ7" s="473"/>
      <c r="FPA7" s="473"/>
      <c r="FPB7" s="473"/>
      <c r="FPC7" s="473"/>
      <c r="FPD7" s="473"/>
      <c r="FPE7" s="473"/>
      <c r="FPF7" s="473"/>
      <c r="FPG7" s="473"/>
      <c r="FPH7" s="473"/>
      <c r="FPI7" s="473"/>
      <c r="FPJ7" s="473"/>
      <c r="FPK7" s="473"/>
      <c r="FPL7" s="473"/>
      <c r="FPM7" s="473"/>
      <c r="FPN7" s="473"/>
      <c r="FPO7" s="473"/>
      <c r="FPP7" s="473"/>
      <c r="FPQ7" s="473"/>
      <c r="FPR7" s="473"/>
      <c r="FPS7" s="473"/>
      <c r="FPT7" s="473"/>
      <c r="FPU7" s="473"/>
      <c r="FPV7" s="473"/>
      <c r="FPW7" s="473"/>
      <c r="FPX7" s="473"/>
      <c r="FPY7" s="473"/>
      <c r="FPZ7" s="473"/>
      <c r="FQA7" s="473"/>
      <c r="FQB7" s="473"/>
      <c r="FQC7" s="473"/>
      <c r="FQD7" s="473"/>
      <c r="FQE7" s="473"/>
      <c r="FQF7" s="473"/>
      <c r="FQG7" s="473"/>
      <c r="FQH7" s="473"/>
      <c r="FQI7" s="473"/>
      <c r="FQJ7" s="473"/>
      <c r="FQK7" s="473"/>
      <c r="FQL7" s="473"/>
      <c r="FQM7" s="473"/>
      <c r="FQN7" s="473"/>
      <c r="FQO7" s="473"/>
      <c r="FQP7" s="473"/>
      <c r="FQQ7" s="473"/>
      <c r="FQR7" s="473"/>
      <c r="FQS7" s="473"/>
      <c r="FQT7" s="473"/>
      <c r="FQU7" s="473"/>
      <c r="FQV7" s="473"/>
      <c r="FQW7" s="473"/>
      <c r="FQX7" s="473"/>
      <c r="FQY7" s="473"/>
      <c r="FQZ7" s="473"/>
      <c r="FRA7" s="473"/>
      <c r="FRB7" s="473"/>
      <c r="FRC7" s="473"/>
      <c r="FRD7" s="473"/>
      <c r="FRE7" s="473"/>
      <c r="FRF7" s="473"/>
      <c r="FRG7" s="473"/>
      <c r="FRH7" s="473"/>
      <c r="FRI7" s="473"/>
      <c r="FRJ7" s="473"/>
      <c r="FRK7" s="473"/>
      <c r="FRL7" s="473"/>
      <c r="FRM7" s="473"/>
      <c r="FRN7" s="473"/>
      <c r="FRO7" s="473"/>
      <c r="FRP7" s="473"/>
      <c r="FRQ7" s="473"/>
      <c r="FRR7" s="473"/>
      <c r="FRS7" s="473"/>
      <c r="FRT7" s="473"/>
      <c r="FRU7" s="473"/>
      <c r="FRV7" s="473"/>
      <c r="FRW7" s="473"/>
      <c r="FRX7" s="473"/>
      <c r="FRY7" s="473"/>
      <c r="FRZ7" s="473"/>
      <c r="FSA7" s="473"/>
      <c r="FSB7" s="473"/>
      <c r="FSC7" s="473"/>
      <c r="FSD7" s="473"/>
      <c r="FSE7" s="473"/>
      <c r="FSF7" s="473"/>
      <c r="FSG7" s="473"/>
      <c r="FSH7" s="473"/>
      <c r="FSI7" s="473"/>
      <c r="FSJ7" s="473"/>
      <c r="FSK7" s="473"/>
      <c r="FSL7" s="473"/>
      <c r="FSM7" s="473"/>
      <c r="FSN7" s="473"/>
      <c r="FSO7" s="473"/>
      <c r="FSP7" s="473"/>
      <c r="FSQ7" s="473"/>
      <c r="FSR7" s="473"/>
      <c r="FSS7" s="473"/>
      <c r="FST7" s="473"/>
      <c r="FSU7" s="473"/>
      <c r="FSV7" s="473"/>
      <c r="FSW7" s="473"/>
      <c r="FSX7" s="473"/>
      <c r="FSY7" s="473"/>
      <c r="FSZ7" s="473"/>
      <c r="FTA7" s="473"/>
      <c r="FTB7" s="473"/>
      <c r="FTC7" s="473"/>
      <c r="FTD7" s="473"/>
      <c r="FTE7" s="473"/>
      <c r="FTF7" s="473"/>
      <c r="FTG7" s="473"/>
      <c r="FTH7" s="473"/>
      <c r="FTI7" s="473"/>
      <c r="FTJ7" s="473"/>
      <c r="FTK7" s="473"/>
      <c r="FTL7" s="473"/>
      <c r="FTM7" s="473"/>
      <c r="FTN7" s="473"/>
      <c r="FTO7" s="473"/>
      <c r="FTP7" s="473"/>
      <c r="FTQ7" s="473"/>
      <c r="FTR7" s="473"/>
      <c r="FTS7" s="473"/>
      <c r="FTT7" s="473"/>
      <c r="FTU7" s="473"/>
      <c r="FTV7" s="473"/>
      <c r="FTW7" s="473"/>
      <c r="FTX7" s="473"/>
      <c r="FTY7" s="473"/>
      <c r="FTZ7" s="473"/>
      <c r="FUA7" s="473"/>
      <c r="FUB7" s="473"/>
      <c r="FUC7" s="473"/>
      <c r="FUD7" s="473"/>
      <c r="FUE7" s="473"/>
      <c r="FUF7" s="473"/>
      <c r="FUG7" s="473"/>
      <c r="FUH7" s="473"/>
      <c r="FUI7" s="473"/>
      <c r="FUJ7" s="473"/>
      <c r="FUK7" s="473"/>
      <c r="FUL7" s="473"/>
      <c r="FUM7" s="473"/>
      <c r="FUN7" s="473"/>
      <c r="FUO7" s="473"/>
      <c r="FUP7" s="473"/>
      <c r="FUQ7" s="473"/>
      <c r="FUR7" s="473"/>
      <c r="FUS7" s="473"/>
      <c r="FUT7" s="473"/>
      <c r="FUU7" s="473"/>
      <c r="FUV7" s="473"/>
      <c r="FUW7" s="473"/>
      <c r="FUX7" s="473"/>
      <c r="FUY7" s="473"/>
      <c r="FUZ7" s="473"/>
      <c r="FVA7" s="473"/>
      <c r="FVB7" s="473"/>
      <c r="FVC7" s="473"/>
      <c r="FVD7" s="473"/>
      <c r="FVE7" s="473"/>
      <c r="FVF7" s="473"/>
      <c r="FVG7" s="473"/>
      <c r="FVH7" s="473"/>
      <c r="FVI7" s="473"/>
      <c r="FVJ7" s="473"/>
      <c r="FVK7" s="473"/>
      <c r="FVL7" s="473"/>
      <c r="FVM7" s="473"/>
      <c r="FVN7" s="473"/>
      <c r="FVO7" s="473"/>
      <c r="FVP7" s="473"/>
      <c r="FVQ7" s="473"/>
      <c r="FVR7" s="473"/>
      <c r="FVS7" s="473"/>
      <c r="FVT7" s="473"/>
      <c r="FVU7" s="473"/>
      <c r="FVV7" s="473"/>
      <c r="FVW7" s="473"/>
      <c r="FVX7" s="473"/>
      <c r="FVY7" s="473"/>
      <c r="FVZ7" s="473"/>
      <c r="FWA7" s="473"/>
      <c r="FWB7" s="473"/>
      <c r="FWC7" s="473"/>
      <c r="FWD7" s="473"/>
      <c r="FWE7" s="473"/>
      <c r="FWF7" s="473"/>
      <c r="FWG7" s="473"/>
      <c r="FWH7" s="473"/>
      <c r="FWI7" s="473"/>
      <c r="FWJ7" s="473"/>
      <c r="FWK7" s="473"/>
      <c r="FWL7" s="473"/>
      <c r="FWM7" s="473"/>
      <c r="FWN7" s="473"/>
      <c r="FWO7" s="473"/>
      <c r="FWP7" s="473"/>
      <c r="FWQ7" s="473"/>
      <c r="FWR7" s="473"/>
      <c r="FWS7" s="473"/>
      <c r="FWT7" s="473"/>
      <c r="FWU7" s="473"/>
      <c r="FWV7" s="473"/>
      <c r="FWW7" s="473"/>
      <c r="FWX7" s="473"/>
      <c r="FWY7" s="473"/>
      <c r="FWZ7" s="473"/>
      <c r="FXA7" s="473"/>
      <c r="FXB7" s="473"/>
      <c r="FXC7" s="473"/>
      <c r="FXD7" s="473"/>
      <c r="FXE7" s="473"/>
      <c r="FXF7" s="473"/>
      <c r="FXG7" s="473"/>
      <c r="FXH7" s="473"/>
      <c r="FXI7" s="473"/>
      <c r="FXJ7" s="473"/>
      <c r="FXK7" s="473"/>
      <c r="FXL7" s="473"/>
      <c r="FXM7" s="473"/>
      <c r="FXN7" s="473"/>
      <c r="FXO7" s="473"/>
      <c r="FXP7" s="473"/>
      <c r="FXQ7" s="473"/>
      <c r="FXR7" s="473"/>
      <c r="FXS7" s="473"/>
      <c r="FXT7" s="473"/>
      <c r="FXU7" s="473"/>
      <c r="FXV7" s="473"/>
      <c r="FXW7" s="473"/>
      <c r="FXX7" s="473"/>
      <c r="FXY7" s="473"/>
      <c r="FXZ7" s="473"/>
      <c r="FYA7" s="473"/>
      <c r="FYB7" s="473"/>
      <c r="FYC7" s="473"/>
      <c r="FYD7" s="473"/>
      <c r="FYE7" s="473"/>
      <c r="FYF7" s="473"/>
      <c r="FYG7" s="473"/>
      <c r="FYH7" s="473"/>
      <c r="FYI7" s="473"/>
      <c r="FYJ7" s="473"/>
      <c r="FYK7" s="473"/>
      <c r="FYL7" s="473"/>
      <c r="FYM7" s="473"/>
      <c r="FYN7" s="473"/>
      <c r="FYO7" s="473"/>
      <c r="FYP7" s="473"/>
      <c r="FYQ7" s="473"/>
      <c r="FYR7" s="473"/>
      <c r="FYS7" s="473"/>
      <c r="FYT7" s="473"/>
      <c r="FYU7" s="473"/>
      <c r="FYV7" s="473"/>
      <c r="FYW7" s="473"/>
      <c r="FYX7" s="473"/>
      <c r="FYY7" s="473"/>
      <c r="FYZ7" s="473"/>
      <c r="FZA7" s="473"/>
      <c r="FZB7" s="473"/>
      <c r="FZC7" s="473"/>
      <c r="FZD7" s="473"/>
      <c r="FZE7" s="473"/>
      <c r="FZF7" s="473"/>
      <c r="FZG7" s="473"/>
      <c r="FZH7" s="473"/>
      <c r="FZI7" s="473"/>
      <c r="FZJ7" s="473"/>
      <c r="FZK7" s="473"/>
      <c r="FZL7" s="473"/>
      <c r="FZM7" s="473"/>
      <c r="FZN7" s="473"/>
      <c r="FZO7" s="473"/>
      <c r="FZP7" s="473"/>
      <c r="FZQ7" s="473"/>
      <c r="FZR7" s="473"/>
      <c r="FZS7" s="473"/>
      <c r="FZT7" s="473"/>
      <c r="FZU7" s="473"/>
      <c r="FZV7" s="473"/>
      <c r="FZW7" s="473"/>
      <c r="FZX7" s="473"/>
      <c r="FZY7" s="473"/>
      <c r="FZZ7" s="473"/>
      <c r="GAA7" s="473"/>
      <c r="GAB7" s="473"/>
      <c r="GAC7" s="473"/>
      <c r="GAD7" s="473"/>
      <c r="GAE7" s="473"/>
      <c r="GAF7" s="473"/>
      <c r="GAG7" s="473"/>
      <c r="GAH7" s="473"/>
      <c r="GAI7" s="473"/>
      <c r="GAJ7" s="473"/>
      <c r="GAK7" s="473"/>
      <c r="GAL7" s="473"/>
      <c r="GAM7" s="473"/>
      <c r="GAN7" s="473"/>
      <c r="GAO7" s="473"/>
      <c r="GAP7" s="473"/>
      <c r="GAQ7" s="473"/>
      <c r="GAR7" s="473"/>
      <c r="GAS7" s="473"/>
      <c r="GAT7" s="473"/>
      <c r="GAU7" s="473"/>
      <c r="GAV7" s="473"/>
      <c r="GAW7" s="473"/>
      <c r="GAX7" s="473"/>
      <c r="GAY7" s="473"/>
      <c r="GAZ7" s="473"/>
      <c r="GBA7" s="473"/>
      <c r="GBB7" s="473"/>
      <c r="GBC7" s="473"/>
      <c r="GBD7" s="473"/>
      <c r="GBE7" s="473"/>
      <c r="GBF7" s="473"/>
      <c r="GBG7" s="473"/>
      <c r="GBH7" s="473"/>
      <c r="GBI7" s="473"/>
      <c r="GBJ7" s="473"/>
      <c r="GBK7" s="473"/>
      <c r="GBL7" s="473"/>
      <c r="GBM7" s="473"/>
      <c r="GBN7" s="473"/>
      <c r="GBO7" s="473"/>
      <c r="GBP7" s="473"/>
      <c r="GBQ7" s="473"/>
      <c r="GBR7" s="473"/>
      <c r="GBS7" s="473"/>
      <c r="GBT7" s="473"/>
      <c r="GBU7" s="473"/>
      <c r="GBV7" s="473"/>
      <c r="GBW7" s="473"/>
      <c r="GBX7" s="473"/>
      <c r="GBY7" s="473"/>
      <c r="GBZ7" s="473"/>
      <c r="GCA7" s="473"/>
      <c r="GCB7" s="473"/>
      <c r="GCC7" s="473"/>
      <c r="GCD7" s="473"/>
      <c r="GCE7" s="473"/>
      <c r="GCF7" s="473"/>
      <c r="GCG7" s="473"/>
      <c r="GCH7" s="473"/>
      <c r="GCI7" s="473"/>
      <c r="GCJ7" s="473"/>
      <c r="GCK7" s="473"/>
      <c r="GCL7" s="473"/>
      <c r="GCM7" s="473"/>
      <c r="GCN7" s="473"/>
      <c r="GCO7" s="473"/>
      <c r="GCP7" s="473"/>
      <c r="GCQ7" s="473"/>
      <c r="GCR7" s="473"/>
      <c r="GCS7" s="473"/>
      <c r="GCT7" s="473"/>
      <c r="GCU7" s="473"/>
      <c r="GCV7" s="473"/>
      <c r="GCW7" s="473"/>
      <c r="GCX7" s="473"/>
      <c r="GCY7" s="473"/>
      <c r="GCZ7" s="473"/>
      <c r="GDA7" s="473"/>
      <c r="GDB7" s="473"/>
      <c r="GDC7" s="473"/>
      <c r="GDD7" s="473"/>
      <c r="GDE7" s="473"/>
      <c r="GDF7" s="473"/>
      <c r="GDG7" s="473"/>
      <c r="GDH7" s="473"/>
      <c r="GDI7" s="473"/>
      <c r="GDJ7" s="473"/>
      <c r="GDK7" s="473"/>
      <c r="GDL7" s="473"/>
      <c r="GDM7" s="473"/>
      <c r="GDN7" s="473"/>
      <c r="GDO7" s="473"/>
      <c r="GDP7" s="473"/>
      <c r="GDQ7" s="473"/>
      <c r="GDR7" s="473"/>
      <c r="GDS7" s="473"/>
      <c r="GDT7" s="473"/>
      <c r="GDU7" s="473"/>
      <c r="GDV7" s="473"/>
      <c r="GDW7" s="473"/>
      <c r="GDX7" s="473"/>
      <c r="GDY7" s="473"/>
      <c r="GDZ7" s="473"/>
      <c r="GEA7" s="473"/>
      <c r="GEB7" s="473"/>
      <c r="GEC7" s="473"/>
      <c r="GED7" s="473"/>
      <c r="GEE7" s="473"/>
      <c r="GEF7" s="473"/>
      <c r="GEG7" s="473"/>
      <c r="GEH7" s="473"/>
      <c r="GEI7" s="473"/>
      <c r="GEJ7" s="473"/>
      <c r="GEK7" s="473"/>
      <c r="GEL7" s="473"/>
      <c r="GEM7" s="473"/>
      <c r="GEN7" s="473"/>
      <c r="GEO7" s="473"/>
      <c r="GEP7" s="473"/>
      <c r="GEQ7" s="473"/>
      <c r="GER7" s="473"/>
      <c r="GES7" s="473"/>
      <c r="GET7" s="473"/>
      <c r="GEU7" s="473"/>
      <c r="GEV7" s="473"/>
      <c r="GEW7" s="473"/>
      <c r="GEX7" s="473"/>
      <c r="GEY7" s="473"/>
      <c r="GEZ7" s="473"/>
      <c r="GFA7" s="473"/>
      <c r="GFB7" s="473"/>
      <c r="GFC7" s="473"/>
      <c r="GFD7" s="473"/>
      <c r="GFE7" s="473"/>
      <c r="GFF7" s="473"/>
      <c r="GFG7" s="473"/>
      <c r="GFH7" s="473"/>
      <c r="GFI7" s="473"/>
      <c r="GFJ7" s="473"/>
      <c r="GFK7" s="473"/>
      <c r="GFL7" s="473"/>
      <c r="GFM7" s="473"/>
      <c r="GFN7" s="473"/>
      <c r="GFO7" s="473"/>
      <c r="GFP7" s="473"/>
      <c r="GFQ7" s="473"/>
      <c r="GFR7" s="473"/>
      <c r="GFS7" s="473"/>
      <c r="GFT7" s="473"/>
      <c r="GFU7" s="473"/>
      <c r="GFV7" s="473"/>
      <c r="GFW7" s="473"/>
      <c r="GFX7" s="473"/>
      <c r="GFY7" s="473"/>
      <c r="GFZ7" s="473"/>
      <c r="GGA7" s="473"/>
      <c r="GGB7" s="473"/>
      <c r="GGC7" s="473"/>
      <c r="GGD7" s="473"/>
      <c r="GGE7" s="473"/>
      <c r="GGF7" s="473"/>
      <c r="GGG7" s="473"/>
      <c r="GGH7" s="473"/>
      <c r="GGI7" s="473"/>
      <c r="GGJ7" s="473"/>
      <c r="GGK7" s="473"/>
      <c r="GGL7" s="473"/>
      <c r="GGM7" s="473"/>
      <c r="GGN7" s="473"/>
      <c r="GGO7" s="473"/>
      <c r="GGP7" s="473"/>
      <c r="GGQ7" s="473"/>
      <c r="GGR7" s="473"/>
      <c r="GGS7" s="473"/>
      <c r="GGT7" s="473"/>
      <c r="GGU7" s="473"/>
      <c r="GGV7" s="473"/>
      <c r="GGW7" s="473"/>
      <c r="GGX7" s="473"/>
      <c r="GGY7" s="473"/>
      <c r="GGZ7" s="473"/>
      <c r="GHA7" s="473"/>
      <c r="GHB7" s="473"/>
      <c r="GHC7" s="473"/>
      <c r="GHD7" s="473"/>
      <c r="GHE7" s="473"/>
      <c r="GHF7" s="473"/>
      <c r="GHG7" s="473"/>
      <c r="GHH7" s="473"/>
      <c r="GHI7" s="473"/>
      <c r="GHJ7" s="473"/>
      <c r="GHK7" s="473"/>
      <c r="GHL7" s="473"/>
      <c r="GHM7" s="473"/>
      <c r="GHN7" s="473"/>
      <c r="GHO7" s="473"/>
      <c r="GHP7" s="473"/>
      <c r="GHQ7" s="473"/>
      <c r="GHR7" s="473"/>
      <c r="GHS7" s="473"/>
      <c r="GHT7" s="473"/>
      <c r="GHU7" s="473"/>
      <c r="GHV7" s="473"/>
      <c r="GHW7" s="473"/>
      <c r="GHX7" s="473"/>
      <c r="GHY7" s="473"/>
      <c r="GHZ7" s="473"/>
      <c r="GIA7" s="473"/>
      <c r="GIB7" s="473"/>
      <c r="GIC7" s="473"/>
      <c r="GID7" s="473"/>
      <c r="GIE7" s="473"/>
      <c r="GIF7" s="473"/>
      <c r="GIG7" s="473"/>
      <c r="GIH7" s="473"/>
      <c r="GII7" s="473"/>
      <c r="GIJ7" s="473"/>
      <c r="GIK7" s="473"/>
      <c r="GIL7" s="473"/>
      <c r="GIM7" s="473"/>
      <c r="GIN7" s="473"/>
      <c r="GIO7" s="473"/>
      <c r="GIP7" s="473"/>
      <c r="GIQ7" s="473"/>
      <c r="GIR7" s="473"/>
      <c r="GIS7" s="473"/>
      <c r="GIT7" s="473"/>
      <c r="GIU7" s="473"/>
      <c r="GIV7" s="473"/>
      <c r="GIW7" s="473"/>
      <c r="GIX7" s="473"/>
      <c r="GIY7" s="473"/>
      <c r="GIZ7" s="473"/>
      <c r="GJA7" s="473"/>
      <c r="GJB7" s="473"/>
      <c r="GJC7" s="473"/>
      <c r="GJD7" s="473"/>
      <c r="GJE7" s="473"/>
      <c r="GJF7" s="473"/>
      <c r="GJG7" s="473"/>
      <c r="GJH7" s="473"/>
      <c r="GJI7" s="473"/>
      <c r="GJJ7" s="473"/>
      <c r="GJK7" s="473"/>
      <c r="GJL7" s="473"/>
      <c r="GJM7" s="473"/>
      <c r="GJN7" s="473"/>
      <c r="GJO7" s="473"/>
      <c r="GJP7" s="473"/>
      <c r="GJQ7" s="473"/>
      <c r="GJR7" s="473"/>
      <c r="GJS7" s="473"/>
      <c r="GJT7" s="473"/>
      <c r="GJU7" s="473"/>
      <c r="GJV7" s="473"/>
      <c r="GJW7" s="473"/>
      <c r="GJX7" s="473"/>
      <c r="GJY7" s="473"/>
      <c r="GJZ7" s="473"/>
      <c r="GKA7" s="473"/>
      <c r="GKB7" s="473"/>
      <c r="GKC7" s="473"/>
      <c r="GKD7" s="473"/>
      <c r="GKE7" s="473"/>
      <c r="GKF7" s="473"/>
      <c r="GKG7" s="473"/>
      <c r="GKH7" s="473"/>
      <c r="GKI7" s="473"/>
      <c r="GKJ7" s="473"/>
      <c r="GKK7" s="473"/>
      <c r="GKL7" s="473"/>
      <c r="GKM7" s="473"/>
      <c r="GKN7" s="473"/>
      <c r="GKO7" s="473"/>
      <c r="GKP7" s="473"/>
      <c r="GKQ7" s="473"/>
      <c r="GKR7" s="473"/>
      <c r="GKS7" s="473"/>
      <c r="GKT7" s="473"/>
      <c r="GKU7" s="473"/>
      <c r="GKV7" s="473"/>
      <c r="GKW7" s="473"/>
      <c r="GKX7" s="473"/>
      <c r="GKY7" s="473"/>
      <c r="GKZ7" s="473"/>
      <c r="GLA7" s="473"/>
      <c r="GLB7" s="473"/>
      <c r="GLC7" s="473"/>
      <c r="GLD7" s="473"/>
      <c r="GLE7" s="473"/>
      <c r="GLF7" s="473"/>
      <c r="GLG7" s="473"/>
      <c r="GLH7" s="473"/>
      <c r="GLI7" s="473"/>
      <c r="GLJ7" s="473"/>
      <c r="GLK7" s="473"/>
      <c r="GLL7" s="473"/>
      <c r="GLM7" s="473"/>
      <c r="GLN7" s="473"/>
      <c r="GLO7" s="473"/>
      <c r="GLP7" s="473"/>
      <c r="GLQ7" s="473"/>
      <c r="GLR7" s="473"/>
      <c r="GLS7" s="473"/>
      <c r="GLT7" s="473"/>
      <c r="GLU7" s="473"/>
      <c r="GLV7" s="473"/>
      <c r="GLW7" s="473"/>
      <c r="GLX7" s="473"/>
      <c r="GLY7" s="473"/>
      <c r="GLZ7" s="473"/>
      <c r="GMA7" s="473"/>
      <c r="GMB7" s="473"/>
      <c r="GMC7" s="473"/>
      <c r="GMD7" s="473"/>
      <c r="GME7" s="473"/>
      <c r="GMF7" s="473"/>
      <c r="GMG7" s="473"/>
      <c r="GMH7" s="473"/>
      <c r="GMI7" s="473"/>
      <c r="GMJ7" s="473"/>
      <c r="GMK7" s="473"/>
      <c r="GML7" s="473"/>
      <c r="GMM7" s="473"/>
      <c r="GMN7" s="473"/>
      <c r="GMO7" s="473"/>
      <c r="GMP7" s="473"/>
      <c r="GMQ7" s="473"/>
      <c r="GMR7" s="473"/>
      <c r="GMS7" s="473"/>
      <c r="GMT7" s="473"/>
      <c r="GMU7" s="473"/>
      <c r="GMV7" s="473"/>
      <c r="GMW7" s="473"/>
      <c r="GMX7" s="473"/>
      <c r="GMY7" s="473"/>
      <c r="GMZ7" s="473"/>
      <c r="GNA7" s="473"/>
      <c r="GNB7" s="473"/>
      <c r="GNC7" s="473"/>
      <c r="GND7" s="473"/>
      <c r="GNE7" s="473"/>
      <c r="GNF7" s="473"/>
      <c r="GNG7" s="473"/>
      <c r="GNH7" s="473"/>
      <c r="GNI7" s="473"/>
      <c r="GNJ7" s="473"/>
      <c r="GNK7" s="473"/>
      <c r="GNL7" s="473"/>
      <c r="GNM7" s="473"/>
      <c r="GNN7" s="473"/>
      <c r="GNO7" s="473"/>
      <c r="GNP7" s="473"/>
      <c r="GNQ7" s="473"/>
      <c r="GNR7" s="473"/>
      <c r="GNS7" s="473"/>
      <c r="GNT7" s="473"/>
      <c r="GNU7" s="473"/>
      <c r="GNV7" s="473"/>
      <c r="GNW7" s="473"/>
      <c r="GNX7" s="473"/>
      <c r="GNY7" s="473"/>
      <c r="GNZ7" s="473"/>
      <c r="GOA7" s="473"/>
      <c r="GOB7" s="473"/>
      <c r="GOC7" s="473"/>
      <c r="GOD7" s="473"/>
      <c r="GOE7" s="473"/>
      <c r="GOF7" s="473"/>
      <c r="GOG7" s="473"/>
      <c r="GOH7" s="473"/>
      <c r="GOI7" s="473"/>
      <c r="GOJ7" s="473"/>
      <c r="GOK7" s="473"/>
      <c r="GOL7" s="473"/>
      <c r="GOM7" s="473"/>
      <c r="GON7" s="473"/>
      <c r="GOO7" s="473"/>
      <c r="GOP7" s="473"/>
      <c r="GOQ7" s="473"/>
      <c r="GOR7" s="473"/>
      <c r="GOS7" s="473"/>
      <c r="GOT7" s="473"/>
      <c r="GOU7" s="473"/>
      <c r="GOV7" s="473"/>
      <c r="GOW7" s="473"/>
      <c r="GOX7" s="473"/>
      <c r="GOY7" s="473"/>
      <c r="GOZ7" s="473"/>
      <c r="GPA7" s="473"/>
      <c r="GPB7" s="473"/>
      <c r="GPC7" s="473"/>
      <c r="GPD7" s="473"/>
      <c r="GPE7" s="473"/>
      <c r="GPF7" s="473"/>
      <c r="GPG7" s="473"/>
      <c r="GPH7" s="473"/>
      <c r="GPI7" s="473"/>
      <c r="GPJ7" s="473"/>
      <c r="GPK7" s="473"/>
      <c r="GPL7" s="473"/>
      <c r="GPM7" s="473"/>
      <c r="GPN7" s="473"/>
      <c r="GPO7" s="473"/>
      <c r="GPP7" s="473"/>
      <c r="GPQ7" s="473"/>
      <c r="GPR7" s="473"/>
      <c r="GPS7" s="473"/>
      <c r="GPT7" s="473"/>
      <c r="GPU7" s="473"/>
      <c r="GPV7" s="473"/>
      <c r="GPW7" s="473"/>
      <c r="GPX7" s="473"/>
      <c r="GPY7" s="473"/>
      <c r="GPZ7" s="473"/>
      <c r="GQA7" s="473"/>
      <c r="GQB7" s="473"/>
      <c r="GQC7" s="473"/>
      <c r="GQD7" s="473"/>
      <c r="GQE7" s="473"/>
      <c r="GQF7" s="473"/>
      <c r="GQG7" s="473"/>
      <c r="GQH7" s="473"/>
      <c r="GQI7" s="473"/>
      <c r="GQJ7" s="473"/>
      <c r="GQK7" s="473"/>
      <c r="GQL7" s="473"/>
      <c r="GQM7" s="473"/>
      <c r="GQN7" s="473"/>
      <c r="GQO7" s="473"/>
      <c r="GQP7" s="473"/>
      <c r="GQQ7" s="473"/>
      <c r="GQR7" s="473"/>
      <c r="GQS7" s="473"/>
      <c r="GQT7" s="473"/>
      <c r="GQU7" s="473"/>
      <c r="GQV7" s="473"/>
      <c r="GQW7" s="473"/>
      <c r="GQX7" s="473"/>
      <c r="GQY7" s="473"/>
      <c r="GQZ7" s="473"/>
      <c r="GRA7" s="473"/>
      <c r="GRB7" s="473"/>
      <c r="GRC7" s="473"/>
      <c r="GRD7" s="473"/>
      <c r="GRE7" s="473"/>
      <c r="GRF7" s="473"/>
      <c r="GRG7" s="473"/>
      <c r="GRH7" s="473"/>
      <c r="GRI7" s="473"/>
      <c r="GRJ7" s="473"/>
      <c r="GRK7" s="473"/>
      <c r="GRL7" s="473"/>
      <c r="GRM7" s="473"/>
      <c r="GRN7" s="473"/>
      <c r="GRO7" s="473"/>
      <c r="GRP7" s="473"/>
      <c r="GRQ7" s="473"/>
      <c r="GRR7" s="473"/>
      <c r="GRS7" s="473"/>
      <c r="GRT7" s="473"/>
      <c r="GRU7" s="473"/>
      <c r="GRV7" s="473"/>
      <c r="GRW7" s="473"/>
      <c r="GRX7" s="473"/>
      <c r="GRY7" s="473"/>
      <c r="GRZ7" s="473"/>
      <c r="GSA7" s="473"/>
      <c r="GSB7" s="473"/>
      <c r="GSC7" s="473"/>
      <c r="GSD7" s="473"/>
      <c r="GSE7" s="473"/>
      <c r="GSF7" s="473"/>
      <c r="GSG7" s="473"/>
      <c r="GSH7" s="473"/>
      <c r="GSI7" s="473"/>
      <c r="GSJ7" s="473"/>
      <c r="GSK7" s="473"/>
      <c r="GSL7" s="473"/>
      <c r="GSM7" s="473"/>
      <c r="GSN7" s="473"/>
      <c r="GSO7" s="473"/>
      <c r="GSP7" s="473"/>
      <c r="GSQ7" s="473"/>
      <c r="GSR7" s="473"/>
      <c r="GSS7" s="473"/>
      <c r="GST7" s="473"/>
      <c r="GSU7" s="473"/>
      <c r="GSV7" s="473"/>
      <c r="GSW7" s="473"/>
      <c r="GSX7" s="473"/>
      <c r="GSY7" s="473"/>
      <c r="GSZ7" s="473"/>
      <c r="GTA7" s="473"/>
      <c r="GTB7" s="473"/>
      <c r="GTC7" s="473"/>
      <c r="GTD7" s="473"/>
      <c r="GTE7" s="473"/>
      <c r="GTF7" s="473"/>
      <c r="GTG7" s="473"/>
      <c r="GTH7" s="473"/>
      <c r="GTI7" s="473"/>
      <c r="GTJ7" s="473"/>
      <c r="GTK7" s="473"/>
      <c r="GTL7" s="473"/>
      <c r="GTM7" s="473"/>
      <c r="GTN7" s="473"/>
      <c r="GTO7" s="473"/>
      <c r="GTP7" s="473"/>
      <c r="GTQ7" s="473"/>
      <c r="GTR7" s="473"/>
      <c r="GTS7" s="473"/>
      <c r="GTT7" s="473"/>
      <c r="GTU7" s="473"/>
      <c r="GTV7" s="473"/>
      <c r="GTW7" s="473"/>
      <c r="GTX7" s="473"/>
      <c r="GTY7" s="473"/>
      <c r="GTZ7" s="473"/>
      <c r="GUA7" s="473"/>
      <c r="GUB7" s="473"/>
      <c r="GUC7" s="473"/>
      <c r="GUD7" s="473"/>
      <c r="GUE7" s="473"/>
      <c r="GUF7" s="473"/>
      <c r="GUG7" s="473"/>
      <c r="GUH7" s="473"/>
      <c r="GUI7" s="473"/>
      <c r="GUJ7" s="473"/>
      <c r="GUK7" s="473"/>
      <c r="GUL7" s="473"/>
      <c r="GUM7" s="473"/>
      <c r="GUN7" s="473"/>
      <c r="GUO7" s="473"/>
      <c r="GUP7" s="473"/>
      <c r="GUQ7" s="473"/>
      <c r="GUR7" s="473"/>
      <c r="GUS7" s="473"/>
      <c r="GUT7" s="473"/>
      <c r="GUU7" s="473"/>
      <c r="GUV7" s="473"/>
      <c r="GUW7" s="473"/>
      <c r="GUX7" s="473"/>
      <c r="GUY7" s="473"/>
      <c r="GUZ7" s="473"/>
      <c r="GVA7" s="473"/>
      <c r="GVB7" s="473"/>
      <c r="GVC7" s="473"/>
      <c r="GVD7" s="473"/>
      <c r="GVE7" s="473"/>
      <c r="GVF7" s="473"/>
      <c r="GVG7" s="473"/>
      <c r="GVH7" s="473"/>
      <c r="GVI7" s="473"/>
      <c r="GVJ7" s="473"/>
      <c r="GVK7" s="473"/>
      <c r="GVL7" s="473"/>
      <c r="GVM7" s="473"/>
      <c r="GVN7" s="473"/>
      <c r="GVO7" s="473"/>
      <c r="GVP7" s="473"/>
      <c r="GVQ7" s="473"/>
      <c r="GVR7" s="473"/>
      <c r="GVS7" s="473"/>
      <c r="GVT7" s="473"/>
      <c r="GVU7" s="473"/>
      <c r="GVV7" s="473"/>
      <c r="GVW7" s="473"/>
      <c r="GVX7" s="473"/>
      <c r="GVY7" s="473"/>
      <c r="GVZ7" s="473"/>
      <c r="GWA7" s="473"/>
      <c r="GWB7" s="473"/>
      <c r="GWC7" s="473"/>
      <c r="GWD7" s="473"/>
      <c r="GWE7" s="473"/>
      <c r="GWF7" s="473"/>
      <c r="GWG7" s="473"/>
      <c r="GWH7" s="473"/>
      <c r="GWI7" s="473"/>
      <c r="GWJ7" s="473"/>
      <c r="GWK7" s="473"/>
      <c r="GWL7" s="473"/>
      <c r="GWM7" s="473"/>
      <c r="GWN7" s="473"/>
      <c r="GWO7" s="473"/>
      <c r="GWP7" s="473"/>
      <c r="GWQ7" s="473"/>
      <c r="GWR7" s="473"/>
      <c r="GWS7" s="473"/>
      <c r="GWT7" s="473"/>
      <c r="GWU7" s="473"/>
      <c r="GWV7" s="473"/>
      <c r="GWW7" s="473"/>
      <c r="GWX7" s="473"/>
      <c r="GWY7" s="473"/>
      <c r="GWZ7" s="473"/>
      <c r="GXA7" s="473"/>
      <c r="GXB7" s="473"/>
      <c r="GXC7" s="473"/>
      <c r="GXD7" s="473"/>
      <c r="GXE7" s="473"/>
      <c r="GXF7" s="473"/>
      <c r="GXG7" s="473"/>
      <c r="GXH7" s="473"/>
      <c r="GXI7" s="473"/>
      <c r="GXJ7" s="473"/>
      <c r="GXK7" s="473"/>
      <c r="GXL7" s="473"/>
      <c r="GXM7" s="473"/>
      <c r="GXN7" s="473"/>
      <c r="GXO7" s="473"/>
      <c r="GXP7" s="473"/>
      <c r="GXQ7" s="473"/>
      <c r="GXR7" s="473"/>
      <c r="GXS7" s="473"/>
      <c r="GXT7" s="473"/>
      <c r="GXU7" s="473"/>
      <c r="GXV7" s="473"/>
      <c r="GXW7" s="473"/>
      <c r="GXX7" s="473"/>
      <c r="GXY7" s="473"/>
      <c r="GXZ7" s="473"/>
      <c r="GYA7" s="473"/>
      <c r="GYB7" s="473"/>
      <c r="GYC7" s="473"/>
      <c r="GYD7" s="473"/>
      <c r="GYE7" s="473"/>
      <c r="GYF7" s="473"/>
      <c r="GYG7" s="473"/>
      <c r="GYH7" s="473"/>
      <c r="GYI7" s="473"/>
      <c r="GYJ7" s="473"/>
      <c r="GYK7" s="473"/>
      <c r="GYL7" s="473"/>
      <c r="GYM7" s="473"/>
      <c r="GYN7" s="473"/>
      <c r="GYO7" s="473"/>
      <c r="GYP7" s="473"/>
      <c r="GYQ7" s="473"/>
      <c r="GYR7" s="473"/>
      <c r="GYS7" s="473"/>
      <c r="GYT7" s="473"/>
      <c r="GYU7" s="473"/>
      <c r="GYV7" s="473"/>
      <c r="GYW7" s="473"/>
      <c r="GYX7" s="473"/>
      <c r="GYY7" s="473"/>
      <c r="GYZ7" s="473"/>
      <c r="GZA7" s="473"/>
      <c r="GZB7" s="473"/>
      <c r="GZC7" s="473"/>
      <c r="GZD7" s="473"/>
      <c r="GZE7" s="473"/>
      <c r="GZF7" s="473"/>
      <c r="GZG7" s="473"/>
      <c r="GZH7" s="473"/>
      <c r="GZI7" s="473"/>
      <c r="GZJ7" s="473"/>
      <c r="GZK7" s="473"/>
      <c r="GZL7" s="473"/>
      <c r="GZM7" s="473"/>
      <c r="GZN7" s="473"/>
      <c r="GZO7" s="473"/>
      <c r="GZP7" s="473"/>
      <c r="GZQ7" s="473"/>
      <c r="GZR7" s="473"/>
      <c r="GZS7" s="473"/>
      <c r="GZT7" s="473"/>
      <c r="GZU7" s="473"/>
      <c r="GZV7" s="473"/>
      <c r="GZW7" s="473"/>
      <c r="GZX7" s="473"/>
      <c r="GZY7" s="473"/>
      <c r="GZZ7" s="473"/>
      <c r="HAA7" s="473"/>
      <c r="HAB7" s="473"/>
      <c r="HAC7" s="473"/>
      <c r="HAD7" s="473"/>
      <c r="HAE7" s="473"/>
      <c r="HAF7" s="473"/>
      <c r="HAG7" s="473"/>
      <c r="HAH7" s="473"/>
      <c r="HAI7" s="473"/>
      <c r="HAJ7" s="473"/>
      <c r="HAK7" s="473"/>
      <c r="HAL7" s="473"/>
      <c r="HAM7" s="473"/>
      <c r="HAN7" s="473"/>
      <c r="HAO7" s="473"/>
      <c r="HAP7" s="473"/>
      <c r="HAQ7" s="473"/>
      <c r="HAR7" s="473"/>
      <c r="HAS7" s="473"/>
      <c r="HAT7" s="473"/>
      <c r="HAU7" s="473"/>
      <c r="HAV7" s="473"/>
      <c r="HAW7" s="473"/>
      <c r="HAX7" s="473"/>
      <c r="HAY7" s="473"/>
      <c r="HAZ7" s="473"/>
      <c r="HBA7" s="473"/>
      <c r="HBB7" s="473"/>
      <c r="HBC7" s="473"/>
      <c r="HBD7" s="473"/>
      <c r="HBE7" s="473"/>
      <c r="HBF7" s="473"/>
      <c r="HBG7" s="473"/>
      <c r="HBH7" s="473"/>
      <c r="HBI7" s="473"/>
      <c r="HBJ7" s="473"/>
      <c r="HBK7" s="473"/>
      <c r="HBL7" s="473"/>
      <c r="HBM7" s="473"/>
      <c r="HBN7" s="473"/>
      <c r="HBO7" s="473"/>
      <c r="HBP7" s="473"/>
      <c r="HBQ7" s="473"/>
      <c r="HBR7" s="473"/>
      <c r="HBS7" s="473"/>
      <c r="HBT7" s="473"/>
      <c r="HBU7" s="473"/>
      <c r="HBV7" s="473"/>
      <c r="HBW7" s="473"/>
      <c r="HBX7" s="473"/>
      <c r="HBY7" s="473"/>
      <c r="HBZ7" s="473"/>
      <c r="HCA7" s="473"/>
      <c r="HCB7" s="473"/>
      <c r="HCC7" s="473"/>
      <c r="HCD7" s="473"/>
      <c r="HCE7" s="473"/>
      <c r="HCF7" s="473"/>
      <c r="HCG7" s="473"/>
      <c r="HCH7" s="473"/>
      <c r="HCI7" s="473"/>
      <c r="HCJ7" s="473"/>
      <c r="HCK7" s="473"/>
      <c r="HCL7" s="473"/>
      <c r="HCM7" s="473"/>
      <c r="HCN7" s="473"/>
      <c r="HCO7" s="473"/>
      <c r="HCP7" s="473"/>
      <c r="HCQ7" s="473"/>
      <c r="HCR7" s="473"/>
      <c r="HCS7" s="473"/>
      <c r="HCT7" s="473"/>
      <c r="HCU7" s="473"/>
      <c r="HCV7" s="473"/>
      <c r="HCW7" s="473"/>
      <c r="HCX7" s="473"/>
      <c r="HCY7" s="473"/>
      <c r="HCZ7" s="473"/>
      <c r="HDA7" s="473"/>
      <c r="HDB7" s="473"/>
      <c r="HDC7" s="473"/>
      <c r="HDD7" s="473"/>
      <c r="HDE7" s="473"/>
      <c r="HDF7" s="473"/>
      <c r="HDG7" s="473"/>
      <c r="HDH7" s="473"/>
      <c r="HDI7" s="473"/>
      <c r="HDJ7" s="473"/>
      <c r="HDK7" s="473"/>
      <c r="HDL7" s="473"/>
      <c r="HDM7" s="473"/>
      <c r="HDN7" s="473"/>
      <c r="HDO7" s="473"/>
      <c r="HDP7" s="473"/>
      <c r="HDQ7" s="473"/>
      <c r="HDR7" s="473"/>
      <c r="HDS7" s="473"/>
      <c r="HDT7" s="473"/>
      <c r="HDU7" s="473"/>
      <c r="HDV7" s="473"/>
      <c r="HDW7" s="473"/>
      <c r="HDX7" s="473"/>
      <c r="HDY7" s="473"/>
      <c r="HDZ7" s="473"/>
      <c r="HEA7" s="473"/>
      <c r="HEB7" s="473"/>
      <c r="HEC7" s="473"/>
      <c r="HED7" s="473"/>
      <c r="HEE7" s="473"/>
      <c r="HEF7" s="473"/>
      <c r="HEG7" s="473"/>
      <c r="HEH7" s="473"/>
      <c r="HEI7" s="473"/>
      <c r="HEJ7" s="473"/>
      <c r="HEK7" s="473"/>
      <c r="HEL7" s="473"/>
      <c r="HEM7" s="473"/>
      <c r="HEN7" s="473"/>
      <c r="HEO7" s="473"/>
      <c r="HEP7" s="473"/>
      <c r="HEQ7" s="473"/>
      <c r="HER7" s="473"/>
      <c r="HES7" s="473"/>
      <c r="HET7" s="473"/>
      <c r="HEU7" s="473"/>
      <c r="HEV7" s="473"/>
      <c r="HEW7" s="473"/>
      <c r="HEX7" s="473"/>
      <c r="HEY7" s="473"/>
      <c r="HEZ7" s="473"/>
      <c r="HFA7" s="473"/>
      <c r="HFB7" s="473"/>
      <c r="HFC7" s="473"/>
      <c r="HFD7" s="473"/>
      <c r="HFE7" s="473"/>
      <c r="HFF7" s="473"/>
      <c r="HFG7" s="473"/>
      <c r="HFH7" s="473"/>
      <c r="HFI7" s="473"/>
      <c r="HFJ7" s="473"/>
      <c r="HFK7" s="473"/>
      <c r="HFL7" s="473"/>
      <c r="HFM7" s="473"/>
      <c r="HFN7" s="473"/>
      <c r="HFO7" s="473"/>
      <c r="HFP7" s="473"/>
      <c r="HFQ7" s="473"/>
      <c r="HFR7" s="473"/>
      <c r="HFS7" s="473"/>
      <c r="HFT7" s="473"/>
      <c r="HFU7" s="473"/>
      <c r="HFV7" s="473"/>
      <c r="HFW7" s="473"/>
      <c r="HFX7" s="473"/>
      <c r="HFY7" s="473"/>
      <c r="HFZ7" s="473"/>
      <c r="HGA7" s="473"/>
      <c r="HGB7" s="473"/>
      <c r="HGC7" s="473"/>
      <c r="HGD7" s="473"/>
      <c r="HGE7" s="473"/>
      <c r="HGF7" s="473"/>
      <c r="HGG7" s="473"/>
      <c r="HGH7" s="473"/>
      <c r="HGI7" s="473"/>
      <c r="HGJ7" s="473"/>
      <c r="HGK7" s="473"/>
      <c r="HGL7" s="473"/>
      <c r="HGM7" s="473"/>
      <c r="HGN7" s="473"/>
      <c r="HGO7" s="473"/>
      <c r="HGP7" s="473"/>
      <c r="HGQ7" s="473"/>
      <c r="HGR7" s="473"/>
      <c r="HGS7" s="473"/>
      <c r="HGT7" s="473"/>
      <c r="HGU7" s="473"/>
      <c r="HGV7" s="473"/>
      <c r="HGW7" s="473"/>
      <c r="HGX7" s="473"/>
      <c r="HGY7" s="473"/>
      <c r="HGZ7" s="473"/>
      <c r="HHA7" s="473"/>
      <c r="HHB7" s="473"/>
      <c r="HHC7" s="473"/>
      <c r="HHD7" s="473"/>
      <c r="HHE7" s="473"/>
      <c r="HHF7" s="473"/>
      <c r="HHG7" s="473"/>
      <c r="HHH7" s="473"/>
      <c r="HHI7" s="473"/>
      <c r="HHJ7" s="473"/>
      <c r="HHK7" s="473"/>
      <c r="HHL7" s="473"/>
      <c r="HHM7" s="473"/>
      <c r="HHN7" s="473"/>
      <c r="HHO7" s="473"/>
      <c r="HHP7" s="473"/>
      <c r="HHQ7" s="473"/>
      <c r="HHR7" s="473"/>
      <c r="HHS7" s="473"/>
      <c r="HHT7" s="473"/>
      <c r="HHU7" s="473"/>
      <c r="HHV7" s="473"/>
      <c r="HHW7" s="473"/>
      <c r="HHX7" s="473"/>
      <c r="HHY7" s="473"/>
      <c r="HHZ7" s="473"/>
      <c r="HIA7" s="473"/>
      <c r="HIB7" s="473"/>
      <c r="HIC7" s="473"/>
      <c r="HID7" s="473"/>
      <c r="HIE7" s="473"/>
      <c r="HIF7" s="473"/>
      <c r="HIG7" s="473"/>
      <c r="HIH7" s="473"/>
      <c r="HII7" s="473"/>
      <c r="HIJ7" s="473"/>
      <c r="HIK7" s="473"/>
      <c r="HIL7" s="473"/>
      <c r="HIM7" s="473"/>
      <c r="HIN7" s="473"/>
      <c r="HIO7" s="473"/>
      <c r="HIP7" s="473"/>
      <c r="HIQ7" s="473"/>
      <c r="HIR7" s="473"/>
      <c r="HIS7" s="473"/>
      <c r="HIT7" s="473"/>
      <c r="HIU7" s="473"/>
      <c r="HIV7" s="473"/>
      <c r="HIW7" s="473"/>
      <c r="HIX7" s="473"/>
      <c r="HIY7" s="473"/>
      <c r="HIZ7" s="473"/>
      <c r="HJA7" s="473"/>
      <c r="HJB7" s="473"/>
      <c r="HJC7" s="473"/>
      <c r="HJD7" s="473"/>
      <c r="HJE7" s="473"/>
      <c r="HJF7" s="473"/>
      <c r="HJG7" s="473"/>
      <c r="HJH7" s="473"/>
      <c r="HJI7" s="473"/>
      <c r="HJJ7" s="473"/>
      <c r="HJK7" s="473"/>
      <c r="HJL7" s="473"/>
      <c r="HJM7" s="473"/>
      <c r="HJN7" s="473"/>
      <c r="HJO7" s="473"/>
      <c r="HJP7" s="473"/>
      <c r="HJQ7" s="473"/>
      <c r="HJR7" s="473"/>
      <c r="HJS7" s="473"/>
      <c r="HJT7" s="473"/>
      <c r="HJU7" s="473"/>
      <c r="HJV7" s="473"/>
      <c r="HJW7" s="473"/>
      <c r="HJX7" s="473"/>
      <c r="HJY7" s="473"/>
      <c r="HJZ7" s="473"/>
      <c r="HKA7" s="473"/>
      <c r="HKB7" s="473"/>
      <c r="HKC7" s="473"/>
      <c r="HKD7" s="473"/>
      <c r="HKE7" s="473"/>
      <c r="HKF7" s="473"/>
      <c r="HKG7" s="473"/>
      <c r="HKH7" s="473"/>
      <c r="HKI7" s="473"/>
      <c r="HKJ7" s="473"/>
      <c r="HKK7" s="473"/>
      <c r="HKL7" s="473"/>
      <c r="HKM7" s="473"/>
      <c r="HKN7" s="473"/>
      <c r="HKO7" s="473"/>
      <c r="HKP7" s="473"/>
      <c r="HKQ7" s="473"/>
      <c r="HKR7" s="473"/>
      <c r="HKS7" s="473"/>
      <c r="HKT7" s="473"/>
      <c r="HKU7" s="473"/>
      <c r="HKV7" s="473"/>
      <c r="HKW7" s="473"/>
      <c r="HKX7" s="473"/>
      <c r="HKY7" s="473"/>
      <c r="HKZ7" s="473"/>
      <c r="HLA7" s="473"/>
      <c r="HLB7" s="473"/>
      <c r="HLC7" s="473"/>
      <c r="HLD7" s="473"/>
      <c r="HLE7" s="473"/>
      <c r="HLF7" s="473"/>
      <c r="HLG7" s="473"/>
      <c r="HLH7" s="473"/>
      <c r="HLI7" s="473"/>
      <c r="HLJ7" s="473"/>
      <c r="HLK7" s="473"/>
      <c r="HLL7" s="473"/>
      <c r="HLM7" s="473"/>
      <c r="HLN7" s="473"/>
      <c r="HLO7" s="473"/>
      <c r="HLP7" s="473"/>
      <c r="HLQ7" s="473"/>
      <c r="HLR7" s="473"/>
      <c r="HLS7" s="473"/>
      <c r="HLT7" s="473"/>
      <c r="HLU7" s="473"/>
      <c r="HLV7" s="473"/>
      <c r="HLW7" s="473"/>
      <c r="HLX7" s="473"/>
      <c r="HLY7" s="473"/>
      <c r="HLZ7" s="473"/>
      <c r="HMA7" s="473"/>
      <c r="HMB7" s="473"/>
      <c r="HMC7" s="473"/>
      <c r="HMD7" s="473"/>
      <c r="HME7" s="473"/>
      <c r="HMF7" s="473"/>
      <c r="HMG7" s="473"/>
      <c r="HMH7" s="473"/>
      <c r="HMI7" s="473"/>
      <c r="HMJ7" s="473"/>
      <c r="HMK7" s="473"/>
      <c r="HML7" s="473"/>
      <c r="HMM7" s="473"/>
      <c r="HMN7" s="473"/>
      <c r="HMO7" s="473"/>
      <c r="HMP7" s="473"/>
      <c r="HMQ7" s="473"/>
      <c r="HMR7" s="473"/>
      <c r="HMS7" s="473"/>
      <c r="HMT7" s="473"/>
      <c r="HMU7" s="473"/>
      <c r="HMV7" s="473"/>
      <c r="HMW7" s="473"/>
      <c r="HMX7" s="473"/>
      <c r="HMY7" s="473"/>
      <c r="HMZ7" s="473"/>
      <c r="HNA7" s="473"/>
      <c r="HNB7" s="473"/>
      <c r="HNC7" s="473"/>
      <c r="HND7" s="473"/>
      <c r="HNE7" s="473"/>
      <c r="HNF7" s="473"/>
      <c r="HNG7" s="473"/>
      <c r="HNH7" s="473"/>
      <c r="HNI7" s="473"/>
      <c r="HNJ7" s="473"/>
      <c r="HNK7" s="473"/>
      <c r="HNL7" s="473"/>
      <c r="HNM7" s="473"/>
      <c r="HNN7" s="473"/>
      <c r="HNO7" s="473"/>
      <c r="HNP7" s="473"/>
      <c r="HNQ7" s="473"/>
      <c r="HNR7" s="473"/>
      <c r="HNS7" s="473"/>
      <c r="HNT7" s="473"/>
      <c r="HNU7" s="473"/>
      <c r="HNV7" s="473"/>
      <c r="HNW7" s="473"/>
      <c r="HNX7" s="473"/>
      <c r="HNY7" s="473"/>
      <c r="HNZ7" s="473"/>
      <c r="HOA7" s="473"/>
      <c r="HOB7" s="473"/>
      <c r="HOC7" s="473"/>
      <c r="HOD7" s="473"/>
      <c r="HOE7" s="473"/>
      <c r="HOF7" s="473"/>
      <c r="HOG7" s="473"/>
      <c r="HOH7" s="473"/>
      <c r="HOI7" s="473"/>
      <c r="HOJ7" s="473"/>
      <c r="HOK7" s="473"/>
      <c r="HOL7" s="473"/>
      <c r="HOM7" s="473"/>
      <c r="HON7" s="473"/>
      <c r="HOO7" s="473"/>
      <c r="HOP7" s="473"/>
      <c r="HOQ7" s="473"/>
      <c r="HOR7" s="473"/>
      <c r="HOS7" s="473"/>
      <c r="HOT7" s="473"/>
      <c r="HOU7" s="473"/>
      <c r="HOV7" s="473"/>
      <c r="HOW7" s="473"/>
      <c r="HOX7" s="473"/>
      <c r="HOY7" s="473"/>
      <c r="HOZ7" s="473"/>
      <c r="HPA7" s="473"/>
      <c r="HPB7" s="473"/>
      <c r="HPC7" s="473"/>
      <c r="HPD7" s="473"/>
      <c r="HPE7" s="473"/>
      <c r="HPF7" s="473"/>
      <c r="HPG7" s="473"/>
      <c r="HPH7" s="473"/>
      <c r="HPI7" s="473"/>
      <c r="HPJ7" s="473"/>
      <c r="HPK7" s="473"/>
      <c r="HPL7" s="473"/>
      <c r="HPM7" s="473"/>
      <c r="HPN7" s="473"/>
      <c r="HPO7" s="473"/>
      <c r="HPP7" s="473"/>
      <c r="HPQ7" s="473"/>
      <c r="HPR7" s="473"/>
      <c r="HPS7" s="473"/>
      <c r="HPT7" s="473"/>
      <c r="HPU7" s="473"/>
      <c r="HPV7" s="473"/>
      <c r="HPW7" s="473"/>
      <c r="HPX7" s="473"/>
      <c r="HPY7" s="473"/>
      <c r="HPZ7" s="473"/>
      <c r="HQA7" s="473"/>
      <c r="HQB7" s="473"/>
      <c r="HQC7" s="473"/>
      <c r="HQD7" s="473"/>
      <c r="HQE7" s="473"/>
      <c r="HQF7" s="473"/>
      <c r="HQG7" s="473"/>
      <c r="HQH7" s="473"/>
      <c r="HQI7" s="473"/>
      <c r="HQJ7" s="473"/>
      <c r="HQK7" s="473"/>
      <c r="HQL7" s="473"/>
      <c r="HQM7" s="473"/>
      <c r="HQN7" s="473"/>
      <c r="HQO7" s="473"/>
      <c r="HQP7" s="473"/>
      <c r="HQQ7" s="473"/>
      <c r="HQR7" s="473"/>
      <c r="HQS7" s="473"/>
      <c r="HQT7" s="473"/>
      <c r="HQU7" s="473"/>
      <c r="HQV7" s="473"/>
      <c r="HQW7" s="473"/>
      <c r="HQX7" s="473"/>
      <c r="HQY7" s="473"/>
      <c r="HQZ7" s="473"/>
      <c r="HRA7" s="473"/>
      <c r="HRB7" s="473"/>
      <c r="HRC7" s="473"/>
      <c r="HRD7" s="473"/>
      <c r="HRE7" s="473"/>
      <c r="HRF7" s="473"/>
      <c r="HRG7" s="473"/>
      <c r="HRH7" s="473"/>
      <c r="HRI7" s="473"/>
      <c r="HRJ7" s="473"/>
      <c r="HRK7" s="473"/>
      <c r="HRL7" s="473"/>
      <c r="HRM7" s="473"/>
      <c r="HRN7" s="473"/>
      <c r="HRO7" s="473"/>
      <c r="HRP7" s="473"/>
      <c r="HRQ7" s="473"/>
      <c r="HRR7" s="473"/>
      <c r="HRS7" s="473"/>
      <c r="HRT7" s="473"/>
      <c r="HRU7" s="473"/>
      <c r="HRV7" s="473"/>
      <c r="HRW7" s="473"/>
      <c r="HRX7" s="473"/>
      <c r="HRY7" s="473"/>
      <c r="HRZ7" s="473"/>
      <c r="HSA7" s="473"/>
      <c r="HSB7" s="473"/>
      <c r="HSC7" s="473"/>
      <c r="HSD7" s="473"/>
      <c r="HSE7" s="473"/>
      <c r="HSF7" s="473"/>
      <c r="HSG7" s="473"/>
      <c r="HSH7" s="473"/>
      <c r="HSI7" s="473"/>
      <c r="HSJ7" s="473"/>
      <c r="HSK7" s="473"/>
      <c r="HSL7" s="473"/>
      <c r="HSM7" s="473"/>
      <c r="HSN7" s="473"/>
      <c r="HSO7" s="473"/>
      <c r="HSP7" s="473"/>
      <c r="HSQ7" s="473"/>
      <c r="HSR7" s="473"/>
      <c r="HSS7" s="473"/>
      <c r="HST7" s="473"/>
      <c r="HSU7" s="473"/>
      <c r="HSV7" s="473"/>
      <c r="HSW7" s="473"/>
      <c r="HSX7" s="473"/>
      <c r="HSY7" s="473"/>
      <c r="HSZ7" s="473"/>
      <c r="HTA7" s="473"/>
      <c r="HTB7" s="473"/>
      <c r="HTC7" s="473"/>
      <c r="HTD7" s="473"/>
      <c r="HTE7" s="473"/>
      <c r="HTF7" s="473"/>
      <c r="HTG7" s="473"/>
      <c r="HTH7" s="473"/>
      <c r="HTI7" s="473"/>
      <c r="HTJ7" s="473"/>
      <c r="HTK7" s="473"/>
      <c r="HTL7" s="473"/>
      <c r="HTM7" s="473"/>
      <c r="HTN7" s="473"/>
      <c r="HTO7" s="473"/>
      <c r="HTP7" s="473"/>
      <c r="HTQ7" s="473"/>
      <c r="HTR7" s="473"/>
      <c r="HTS7" s="473"/>
      <c r="HTT7" s="473"/>
      <c r="HTU7" s="473"/>
      <c r="HTV7" s="473"/>
      <c r="HTW7" s="473"/>
      <c r="HTX7" s="473"/>
      <c r="HTY7" s="473"/>
      <c r="HTZ7" s="473"/>
      <c r="HUA7" s="473"/>
      <c r="HUB7" s="473"/>
      <c r="HUC7" s="473"/>
      <c r="HUD7" s="473"/>
      <c r="HUE7" s="473"/>
      <c r="HUF7" s="473"/>
      <c r="HUG7" s="473"/>
      <c r="HUH7" s="473"/>
      <c r="HUI7" s="473"/>
      <c r="HUJ7" s="473"/>
      <c r="HUK7" s="473"/>
      <c r="HUL7" s="473"/>
      <c r="HUM7" s="473"/>
      <c r="HUN7" s="473"/>
      <c r="HUO7" s="473"/>
      <c r="HUP7" s="473"/>
      <c r="HUQ7" s="473"/>
      <c r="HUR7" s="473"/>
      <c r="HUS7" s="473"/>
      <c r="HUT7" s="473"/>
      <c r="HUU7" s="473"/>
      <c r="HUV7" s="473"/>
      <c r="HUW7" s="473"/>
      <c r="HUX7" s="473"/>
      <c r="HUY7" s="473"/>
      <c r="HUZ7" s="473"/>
      <c r="HVA7" s="473"/>
      <c r="HVB7" s="473"/>
      <c r="HVC7" s="473"/>
      <c r="HVD7" s="473"/>
      <c r="HVE7" s="473"/>
      <c r="HVF7" s="473"/>
      <c r="HVG7" s="473"/>
      <c r="HVH7" s="473"/>
      <c r="HVI7" s="473"/>
      <c r="HVJ7" s="473"/>
      <c r="HVK7" s="473"/>
      <c r="HVL7" s="473"/>
      <c r="HVM7" s="473"/>
      <c r="HVN7" s="473"/>
      <c r="HVO7" s="473"/>
      <c r="HVP7" s="473"/>
      <c r="HVQ7" s="473"/>
      <c r="HVR7" s="473"/>
      <c r="HVS7" s="473"/>
      <c r="HVT7" s="473"/>
      <c r="HVU7" s="473"/>
      <c r="HVV7" s="473"/>
      <c r="HVW7" s="473"/>
      <c r="HVX7" s="473"/>
      <c r="HVY7" s="473"/>
      <c r="HVZ7" s="473"/>
      <c r="HWA7" s="473"/>
      <c r="HWB7" s="473"/>
      <c r="HWC7" s="473"/>
      <c r="HWD7" s="473"/>
      <c r="HWE7" s="473"/>
      <c r="HWF7" s="473"/>
      <c r="HWG7" s="473"/>
      <c r="HWH7" s="473"/>
      <c r="HWI7" s="473"/>
      <c r="HWJ7" s="473"/>
      <c r="HWK7" s="473"/>
      <c r="HWL7" s="473"/>
      <c r="HWM7" s="473"/>
      <c r="HWN7" s="473"/>
      <c r="HWO7" s="473"/>
      <c r="HWP7" s="473"/>
      <c r="HWQ7" s="473"/>
      <c r="HWR7" s="473"/>
      <c r="HWS7" s="473"/>
      <c r="HWT7" s="473"/>
      <c r="HWU7" s="473"/>
      <c r="HWV7" s="473"/>
      <c r="HWW7" s="473"/>
      <c r="HWX7" s="473"/>
      <c r="HWY7" s="473"/>
      <c r="HWZ7" s="473"/>
      <c r="HXA7" s="473"/>
      <c r="HXB7" s="473"/>
      <c r="HXC7" s="473"/>
      <c r="HXD7" s="473"/>
      <c r="HXE7" s="473"/>
      <c r="HXF7" s="473"/>
      <c r="HXG7" s="473"/>
      <c r="HXH7" s="473"/>
      <c r="HXI7" s="473"/>
      <c r="HXJ7" s="473"/>
      <c r="HXK7" s="473"/>
      <c r="HXL7" s="473"/>
      <c r="HXM7" s="473"/>
      <c r="HXN7" s="473"/>
      <c r="HXO7" s="473"/>
      <c r="HXP7" s="473"/>
      <c r="HXQ7" s="473"/>
      <c r="HXR7" s="473"/>
      <c r="HXS7" s="473"/>
      <c r="HXT7" s="473"/>
      <c r="HXU7" s="473"/>
      <c r="HXV7" s="473"/>
      <c r="HXW7" s="473"/>
      <c r="HXX7" s="473"/>
      <c r="HXY7" s="473"/>
      <c r="HXZ7" s="473"/>
      <c r="HYA7" s="473"/>
      <c r="HYB7" s="473"/>
      <c r="HYC7" s="473"/>
      <c r="HYD7" s="473"/>
      <c r="HYE7" s="473"/>
      <c r="HYF7" s="473"/>
      <c r="HYG7" s="473"/>
      <c r="HYH7" s="473"/>
      <c r="HYI7" s="473"/>
      <c r="HYJ7" s="473"/>
      <c r="HYK7" s="473"/>
      <c r="HYL7" s="473"/>
      <c r="HYM7" s="473"/>
      <c r="HYN7" s="473"/>
      <c r="HYO7" s="473"/>
      <c r="HYP7" s="473"/>
      <c r="HYQ7" s="473"/>
      <c r="HYR7" s="473"/>
      <c r="HYS7" s="473"/>
      <c r="HYT7" s="473"/>
      <c r="HYU7" s="473"/>
      <c r="HYV7" s="473"/>
      <c r="HYW7" s="473"/>
      <c r="HYX7" s="473"/>
      <c r="HYY7" s="473"/>
      <c r="HYZ7" s="473"/>
      <c r="HZA7" s="473"/>
      <c r="HZB7" s="473"/>
      <c r="HZC7" s="473"/>
      <c r="HZD7" s="473"/>
      <c r="HZE7" s="473"/>
      <c r="HZF7" s="473"/>
      <c r="HZG7" s="473"/>
      <c r="HZH7" s="473"/>
      <c r="HZI7" s="473"/>
      <c r="HZJ7" s="473"/>
      <c r="HZK7" s="473"/>
      <c r="HZL7" s="473"/>
      <c r="HZM7" s="473"/>
      <c r="HZN7" s="473"/>
      <c r="HZO7" s="473"/>
      <c r="HZP7" s="473"/>
      <c r="HZQ7" s="473"/>
      <c r="HZR7" s="473"/>
      <c r="HZS7" s="473"/>
      <c r="HZT7" s="473"/>
      <c r="HZU7" s="473"/>
      <c r="HZV7" s="473"/>
      <c r="HZW7" s="473"/>
      <c r="HZX7" s="473"/>
      <c r="HZY7" s="473"/>
      <c r="HZZ7" s="473"/>
      <c r="IAA7" s="473"/>
      <c r="IAB7" s="473"/>
      <c r="IAC7" s="473"/>
      <c r="IAD7" s="473"/>
      <c r="IAE7" s="473"/>
      <c r="IAF7" s="473"/>
      <c r="IAG7" s="473"/>
      <c r="IAH7" s="473"/>
      <c r="IAI7" s="473"/>
      <c r="IAJ7" s="473"/>
      <c r="IAK7" s="473"/>
      <c r="IAL7" s="473"/>
      <c r="IAM7" s="473"/>
      <c r="IAN7" s="473"/>
      <c r="IAO7" s="473"/>
      <c r="IAP7" s="473"/>
      <c r="IAQ7" s="473"/>
      <c r="IAR7" s="473"/>
      <c r="IAS7" s="473"/>
      <c r="IAT7" s="473"/>
      <c r="IAU7" s="473"/>
      <c r="IAV7" s="473"/>
      <c r="IAW7" s="473"/>
      <c r="IAX7" s="473"/>
      <c r="IAY7" s="473"/>
      <c r="IAZ7" s="473"/>
      <c r="IBA7" s="473"/>
      <c r="IBB7" s="473"/>
      <c r="IBC7" s="473"/>
      <c r="IBD7" s="473"/>
      <c r="IBE7" s="473"/>
      <c r="IBF7" s="473"/>
      <c r="IBG7" s="473"/>
      <c r="IBH7" s="473"/>
      <c r="IBI7" s="473"/>
      <c r="IBJ7" s="473"/>
      <c r="IBK7" s="473"/>
      <c r="IBL7" s="473"/>
      <c r="IBM7" s="473"/>
      <c r="IBN7" s="473"/>
      <c r="IBO7" s="473"/>
      <c r="IBP7" s="473"/>
      <c r="IBQ7" s="473"/>
      <c r="IBR7" s="473"/>
      <c r="IBS7" s="473"/>
      <c r="IBT7" s="473"/>
      <c r="IBU7" s="473"/>
      <c r="IBV7" s="473"/>
      <c r="IBW7" s="473"/>
      <c r="IBX7" s="473"/>
      <c r="IBY7" s="473"/>
      <c r="IBZ7" s="473"/>
      <c r="ICA7" s="473"/>
      <c r="ICB7" s="473"/>
      <c r="ICC7" s="473"/>
      <c r="ICD7" s="473"/>
      <c r="ICE7" s="473"/>
      <c r="ICF7" s="473"/>
      <c r="ICG7" s="473"/>
      <c r="ICH7" s="473"/>
      <c r="ICI7" s="473"/>
      <c r="ICJ7" s="473"/>
      <c r="ICK7" s="473"/>
      <c r="ICL7" s="473"/>
      <c r="ICM7" s="473"/>
      <c r="ICN7" s="473"/>
      <c r="ICO7" s="473"/>
      <c r="ICP7" s="473"/>
      <c r="ICQ7" s="473"/>
      <c r="ICR7" s="473"/>
      <c r="ICS7" s="473"/>
      <c r="ICT7" s="473"/>
      <c r="ICU7" s="473"/>
      <c r="ICV7" s="473"/>
      <c r="ICW7" s="473"/>
      <c r="ICX7" s="473"/>
      <c r="ICY7" s="473"/>
      <c r="ICZ7" s="473"/>
      <c r="IDA7" s="473"/>
      <c r="IDB7" s="473"/>
      <c r="IDC7" s="473"/>
      <c r="IDD7" s="473"/>
      <c r="IDE7" s="473"/>
      <c r="IDF7" s="473"/>
      <c r="IDG7" s="473"/>
      <c r="IDH7" s="473"/>
      <c r="IDI7" s="473"/>
      <c r="IDJ7" s="473"/>
      <c r="IDK7" s="473"/>
      <c r="IDL7" s="473"/>
      <c r="IDM7" s="473"/>
      <c r="IDN7" s="473"/>
      <c r="IDO7" s="473"/>
      <c r="IDP7" s="473"/>
      <c r="IDQ7" s="473"/>
      <c r="IDR7" s="473"/>
      <c r="IDS7" s="473"/>
      <c r="IDT7" s="473"/>
      <c r="IDU7" s="473"/>
      <c r="IDV7" s="473"/>
      <c r="IDW7" s="473"/>
      <c r="IDX7" s="473"/>
      <c r="IDY7" s="473"/>
      <c r="IDZ7" s="473"/>
      <c r="IEA7" s="473"/>
      <c r="IEB7" s="473"/>
      <c r="IEC7" s="473"/>
      <c r="IED7" s="473"/>
      <c r="IEE7" s="473"/>
      <c r="IEF7" s="473"/>
      <c r="IEG7" s="473"/>
      <c r="IEH7" s="473"/>
      <c r="IEI7" s="473"/>
      <c r="IEJ7" s="473"/>
      <c r="IEK7" s="473"/>
      <c r="IEL7" s="473"/>
      <c r="IEM7" s="473"/>
      <c r="IEN7" s="473"/>
      <c r="IEO7" s="473"/>
      <c r="IEP7" s="473"/>
      <c r="IEQ7" s="473"/>
      <c r="IER7" s="473"/>
      <c r="IES7" s="473"/>
      <c r="IET7" s="473"/>
      <c r="IEU7" s="473"/>
      <c r="IEV7" s="473"/>
      <c r="IEW7" s="473"/>
      <c r="IEX7" s="473"/>
      <c r="IEY7" s="473"/>
      <c r="IEZ7" s="473"/>
      <c r="IFA7" s="473"/>
      <c r="IFB7" s="473"/>
      <c r="IFC7" s="473"/>
      <c r="IFD7" s="473"/>
      <c r="IFE7" s="473"/>
      <c r="IFF7" s="473"/>
      <c r="IFG7" s="473"/>
      <c r="IFH7" s="473"/>
      <c r="IFI7" s="473"/>
      <c r="IFJ7" s="473"/>
      <c r="IFK7" s="473"/>
      <c r="IFL7" s="473"/>
      <c r="IFM7" s="473"/>
      <c r="IFN7" s="473"/>
      <c r="IFO7" s="473"/>
      <c r="IFP7" s="473"/>
      <c r="IFQ7" s="473"/>
      <c r="IFR7" s="473"/>
      <c r="IFS7" s="473"/>
      <c r="IFT7" s="473"/>
      <c r="IFU7" s="473"/>
      <c r="IFV7" s="473"/>
      <c r="IFW7" s="473"/>
      <c r="IFX7" s="473"/>
      <c r="IFY7" s="473"/>
      <c r="IFZ7" s="473"/>
      <c r="IGA7" s="473"/>
      <c r="IGB7" s="473"/>
      <c r="IGC7" s="473"/>
      <c r="IGD7" s="473"/>
      <c r="IGE7" s="473"/>
      <c r="IGF7" s="473"/>
      <c r="IGG7" s="473"/>
      <c r="IGH7" s="473"/>
      <c r="IGI7" s="473"/>
      <c r="IGJ7" s="473"/>
      <c r="IGK7" s="473"/>
      <c r="IGL7" s="473"/>
      <c r="IGM7" s="473"/>
      <c r="IGN7" s="473"/>
      <c r="IGO7" s="473"/>
      <c r="IGP7" s="473"/>
      <c r="IGQ7" s="473"/>
      <c r="IGR7" s="473"/>
      <c r="IGS7" s="473"/>
      <c r="IGT7" s="473"/>
      <c r="IGU7" s="473"/>
      <c r="IGV7" s="473"/>
      <c r="IGW7" s="473"/>
      <c r="IGX7" s="473"/>
      <c r="IGY7" s="473"/>
      <c r="IGZ7" s="473"/>
      <c r="IHA7" s="473"/>
      <c r="IHB7" s="473"/>
      <c r="IHC7" s="473"/>
      <c r="IHD7" s="473"/>
      <c r="IHE7" s="473"/>
      <c r="IHF7" s="473"/>
      <c r="IHG7" s="473"/>
      <c r="IHH7" s="473"/>
      <c r="IHI7" s="473"/>
      <c r="IHJ7" s="473"/>
      <c r="IHK7" s="473"/>
      <c r="IHL7" s="473"/>
      <c r="IHM7" s="473"/>
      <c r="IHN7" s="473"/>
      <c r="IHO7" s="473"/>
      <c r="IHP7" s="473"/>
      <c r="IHQ7" s="473"/>
      <c r="IHR7" s="473"/>
      <c r="IHS7" s="473"/>
      <c r="IHT7" s="473"/>
      <c r="IHU7" s="473"/>
      <c r="IHV7" s="473"/>
      <c r="IHW7" s="473"/>
      <c r="IHX7" s="473"/>
      <c r="IHY7" s="473"/>
      <c r="IHZ7" s="473"/>
      <c r="IIA7" s="473"/>
      <c r="IIB7" s="473"/>
      <c r="IIC7" s="473"/>
      <c r="IID7" s="473"/>
      <c r="IIE7" s="473"/>
      <c r="IIF7" s="473"/>
      <c r="IIG7" s="473"/>
      <c r="IIH7" s="473"/>
      <c r="III7" s="473"/>
      <c r="IIJ7" s="473"/>
      <c r="IIK7" s="473"/>
      <c r="IIL7" s="473"/>
      <c r="IIM7" s="473"/>
      <c r="IIN7" s="473"/>
      <c r="IIO7" s="473"/>
      <c r="IIP7" s="473"/>
      <c r="IIQ7" s="473"/>
      <c r="IIR7" s="473"/>
      <c r="IIS7" s="473"/>
      <c r="IIT7" s="473"/>
      <c r="IIU7" s="473"/>
      <c r="IIV7" s="473"/>
      <c r="IIW7" s="473"/>
      <c r="IIX7" s="473"/>
      <c r="IIY7" s="473"/>
      <c r="IIZ7" s="473"/>
      <c r="IJA7" s="473"/>
      <c r="IJB7" s="473"/>
      <c r="IJC7" s="473"/>
      <c r="IJD7" s="473"/>
      <c r="IJE7" s="473"/>
      <c r="IJF7" s="473"/>
      <c r="IJG7" s="473"/>
      <c r="IJH7" s="473"/>
      <c r="IJI7" s="473"/>
      <c r="IJJ7" s="473"/>
      <c r="IJK7" s="473"/>
      <c r="IJL7" s="473"/>
      <c r="IJM7" s="473"/>
      <c r="IJN7" s="473"/>
      <c r="IJO7" s="473"/>
      <c r="IJP7" s="473"/>
      <c r="IJQ7" s="473"/>
      <c r="IJR7" s="473"/>
      <c r="IJS7" s="473"/>
      <c r="IJT7" s="473"/>
      <c r="IJU7" s="473"/>
      <c r="IJV7" s="473"/>
      <c r="IJW7" s="473"/>
      <c r="IJX7" s="473"/>
      <c r="IJY7" s="473"/>
      <c r="IJZ7" s="473"/>
      <c r="IKA7" s="473"/>
      <c r="IKB7" s="473"/>
      <c r="IKC7" s="473"/>
      <c r="IKD7" s="473"/>
      <c r="IKE7" s="473"/>
      <c r="IKF7" s="473"/>
      <c r="IKG7" s="473"/>
      <c r="IKH7" s="473"/>
      <c r="IKI7" s="473"/>
      <c r="IKJ7" s="473"/>
      <c r="IKK7" s="473"/>
      <c r="IKL7" s="473"/>
      <c r="IKM7" s="473"/>
      <c r="IKN7" s="473"/>
      <c r="IKO7" s="473"/>
      <c r="IKP7" s="473"/>
      <c r="IKQ7" s="473"/>
      <c r="IKR7" s="473"/>
      <c r="IKS7" s="473"/>
      <c r="IKT7" s="473"/>
      <c r="IKU7" s="473"/>
      <c r="IKV7" s="473"/>
      <c r="IKW7" s="473"/>
      <c r="IKX7" s="473"/>
      <c r="IKY7" s="473"/>
      <c r="IKZ7" s="473"/>
      <c r="ILA7" s="473"/>
      <c r="ILB7" s="473"/>
      <c r="ILC7" s="473"/>
      <c r="ILD7" s="473"/>
      <c r="ILE7" s="473"/>
      <c r="ILF7" s="473"/>
      <c r="ILG7" s="473"/>
      <c r="ILH7" s="473"/>
      <c r="ILI7" s="473"/>
      <c r="ILJ7" s="473"/>
      <c r="ILK7" s="473"/>
      <c r="ILL7" s="473"/>
      <c r="ILM7" s="473"/>
      <c r="ILN7" s="473"/>
      <c r="ILO7" s="473"/>
      <c r="ILP7" s="473"/>
      <c r="ILQ7" s="473"/>
      <c r="ILR7" s="473"/>
      <c r="ILS7" s="473"/>
      <c r="ILT7" s="473"/>
      <c r="ILU7" s="473"/>
      <c r="ILV7" s="473"/>
      <c r="ILW7" s="473"/>
      <c r="ILX7" s="473"/>
      <c r="ILY7" s="473"/>
      <c r="ILZ7" s="473"/>
      <c r="IMA7" s="473"/>
      <c r="IMB7" s="473"/>
      <c r="IMC7" s="473"/>
      <c r="IMD7" s="473"/>
      <c r="IME7" s="473"/>
      <c r="IMF7" s="473"/>
      <c r="IMG7" s="473"/>
      <c r="IMH7" s="473"/>
      <c r="IMI7" s="473"/>
      <c r="IMJ7" s="473"/>
      <c r="IMK7" s="473"/>
      <c r="IML7" s="473"/>
      <c r="IMM7" s="473"/>
      <c r="IMN7" s="473"/>
      <c r="IMO7" s="473"/>
      <c r="IMP7" s="473"/>
      <c r="IMQ7" s="473"/>
      <c r="IMR7" s="473"/>
      <c r="IMS7" s="473"/>
      <c r="IMT7" s="473"/>
      <c r="IMU7" s="473"/>
      <c r="IMV7" s="473"/>
      <c r="IMW7" s="473"/>
      <c r="IMX7" s="473"/>
      <c r="IMY7" s="473"/>
      <c r="IMZ7" s="473"/>
      <c r="INA7" s="473"/>
      <c r="INB7" s="473"/>
      <c r="INC7" s="473"/>
      <c r="IND7" s="473"/>
      <c r="INE7" s="473"/>
      <c r="INF7" s="473"/>
      <c r="ING7" s="473"/>
      <c r="INH7" s="473"/>
      <c r="INI7" s="473"/>
      <c r="INJ7" s="473"/>
      <c r="INK7" s="473"/>
      <c r="INL7" s="473"/>
      <c r="INM7" s="473"/>
      <c r="INN7" s="473"/>
      <c r="INO7" s="473"/>
      <c r="INP7" s="473"/>
      <c r="INQ7" s="473"/>
      <c r="INR7" s="473"/>
      <c r="INS7" s="473"/>
      <c r="INT7" s="473"/>
      <c r="INU7" s="473"/>
      <c r="INV7" s="473"/>
      <c r="INW7" s="473"/>
      <c r="INX7" s="473"/>
      <c r="INY7" s="473"/>
      <c r="INZ7" s="473"/>
      <c r="IOA7" s="473"/>
      <c r="IOB7" s="473"/>
      <c r="IOC7" s="473"/>
      <c r="IOD7" s="473"/>
      <c r="IOE7" s="473"/>
      <c r="IOF7" s="473"/>
      <c r="IOG7" s="473"/>
      <c r="IOH7" s="473"/>
      <c r="IOI7" s="473"/>
      <c r="IOJ7" s="473"/>
      <c r="IOK7" s="473"/>
      <c r="IOL7" s="473"/>
      <c r="IOM7" s="473"/>
      <c r="ION7" s="473"/>
      <c r="IOO7" s="473"/>
      <c r="IOP7" s="473"/>
      <c r="IOQ7" s="473"/>
      <c r="IOR7" s="473"/>
      <c r="IOS7" s="473"/>
      <c r="IOT7" s="473"/>
      <c r="IOU7" s="473"/>
      <c r="IOV7" s="473"/>
      <c r="IOW7" s="473"/>
      <c r="IOX7" s="473"/>
      <c r="IOY7" s="473"/>
      <c r="IOZ7" s="473"/>
      <c r="IPA7" s="473"/>
      <c r="IPB7" s="473"/>
      <c r="IPC7" s="473"/>
      <c r="IPD7" s="473"/>
      <c r="IPE7" s="473"/>
      <c r="IPF7" s="473"/>
      <c r="IPG7" s="473"/>
      <c r="IPH7" s="473"/>
      <c r="IPI7" s="473"/>
      <c r="IPJ7" s="473"/>
      <c r="IPK7" s="473"/>
      <c r="IPL7" s="473"/>
      <c r="IPM7" s="473"/>
      <c r="IPN7" s="473"/>
      <c r="IPO7" s="473"/>
      <c r="IPP7" s="473"/>
      <c r="IPQ7" s="473"/>
      <c r="IPR7" s="473"/>
      <c r="IPS7" s="473"/>
      <c r="IPT7" s="473"/>
      <c r="IPU7" s="473"/>
      <c r="IPV7" s="473"/>
      <c r="IPW7" s="473"/>
      <c r="IPX7" s="473"/>
      <c r="IPY7" s="473"/>
      <c r="IPZ7" s="473"/>
      <c r="IQA7" s="473"/>
      <c r="IQB7" s="473"/>
      <c r="IQC7" s="473"/>
      <c r="IQD7" s="473"/>
      <c r="IQE7" s="473"/>
      <c r="IQF7" s="473"/>
      <c r="IQG7" s="473"/>
      <c r="IQH7" s="473"/>
      <c r="IQI7" s="473"/>
      <c r="IQJ7" s="473"/>
      <c r="IQK7" s="473"/>
      <c r="IQL7" s="473"/>
      <c r="IQM7" s="473"/>
      <c r="IQN7" s="473"/>
      <c r="IQO7" s="473"/>
      <c r="IQP7" s="473"/>
      <c r="IQQ7" s="473"/>
      <c r="IQR7" s="473"/>
      <c r="IQS7" s="473"/>
      <c r="IQT7" s="473"/>
      <c r="IQU7" s="473"/>
      <c r="IQV7" s="473"/>
      <c r="IQW7" s="473"/>
      <c r="IQX7" s="473"/>
      <c r="IQY7" s="473"/>
      <c r="IQZ7" s="473"/>
      <c r="IRA7" s="473"/>
      <c r="IRB7" s="473"/>
      <c r="IRC7" s="473"/>
      <c r="IRD7" s="473"/>
      <c r="IRE7" s="473"/>
      <c r="IRF7" s="473"/>
      <c r="IRG7" s="473"/>
      <c r="IRH7" s="473"/>
      <c r="IRI7" s="473"/>
      <c r="IRJ7" s="473"/>
      <c r="IRK7" s="473"/>
      <c r="IRL7" s="473"/>
      <c r="IRM7" s="473"/>
      <c r="IRN7" s="473"/>
      <c r="IRO7" s="473"/>
      <c r="IRP7" s="473"/>
      <c r="IRQ7" s="473"/>
      <c r="IRR7" s="473"/>
      <c r="IRS7" s="473"/>
      <c r="IRT7" s="473"/>
      <c r="IRU7" s="473"/>
      <c r="IRV7" s="473"/>
      <c r="IRW7" s="473"/>
      <c r="IRX7" s="473"/>
      <c r="IRY7" s="473"/>
      <c r="IRZ7" s="473"/>
      <c r="ISA7" s="473"/>
      <c r="ISB7" s="473"/>
      <c r="ISC7" s="473"/>
      <c r="ISD7" s="473"/>
      <c r="ISE7" s="473"/>
      <c r="ISF7" s="473"/>
      <c r="ISG7" s="473"/>
      <c r="ISH7" s="473"/>
      <c r="ISI7" s="473"/>
      <c r="ISJ7" s="473"/>
      <c r="ISK7" s="473"/>
      <c r="ISL7" s="473"/>
      <c r="ISM7" s="473"/>
      <c r="ISN7" s="473"/>
      <c r="ISO7" s="473"/>
      <c r="ISP7" s="473"/>
      <c r="ISQ7" s="473"/>
      <c r="ISR7" s="473"/>
      <c r="ISS7" s="473"/>
      <c r="IST7" s="473"/>
      <c r="ISU7" s="473"/>
      <c r="ISV7" s="473"/>
      <c r="ISW7" s="473"/>
      <c r="ISX7" s="473"/>
      <c r="ISY7" s="473"/>
      <c r="ISZ7" s="473"/>
      <c r="ITA7" s="473"/>
      <c r="ITB7" s="473"/>
      <c r="ITC7" s="473"/>
      <c r="ITD7" s="473"/>
      <c r="ITE7" s="473"/>
      <c r="ITF7" s="473"/>
      <c r="ITG7" s="473"/>
      <c r="ITH7" s="473"/>
      <c r="ITI7" s="473"/>
      <c r="ITJ7" s="473"/>
      <c r="ITK7" s="473"/>
      <c r="ITL7" s="473"/>
      <c r="ITM7" s="473"/>
      <c r="ITN7" s="473"/>
      <c r="ITO7" s="473"/>
      <c r="ITP7" s="473"/>
      <c r="ITQ7" s="473"/>
      <c r="ITR7" s="473"/>
      <c r="ITS7" s="473"/>
      <c r="ITT7" s="473"/>
      <c r="ITU7" s="473"/>
      <c r="ITV7" s="473"/>
      <c r="ITW7" s="473"/>
      <c r="ITX7" s="473"/>
      <c r="ITY7" s="473"/>
      <c r="ITZ7" s="473"/>
      <c r="IUA7" s="473"/>
      <c r="IUB7" s="473"/>
      <c r="IUC7" s="473"/>
      <c r="IUD7" s="473"/>
      <c r="IUE7" s="473"/>
      <c r="IUF7" s="473"/>
      <c r="IUG7" s="473"/>
      <c r="IUH7" s="473"/>
      <c r="IUI7" s="473"/>
      <c r="IUJ7" s="473"/>
      <c r="IUK7" s="473"/>
      <c r="IUL7" s="473"/>
      <c r="IUM7" s="473"/>
      <c r="IUN7" s="473"/>
      <c r="IUO7" s="473"/>
      <c r="IUP7" s="473"/>
      <c r="IUQ7" s="473"/>
      <c r="IUR7" s="473"/>
      <c r="IUS7" s="473"/>
      <c r="IUT7" s="473"/>
      <c r="IUU7" s="473"/>
      <c r="IUV7" s="473"/>
      <c r="IUW7" s="473"/>
      <c r="IUX7" s="473"/>
      <c r="IUY7" s="473"/>
      <c r="IUZ7" s="473"/>
      <c r="IVA7" s="473"/>
      <c r="IVB7" s="473"/>
      <c r="IVC7" s="473"/>
      <c r="IVD7" s="473"/>
      <c r="IVE7" s="473"/>
      <c r="IVF7" s="473"/>
      <c r="IVG7" s="473"/>
      <c r="IVH7" s="473"/>
      <c r="IVI7" s="473"/>
      <c r="IVJ7" s="473"/>
      <c r="IVK7" s="473"/>
      <c r="IVL7" s="473"/>
      <c r="IVM7" s="473"/>
      <c r="IVN7" s="473"/>
      <c r="IVO7" s="473"/>
      <c r="IVP7" s="473"/>
      <c r="IVQ7" s="473"/>
      <c r="IVR7" s="473"/>
      <c r="IVS7" s="473"/>
      <c r="IVT7" s="473"/>
      <c r="IVU7" s="473"/>
      <c r="IVV7" s="473"/>
      <c r="IVW7" s="473"/>
      <c r="IVX7" s="473"/>
      <c r="IVY7" s="473"/>
      <c r="IVZ7" s="473"/>
      <c r="IWA7" s="473"/>
      <c r="IWB7" s="473"/>
      <c r="IWC7" s="473"/>
      <c r="IWD7" s="473"/>
      <c r="IWE7" s="473"/>
      <c r="IWF7" s="473"/>
      <c r="IWG7" s="473"/>
      <c r="IWH7" s="473"/>
      <c r="IWI7" s="473"/>
      <c r="IWJ7" s="473"/>
      <c r="IWK7" s="473"/>
      <c r="IWL7" s="473"/>
      <c r="IWM7" s="473"/>
      <c r="IWN7" s="473"/>
      <c r="IWO7" s="473"/>
      <c r="IWP7" s="473"/>
      <c r="IWQ7" s="473"/>
      <c r="IWR7" s="473"/>
      <c r="IWS7" s="473"/>
      <c r="IWT7" s="473"/>
      <c r="IWU7" s="473"/>
      <c r="IWV7" s="473"/>
      <c r="IWW7" s="473"/>
      <c r="IWX7" s="473"/>
      <c r="IWY7" s="473"/>
      <c r="IWZ7" s="473"/>
      <c r="IXA7" s="473"/>
      <c r="IXB7" s="473"/>
      <c r="IXC7" s="473"/>
      <c r="IXD7" s="473"/>
      <c r="IXE7" s="473"/>
      <c r="IXF7" s="473"/>
      <c r="IXG7" s="473"/>
      <c r="IXH7" s="473"/>
      <c r="IXI7" s="473"/>
      <c r="IXJ7" s="473"/>
      <c r="IXK7" s="473"/>
      <c r="IXL7" s="473"/>
      <c r="IXM7" s="473"/>
      <c r="IXN7" s="473"/>
      <c r="IXO7" s="473"/>
      <c r="IXP7" s="473"/>
      <c r="IXQ7" s="473"/>
      <c r="IXR7" s="473"/>
      <c r="IXS7" s="473"/>
      <c r="IXT7" s="473"/>
      <c r="IXU7" s="473"/>
      <c r="IXV7" s="473"/>
      <c r="IXW7" s="473"/>
      <c r="IXX7" s="473"/>
      <c r="IXY7" s="473"/>
      <c r="IXZ7" s="473"/>
      <c r="IYA7" s="473"/>
      <c r="IYB7" s="473"/>
      <c r="IYC7" s="473"/>
      <c r="IYD7" s="473"/>
      <c r="IYE7" s="473"/>
      <c r="IYF7" s="473"/>
      <c r="IYG7" s="473"/>
      <c r="IYH7" s="473"/>
      <c r="IYI7" s="473"/>
      <c r="IYJ7" s="473"/>
      <c r="IYK7" s="473"/>
      <c r="IYL7" s="473"/>
      <c r="IYM7" s="473"/>
      <c r="IYN7" s="473"/>
      <c r="IYO7" s="473"/>
      <c r="IYP7" s="473"/>
      <c r="IYQ7" s="473"/>
      <c r="IYR7" s="473"/>
      <c r="IYS7" s="473"/>
      <c r="IYT7" s="473"/>
      <c r="IYU7" s="473"/>
      <c r="IYV7" s="473"/>
      <c r="IYW7" s="473"/>
      <c r="IYX7" s="473"/>
      <c r="IYY7" s="473"/>
      <c r="IYZ7" s="473"/>
      <c r="IZA7" s="473"/>
      <c r="IZB7" s="473"/>
      <c r="IZC7" s="473"/>
      <c r="IZD7" s="473"/>
      <c r="IZE7" s="473"/>
      <c r="IZF7" s="473"/>
      <c r="IZG7" s="473"/>
      <c r="IZH7" s="473"/>
      <c r="IZI7" s="473"/>
      <c r="IZJ7" s="473"/>
      <c r="IZK7" s="473"/>
      <c r="IZL7" s="473"/>
      <c r="IZM7" s="473"/>
      <c r="IZN7" s="473"/>
      <c r="IZO7" s="473"/>
      <c r="IZP7" s="473"/>
      <c r="IZQ7" s="473"/>
      <c r="IZR7" s="473"/>
      <c r="IZS7" s="473"/>
      <c r="IZT7" s="473"/>
      <c r="IZU7" s="473"/>
      <c r="IZV7" s="473"/>
      <c r="IZW7" s="473"/>
      <c r="IZX7" s="473"/>
      <c r="IZY7" s="473"/>
      <c r="IZZ7" s="473"/>
      <c r="JAA7" s="473"/>
      <c r="JAB7" s="473"/>
      <c r="JAC7" s="473"/>
      <c r="JAD7" s="473"/>
      <c r="JAE7" s="473"/>
      <c r="JAF7" s="473"/>
      <c r="JAG7" s="473"/>
      <c r="JAH7" s="473"/>
      <c r="JAI7" s="473"/>
      <c r="JAJ7" s="473"/>
      <c r="JAK7" s="473"/>
      <c r="JAL7" s="473"/>
      <c r="JAM7" s="473"/>
      <c r="JAN7" s="473"/>
      <c r="JAO7" s="473"/>
      <c r="JAP7" s="473"/>
      <c r="JAQ7" s="473"/>
      <c r="JAR7" s="473"/>
      <c r="JAS7" s="473"/>
      <c r="JAT7" s="473"/>
      <c r="JAU7" s="473"/>
      <c r="JAV7" s="473"/>
      <c r="JAW7" s="473"/>
      <c r="JAX7" s="473"/>
      <c r="JAY7" s="473"/>
      <c r="JAZ7" s="473"/>
      <c r="JBA7" s="473"/>
      <c r="JBB7" s="473"/>
      <c r="JBC7" s="473"/>
      <c r="JBD7" s="473"/>
      <c r="JBE7" s="473"/>
      <c r="JBF7" s="473"/>
      <c r="JBG7" s="473"/>
      <c r="JBH7" s="473"/>
      <c r="JBI7" s="473"/>
      <c r="JBJ7" s="473"/>
      <c r="JBK7" s="473"/>
      <c r="JBL7" s="473"/>
      <c r="JBM7" s="473"/>
      <c r="JBN7" s="473"/>
      <c r="JBO7" s="473"/>
      <c r="JBP7" s="473"/>
      <c r="JBQ7" s="473"/>
      <c r="JBR7" s="473"/>
      <c r="JBS7" s="473"/>
      <c r="JBT7" s="473"/>
      <c r="JBU7" s="473"/>
      <c r="JBV7" s="473"/>
      <c r="JBW7" s="473"/>
      <c r="JBX7" s="473"/>
      <c r="JBY7" s="473"/>
      <c r="JBZ7" s="473"/>
      <c r="JCA7" s="473"/>
      <c r="JCB7" s="473"/>
      <c r="JCC7" s="473"/>
      <c r="JCD7" s="473"/>
      <c r="JCE7" s="473"/>
      <c r="JCF7" s="473"/>
      <c r="JCG7" s="473"/>
      <c r="JCH7" s="473"/>
      <c r="JCI7" s="473"/>
      <c r="JCJ7" s="473"/>
      <c r="JCK7" s="473"/>
      <c r="JCL7" s="473"/>
      <c r="JCM7" s="473"/>
      <c r="JCN7" s="473"/>
      <c r="JCO7" s="473"/>
      <c r="JCP7" s="473"/>
      <c r="JCQ7" s="473"/>
      <c r="JCR7" s="473"/>
      <c r="JCS7" s="473"/>
      <c r="JCT7" s="473"/>
      <c r="JCU7" s="473"/>
      <c r="JCV7" s="473"/>
      <c r="JCW7" s="473"/>
      <c r="JCX7" s="473"/>
      <c r="JCY7" s="473"/>
      <c r="JCZ7" s="473"/>
      <c r="JDA7" s="473"/>
      <c r="JDB7" s="473"/>
      <c r="JDC7" s="473"/>
      <c r="JDD7" s="473"/>
      <c r="JDE7" s="473"/>
      <c r="JDF7" s="473"/>
      <c r="JDG7" s="473"/>
      <c r="JDH7" s="473"/>
      <c r="JDI7" s="473"/>
      <c r="JDJ7" s="473"/>
      <c r="JDK7" s="473"/>
      <c r="JDL7" s="473"/>
      <c r="JDM7" s="473"/>
      <c r="JDN7" s="473"/>
      <c r="JDO7" s="473"/>
      <c r="JDP7" s="473"/>
      <c r="JDQ7" s="473"/>
      <c r="JDR7" s="473"/>
      <c r="JDS7" s="473"/>
      <c r="JDT7" s="473"/>
      <c r="JDU7" s="473"/>
      <c r="JDV7" s="473"/>
      <c r="JDW7" s="473"/>
      <c r="JDX7" s="473"/>
      <c r="JDY7" s="473"/>
      <c r="JDZ7" s="473"/>
      <c r="JEA7" s="473"/>
      <c r="JEB7" s="473"/>
      <c r="JEC7" s="473"/>
      <c r="JED7" s="473"/>
      <c r="JEE7" s="473"/>
      <c r="JEF7" s="473"/>
      <c r="JEG7" s="473"/>
      <c r="JEH7" s="473"/>
      <c r="JEI7" s="473"/>
      <c r="JEJ7" s="473"/>
      <c r="JEK7" s="473"/>
      <c r="JEL7" s="473"/>
      <c r="JEM7" s="473"/>
      <c r="JEN7" s="473"/>
      <c r="JEO7" s="473"/>
      <c r="JEP7" s="473"/>
      <c r="JEQ7" s="473"/>
      <c r="JER7" s="473"/>
      <c r="JES7" s="473"/>
      <c r="JET7" s="473"/>
      <c r="JEU7" s="473"/>
      <c r="JEV7" s="473"/>
      <c r="JEW7" s="473"/>
      <c r="JEX7" s="473"/>
      <c r="JEY7" s="473"/>
      <c r="JEZ7" s="473"/>
      <c r="JFA7" s="473"/>
      <c r="JFB7" s="473"/>
      <c r="JFC7" s="473"/>
      <c r="JFD7" s="473"/>
      <c r="JFE7" s="473"/>
      <c r="JFF7" s="473"/>
      <c r="JFG7" s="473"/>
      <c r="JFH7" s="473"/>
      <c r="JFI7" s="473"/>
      <c r="JFJ7" s="473"/>
      <c r="JFK7" s="473"/>
      <c r="JFL7" s="473"/>
      <c r="JFM7" s="473"/>
      <c r="JFN7" s="473"/>
      <c r="JFO7" s="473"/>
      <c r="JFP7" s="473"/>
      <c r="JFQ7" s="473"/>
      <c r="JFR7" s="473"/>
      <c r="JFS7" s="473"/>
      <c r="JFT7" s="473"/>
      <c r="JFU7" s="473"/>
      <c r="JFV7" s="473"/>
      <c r="JFW7" s="473"/>
      <c r="JFX7" s="473"/>
      <c r="JFY7" s="473"/>
      <c r="JFZ7" s="473"/>
      <c r="JGA7" s="473"/>
      <c r="JGB7" s="473"/>
      <c r="JGC7" s="473"/>
      <c r="JGD7" s="473"/>
      <c r="JGE7" s="473"/>
      <c r="JGF7" s="473"/>
      <c r="JGG7" s="473"/>
      <c r="JGH7" s="473"/>
      <c r="JGI7" s="473"/>
      <c r="JGJ7" s="473"/>
      <c r="JGK7" s="473"/>
      <c r="JGL7" s="473"/>
      <c r="JGM7" s="473"/>
      <c r="JGN7" s="473"/>
      <c r="JGO7" s="473"/>
      <c r="JGP7" s="473"/>
      <c r="JGQ7" s="473"/>
      <c r="JGR7" s="473"/>
      <c r="JGS7" s="473"/>
      <c r="JGT7" s="473"/>
      <c r="JGU7" s="473"/>
      <c r="JGV7" s="473"/>
      <c r="JGW7" s="473"/>
      <c r="JGX7" s="473"/>
      <c r="JGY7" s="473"/>
      <c r="JGZ7" s="473"/>
      <c r="JHA7" s="473"/>
      <c r="JHB7" s="473"/>
      <c r="JHC7" s="473"/>
      <c r="JHD7" s="473"/>
      <c r="JHE7" s="473"/>
      <c r="JHF7" s="473"/>
      <c r="JHG7" s="473"/>
      <c r="JHH7" s="473"/>
      <c r="JHI7" s="473"/>
      <c r="JHJ7" s="473"/>
      <c r="JHK7" s="473"/>
      <c r="JHL7" s="473"/>
      <c r="JHM7" s="473"/>
      <c r="JHN7" s="473"/>
      <c r="JHO7" s="473"/>
      <c r="JHP7" s="473"/>
      <c r="JHQ7" s="473"/>
      <c r="JHR7" s="473"/>
      <c r="JHS7" s="473"/>
      <c r="JHT7" s="473"/>
      <c r="JHU7" s="473"/>
      <c r="JHV7" s="473"/>
      <c r="JHW7" s="473"/>
      <c r="JHX7" s="473"/>
      <c r="JHY7" s="473"/>
      <c r="JHZ7" s="473"/>
      <c r="JIA7" s="473"/>
      <c r="JIB7" s="473"/>
      <c r="JIC7" s="473"/>
      <c r="JID7" s="473"/>
      <c r="JIE7" s="473"/>
      <c r="JIF7" s="473"/>
      <c r="JIG7" s="473"/>
      <c r="JIH7" s="473"/>
      <c r="JII7" s="473"/>
      <c r="JIJ7" s="473"/>
      <c r="JIK7" s="473"/>
      <c r="JIL7" s="473"/>
      <c r="JIM7" s="473"/>
      <c r="JIN7" s="473"/>
      <c r="JIO7" s="473"/>
      <c r="JIP7" s="473"/>
      <c r="JIQ7" s="473"/>
      <c r="JIR7" s="473"/>
      <c r="JIS7" s="473"/>
      <c r="JIT7" s="473"/>
      <c r="JIU7" s="473"/>
      <c r="JIV7" s="473"/>
      <c r="JIW7" s="473"/>
      <c r="JIX7" s="473"/>
      <c r="JIY7" s="473"/>
      <c r="JIZ7" s="473"/>
      <c r="JJA7" s="473"/>
      <c r="JJB7" s="473"/>
      <c r="JJC7" s="473"/>
      <c r="JJD7" s="473"/>
      <c r="JJE7" s="473"/>
      <c r="JJF7" s="473"/>
      <c r="JJG7" s="473"/>
      <c r="JJH7" s="473"/>
      <c r="JJI7" s="473"/>
      <c r="JJJ7" s="473"/>
      <c r="JJK7" s="473"/>
      <c r="JJL7" s="473"/>
      <c r="JJM7" s="473"/>
      <c r="JJN7" s="473"/>
      <c r="JJO7" s="473"/>
      <c r="JJP7" s="473"/>
      <c r="JJQ7" s="473"/>
      <c r="JJR7" s="473"/>
      <c r="JJS7" s="473"/>
      <c r="JJT7" s="473"/>
      <c r="JJU7" s="473"/>
      <c r="JJV7" s="473"/>
      <c r="JJW7" s="473"/>
      <c r="JJX7" s="473"/>
      <c r="JJY7" s="473"/>
      <c r="JJZ7" s="473"/>
      <c r="JKA7" s="473"/>
      <c r="JKB7" s="473"/>
      <c r="JKC7" s="473"/>
      <c r="JKD7" s="473"/>
      <c r="JKE7" s="473"/>
      <c r="JKF7" s="473"/>
      <c r="JKG7" s="473"/>
      <c r="JKH7" s="473"/>
      <c r="JKI7" s="473"/>
      <c r="JKJ7" s="473"/>
      <c r="JKK7" s="473"/>
      <c r="JKL7" s="473"/>
      <c r="JKM7" s="473"/>
      <c r="JKN7" s="473"/>
      <c r="JKO7" s="473"/>
      <c r="JKP7" s="473"/>
      <c r="JKQ7" s="473"/>
      <c r="JKR7" s="473"/>
      <c r="JKS7" s="473"/>
      <c r="JKT7" s="473"/>
      <c r="JKU7" s="473"/>
      <c r="JKV7" s="473"/>
      <c r="JKW7" s="473"/>
      <c r="JKX7" s="473"/>
      <c r="JKY7" s="473"/>
      <c r="JKZ7" s="473"/>
      <c r="JLA7" s="473"/>
      <c r="JLB7" s="473"/>
      <c r="JLC7" s="473"/>
      <c r="JLD7" s="473"/>
      <c r="JLE7" s="473"/>
      <c r="JLF7" s="473"/>
      <c r="JLG7" s="473"/>
      <c r="JLH7" s="473"/>
      <c r="JLI7" s="473"/>
      <c r="JLJ7" s="473"/>
      <c r="JLK7" s="473"/>
      <c r="JLL7" s="473"/>
      <c r="JLM7" s="473"/>
      <c r="JLN7" s="473"/>
      <c r="JLO7" s="473"/>
      <c r="JLP7" s="473"/>
      <c r="JLQ7" s="473"/>
      <c r="JLR7" s="473"/>
      <c r="JLS7" s="473"/>
      <c r="JLT7" s="473"/>
      <c r="JLU7" s="473"/>
      <c r="JLV7" s="473"/>
      <c r="JLW7" s="473"/>
      <c r="JLX7" s="473"/>
      <c r="JLY7" s="473"/>
      <c r="JLZ7" s="473"/>
      <c r="JMA7" s="473"/>
      <c r="JMB7" s="473"/>
      <c r="JMC7" s="473"/>
      <c r="JMD7" s="473"/>
      <c r="JME7" s="473"/>
      <c r="JMF7" s="473"/>
      <c r="JMG7" s="473"/>
      <c r="JMH7" s="473"/>
      <c r="JMI7" s="473"/>
      <c r="JMJ7" s="473"/>
      <c r="JMK7" s="473"/>
      <c r="JML7" s="473"/>
      <c r="JMM7" s="473"/>
      <c r="JMN7" s="473"/>
      <c r="JMO7" s="473"/>
      <c r="JMP7" s="473"/>
      <c r="JMQ7" s="473"/>
      <c r="JMR7" s="473"/>
      <c r="JMS7" s="473"/>
      <c r="JMT7" s="473"/>
      <c r="JMU7" s="473"/>
      <c r="JMV7" s="473"/>
      <c r="JMW7" s="473"/>
      <c r="JMX7" s="473"/>
      <c r="JMY7" s="473"/>
      <c r="JMZ7" s="473"/>
      <c r="JNA7" s="473"/>
      <c r="JNB7" s="473"/>
      <c r="JNC7" s="473"/>
      <c r="JND7" s="473"/>
      <c r="JNE7" s="473"/>
      <c r="JNF7" s="473"/>
      <c r="JNG7" s="473"/>
      <c r="JNH7" s="473"/>
      <c r="JNI7" s="473"/>
      <c r="JNJ7" s="473"/>
      <c r="JNK7" s="473"/>
      <c r="JNL7" s="473"/>
      <c r="JNM7" s="473"/>
      <c r="JNN7" s="473"/>
      <c r="JNO7" s="473"/>
      <c r="JNP7" s="473"/>
      <c r="JNQ7" s="473"/>
      <c r="JNR7" s="473"/>
      <c r="JNS7" s="473"/>
      <c r="JNT7" s="473"/>
      <c r="JNU7" s="473"/>
      <c r="JNV7" s="473"/>
      <c r="JNW7" s="473"/>
      <c r="JNX7" s="473"/>
      <c r="JNY7" s="473"/>
      <c r="JNZ7" s="473"/>
      <c r="JOA7" s="473"/>
      <c r="JOB7" s="473"/>
      <c r="JOC7" s="473"/>
      <c r="JOD7" s="473"/>
      <c r="JOE7" s="473"/>
      <c r="JOF7" s="473"/>
      <c r="JOG7" s="473"/>
      <c r="JOH7" s="473"/>
      <c r="JOI7" s="473"/>
      <c r="JOJ7" s="473"/>
      <c r="JOK7" s="473"/>
      <c r="JOL7" s="473"/>
      <c r="JOM7" s="473"/>
      <c r="JON7" s="473"/>
      <c r="JOO7" s="473"/>
      <c r="JOP7" s="473"/>
      <c r="JOQ7" s="473"/>
      <c r="JOR7" s="473"/>
      <c r="JOS7" s="473"/>
      <c r="JOT7" s="473"/>
      <c r="JOU7" s="473"/>
      <c r="JOV7" s="473"/>
      <c r="JOW7" s="473"/>
      <c r="JOX7" s="473"/>
      <c r="JOY7" s="473"/>
      <c r="JOZ7" s="473"/>
      <c r="JPA7" s="473"/>
      <c r="JPB7" s="473"/>
      <c r="JPC7" s="473"/>
      <c r="JPD7" s="473"/>
      <c r="JPE7" s="473"/>
      <c r="JPF7" s="473"/>
      <c r="JPG7" s="473"/>
      <c r="JPH7" s="473"/>
      <c r="JPI7" s="473"/>
      <c r="JPJ7" s="473"/>
      <c r="JPK7" s="473"/>
      <c r="JPL7" s="473"/>
      <c r="JPM7" s="473"/>
      <c r="JPN7" s="473"/>
      <c r="JPO7" s="473"/>
      <c r="JPP7" s="473"/>
      <c r="JPQ7" s="473"/>
      <c r="JPR7" s="473"/>
      <c r="JPS7" s="473"/>
      <c r="JPT7" s="473"/>
      <c r="JPU7" s="473"/>
      <c r="JPV7" s="473"/>
      <c r="JPW7" s="473"/>
      <c r="JPX7" s="473"/>
      <c r="JPY7" s="473"/>
      <c r="JPZ7" s="473"/>
      <c r="JQA7" s="473"/>
      <c r="JQB7" s="473"/>
      <c r="JQC7" s="473"/>
      <c r="JQD7" s="473"/>
      <c r="JQE7" s="473"/>
      <c r="JQF7" s="473"/>
      <c r="JQG7" s="473"/>
      <c r="JQH7" s="473"/>
      <c r="JQI7" s="473"/>
      <c r="JQJ7" s="473"/>
      <c r="JQK7" s="473"/>
      <c r="JQL7" s="473"/>
      <c r="JQM7" s="473"/>
      <c r="JQN7" s="473"/>
      <c r="JQO7" s="473"/>
      <c r="JQP7" s="473"/>
      <c r="JQQ7" s="473"/>
      <c r="JQR7" s="473"/>
      <c r="JQS7" s="473"/>
      <c r="JQT7" s="473"/>
      <c r="JQU7" s="473"/>
      <c r="JQV7" s="473"/>
      <c r="JQW7" s="473"/>
      <c r="JQX7" s="473"/>
      <c r="JQY7" s="473"/>
      <c r="JQZ7" s="473"/>
      <c r="JRA7" s="473"/>
      <c r="JRB7" s="473"/>
      <c r="JRC7" s="473"/>
      <c r="JRD7" s="473"/>
      <c r="JRE7" s="473"/>
      <c r="JRF7" s="473"/>
      <c r="JRG7" s="473"/>
      <c r="JRH7" s="473"/>
      <c r="JRI7" s="473"/>
      <c r="JRJ7" s="473"/>
      <c r="JRK7" s="473"/>
      <c r="JRL7" s="473"/>
      <c r="JRM7" s="473"/>
      <c r="JRN7" s="473"/>
      <c r="JRO7" s="473"/>
      <c r="JRP7" s="473"/>
      <c r="JRQ7" s="473"/>
      <c r="JRR7" s="473"/>
      <c r="JRS7" s="473"/>
      <c r="JRT7" s="473"/>
      <c r="JRU7" s="473"/>
      <c r="JRV7" s="473"/>
      <c r="JRW7" s="473"/>
      <c r="JRX7" s="473"/>
      <c r="JRY7" s="473"/>
      <c r="JRZ7" s="473"/>
      <c r="JSA7" s="473"/>
      <c r="JSB7" s="473"/>
      <c r="JSC7" s="473"/>
      <c r="JSD7" s="473"/>
      <c r="JSE7" s="473"/>
      <c r="JSF7" s="473"/>
      <c r="JSG7" s="473"/>
      <c r="JSH7" s="473"/>
      <c r="JSI7" s="473"/>
      <c r="JSJ7" s="473"/>
      <c r="JSK7" s="473"/>
      <c r="JSL7" s="473"/>
      <c r="JSM7" s="473"/>
      <c r="JSN7" s="473"/>
      <c r="JSO7" s="473"/>
      <c r="JSP7" s="473"/>
      <c r="JSQ7" s="473"/>
      <c r="JSR7" s="473"/>
      <c r="JSS7" s="473"/>
      <c r="JST7" s="473"/>
      <c r="JSU7" s="473"/>
      <c r="JSV7" s="473"/>
      <c r="JSW7" s="473"/>
      <c r="JSX7" s="473"/>
      <c r="JSY7" s="473"/>
      <c r="JSZ7" s="473"/>
      <c r="JTA7" s="473"/>
      <c r="JTB7" s="473"/>
      <c r="JTC7" s="473"/>
      <c r="JTD7" s="473"/>
      <c r="JTE7" s="473"/>
      <c r="JTF7" s="473"/>
      <c r="JTG7" s="473"/>
      <c r="JTH7" s="473"/>
      <c r="JTI7" s="473"/>
      <c r="JTJ7" s="473"/>
      <c r="JTK7" s="473"/>
      <c r="JTL7" s="473"/>
      <c r="JTM7" s="473"/>
      <c r="JTN7" s="473"/>
      <c r="JTO7" s="473"/>
      <c r="JTP7" s="473"/>
      <c r="JTQ7" s="473"/>
      <c r="JTR7" s="473"/>
      <c r="JTS7" s="473"/>
      <c r="JTT7" s="473"/>
      <c r="JTU7" s="473"/>
      <c r="JTV7" s="473"/>
      <c r="JTW7" s="473"/>
      <c r="JTX7" s="473"/>
      <c r="JTY7" s="473"/>
      <c r="JTZ7" s="473"/>
      <c r="JUA7" s="473"/>
      <c r="JUB7" s="473"/>
      <c r="JUC7" s="473"/>
      <c r="JUD7" s="473"/>
      <c r="JUE7" s="473"/>
      <c r="JUF7" s="473"/>
      <c r="JUG7" s="473"/>
      <c r="JUH7" s="473"/>
      <c r="JUI7" s="473"/>
      <c r="JUJ7" s="473"/>
      <c r="JUK7" s="473"/>
      <c r="JUL7" s="473"/>
      <c r="JUM7" s="473"/>
      <c r="JUN7" s="473"/>
      <c r="JUO7" s="473"/>
      <c r="JUP7" s="473"/>
      <c r="JUQ7" s="473"/>
      <c r="JUR7" s="473"/>
      <c r="JUS7" s="473"/>
      <c r="JUT7" s="473"/>
      <c r="JUU7" s="473"/>
      <c r="JUV7" s="473"/>
      <c r="JUW7" s="473"/>
      <c r="JUX7" s="473"/>
      <c r="JUY7" s="473"/>
      <c r="JUZ7" s="473"/>
      <c r="JVA7" s="473"/>
      <c r="JVB7" s="473"/>
      <c r="JVC7" s="473"/>
      <c r="JVD7" s="473"/>
      <c r="JVE7" s="473"/>
      <c r="JVF7" s="473"/>
      <c r="JVG7" s="473"/>
      <c r="JVH7" s="473"/>
      <c r="JVI7" s="473"/>
      <c r="JVJ7" s="473"/>
      <c r="JVK7" s="473"/>
      <c r="JVL7" s="473"/>
      <c r="JVM7" s="473"/>
      <c r="JVN7" s="473"/>
      <c r="JVO7" s="473"/>
      <c r="JVP7" s="473"/>
      <c r="JVQ7" s="473"/>
      <c r="JVR7" s="473"/>
      <c r="JVS7" s="473"/>
      <c r="JVT7" s="473"/>
      <c r="JVU7" s="473"/>
      <c r="JVV7" s="473"/>
      <c r="JVW7" s="473"/>
      <c r="JVX7" s="473"/>
      <c r="JVY7" s="473"/>
      <c r="JVZ7" s="473"/>
      <c r="JWA7" s="473"/>
      <c r="JWB7" s="473"/>
      <c r="JWC7" s="473"/>
      <c r="JWD7" s="473"/>
      <c r="JWE7" s="473"/>
      <c r="JWF7" s="473"/>
      <c r="JWG7" s="473"/>
      <c r="JWH7" s="473"/>
      <c r="JWI7" s="473"/>
      <c r="JWJ7" s="473"/>
      <c r="JWK7" s="473"/>
      <c r="JWL7" s="473"/>
      <c r="JWM7" s="473"/>
      <c r="JWN7" s="473"/>
      <c r="JWO7" s="473"/>
      <c r="JWP7" s="473"/>
      <c r="JWQ7" s="473"/>
      <c r="JWR7" s="473"/>
      <c r="JWS7" s="473"/>
      <c r="JWT7" s="473"/>
      <c r="JWU7" s="473"/>
      <c r="JWV7" s="473"/>
      <c r="JWW7" s="473"/>
      <c r="JWX7" s="473"/>
      <c r="JWY7" s="473"/>
      <c r="JWZ7" s="473"/>
      <c r="JXA7" s="473"/>
      <c r="JXB7" s="473"/>
      <c r="JXC7" s="473"/>
      <c r="JXD7" s="473"/>
      <c r="JXE7" s="473"/>
      <c r="JXF7" s="473"/>
      <c r="JXG7" s="473"/>
      <c r="JXH7" s="473"/>
      <c r="JXI7" s="473"/>
      <c r="JXJ7" s="473"/>
      <c r="JXK7" s="473"/>
      <c r="JXL7" s="473"/>
      <c r="JXM7" s="473"/>
      <c r="JXN7" s="473"/>
      <c r="JXO7" s="473"/>
      <c r="JXP7" s="473"/>
      <c r="JXQ7" s="473"/>
      <c r="JXR7" s="473"/>
      <c r="JXS7" s="473"/>
      <c r="JXT7" s="473"/>
      <c r="JXU7" s="473"/>
      <c r="JXV7" s="473"/>
      <c r="JXW7" s="473"/>
      <c r="JXX7" s="473"/>
      <c r="JXY7" s="473"/>
      <c r="JXZ7" s="473"/>
      <c r="JYA7" s="473"/>
      <c r="JYB7" s="473"/>
      <c r="JYC7" s="473"/>
      <c r="JYD7" s="473"/>
      <c r="JYE7" s="473"/>
      <c r="JYF7" s="473"/>
      <c r="JYG7" s="473"/>
      <c r="JYH7" s="473"/>
      <c r="JYI7" s="473"/>
      <c r="JYJ7" s="473"/>
      <c r="JYK7" s="473"/>
      <c r="JYL7" s="473"/>
      <c r="JYM7" s="473"/>
      <c r="JYN7" s="473"/>
      <c r="JYO7" s="473"/>
      <c r="JYP7" s="473"/>
      <c r="JYQ7" s="473"/>
      <c r="JYR7" s="473"/>
      <c r="JYS7" s="473"/>
      <c r="JYT7" s="473"/>
      <c r="JYU7" s="473"/>
      <c r="JYV7" s="473"/>
      <c r="JYW7" s="473"/>
      <c r="JYX7" s="473"/>
      <c r="JYY7" s="473"/>
      <c r="JYZ7" s="473"/>
      <c r="JZA7" s="473"/>
      <c r="JZB7" s="473"/>
      <c r="JZC7" s="473"/>
      <c r="JZD7" s="473"/>
      <c r="JZE7" s="473"/>
      <c r="JZF7" s="473"/>
      <c r="JZG7" s="473"/>
      <c r="JZH7" s="473"/>
      <c r="JZI7" s="473"/>
      <c r="JZJ7" s="473"/>
      <c r="JZK7" s="473"/>
      <c r="JZL7" s="473"/>
      <c r="JZM7" s="473"/>
      <c r="JZN7" s="473"/>
      <c r="JZO7" s="473"/>
      <c r="JZP7" s="473"/>
      <c r="JZQ7" s="473"/>
      <c r="JZR7" s="473"/>
      <c r="JZS7" s="473"/>
      <c r="JZT7" s="473"/>
      <c r="JZU7" s="473"/>
      <c r="JZV7" s="473"/>
      <c r="JZW7" s="473"/>
      <c r="JZX7" s="473"/>
      <c r="JZY7" s="473"/>
      <c r="JZZ7" s="473"/>
      <c r="KAA7" s="473"/>
      <c r="KAB7" s="473"/>
      <c r="KAC7" s="473"/>
      <c r="KAD7" s="473"/>
      <c r="KAE7" s="473"/>
      <c r="KAF7" s="473"/>
      <c r="KAG7" s="473"/>
      <c r="KAH7" s="473"/>
      <c r="KAI7" s="473"/>
      <c r="KAJ7" s="473"/>
      <c r="KAK7" s="473"/>
      <c r="KAL7" s="473"/>
      <c r="KAM7" s="473"/>
      <c r="KAN7" s="473"/>
      <c r="KAO7" s="473"/>
      <c r="KAP7" s="473"/>
      <c r="KAQ7" s="473"/>
      <c r="KAR7" s="473"/>
      <c r="KAS7" s="473"/>
      <c r="KAT7" s="473"/>
      <c r="KAU7" s="473"/>
      <c r="KAV7" s="473"/>
      <c r="KAW7" s="473"/>
      <c r="KAX7" s="473"/>
      <c r="KAY7" s="473"/>
      <c r="KAZ7" s="473"/>
      <c r="KBA7" s="473"/>
      <c r="KBB7" s="473"/>
      <c r="KBC7" s="473"/>
      <c r="KBD7" s="473"/>
      <c r="KBE7" s="473"/>
      <c r="KBF7" s="473"/>
      <c r="KBG7" s="473"/>
      <c r="KBH7" s="473"/>
      <c r="KBI7" s="473"/>
      <c r="KBJ7" s="473"/>
      <c r="KBK7" s="473"/>
      <c r="KBL7" s="473"/>
      <c r="KBM7" s="473"/>
      <c r="KBN7" s="473"/>
      <c r="KBO7" s="473"/>
      <c r="KBP7" s="473"/>
      <c r="KBQ7" s="473"/>
      <c r="KBR7" s="473"/>
      <c r="KBS7" s="473"/>
      <c r="KBT7" s="473"/>
      <c r="KBU7" s="473"/>
      <c r="KBV7" s="473"/>
      <c r="KBW7" s="473"/>
      <c r="KBX7" s="473"/>
      <c r="KBY7" s="473"/>
      <c r="KBZ7" s="473"/>
      <c r="KCA7" s="473"/>
      <c r="KCB7" s="473"/>
      <c r="KCC7" s="473"/>
      <c r="KCD7" s="473"/>
      <c r="KCE7" s="473"/>
      <c r="KCF7" s="473"/>
      <c r="KCG7" s="473"/>
      <c r="KCH7" s="473"/>
      <c r="KCI7" s="473"/>
      <c r="KCJ7" s="473"/>
      <c r="KCK7" s="473"/>
      <c r="KCL7" s="473"/>
      <c r="KCM7" s="473"/>
      <c r="KCN7" s="473"/>
      <c r="KCO7" s="473"/>
      <c r="KCP7" s="473"/>
      <c r="KCQ7" s="473"/>
      <c r="KCR7" s="473"/>
      <c r="KCS7" s="473"/>
      <c r="KCT7" s="473"/>
      <c r="KCU7" s="473"/>
      <c r="KCV7" s="473"/>
      <c r="KCW7" s="473"/>
      <c r="KCX7" s="473"/>
      <c r="KCY7" s="473"/>
      <c r="KCZ7" s="473"/>
      <c r="KDA7" s="473"/>
      <c r="KDB7" s="473"/>
      <c r="KDC7" s="473"/>
      <c r="KDD7" s="473"/>
      <c r="KDE7" s="473"/>
      <c r="KDF7" s="473"/>
      <c r="KDG7" s="473"/>
      <c r="KDH7" s="473"/>
      <c r="KDI7" s="473"/>
      <c r="KDJ7" s="473"/>
      <c r="KDK7" s="473"/>
      <c r="KDL7" s="473"/>
      <c r="KDM7" s="473"/>
      <c r="KDN7" s="473"/>
      <c r="KDO7" s="473"/>
      <c r="KDP7" s="473"/>
      <c r="KDQ7" s="473"/>
      <c r="KDR7" s="473"/>
      <c r="KDS7" s="473"/>
      <c r="KDT7" s="473"/>
      <c r="KDU7" s="473"/>
      <c r="KDV7" s="473"/>
      <c r="KDW7" s="473"/>
      <c r="KDX7" s="473"/>
      <c r="KDY7" s="473"/>
      <c r="KDZ7" s="473"/>
      <c r="KEA7" s="473"/>
      <c r="KEB7" s="473"/>
      <c r="KEC7" s="473"/>
      <c r="KED7" s="473"/>
      <c r="KEE7" s="473"/>
      <c r="KEF7" s="473"/>
      <c r="KEG7" s="473"/>
      <c r="KEH7" s="473"/>
      <c r="KEI7" s="473"/>
      <c r="KEJ7" s="473"/>
      <c r="KEK7" s="473"/>
      <c r="KEL7" s="473"/>
      <c r="KEM7" s="473"/>
      <c r="KEN7" s="473"/>
      <c r="KEO7" s="473"/>
      <c r="KEP7" s="473"/>
      <c r="KEQ7" s="473"/>
      <c r="KER7" s="473"/>
      <c r="KES7" s="473"/>
      <c r="KET7" s="473"/>
      <c r="KEU7" s="473"/>
      <c r="KEV7" s="473"/>
      <c r="KEW7" s="473"/>
      <c r="KEX7" s="473"/>
      <c r="KEY7" s="473"/>
      <c r="KEZ7" s="473"/>
      <c r="KFA7" s="473"/>
      <c r="KFB7" s="473"/>
      <c r="KFC7" s="473"/>
      <c r="KFD7" s="473"/>
      <c r="KFE7" s="473"/>
      <c r="KFF7" s="473"/>
      <c r="KFG7" s="473"/>
      <c r="KFH7" s="473"/>
      <c r="KFI7" s="473"/>
      <c r="KFJ7" s="473"/>
      <c r="KFK7" s="473"/>
      <c r="KFL7" s="473"/>
      <c r="KFM7" s="473"/>
      <c r="KFN7" s="473"/>
      <c r="KFO7" s="473"/>
      <c r="KFP7" s="473"/>
      <c r="KFQ7" s="473"/>
      <c r="KFR7" s="473"/>
      <c r="KFS7" s="473"/>
      <c r="KFT7" s="473"/>
      <c r="KFU7" s="473"/>
      <c r="KFV7" s="473"/>
      <c r="KFW7" s="473"/>
      <c r="KFX7" s="473"/>
      <c r="KFY7" s="473"/>
      <c r="KFZ7" s="473"/>
      <c r="KGA7" s="473"/>
      <c r="KGB7" s="473"/>
      <c r="KGC7" s="473"/>
      <c r="KGD7" s="473"/>
      <c r="KGE7" s="473"/>
      <c r="KGF7" s="473"/>
      <c r="KGG7" s="473"/>
      <c r="KGH7" s="473"/>
      <c r="KGI7" s="473"/>
      <c r="KGJ7" s="473"/>
      <c r="KGK7" s="473"/>
      <c r="KGL7" s="473"/>
      <c r="KGM7" s="473"/>
      <c r="KGN7" s="473"/>
      <c r="KGO7" s="473"/>
      <c r="KGP7" s="473"/>
      <c r="KGQ7" s="473"/>
      <c r="KGR7" s="473"/>
      <c r="KGS7" s="473"/>
      <c r="KGT7" s="473"/>
      <c r="KGU7" s="473"/>
      <c r="KGV7" s="473"/>
      <c r="KGW7" s="473"/>
      <c r="KGX7" s="473"/>
      <c r="KGY7" s="473"/>
      <c r="KGZ7" s="473"/>
      <c r="KHA7" s="473"/>
      <c r="KHB7" s="473"/>
      <c r="KHC7" s="473"/>
      <c r="KHD7" s="473"/>
      <c r="KHE7" s="473"/>
      <c r="KHF7" s="473"/>
      <c r="KHG7" s="473"/>
      <c r="KHH7" s="473"/>
      <c r="KHI7" s="473"/>
      <c r="KHJ7" s="473"/>
      <c r="KHK7" s="473"/>
      <c r="KHL7" s="473"/>
      <c r="KHM7" s="473"/>
      <c r="KHN7" s="473"/>
      <c r="KHO7" s="473"/>
      <c r="KHP7" s="473"/>
      <c r="KHQ7" s="473"/>
      <c r="KHR7" s="473"/>
      <c r="KHS7" s="473"/>
      <c r="KHT7" s="473"/>
      <c r="KHU7" s="473"/>
      <c r="KHV7" s="473"/>
      <c r="KHW7" s="473"/>
      <c r="KHX7" s="473"/>
      <c r="KHY7" s="473"/>
      <c r="KHZ7" s="473"/>
      <c r="KIA7" s="473"/>
      <c r="KIB7" s="473"/>
      <c r="KIC7" s="473"/>
      <c r="KID7" s="473"/>
      <c r="KIE7" s="473"/>
      <c r="KIF7" s="473"/>
      <c r="KIG7" s="473"/>
      <c r="KIH7" s="473"/>
      <c r="KII7" s="473"/>
      <c r="KIJ7" s="473"/>
      <c r="KIK7" s="473"/>
      <c r="KIL7" s="473"/>
      <c r="KIM7" s="473"/>
      <c r="KIN7" s="473"/>
      <c r="KIO7" s="473"/>
      <c r="KIP7" s="473"/>
      <c r="KIQ7" s="473"/>
      <c r="KIR7" s="473"/>
      <c r="KIS7" s="473"/>
      <c r="KIT7" s="473"/>
      <c r="KIU7" s="473"/>
      <c r="KIV7" s="473"/>
      <c r="KIW7" s="473"/>
      <c r="KIX7" s="473"/>
      <c r="KIY7" s="473"/>
      <c r="KIZ7" s="473"/>
      <c r="KJA7" s="473"/>
      <c r="KJB7" s="473"/>
      <c r="KJC7" s="473"/>
      <c r="KJD7" s="473"/>
      <c r="KJE7" s="473"/>
      <c r="KJF7" s="473"/>
      <c r="KJG7" s="473"/>
      <c r="KJH7" s="473"/>
      <c r="KJI7" s="473"/>
      <c r="KJJ7" s="473"/>
      <c r="KJK7" s="473"/>
      <c r="KJL7" s="473"/>
      <c r="KJM7" s="473"/>
      <c r="KJN7" s="473"/>
      <c r="KJO7" s="473"/>
      <c r="KJP7" s="473"/>
      <c r="KJQ7" s="473"/>
      <c r="KJR7" s="473"/>
      <c r="KJS7" s="473"/>
      <c r="KJT7" s="473"/>
      <c r="KJU7" s="473"/>
      <c r="KJV7" s="473"/>
      <c r="KJW7" s="473"/>
      <c r="KJX7" s="473"/>
      <c r="KJY7" s="473"/>
      <c r="KJZ7" s="473"/>
      <c r="KKA7" s="473"/>
      <c r="KKB7" s="473"/>
      <c r="KKC7" s="473"/>
      <c r="KKD7" s="473"/>
      <c r="KKE7" s="473"/>
      <c r="KKF7" s="473"/>
      <c r="KKG7" s="473"/>
      <c r="KKH7" s="473"/>
      <c r="KKI7" s="473"/>
      <c r="KKJ7" s="473"/>
      <c r="KKK7" s="473"/>
      <c r="KKL7" s="473"/>
      <c r="KKM7" s="473"/>
      <c r="KKN7" s="473"/>
      <c r="KKO7" s="473"/>
      <c r="KKP7" s="473"/>
      <c r="KKQ7" s="473"/>
      <c r="KKR7" s="473"/>
      <c r="KKS7" s="473"/>
      <c r="KKT7" s="473"/>
      <c r="KKU7" s="473"/>
      <c r="KKV7" s="473"/>
      <c r="KKW7" s="473"/>
      <c r="KKX7" s="473"/>
      <c r="KKY7" s="473"/>
      <c r="KKZ7" s="473"/>
      <c r="KLA7" s="473"/>
      <c r="KLB7" s="473"/>
      <c r="KLC7" s="473"/>
      <c r="KLD7" s="473"/>
      <c r="KLE7" s="473"/>
      <c r="KLF7" s="473"/>
      <c r="KLG7" s="473"/>
      <c r="KLH7" s="473"/>
      <c r="KLI7" s="473"/>
      <c r="KLJ7" s="473"/>
      <c r="KLK7" s="473"/>
      <c r="KLL7" s="473"/>
      <c r="KLM7" s="473"/>
      <c r="KLN7" s="473"/>
      <c r="KLO7" s="473"/>
      <c r="KLP7" s="473"/>
      <c r="KLQ7" s="473"/>
      <c r="KLR7" s="473"/>
      <c r="KLS7" s="473"/>
      <c r="KLT7" s="473"/>
      <c r="KLU7" s="473"/>
      <c r="KLV7" s="473"/>
      <c r="KLW7" s="473"/>
      <c r="KLX7" s="473"/>
      <c r="KLY7" s="473"/>
      <c r="KLZ7" s="473"/>
      <c r="KMA7" s="473"/>
      <c r="KMB7" s="473"/>
      <c r="KMC7" s="473"/>
      <c r="KMD7" s="473"/>
      <c r="KME7" s="473"/>
      <c r="KMF7" s="473"/>
      <c r="KMG7" s="473"/>
      <c r="KMH7" s="473"/>
      <c r="KMI7" s="473"/>
      <c r="KMJ7" s="473"/>
      <c r="KMK7" s="473"/>
      <c r="KML7" s="473"/>
      <c r="KMM7" s="473"/>
      <c r="KMN7" s="473"/>
      <c r="KMO7" s="473"/>
      <c r="KMP7" s="473"/>
      <c r="KMQ7" s="473"/>
      <c r="KMR7" s="473"/>
      <c r="KMS7" s="473"/>
      <c r="KMT7" s="473"/>
      <c r="KMU7" s="473"/>
      <c r="KMV7" s="473"/>
      <c r="KMW7" s="473"/>
      <c r="KMX7" s="473"/>
      <c r="KMY7" s="473"/>
      <c r="KMZ7" s="473"/>
      <c r="KNA7" s="473"/>
      <c r="KNB7" s="473"/>
      <c r="KNC7" s="473"/>
      <c r="KND7" s="473"/>
      <c r="KNE7" s="473"/>
      <c r="KNF7" s="473"/>
      <c r="KNG7" s="473"/>
      <c r="KNH7" s="473"/>
      <c r="KNI7" s="473"/>
      <c r="KNJ7" s="473"/>
      <c r="KNK7" s="473"/>
      <c r="KNL7" s="473"/>
      <c r="KNM7" s="473"/>
      <c r="KNN7" s="473"/>
      <c r="KNO7" s="473"/>
      <c r="KNP7" s="473"/>
      <c r="KNQ7" s="473"/>
      <c r="KNR7" s="473"/>
      <c r="KNS7" s="473"/>
      <c r="KNT7" s="473"/>
      <c r="KNU7" s="473"/>
      <c r="KNV7" s="473"/>
      <c r="KNW7" s="473"/>
      <c r="KNX7" s="473"/>
      <c r="KNY7" s="473"/>
      <c r="KNZ7" s="473"/>
      <c r="KOA7" s="473"/>
      <c r="KOB7" s="473"/>
      <c r="KOC7" s="473"/>
      <c r="KOD7" s="473"/>
      <c r="KOE7" s="473"/>
      <c r="KOF7" s="473"/>
      <c r="KOG7" s="473"/>
      <c r="KOH7" s="473"/>
      <c r="KOI7" s="473"/>
      <c r="KOJ7" s="473"/>
      <c r="KOK7" s="473"/>
      <c r="KOL7" s="473"/>
      <c r="KOM7" s="473"/>
      <c r="KON7" s="473"/>
      <c r="KOO7" s="473"/>
      <c r="KOP7" s="473"/>
      <c r="KOQ7" s="473"/>
      <c r="KOR7" s="473"/>
      <c r="KOS7" s="473"/>
      <c r="KOT7" s="473"/>
      <c r="KOU7" s="473"/>
      <c r="KOV7" s="473"/>
      <c r="KOW7" s="473"/>
      <c r="KOX7" s="473"/>
      <c r="KOY7" s="473"/>
      <c r="KOZ7" s="473"/>
      <c r="KPA7" s="473"/>
      <c r="KPB7" s="473"/>
      <c r="KPC7" s="473"/>
      <c r="KPD7" s="473"/>
      <c r="KPE7" s="473"/>
      <c r="KPF7" s="473"/>
      <c r="KPG7" s="473"/>
      <c r="KPH7" s="473"/>
      <c r="KPI7" s="473"/>
      <c r="KPJ7" s="473"/>
      <c r="KPK7" s="473"/>
      <c r="KPL7" s="473"/>
      <c r="KPM7" s="473"/>
      <c r="KPN7" s="473"/>
      <c r="KPO7" s="473"/>
      <c r="KPP7" s="473"/>
      <c r="KPQ7" s="473"/>
      <c r="KPR7" s="473"/>
      <c r="KPS7" s="473"/>
      <c r="KPT7" s="473"/>
      <c r="KPU7" s="473"/>
      <c r="KPV7" s="473"/>
      <c r="KPW7" s="473"/>
      <c r="KPX7" s="473"/>
      <c r="KPY7" s="473"/>
      <c r="KPZ7" s="473"/>
      <c r="KQA7" s="473"/>
      <c r="KQB7" s="473"/>
      <c r="KQC7" s="473"/>
      <c r="KQD7" s="473"/>
      <c r="KQE7" s="473"/>
      <c r="KQF7" s="473"/>
      <c r="KQG7" s="473"/>
      <c r="KQH7" s="473"/>
      <c r="KQI7" s="473"/>
      <c r="KQJ7" s="473"/>
      <c r="KQK7" s="473"/>
      <c r="KQL7" s="473"/>
      <c r="KQM7" s="473"/>
      <c r="KQN7" s="473"/>
      <c r="KQO7" s="473"/>
      <c r="KQP7" s="473"/>
      <c r="KQQ7" s="473"/>
      <c r="KQR7" s="473"/>
      <c r="KQS7" s="473"/>
      <c r="KQT7" s="473"/>
      <c r="KQU7" s="473"/>
      <c r="KQV7" s="473"/>
      <c r="KQW7" s="473"/>
      <c r="KQX7" s="473"/>
      <c r="KQY7" s="473"/>
      <c r="KQZ7" s="473"/>
      <c r="KRA7" s="473"/>
      <c r="KRB7" s="473"/>
      <c r="KRC7" s="473"/>
      <c r="KRD7" s="473"/>
      <c r="KRE7" s="473"/>
      <c r="KRF7" s="473"/>
      <c r="KRG7" s="473"/>
      <c r="KRH7" s="473"/>
      <c r="KRI7" s="473"/>
      <c r="KRJ7" s="473"/>
      <c r="KRK7" s="473"/>
      <c r="KRL7" s="473"/>
      <c r="KRM7" s="473"/>
      <c r="KRN7" s="473"/>
      <c r="KRO7" s="473"/>
      <c r="KRP7" s="473"/>
      <c r="KRQ7" s="473"/>
      <c r="KRR7" s="473"/>
      <c r="KRS7" s="473"/>
      <c r="KRT7" s="473"/>
      <c r="KRU7" s="473"/>
      <c r="KRV7" s="473"/>
      <c r="KRW7" s="473"/>
      <c r="KRX7" s="473"/>
      <c r="KRY7" s="473"/>
      <c r="KRZ7" s="473"/>
      <c r="KSA7" s="473"/>
      <c r="KSB7" s="473"/>
      <c r="KSC7" s="473"/>
      <c r="KSD7" s="473"/>
      <c r="KSE7" s="473"/>
      <c r="KSF7" s="473"/>
      <c r="KSG7" s="473"/>
      <c r="KSH7" s="473"/>
      <c r="KSI7" s="473"/>
      <c r="KSJ7" s="473"/>
      <c r="KSK7" s="473"/>
      <c r="KSL7" s="473"/>
      <c r="KSM7" s="473"/>
      <c r="KSN7" s="473"/>
      <c r="KSO7" s="473"/>
      <c r="KSP7" s="473"/>
      <c r="KSQ7" s="473"/>
      <c r="KSR7" s="473"/>
      <c r="KSS7" s="473"/>
      <c r="KST7" s="473"/>
      <c r="KSU7" s="473"/>
      <c r="KSV7" s="473"/>
      <c r="KSW7" s="473"/>
      <c r="KSX7" s="473"/>
      <c r="KSY7" s="473"/>
      <c r="KSZ7" s="473"/>
      <c r="KTA7" s="473"/>
      <c r="KTB7" s="473"/>
      <c r="KTC7" s="473"/>
      <c r="KTD7" s="473"/>
      <c r="KTE7" s="473"/>
      <c r="KTF7" s="473"/>
      <c r="KTG7" s="473"/>
      <c r="KTH7" s="473"/>
      <c r="KTI7" s="473"/>
      <c r="KTJ7" s="473"/>
      <c r="KTK7" s="473"/>
      <c r="KTL7" s="473"/>
      <c r="KTM7" s="473"/>
      <c r="KTN7" s="473"/>
      <c r="KTO7" s="473"/>
      <c r="KTP7" s="473"/>
      <c r="KTQ7" s="473"/>
      <c r="KTR7" s="473"/>
      <c r="KTS7" s="473"/>
      <c r="KTT7" s="473"/>
      <c r="KTU7" s="473"/>
      <c r="KTV7" s="473"/>
      <c r="KTW7" s="473"/>
      <c r="KTX7" s="473"/>
      <c r="KTY7" s="473"/>
      <c r="KTZ7" s="473"/>
      <c r="KUA7" s="473"/>
      <c r="KUB7" s="473"/>
      <c r="KUC7" s="473"/>
      <c r="KUD7" s="473"/>
      <c r="KUE7" s="473"/>
      <c r="KUF7" s="473"/>
      <c r="KUG7" s="473"/>
      <c r="KUH7" s="473"/>
      <c r="KUI7" s="473"/>
      <c r="KUJ7" s="473"/>
      <c r="KUK7" s="473"/>
      <c r="KUL7" s="473"/>
      <c r="KUM7" s="473"/>
      <c r="KUN7" s="473"/>
      <c r="KUO7" s="473"/>
      <c r="KUP7" s="473"/>
      <c r="KUQ7" s="473"/>
      <c r="KUR7" s="473"/>
      <c r="KUS7" s="473"/>
      <c r="KUT7" s="473"/>
      <c r="KUU7" s="473"/>
      <c r="KUV7" s="473"/>
      <c r="KUW7" s="473"/>
      <c r="KUX7" s="473"/>
      <c r="KUY7" s="473"/>
      <c r="KUZ7" s="473"/>
      <c r="KVA7" s="473"/>
      <c r="KVB7" s="473"/>
      <c r="KVC7" s="473"/>
      <c r="KVD7" s="473"/>
      <c r="KVE7" s="473"/>
      <c r="KVF7" s="473"/>
      <c r="KVG7" s="473"/>
      <c r="KVH7" s="473"/>
      <c r="KVI7" s="473"/>
      <c r="KVJ7" s="473"/>
      <c r="KVK7" s="473"/>
      <c r="KVL7" s="473"/>
      <c r="KVM7" s="473"/>
      <c r="KVN7" s="473"/>
      <c r="KVO7" s="473"/>
      <c r="KVP7" s="473"/>
      <c r="KVQ7" s="473"/>
      <c r="KVR7" s="473"/>
      <c r="KVS7" s="473"/>
      <c r="KVT7" s="473"/>
      <c r="KVU7" s="473"/>
      <c r="KVV7" s="473"/>
      <c r="KVW7" s="473"/>
      <c r="KVX7" s="473"/>
      <c r="KVY7" s="473"/>
      <c r="KVZ7" s="473"/>
      <c r="KWA7" s="473"/>
      <c r="KWB7" s="473"/>
      <c r="KWC7" s="473"/>
      <c r="KWD7" s="473"/>
      <c r="KWE7" s="473"/>
      <c r="KWF7" s="473"/>
      <c r="KWG7" s="473"/>
      <c r="KWH7" s="473"/>
      <c r="KWI7" s="473"/>
      <c r="KWJ7" s="473"/>
      <c r="KWK7" s="473"/>
      <c r="KWL7" s="473"/>
      <c r="KWM7" s="473"/>
      <c r="KWN7" s="473"/>
      <c r="KWO7" s="473"/>
      <c r="KWP7" s="473"/>
      <c r="KWQ7" s="473"/>
      <c r="KWR7" s="473"/>
      <c r="KWS7" s="473"/>
      <c r="KWT7" s="473"/>
      <c r="KWU7" s="473"/>
      <c r="KWV7" s="473"/>
      <c r="KWW7" s="473"/>
      <c r="KWX7" s="473"/>
      <c r="KWY7" s="473"/>
      <c r="KWZ7" s="473"/>
      <c r="KXA7" s="473"/>
      <c r="KXB7" s="473"/>
      <c r="KXC7" s="473"/>
      <c r="KXD7" s="473"/>
      <c r="KXE7" s="473"/>
      <c r="KXF7" s="473"/>
      <c r="KXG7" s="473"/>
      <c r="KXH7" s="473"/>
      <c r="KXI7" s="473"/>
      <c r="KXJ7" s="473"/>
      <c r="KXK7" s="473"/>
      <c r="KXL7" s="473"/>
      <c r="KXM7" s="473"/>
      <c r="KXN7" s="473"/>
      <c r="KXO7" s="473"/>
      <c r="KXP7" s="473"/>
      <c r="KXQ7" s="473"/>
      <c r="KXR7" s="473"/>
      <c r="KXS7" s="473"/>
      <c r="KXT7" s="473"/>
      <c r="KXU7" s="473"/>
      <c r="KXV7" s="473"/>
      <c r="KXW7" s="473"/>
      <c r="KXX7" s="473"/>
      <c r="KXY7" s="473"/>
      <c r="KXZ7" s="473"/>
      <c r="KYA7" s="473"/>
      <c r="KYB7" s="473"/>
      <c r="KYC7" s="473"/>
      <c r="KYD7" s="473"/>
      <c r="KYE7" s="473"/>
      <c r="KYF7" s="473"/>
      <c r="KYG7" s="473"/>
      <c r="KYH7" s="473"/>
      <c r="KYI7" s="473"/>
      <c r="KYJ7" s="473"/>
      <c r="KYK7" s="473"/>
      <c r="KYL7" s="473"/>
      <c r="KYM7" s="473"/>
      <c r="KYN7" s="473"/>
      <c r="KYO7" s="473"/>
      <c r="KYP7" s="473"/>
      <c r="KYQ7" s="473"/>
      <c r="KYR7" s="473"/>
      <c r="KYS7" s="473"/>
      <c r="KYT7" s="473"/>
      <c r="KYU7" s="473"/>
      <c r="KYV7" s="473"/>
      <c r="KYW7" s="473"/>
      <c r="KYX7" s="473"/>
      <c r="KYY7" s="473"/>
      <c r="KYZ7" s="473"/>
      <c r="KZA7" s="473"/>
      <c r="KZB7" s="473"/>
      <c r="KZC7" s="473"/>
      <c r="KZD7" s="473"/>
      <c r="KZE7" s="473"/>
      <c r="KZF7" s="473"/>
      <c r="KZG7" s="473"/>
      <c r="KZH7" s="473"/>
      <c r="KZI7" s="473"/>
      <c r="KZJ7" s="473"/>
      <c r="KZK7" s="473"/>
      <c r="KZL7" s="473"/>
      <c r="KZM7" s="473"/>
      <c r="KZN7" s="473"/>
      <c r="KZO7" s="473"/>
      <c r="KZP7" s="473"/>
      <c r="KZQ7" s="473"/>
      <c r="KZR7" s="473"/>
      <c r="KZS7" s="473"/>
      <c r="KZT7" s="473"/>
      <c r="KZU7" s="473"/>
      <c r="KZV7" s="473"/>
      <c r="KZW7" s="473"/>
      <c r="KZX7" s="473"/>
      <c r="KZY7" s="473"/>
      <c r="KZZ7" s="473"/>
      <c r="LAA7" s="473"/>
      <c r="LAB7" s="473"/>
      <c r="LAC7" s="473"/>
      <c r="LAD7" s="473"/>
      <c r="LAE7" s="473"/>
      <c r="LAF7" s="473"/>
      <c r="LAG7" s="473"/>
      <c r="LAH7" s="473"/>
      <c r="LAI7" s="473"/>
      <c r="LAJ7" s="473"/>
      <c r="LAK7" s="473"/>
      <c r="LAL7" s="473"/>
      <c r="LAM7" s="473"/>
      <c r="LAN7" s="473"/>
      <c r="LAO7" s="473"/>
      <c r="LAP7" s="473"/>
      <c r="LAQ7" s="473"/>
      <c r="LAR7" s="473"/>
      <c r="LAS7" s="473"/>
      <c r="LAT7" s="473"/>
      <c r="LAU7" s="473"/>
      <c r="LAV7" s="473"/>
      <c r="LAW7" s="473"/>
      <c r="LAX7" s="473"/>
      <c r="LAY7" s="473"/>
      <c r="LAZ7" s="473"/>
      <c r="LBA7" s="473"/>
      <c r="LBB7" s="473"/>
      <c r="LBC7" s="473"/>
      <c r="LBD7" s="473"/>
      <c r="LBE7" s="473"/>
      <c r="LBF7" s="473"/>
      <c r="LBG7" s="473"/>
      <c r="LBH7" s="473"/>
      <c r="LBI7" s="473"/>
      <c r="LBJ7" s="473"/>
      <c r="LBK7" s="473"/>
      <c r="LBL7" s="473"/>
      <c r="LBM7" s="473"/>
      <c r="LBN7" s="473"/>
      <c r="LBO7" s="473"/>
      <c r="LBP7" s="473"/>
      <c r="LBQ7" s="473"/>
      <c r="LBR7" s="473"/>
      <c r="LBS7" s="473"/>
      <c r="LBT7" s="473"/>
      <c r="LBU7" s="473"/>
      <c r="LBV7" s="473"/>
      <c r="LBW7" s="473"/>
      <c r="LBX7" s="473"/>
      <c r="LBY7" s="473"/>
      <c r="LBZ7" s="473"/>
      <c r="LCA7" s="473"/>
      <c r="LCB7" s="473"/>
      <c r="LCC7" s="473"/>
      <c r="LCD7" s="473"/>
      <c r="LCE7" s="473"/>
      <c r="LCF7" s="473"/>
      <c r="LCG7" s="473"/>
      <c r="LCH7" s="473"/>
      <c r="LCI7" s="473"/>
      <c r="LCJ7" s="473"/>
      <c r="LCK7" s="473"/>
      <c r="LCL7" s="473"/>
      <c r="LCM7" s="473"/>
      <c r="LCN7" s="473"/>
      <c r="LCO7" s="473"/>
      <c r="LCP7" s="473"/>
      <c r="LCQ7" s="473"/>
      <c r="LCR7" s="473"/>
      <c r="LCS7" s="473"/>
      <c r="LCT7" s="473"/>
      <c r="LCU7" s="473"/>
      <c r="LCV7" s="473"/>
      <c r="LCW7" s="473"/>
      <c r="LCX7" s="473"/>
      <c r="LCY7" s="473"/>
      <c r="LCZ7" s="473"/>
      <c r="LDA7" s="473"/>
      <c r="LDB7" s="473"/>
      <c r="LDC7" s="473"/>
      <c r="LDD7" s="473"/>
      <c r="LDE7" s="473"/>
      <c r="LDF7" s="473"/>
      <c r="LDG7" s="473"/>
      <c r="LDH7" s="473"/>
      <c r="LDI7" s="473"/>
      <c r="LDJ7" s="473"/>
      <c r="LDK7" s="473"/>
      <c r="LDL7" s="473"/>
      <c r="LDM7" s="473"/>
      <c r="LDN7" s="473"/>
      <c r="LDO7" s="473"/>
      <c r="LDP7" s="473"/>
      <c r="LDQ7" s="473"/>
      <c r="LDR7" s="473"/>
      <c r="LDS7" s="473"/>
      <c r="LDT7" s="473"/>
      <c r="LDU7" s="473"/>
      <c r="LDV7" s="473"/>
      <c r="LDW7" s="473"/>
      <c r="LDX7" s="473"/>
      <c r="LDY7" s="473"/>
      <c r="LDZ7" s="473"/>
      <c r="LEA7" s="473"/>
      <c r="LEB7" s="473"/>
      <c r="LEC7" s="473"/>
      <c r="LED7" s="473"/>
      <c r="LEE7" s="473"/>
      <c r="LEF7" s="473"/>
      <c r="LEG7" s="473"/>
      <c r="LEH7" s="473"/>
      <c r="LEI7" s="473"/>
      <c r="LEJ7" s="473"/>
      <c r="LEK7" s="473"/>
      <c r="LEL7" s="473"/>
      <c r="LEM7" s="473"/>
      <c r="LEN7" s="473"/>
      <c r="LEO7" s="473"/>
      <c r="LEP7" s="473"/>
      <c r="LEQ7" s="473"/>
      <c r="LER7" s="473"/>
      <c r="LES7" s="473"/>
      <c r="LET7" s="473"/>
      <c r="LEU7" s="473"/>
      <c r="LEV7" s="473"/>
      <c r="LEW7" s="473"/>
      <c r="LEX7" s="473"/>
      <c r="LEY7" s="473"/>
      <c r="LEZ7" s="473"/>
      <c r="LFA7" s="473"/>
      <c r="LFB7" s="473"/>
      <c r="LFC7" s="473"/>
      <c r="LFD7" s="473"/>
      <c r="LFE7" s="473"/>
      <c r="LFF7" s="473"/>
      <c r="LFG7" s="473"/>
      <c r="LFH7" s="473"/>
      <c r="LFI7" s="473"/>
      <c r="LFJ7" s="473"/>
      <c r="LFK7" s="473"/>
      <c r="LFL7" s="473"/>
      <c r="LFM7" s="473"/>
      <c r="LFN7" s="473"/>
      <c r="LFO7" s="473"/>
      <c r="LFP7" s="473"/>
      <c r="LFQ7" s="473"/>
      <c r="LFR7" s="473"/>
      <c r="LFS7" s="473"/>
      <c r="LFT7" s="473"/>
      <c r="LFU7" s="473"/>
      <c r="LFV7" s="473"/>
      <c r="LFW7" s="473"/>
      <c r="LFX7" s="473"/>
      <c r="LFY7" s="473"/>
      <c r="LFZ7" s="473"/>
      <c r="LGA7" s="473"/>
      <c r="LGB7" s="473"/>
      <c r="LGC7" s="473"/>
      <c r="LGD7" s="473"/>
      <c r="LGE7" s="473"/>
      <c r="LGF7" s="473"/>
      <c r="LGG7" s="473"/>
      <c r="LGH7" s="473"/>
      <c r="LGI7" s="473"/>
      <c r="LGJ7" s="473"/>
      <c r="LGK7" s="473"/>
      <c r="LGL7" s="473"/>
      <c r="LGM7" s="473"/>
      <c r="LGN7" s="473"/>
      <c r="LGO7" s="473"/>
      <c r="LGP7" s="473"/>
      <c r="LGQ7" s="473"/>
      <c r="LGR7" s="473"/>
      <c r="LGS7" s="473"/>
      <c r="LGT7" s="473"/>
      <c r="LGU7" s="473"/>
      <c r="LGV7" s="473"/>
      <c r="LGW7" s="473"/>
      <c r="LGX7" s="473"/>
      <c r="LGY7" s="473"/>
      <c r="LGZ7" s="473"/>
      <c r="LHA7" s="473"/>
      <c r="LHB7" s="473"/>
      <c r="LHC7" s="473"/>
      <c r="LHD7" s="473"/>
      <c r="LHE7" s="473"/>
      <c r="LHF7" s="473"/>
      <c r="LHG7" s="473"/>
      <c r="LHH7" s="473"/>
      <c r="LHI7" s="473"/>
      <c r="LHJ7" s="473"/>
      <c r="LHK7" s="473"/>
      <c r="LHL7" s="473"/>
      <c r="LHM7" s="473"/>
      <c r="LHN7" s="473"/>
      <c r="LHO7" s="473"/>
      <c r="LHP7" s="473"/>
      <c r="LHQ7" s="473"/>
      <c r="LHR7" s="473"/>
      <c r="LHS7" s="473"/>
      <c r="LHT7" s="473"/>
      <c r="LHU7" s="473"/>
      <c r="LHV7" s="473"/>
      <c r="LHW7" s="473"/>
      <c r="LHX7" s="473"/>
      <c r="LHY7" s="473"/>
      <c r="LHZ7" s="473"/>
      <c r="LIA7" s="473"/>
      <c r="LIB7" s="473"/>
      <c r="LIC7" s="473"/>
      <c r="LID7" s="473"/>
      <c r="LIE7" s="473"/>
      <c r="LIF7" s="473"/>
      <c r="LIG7" s="473"/>
      <c r="LIH7" s="473"/>
      <c r="LII7" s="473"/>
      <c r="LIJ7" s="473"/>
      <c r="LIK7" s="473"/>
      <c r="LIL7" s="473"/>
      <c r="LIM7" s="473"/>
      <c r="LIN7" s="473"/>
      <c r="LIO7" s="473"/>
      <c r="LIP7" s="473"/>
      <c r="LIQ7" s="473"/>
      <c r="LIR7" s="473"/>
      <c r="LIS7" s="473"/>
      <c r="LIT7" s="473"/>
      <c r="LIU7" s="473"/>
      <c r="LIV7" s="473"/>
      <c r="LIW7" s="473"/>
      <c r="LIX7" s="473"/>
      <c r="LIY7" s="473"/>
      <c r="LIZ7" s="473"/>
      <c r="LJA7" s="473"/>
      <c r="LJB7" s="473"/>
      <c r="LJC7" s="473"/>
      <c r="LJD7" s="473"/>
      <c r="LJE7" s="473"/>
      <c r="LJF7" s="473"/>
      <c r="LJG7" s="473"/>
      <c r="LJH7" s="473"/>
      <c r="LJI7" s="473"/>
      <c r="LJJ7" s="473"/>
      <c r="LJK7" s="473"/>
      <c r="LJL7" s="473"/>
      <c r="LJM7" s="473"/>
      <c r="LJN7" s="473"/>
      <c r="LJO7" s="473"/>
      <c r="LJP7" s="473"/>
      <c r="LJQ7" s="473"/>
      <c r="LJR7" s="473"/>
      <c r="LJS7" s="473"/>
      <c r="LJT7" s="473"/>
      <c r="LJU7" s="473"/>
      <c r="LJV7" s="473"/>
      <c r="LJW7" s="473"/>
      <c r="LJX7" s="473"/>
      <c r="LJY7" s="473"/>
      <c r="LJZ7" s="473"/>
      <c r="LKA7" s="473"/>
      <c r="LKB7" s="473"/>
      <c r="LKC7" s="473"/>
      <c r="LKD7" s="473"/>
      <c r="LKE7" s="473"/>
      <c r="LKF7" s="473"/>
      <c r="LKG7" s="473"/>
      <c r="LKH7" s="473"/>
      <c r="LKI7" s="473"/>
      <c r="LKJ7" s="473"/>
      <c r="LKK7" s="473"/>
      <c r="LKL7" s="473"/>
      <c r="LKM7" s="473"/>
      <c r="LKN7" s="473"/>
      <c r="LKO7" s="473"/>
      <c r="LKP7" s="473"/>
      <c r="LKQ7" s="473"/>
      <c r="LKR7" s="473"/>
      <c r="LKS7" s="473"/>
      <c r="LKT7" s="473"/>
      <c r="LKU7" s="473"/>
      <c r="LKV7" s="473"/>
      <c r="LKW7" s="473"/>
      <c r="LKX7" s="473"/>
      <c r="LKY7" s="473"/>
      <c r="LKZ7" s="473"/>
      <c r="LLA7" s="473"/>
      <c r="LLB7" s="473"/>
      <c r="LLC7" s="473"/>
      <c r="LLD7" s="473"/>
      <c r="LLE7" s="473"/>
      <c r="LLF7" s="473"/>
      <c r="LLG7" s="473"/>
      <c r="LLH7" s="473"/>
      <c r="LLI7" s="473"/>
      <c r="LLJ7" s="473"/>
      <c r="LLK7" s="473"/>
      <c r="LLL7" s="473"/>
      <c r="LLM7" s="473"/>
      <c r="LLN7" s="473"/>
      <c r="LLO7" s="473"/>
      <c r="LLP7" s="473"/>
      <c r="LLQ7" s="473"/>
      <c r="LLR7" s="473"/>
      <c r="LLS7" s="473"/>
      <c r="LLT7" s="473"/>
      <c r="LLU7" s="473"/>
      <c r="LLV7" s="473"/>
      <c r="LLW7" s="473"/>
      <c r="LLX7" s="473"/>
      <c r="LLY7" s="473"/>
      <c r="LLZ7" s="473"/>
      <c r="LMA7" s="473"/>
      <c r="LMB7" s="473"/>
      <c r="LMC7" s="473"/>
      <c r="LMD7" s="473"/>
      <c r="LME7" s="473"/>
      <c r="LMF7" s="473"/>
      <c r="LMG7" s="473"/>
      <c r="LMH7" s="473"/>
      <c r="LMI7" s="473"/>
      <c r="LMJ7" s="473"/>
      <c r="LMK7" s="473"/>
      <c r="LML7" s="473"/>
      <c r="LMM7" s="473"/>
      <c r="LMN7" s="473"/>
      <c r="LMO7" s="473"/>
      <c r="LMP7" s="473"/>
      <c r="LMQ7" s="473"/>
      <c r="LMR7" s="473"/>
      <c r="LMS7" s="473"/>
      <c r="LMT7" s="473"/>
      <c r="LMU7" s="473"/>
      <c r="LMV7" s="473"/>
      <c r="LMW7" s="473"/>
      <c r="LMX7" s="473"/>
      <c r="LMY7" s="473"/>
      <c r="LMZ7" s="473"/>
      <c r="LNA7" s="473"/>
      <c r="LNB7" s="473"/>
      <c r="LNC7" s="473"/>
      <c r="LND7" s="473"/>
      <c r="LNE7" s="473"/>
      <c r="LNF7" s="473"/>
      <c r="LNG7" s="473"/>
      <c r="LNH7" s="473"/>
      <c r="LNI7" s="473"/>
      <c r="LNJ7" s="473"/>
      <c r="LNK7" s="473"/>
      <c r="LNL7" s="473"/>
      <c r="LNM7" s="473"/>
      <c r="LNN7" s="473"/>
      <c r="LNO7" s="473"/>
      <c r="LNP7" s="473"/>
      <c r="LNQ7" s="473"/>
      <c r="LNR7" s="473"/>
      <c r="LNS7" s="473"/>
      <c r="LNT7" s="473"/>
      <c r="LNU7" s="473"/>
      <c r="LNV7" s="473"/>
      <c r="LNW7" s="473"/>
      <c r="LNX7" s="473"/>
      <c r="LNY7" s="473"/>
      <c r="LNZ7" s="473"/>
      <c r="LOA7" s="473"/>
      <c r="LOB7" s="473"/>
      <c r="LOC7" s="473"/>
      <c r="LOD7" s="473"/>
      <c r="LOE7" s="473"/>
      <c r="LOF7" s="473"/>
      <c r="LOG7" s="473"/>
      <c r="LOH7" s="473"/>
      <c r="LOI7" s="473"/>
      <c r="LOJ7" s="473"/>
      <c r="LOK7" s="473"/>
      <c r="LOL7" s="473"/>
      <c r="LOM7" s="473"/>
      <c r="LON7" s="473"/>
      <c r="LOO7" s="473"/>
      <c r="LOP7" s="473"/>
      <c r="LOQ7" s="473"/>
      <c r="LOR7" s="473"/>
      <c r="LOS7" s="473"/>
      <c r="LOT7" s="473"/>
      <c r="LOU7" s="473"/>
      <c r="LOV7" s="473"/>
      <c r="LOW7" s="473"/>
      <c r="LOX7" s="473"/>
      <c r="LOY7" s="473"/>
      <c r="LOZ7" s="473"/>
      <c r="LPA7" s="473"/>
      <c r="LPB7" s="473"/>
      <c r="LPC7" s="473"/>
      <c r="LPD7" s="473"/>
      <c r="LPE7" s="473"/>
      <c r="LPF7" s="473"/>
      <c r="LPG7" s="473"/>
      <c r="LPH7" s="473"/>
      <c r="LPI7" s="473"/>
      <c r="LPJ7" s="473"/>
      <c r="LPK7" s="473"/>
      <c r="LPL7" s="473"/>
      <c r="LPM7" s="473"/>
      <c r="LPN7" s="473"/>
      <c r="LPO7" s="473"/>
      <c r="LPP7" s="473"/>
      <c r="LPQ7" s="473"/>
      <c r="LPR7" s="473"/>
      <c r="LPS7" s="473"/>
      <c r="LPT7" s="473"/>
      <c r="LPU7" s="473"/>
      <c r="LPV7" s="473"/>
      <c r="LPW7" s="473"/>
      <c r="LPX7" s="473"/>
      <c r="LPY7" s="473"/>
      <c r="LPZ7" s="473"/>
      <c r="LQA7" s="473"/>
      <c r="LQB7" s="473"/>
      <c r="LQC7" s="473"/>
      <c r="LQD7" s="473"/>
      <c r="LQE7" s="473"/>
      <c r="LQF7" s="473"/>
      <c r="LQG7" s="473"/>
      <c r="LQH7" s="473"/>
      <c r="LQI7" s="473"/>
      <c r="LQJ7" s="473"/>
      <c r="LQK7" s="473"/>
      <c r="LQL7" s="473"/>
      <c r="LQM7" s="473"/>
      <c r="LQN7" s="473"/>
      <c r="LQO7" s="473"/>
      <c r="LQP7" s="473"/>
      <c r="LQQ7" s="473"/>
      <c r="LQR7" s="473"/>
      <c r="LQS7" s="473"/>
      <c r="LQT7" s="473"/>
      <c r="LQU7" s="473"/>
      <c r="LQV7" s="473"/>
      <c r="LQW7" s="473"/>
      <c r="LQX7" s="473"/>
      <c r="LQY7" s="473"/>
      <c r="LQZ7" s="473"/>
      <c r="LRA7" s="473"/>
      <c r="LRB7" s="473"/>
      <c r="LRC7" s="473"/>
      <c r="LRD7" s="473"/>
      <c r="LRE7" s="473"/>
      <c r="LRF7" s="473"/>
      <c r="LRG7" s="473"/>
      <c r="LRH7" s="473"/>
      <c r="LRI7" s="473"/>
      <c r="LRJ7" s="473"/>
      <c r="LRK7" s="473"/>
      <c r="LRL7" s="473"/>
      <c r="LRM7" s="473"/>
      <c r="LRN7" s="473"/>
      <c r="LRO7" s="473"/>
      <c r="LRP7" s="473"/>
      <c r="LRQ7" s="473"/>
      <c r="LRR7" s="473"/>
      <c r="LRS7" s="473"/>
      <c r="LRT7" s="473"/>
      <c r="LRU7" s="473"/>
      <c r="LRV7" s="473"/>
      <c r="LRW7" s="473"/>
      <c r="LRX7" s="473"/>
      <c r="LRY7" s="473"/>
      <c r="LRZ7" s="473"/>
      <c r="LSA7" s="473"/>
      <c r="LSB7" s="473"/>
      <c r="LSC7" s="473"/>
      <c r="LSD7" s="473"/>
      <c r="LSE7" s="473"/>
      <c r="LSF7" s="473"/>
      <c r="LSG7" s="473"/>
      <c r="LSH7" s="473"/>
      <c r="LSI7" s="473"/>
      <c r="LSJ7" s="473"/>
      <c r="LSK7" s="473"/>
      <c r="LSL7" s="473"/>
      <c r="LSM7" s="473"/>
      <c r="LSN7" s="473"/>
      <c r="LSO7" s="473"/>
      <c r="LSP7" s="473"/>
      <c r="LSQ7" s="473"/>
      <c r="LSR7" s="473"/>
      <c r="LSS7" s="473"/>
      <c r="LST7" s="473"/>
      <c r="LSU7" s="473"/>
      <c r="LSV7" s="473"/>
      <c r="LSW7" s="473"/>
      <c r="LSX7" s="473"/>
      <c r="LSY7" s="473"/>
      <c r="LSZ7" s="473"/>
      <c r="LTA7" s="473"/>
      <c r="LTB7" s="473"/>
      <c r="LTC7" s="473"/>
      <c r="LTD7" s="473"/>
      <c r="LTE7" s="473"/>
      <c r="LTF7" s="473"/>
      <c r="LTG7" s="473"/>
      <c r="LTH7" s="473"/>
      <c r="LTI7" s="473"/>
      <c r="LTJ7" s="473"/>
      <c r="LTK7" s="473"/>
      <c r="LTL7" s="473"/>
      <c r="LTM7" s="473"/>
      <c r="LTN7" s="473"/>
      <c r="LTO7" s="473"/>
      <c r="LTP7" s="473"/>
      <c r="LTQ7" s="473"/>
      <c r="LTR7" s="473"/>
      <c r="LTS7" s="473"/>
      <c r="LTT7" s="473"/>
      <c r="LTU7" s="473"/>
      <c r="LTV7" s="473"/>
      <c r="LTW7" s="473"/>
      <c r="LTX7" s="473"/>
      <c r="LTY7" s="473"/>
      <c r="LTZ7" s="473"/>
      <c r="LUA7" s="473"/>
      <c r="LUB7" s="473"/>
      <c r="LUC7" s="473"/>
      <c r="LUD7" s="473"/>
      <c r="LUE7" s="473"/>
      <c r="LUF7" s="473"/>
      <c r="LUG7" s="473"/>
      <c r="LUH7" s="473"/>
      <c r="LUI7" s="473"/>
      <c r="LUJ7" s="473"/>
      <c r="LUK7" s="473"/>
      <c r="LUL7" s="473"/>
      <c r="LUM7" s="473"/>
      <c r="LUN7" s="473"/>
      <c r="LUO7" s="473"/>
      <c r="LUP7" s="473"/>
      <c r="LUQ7" s="473"/>
      <c r="LUR7" s="473"/>
      <c r="LUS7" s="473"/>
      <c r="LUT7" s="473"/>
      <c r="LUU7" s="473"/>
      <c r="LUV7" s="473"/>
      <c r="LUW7" s="473"/>
      <c r="LUX7" s="473"/>
      <c r="LUY7" s="473"/>
      <c r="LUZ7" s="473"/>
      <c r="LVA7" s="473"/>
      <c r="LVB7" s="473"/>
      <c r="LVC7" s="473"/>
      <c r="LVD7" s="473"/>
      <c r="LVE7" s="473"/>
      <c r="LVF7" s="473"/>
      <c r="LVG7" s="473"/>
      <c r="LVH7" s="473"/>
      <c r="LVI7" s="473"/>
      <c r="LVJ7" s="473"/>
      <c r="LVK7" s="473"/>
      <c r="LVL7" s="473"/>
      <c r="LVM7" s="473"/>
      <c r="LVN7" s="473"/>
      <c r="LVO7" s="473"/>
      <c r="LVP7" s="473"/>
      <c r="LVQ7" s="473"/>
      <c r="LVR7" s="473"/>
      <c r="LVS7" s="473"/>
      <c r="LVT7" s="473"/>
      <c r="LVU7" s="473"/>
      <c r="LVV7" s="473"/>
      <c r="LVW7" s="473"/>
      <c r="LVX7" s="473"/>
      <c r="LVY7" s="473"/>
      <c r="LVZ7" s="473"/>
      <c r="LWA7" s="473"/>
      <c r="LWB7" s="473"/>
      <c r="LWC7" s="473"/>
      <c r="LWD7" s="473"/>
      <c r="LWE7" s="473"/>
      <c r="LWF7" s="473"/>
      <c r="LWG7" s="473"/>
      <c r="LWH7" s="473"/>
      <c r="LWI7" s="473"/>
      <c r="LWJ7" s="473"/>
      <c r="LWK7" s="473"/>
      <c r="LWL7" s="473"/>
      <c r="LWM7" s="473"/>
      <c r="LWN7" s="473"/>
      <c r="LWO7" s="473"/>
      <c r="LWP7" s="473"/>
      <c r="LWQ7" s="473"/>
      <c r="LWR7" s="473"/>
      <c r="LWS7" s="473"/>
      <c r="LWT7" s="473"/>
      <c r="LWU7" s="473"/>
      <c r="LWV7" s="473"/>
      <c r="LWW7" s="473"/>
      <c r="LWX7" s="473"/>
      <c r="LWY7" s="473"/>
      <c r="LWZ7" s="473"/>
      <c r="LXA7" s="473"/>
      <c r="LXB7" s="473"/>
      <c r="LXC7" s="473"/>
      <c r="LXD7" s="473"/>
      <c r="LXE7" s="473"/>
      <c r="LXF7" s="473"/>
      <c r="LXG7" s="473"/>
      <c r="LXH7" s="473"/>
      <c r="LXI7" s="473"/>
      <c r="LXJ7" s="473"/>
      <c r="LXK7" s="473"/>
      <c r="LXL7" s="473"/>
      <c r="LXM7" s="473"/>
      <c r="LXN7" s="473"/>
      <c r="LXO7" s="473"/>
      <c r="LXP7" s="473"/>
      <c r="LXQ7" s="473"/>
      <c r="LXR7" s="473"/>
      <c r="LXS7" s="473"/>
      <c r="LXT7" s="473"/>
      <c r="LXU7" s="473"/>
      <c r="LXV7" s="473"/>
      <c r="LXW7" s="473"/>
      <c r="LXX7" s="473"/>
      <c r="LXY7" s="473"/>
      <c r="LXZ7" s="473"/>
      <c r="LYA7" s="473"/>
      <c r="LYB7" s="473"/>
      <c r="LYC7" s="473"/>
      <c r="LYD7" s="473"/>
      <c r="LYE7" s="473"/>
      <c r="LYF7" s="473"/>
      <c r="LYG7" s="473"/>
      <c r="LYH7" s="473"/>
      <c r="LYI7" s="473"/>
      <c r="LYJ7" s="473"/>
      <c r="LYK7" s="473"/>
      <c r="LYL7" s="473"/>
      <c r="LYM7" s="473"/>
      <c r="LYN7" s="473"/>
      <c r="LYO7" s="473"/>
      <c r="LYP7" s="473"/>
      <c r="LYQ7" s="473"/>
      <c r="LYR7" s="473"/>
      <c r="LYS7" s="473"/>
      <c r="LYT7" s="473"/>
      <c r="LYU7" s="473"/>
      <c r="LYV7" s="473"/>
      <c r="LYW7" s="473"/>
      <c r="LYX7" s="473"/>
      <c r="LYY7" s="473"/>
      <c r="LYZ7" s="473"/>
      <c r="LZA7" s="473"/>
      <c r="LZB7" s="473"/>
      <c r="LZC7" s="473"/>
      <c r="LZD7" s="473"/>
      <c r="LZE7" s="473"/>
      <c r="LZF7" s="473"/>
      <c r="LZG7" s="473"/>
      <c r="LZH7" s="473"/>
      <c r="LZI7" s="473"/>
      <c r="LZJ7" s="473"/>
      <c r="LZK7" s="473"/>
      <c r="LZL7" s="473"/>
      <c r="LZM7" s="473"/>
      <c r="LZN7" s="473"/>
      <c r="LZO7" s="473"/>
      <c r="LZP7" s="473"/>
      <c r="LZQ7" s="473"/>
      <c r="LZR7" s="473"/>
      <c r="LZS7" s="473"/>
      <c r="LZT7" s="473"/>
      <c r="LZU7" s="473"/>
      <c r="LZV7" s="473"/>
      <c r="LZW7" s="473"/>
      <c r="LZX7" s="473"/>
      <c r="LZY7" s="473"/>
      <c r="LZZ7" s="473"/>
      <c r="MAA7" s="473"/>
      <c r="MAB7" s="473"/>
      <c r="MAC7" s="473"/>
      <c r="MAD7" s="473"/>
      <c r="MAE7" s="473"/>
      <c r="MAF7" s="473"/>
      <c r="MAG7" s="473"/>
      <c r="MAH7" s="473"/>
      <c r="MAI7" s="473"/>
      <c r="MAJ7" s="473"/>
      <c r="MAK7" s="473"/>
      <c r="MAL7" s="473"/>
      <c r="MAM7" s="473"/>
      <c r="MAN7" s="473"/>
      <c r="MAO7" s="473"/>
      <c r="MAP7" s="473"/>
      <c r="MAQ7" s="473"/>
      <c r="MAR7" s="473"/>
      <c r="MAS7" s="473"/>
      <c r="MAT7" s="473"/>
      <c r="MAU7" s="473"/>
      <c r="MAV7" s="473"/>
      <c r="MAW7" s="473"/>
      <c r="MAX7" s="473"/>
      <c r="MAY7" s="473"/>
      <c r="MAZ7" s="473"/>
      <c r="MBA7" s="473"/>
      <c r="MBB7" s="473"/>
      <c r="MBC7" s="473"/>
      <c r="MBD7" s="473"/>
      <c r="MBE7" s="473"/>
      <c r="MBF7" s="473"/>
      <c r="MBG7" s="473"/>
      <c r="MBH7" s="473"/>
      <c r="MBI7" s="473"/>
      <c r="MBJ7" s="473"/>
      <c r="MBK7" s="473"/>
      <c r="MBL7" s="473"/>
      <c r="MBM7" s="473"/>
      <c r="MBN7" s="473"/>
      <c r="MBO7" s="473"/>
      <c r="MBP7" s="473"/>
      <c r="MBQ7" s="473"/>
      <c r="MBR7" s="473"/>
      <c r="MBS7" s="473"/>
      <c r="MBT7" s="473"/>
      <c r="MBU7" s="473"/>
      <c r="MBV7" s="473"/>
      <c r="MBW7" s="473"/>
      <c r="MBX7" s="473"/>
      <c r="MBY7" s="473"/>
      <c r="MBZ7" s="473"/>
      <c r="MCA7" s="473"/>
      <c r="MCB7" s="473"/>
      <c r="MCC7" s="473"/>
      <c r="MCD7" s="473"/>
      <c r="MCE7" s="473"/>
      <c r="MCF7" s="473"/>
      <c r="MCG7" s="473"/>
      <c r="MCH7" s="473"/>
      <c r="MCI7" s="473"/>
      <c r="MCJ7" s="473"/>
      <c r="MCK7" s="473"/>
      <c r="MCL7" s="473"/>
      <c r="MCM7" s="473"/>
      <c r="MCN7" s="473"/>
      <c r="MCO7" s="473"/>
      <c r="MCP7" s="473"/>
      <c r="MCQ7" s="473"/>
      <c r="MCR7" s="473"/>
      <c r="MCS7" s="473"/>
      <c r="MCT7" s="473"/>
      <c r="MCU7" s="473"/>
      <c r="MCV7" s="473"/>
      <c r="MCW7" s="473"/>
      <c r="MCX7" s="473"/>
      <c r="MCY7" s="473"/>
      <c r="MCZ7" s="473"/>
      <c r="MDA7" s="473"/>
      <c r="MDB7" s="473"/>
      <c r="MDC7" s="473"/>
      <c r="MDD7" s="473"/>
      <c r="MDE7" s="473"/>
      <c r="MDF7" s="473"/>
      <c r="MDG7" s="473"/>
      <c r="MDH7" s="473"/>
      <c r="MDI7" s="473"/>
      <c r="MDJ7" s="473"/>
      <c r="MDK7" s="473"/>
      <c r="MDL7" s="473"/>
      <c r="MDM7" s="473"/>
      <c r="MDN7" s="473"/>
      <c r="MDO7" s="473"/>
      <c r="MDP7" s="473"/>
      <c r="MDQ7" s="473"/>
      <c r="MDR7" s="473"/>
      <c r="MDS7" s="473"/>
      <c r="MDT7" s="473"/>
      <c r="MDU7" s="473"/>
      <c r="MDV7" s="473"/>
      <c r="MDW7" s="473"/>
      <c r="MDX7" s="473"/>
      <c r="MDY7" s="473"/>
      <c r="MDZ7" s="473"/>
      <c r="MEA7" s="473"/>
      <c r="MEB7" s="473"/>
      <c r="MEC7" s="473"/>
      <c r="MED7" s="473"/>
      <c r="MEE7" s="473"/>
      <c r="MEF7" s="473"/>
      <c r="MEG7" s="473"/>
      <c r="MEH7" s="473"/>
      <c r="MEI7" s="473"/>
      <c r="MEJ7" s="473"/>
      <c r="MEK7" s="473"/>
      <c r="MEL7" s="473"/>
      <c r="MEM7" s="473"/>
      <c r="MEN7" s="473"/>
      <c r="MEO7" s="473"/>
      <c r="MEP7" s="473"/>
      <c r="MEQ7" s="473"/>
      <c r="MER7" s="473"/>
      <c r="MES7" s="473"/>
      <c r="MET7" s="473"/>
      <c r="MEU7" s="473"/>
      <c r="MEV7" s="473"/>
      <c r="MEW7" s="473"/>
      <c r="MEX7" s="473"/>
      <c r="MEY7" s="473"/>
      <c r="MEZ7" s="473"/>
      <c r="MFA7" s="473"/>
      <c r="MFB7" s="473"/>
      <c r="MFC7" s="473"/>
      <c r="MFD7" s="473"/>
      <c r="MFE7" s="473"/>
      <c r="MFF7" s="473"/>
      <c r="MFG7" s="473"/>
      <c r="MFH7" s="473"/>
      <c r="MFI7" s="473"/>
      <c r="MFJ7" s="473"/>
      <c r="MFK7" s="473"/>
      <c r="MFL7" s="473"/>
      <c r="MFM7" s="473"/>
      <c r="MFN7" s="473"/>
      <c r="MFO7" s="473"/>
      <c r="MFP7" s="473"/>
      <c r="MFQ7" s="473"/>
      <c r="MFR7" s="473"/>
      <c r="MFS7" s="473"/>
      <c r="MFT7" s="473"/>
      <c r="MFU7" s="473"/>
      <c r="MFV7" s="473"/>
      <c r="MFW7" s="473"/>
      <c r="MFX7" s="473"/>
      <c r="MFY7" s="473"/>
      <c r="MFZ7" s="473"/>
      <c r="MGA7" s="473"/>
      <c r="MGB7" s="473"/>
      <c r="MGC7" s="473"/>
      <c r="MGD7" s="473"/>
      <c r="MGE7" s="473"/>
      <c r="MGF7" s="473"/>
      <c r="MGG7" s="473"/>
      <c r="MGH7" s="473"/>
      <c r="MGI7" s="473"/>
      <c r="MGJ7" s="473"/>
      <c r="MGK7" s="473"/>
      <c r="MGL7" s="473"/>
      <c r="MGM7" s="473"/>
      <c r="MGN7" s="473"/>
      <c r="MGO7" s="473"/>
      <c r="MGP7" s="473"/>
      <c r="MGQ7" s="473"/>
      <c r="MGR7" s="473"/>
      <c r="MGS7" s="473"/>
      <c r="MGT7" s="473"/>
      <c r="MGU7" s="473"/>
      <c r="MGV7" s="473"/>
      <c r="MGW7" s="473"/>
      <c r="MGX7" s="473"/>
      <c r="MGY7" s="473"/>
      <c r="MGZ7" s="473"/>
      <c r="MHA7" s="473"/>
      <c r="MHB7" s="473"/>
      <c r="MHC7" s="473"/>
      <c r="MHD7" s="473"/>
      <c r="MHE7" s="473"/>
      <c r="MHF7" s="473"/>
      <c r="MHG7" s="473"/>
      <c r="MHH7" s="473"/>
      <c r="MHI7" s="473"/>
      <c r="MHJ7" s="473"/>
      <c r="MHK7" s="473"/>
      <c r="MHL7" s="473"/>
      <c r="MHM7" s="473"/>
      <c r="MHN7" s="473"/>
      <c r="MHO7" s="473"/>
      <c r="MHP7" s="473"/>
      <c r="MHQ7" s="473"/>
      <c r="MHR7" s="473"/>
      <c r="MHS7" s="473"/>
      <c r="MHT7" s="473"/>
      <c r="MHU7" s="473"/>
      <c r="MHV7" s="473"/>
      <c r="MHW7" s="473"/>
      <c r="MHX7" s="473"/>
      <c r="MHY7" s="473"/>
      <c r="MHZ7" s="473"/>
      <c r="MIA7" s="473"/>
      <c r="MIB7" s="473"/>
      <c r="MIC7" s="473"/>
      <c r="MID7" s="473"/>
      <c r="MIE7" s="473"/>
      <c r="MIF7" s="473"/>
      <c r="MIG7" s="473"/>
      <c r="MIH7" s="473"/>
      <c r="MII7" s="473"/>
      <c r="MIJ7" s="473"/>
      <c r="MIK7" s="473"/>
      <c r="MIL7" s="473"/>
      <c r="MIM7" s="473"/>
      <c r="MIN7" s="473"/>
      <c r="MIO7" s="473"/>
      <c r="MIP7" s="473"/>
      <c r="MIQ7" s="473"/>
      <c r="MIR7" s="473"/>
      <c r="MIS7" s="473"/>
      <c r="MIT7" s="473"/>
      <c r="MIU7" s="473"/>
      <c r="MIV7" s="473"/>
      <c r="MIW7" s="473"/>
      <c r="MIX7" s="473"/>
      <c r="MIY7" s="473"/>
      <c r="MIZ7" s="473"/>
      <c r="MJA7" s="473"/>
      <c r="MJB7" s="473"/>
      <c r="MJC7" s="473"/>
      <c r="MJD7" s="473"/>
      <c r="MJE7" s="473"/>
      <c r="MJF7" s="473"/>
      <c r="MJG7" s="473"/>
      <c r="MJH7" s="473"/>
      <c r="MJI7" s="473"/>
      <c r="MJJ7" s="473"/>
      <c r="MJK7" s="473"/>
      <c r="MJL7" s="473"/>
      <c r="MJM7" s="473"/>
      <c r="MJN7" s="473"/>
      <c r="MJO7" s="473"/>
      <c r="MJP7" s="473"/>
      <c r="MJQ7" s="473"/>
      <c r="MJR7" s="473"/>
      <c r="MJS7" s="473"/>
      <c r="MJT7" s="473"/>
      <c r="MJU7" s="473"/>
      <c r="MJV7" s="473"/>
      <c r="MJW7" s="473"/>
      <c r="MJX7" s="473"/>
      <c r="MJY7" s="473"/>
      <c r="MJZ7" s="473"/>
      <c r="MKA7" s="473"/>
      <c r="MKB7" s="473"/>
      <c r="MKC7" s="473"/>
      <c r="MKD7" s="473"/>
      <c r="MKE7" s="473"/>
      <c r="MKF7" s="473"/>
      <c r="MKG7" s="473"/>
      <c r="MKH7" s="473"/>
      <c r="MKI7" s="473"/>
      <c r="MKJ7" s="473"/>
      <c r="MKK7" s="473"/>
      <c r="MKL7" s="473"/>
      <c r="MKM7" s="473"/>
      <c r="MKN7" s="473"/>
      <c r="MKO7" s="473"/>
      <c r="MKP7" s="473"/>
      <c r="MKQ7" s="473"/>
      <c r="MKR7" s="473"/>
      <c r="MKS7" s="473"/>
      <c r="MKT7" s="473"/>
      <c r="MKU7" s="473"/>
      <c r="MKV7" s="473"/>
      <c r="MKW7" s="473"/>
      <c r="MKX7" s="473"/>
      <c r="MKY7" s="473"/>
      <c r="MKZ7" s="473"/>
      <c r="MLA7" s="473"/>
      <c r="MLB7" s="473"/>
      <c r="MLC7" s="473"/>
      <c r="MLD7" s="473"/>
      <c r="MLE7" s="473"/>
      <c r="MLF7" s="473"/>
      <c r="MLG7" s="473"/>
      <c r="MLH7" s="473"/>
      <c r="MLI7" s="473"/>
      <c r="MLJ7" s="473"/>
      <c r="MLK7" s="473"/>
      <c r="MLL7" s="473"/>
      <c r="MLM7" s="473"/>
      <c r="MLN7" s="473"/>
      <c r="MLO7" s="473"/>
      <c r="MLP7" s="473"/>
      <c r="MLQ7" s="473"/>
      <c r="MLR7" s="473"/>
      <c r="MLS7" s="473"/>
      <c r="MLT7" s="473"/>
      <c r="MLU7" s="473"/>
      <c r="MLV7" s="473"/>
      <c r="MLW7" s="473"/>
      <c r="MLX7" s="473"/>
      <c r="MLY7" s="473"/>
      <c r="MLZ7" s="473"/>
      <c r="MMA7" s="473"/>
      <c r="MMB7" s="473"/>
      <c r="MMC7" s="473"/>
      <c r="MMD7" s="473"/>
      <c r="MME7" s="473"/>
      <c r="MMF7" s="473"/>
      <c r="MMG7" s="473"/>
      <c r="MMH7" s="473"/>
      <c r="MMI7" s="473"/>
      <c r="MMJ7" s="473"/>
      <c r="MMK7" s="473"/>
      <c r="MML7" s="473"/>
      <c r="MMM7" s="473"/>
      <c r="MMN7" s="473"/>
      <c r="MMO7" s="473"/>
      <c r="MMP7" s="473"/>
      <c r="MMQ7" s="473"/>
      <c r="MMR7" s="473"/>
      <c r="MMS7" s="473"/>
      <c r="MMT7" s="473"/>
      <c r="MMU7" s="473"/>
      <c r="MMV7" s="473"/>
      <c r="MMW7" s="473"/>
      <c r="MMX7" s="473"/>
      <c r="MMY7" s="473"/>
      <c r="MMZ7" s="473"/>
      <c r="MNA7" s="473"/>
      <c r="MNB7" s="473"/>
      <c r="MNC7" s="473"/>
      <c r="MND7" s="473"/>
      <c r="MNE7" s="473"/>
      <c r="MNF7" s="473"/>
      <c r="MNG7" s="473"/>
      <c r="MNH7" s="473"/>
      <c r="MNI7" s="473"/>
      <c r="MNJ7" s="473"/>
      <c r="MNK7" s="473"/>
      <c r="MNL7" s="473"/>
      <c r="MNM7" s="473"/>
      <c r="MNN7" s="473"/>
      <c r="MNO7" s="473"/>
      <c r="MNP7" s="473"/>
      <c r="MNQ7" s="473"/>
      <c r="MNR7" s="473"/>
      <c r="MNS7" s="473"/>
      <c r="MNT7" s="473"/>
      <c r="MNU7" s="473"/>
      <c r="MNV7" s="473"/>
      <c r="MNW7" s="473"/>
      <c r="MNX7" s="473"/>
      <c r="MNY7" s="473"/>
      <c r="MNZ7" s="473"/>
      <c r="MOA7" s="473"/>
      <c r="MOB7" s="473"/>
      <c r="MOC7" s="473"/>
      <c r="MOD7" s="473"/>
      <c r="MOE7" s="473"/>
      <c r="MOF7" s="473"/>
      <c r="MOG7" s="473"/>
      <c r="MOH7" s="473"/>
      <c r="MOI7" s="473"/>
      <c r="MOJ7" s="473"/>
      <c r="MOK7" s="473"/>
      <c r="MOL7" s="473"/>
      <c r="MOM7" s="473"/>
      <c r="MON7" s="473"/>
      <c r="MOO7" s="473"/>
      <c r="MOP7" s="473"/>
      <c r="MOQ7" s="473"/>
      <c r="MOR7" s="473"/>
      <c r="MOS7" s="473"/>
      <c r="MOT7" s="473"/>
      <c r="MOU7" s="473"/>
      <c r="MOV7" s="473"/>
      <c r="MOW7" s="473"/>
      <c r="MOX7" s="473"/>
      <c r="MOY7" s="473"/>
      <c r="MOZ7" s="473"/>
      <c r="MPA7" s="473"/>
      <c r="MPB7" s="473"/>
      <c r="MPC7" s="473"/>
      <c r="MPD7" s="473"/>
      <c r="MPE7" s="473"/>
      <c r="MPF7" s="473"/>
      <c r="MPG7" s="473"/>
      <c r="MPH7" s="473"/>
      <c r="MPI7" s="473"/>
      <c r="MPJ7" s="473"/>
      <c r="MPK7" s="473"/>
      <c r="MPL7" s="473"/>
      <c r="MPM7" s="473"/>
      <c r="MPN7" s="473"/>
      <c r="MPO7" s="473"/>
      <c r="MPP7" s="473"/>
      <c r="MPQ7" s="473"/>
      <c r="MPR7" s="473"/>
      <c r="MPS7" s="473"/>
      <c r="MPT7" s="473"/>
      <c r="MPU7" s="473"/>
      <c r="MPV7" s="473"/>
      <c r="MPW7" s="473"/>
      <c r="MPX7" s="473"/>
      <c r="MPY7" s="473"/>
      <c r="MPZ7" s="473"/>
      <c r="MQA7" s="473"/>
      <c r="MQB7" s="473"/>
      <c r="MQC7" s="473"/>
      <c r="MQD7" s="473"/>
      <c r="MQE7" s="473"/>
      <c r="MQF7" s="473"/>
      <c r="MQG7" s="473"/>
      <c r="MQH7" s="473"/>
      <c r="MQI7" s="473"/>
      <c r="MQJ7" s="473"/>
      <c r="MQK7" s="473"/>
      <c r="MQL7" s="473"/>
      <c r="MQM7" s="473"/>
      <c r="MQN7" s="473"/>
      <c r="MQO7" s="473"/>
      <c r="MQP7" s="473"/>
      <c r="MQQ7" s="473"/>
      <c r="MQR7" s="473"/>
      <c r="MQS7" s="473"/>
      <c r="MQT7" s="473"/>
      <c r="MQU7" s="473"/>
      <c r="MQV7" s="473"/>
      <c r="MQW7" s="473"/>
      <c r="MQX7" s="473"/>
      <c r="MQY7" s="473"/>
      <c r="MQZ7" s="473"/>
      <c r="MRA7" s="473"/>
      <c r="MRB7" s="473"/>
      <c r="MRC7" s="473"/>
      <c r="MRD7" s="473"/>
      <c r="MRE7" s="473"/>
      <c r="MRF7" s="473"/>
      <c r="MRG7" s="473"/>
      <c r="MRH7" s="473"/>
      <c r="MRI7" s="473"/>
      <c r="MRJ7" s="473"/>
      <c r="MRK7" s="473"/>
      <c r="MRL7" s="473"/>
      <c r="MRM7" s="473"/>
      <c r="MRN7" s="473"/>
      <c r="MRO7" s="473"/>
      <c r="MRP7" s="473"/>
      <c r="MRQ7" s="473"/>
      <c r="MRR7" s="473"/>
      <c r="MRS7" s="473"/>
      <c r="MRT7" s="473"/>
      <c r="MRU7" s="473"/>
      <c r="MRV7" s="473"/>
      <c r="MRW7" s="473"/>
      <c r="MRX7" s="473"/>
      <c r="MRY7" s="473"/>
      <c r="MRZ7" s="473"/>
      <c r="MSA7" s="473"/>
      <c r="MSB7" s="473"/>
      <c r="MSC7" s="473"/>
      <c r="MSD7" s="473"/>
      <c r="MSE7" s="473"/>
      <c r="MSF7" s="473"/>
      <c r="MSG7" s="473"/>
      <c r="MSH7" s="473"/>
      <c r="MSI7" s="473"/>
      <c r="MSJ7" s="473"/>
      <c r="MSK7" s="473"/>
      <c r="MSL7" s="473"/>
      <c r="MSM7" s="473"/>
      <c r="MSN7" s="473"/>
      <c r="MSO7" s="473"/>
      <c r="MSP7" s="473"/>
      <c r="MSQ7" s="473"/>
      <c r="MSR7" s="473"/>
      <c r="MSS7" s="473"/>
      <c r="MST7" s="473"/>
      <c r="MSU7" s="473"/>
      <c r="MSV7" s="473"/>
      <c r="MSW7" s="473"/>
      <c r="MSX7" s="473"/>
      <c r="MSY7" s="473"/>
      <c r="MSZ7" s="473"/>
      <c r="MTA7" s="473"/>
      <c r="MTB7" s="473"/>
      <c r="MTC7" s="473"/>
      <c r="MTD7" s="473"/>
      <c r="MTE7" s="473"/>
      <c r="MTF7" s="473"/>
      <c r="MTG7" s="473"/>
      <c r="MTH7" s="473"/>
      <c r="MTI7" s="473"/>
      <c r="MTJ7" s="473"/>
      <c r="MTK7" s="473"/>
      <c r="MTL7" s="473"/>
      <c r="MTM7" s="473"/>
      <c r="MTN7" s="473"/>
      <c r="MTO7" s="473"/>
      <c r="MTP7" s="473"/>
      <c r="MTQ7" s="473"/>
      <c r="MTR7" s="473"/>
      <c r="MTS7" s="473"/>
      <c r="MTT7" s="473"/>
      <c r="MTU7" s="473"/>
      <c r="MTV7" s="473"/>
      <c r="MTW7" s="473"/>
      <c r="MTX7" s="473"/>
      <c r="MTY7" s="473"/>
      <c r="MTZ7" s="473"/>
      <c r="MUA7" s="473"/>
      <c r="MUB7" s="473"/>
      <c r="MUC7" s="473"/>
      <c r="MUD7" s="473"/>
      <c r="MUE7" s="473"/>
      <c r="MUF7" s="473"/>
      <c r="MUG7" s="473"/>
      <c r="MUH7" s="473"/>
      <c r="MUI7" s="473"/>
      <c r="MUJ7" s="473"/>
      <c r="MUK7" s="473"/>
      <c r="MUL7" s="473"/>
      <c r="MUM7" s="473"/>
      <c r="MUN7" s="473"/>
      <c r="MUO7" s="473"/>
      <c r="MUP7" s="473"/>
      <c r="MUQ7" s="473"/>
      <c r="MUR7" s="473"/>
      <c r="MUS7" s="473"/>
      <c r="MUT7" s="473"/>
      <c r="MUU7" s="473"/>
      <c r="MUV7" s="473"/>
      <c r="MUW7" s="473"/>
      <c r="MUX7" s="473"/>
      <c r="MUY7" s="473"/>
      <c r="MUZ7" s="473"/>
      <c r="MVA7" s="473"/>
      <c r="MVB7" s="473"/>
      <c r="MVC7" s="473"/>
      <c r="MVD7" s="473"/>
      <c r="MVE7" s="473"/>
      <c r="MVF7" s="473"/>
      <c r="MVG7" s="473"/>
      <c r="MVH7" s="473"/>
      <c r="MVI7" s="473"/>
      <c r="MVJ7" s="473"/>
      <c r="MVK7" s="473"/>
      <c r="MVL7" s="473"/>
      <c r="MVM7" s="473"/>
      <c r="MVN7" s="473"/>
      <c r="MVO7" s="473"/>
      <c r="MVP7" s="473"/>
      <c r="MVQ7" s="473"/>
      <c r="MVR7" s="473"/>
      <c r="MVS7" s="473"/>
      <c r="MVT7" s="473"/>
      <c r="MVU7" s="473"/>
      <c r="MVV7" s="473"/>
      <c r="MVW7" s="473"/>
      <c r="MVX7" s="473"/>
      <c r="MVY7" s="473"/>
      <c r="MVZ7" s="473"/>
      <c r="MWA7" s="473"/>
      <c r="MWB7" s="473"/>
      <c r="MWC7" s="473"/>
      <c r="MWD7" s="473"/>
      <c r="MWE7" s="473"/>
      <c r="MWF7" s="473"/>
      <c r="MWG7" s="473"/>
      <c r="MWH7" s="473"/>
      <c r="MWI7" s="473"/>
      <c r="MWJ7" s="473"/>
      <c r="MWK7" s="473"/>
      <c r="MWL7" s="473"/>
      <c r="MWM7" s="473"/>
      <c r="MWN7" s="473"/>
      <c r="MWO7" s="473"/>
      <c r="MWP7" s="473"/>
      <c r="MWQ7" s="473"/>
      <c r="MWR7" s="473"/>
      <c r="MWS7" s="473"/>
      <c r="MWT7" s="473"/>
      <c r="MWU7" s="473"/>
      <c r="MWV7" s="473"/>
      <c r="MWW7" s="473"/>
      <c r="MWX7" s="473"/>
      <c r="MWY7" s="473"/>
      <c r="MWZ7" s="473"/>
      <c r="MXA7" s="473"/>
      <c r="MXB7" s="473"/>
      <c r="MXC7" s="473"/>
      <c r="MXD7" s="473"/>
      <c r="MXE7" s="473"/>
      <c r="MXF7" s="473"/>
      <c r="MXG7" s="473"/>
      <c r="MXH7" s="473"/>
      <c r="MXI7" s="473"/>
      <c r="MXJ7" s="473"/>
      <c r="MXK7" s="473"/>
      <c r="MXL7" s="473"/>
      <c r="MXM7" s="473"/>
      <c r="MXN7" s="473"/>
      <c r="MXO7" s="473"/>
      <c r="MXP7" s="473"/>
      <c r="MXQ7" s="473"/>
      <c r="MXR7" s="473"/>
      <c r="MXS7" s="473"/>
      <c r="MXT7" s="473"/>
      <c r="MXU7" s="473"/>
      <c r="MXV7" s="473"/>
      <c r="MXW7" s="473"/>
      <c r="MXX7" s="473"/>
      <c r="MXY7" s="473"/>
      <c r="MXZ7" s="473"/>
      <c r="MYA7" s="473"/>
      <c r="MYB7" s="473"/>
      <c r="MYC7" s="473"/>
      <c r="MYD7" s="473"/>
      <c r="MYE7" s="473"/>
      <c r="MYF7" s="473"/>
      <c r="MYG7" s="473"/>
      <c r="MYH7" s="473"/>
      <c r="MYI7" s="473"/>
      <c r="MYJ7" s="473"/>
      <c r="MYK7" s="473"/>
      <c r="MYL7" s="473"/>
      <c r="MYM7" s="473"/>
      <c r="MYN7" s="473"/>
      <c r="MYO7" s="473"/>
      <c r="MYP7" s="473"/>
      <c r="MYQ7" s="473"/>
      <c r="MYR7" s="473"/>
      <c r="MYS7" s="473"/>
      <c r="MYT7" s="473"/>
      <c r="MYU7" s="473"/>
      <c r="MYV7" s="473"/>
      <c r="MYW7" s="473"/>
      <c r="MYX7" s="473"/>
      <c r="MYY7" s="473"/>
      <c r="MYZ7" s="473"/>
      <c r="MZA7" s="473"/>
      <c r="MZB7" s="473"/>
      <c r="MZC7" s="473"/>
      <c r="MZD7" s="473"/>
      <c r="MZE7" s="473"/>
      <c r="MZF7" s="473"/>
      <c r="MZG7" s="473"/>
      <c r="MZH7" s="473"/>
      <c r="MZI7" s="473"/>
      <c r="MZJ7" s="473"/>
      <c r="MZK7" s="473"/>
      <c r="MZL7" s="473"/>
      <c r="MZM7" s="473"/>
      <c r="MZN7" s="473"/>
      <c r="MZO7" s="473"/>
      <c r="MZP7" s="473"/>
      <c r="MZQ7" s="473"/>
      <c r="MZR7" s="473"/>
      <c r="MZS7" s="473"/>
      <c r="MZT7" s="473"/>
      <c r="MZU7" s="473"/>
      <c r="MZV7" s="473"/>
      <c r="MZW7" s="473"/>
      <c r="MZX7" s="473"/>
      <c r="MZY7" s="473"/>
      <c r="MZZ7" s="473"/>
      <c r="NAA7" s="473"/>
      <c r="NAB7" s="473"/>
      <c r="NAC7" s="473"/>
      <c r="NAD7" s="473"/>
      <c r="NAE7" s="473"/>
      <c r="NAF7" s="473"/>
      <c r="NAG7" s="473"/>
      <c r="NAH7" s="473"/>
      <c r="NAI7" s="473"/>
      <c r="NAJ7" s="473"/>
      <c r="NAK7" s="473"/>
      <c r="NAL7" s="473"/>
      <c r="NAM7" s="473"/>
      <c r="NAN7" s="473"/>
      <c r="NAO7" s="473"/>
      <c r="NAP7" s="473"/>
      <c r="NAQ7" s="473"/>
      <c r="NAR7" s="473"/>
      <c r="NAS7" s="473"/>
      <c r="NAT7" s="473"/>
      <c r="NAU7" s="473"/>
      <c r="NAV7" s="473"/>
      <c r="NAW7" s="473"/>
      <c r="NAX7" s="473"/>
      <c r="NAY7" s="473"/>
      <c r="NAZ7" s="473"/>
      <c r="NBA7" s="473"/>
      <c r="NBB7" s="473"/>
      <c r="NBC7" s="473"/>
      <c r="NBD7" s="473"/>
      <c r="NBE7" s="473"/>
      <c r="NBF7" s="473"/>
      <c r="NBG7" s="473"/>
      <c r="NBH7" s="473"/>
      <c r="NBI7" s="473"/>
      <c r="NBJ7" s="473"/>
      <c r="NBK7" s="473"/>
      <c r="NBL7" s="473"/>
      <c r="NBM7" s="473"/>
      <c r="NBN7" s="473"/>
      <c r="NBO7" s="473"/>
      <c r="NBP7" s="473"/>
      <c r="NBQ7" s="473"/>
      <c r="NBR7" s="473"/>
      <c r="NBS7" s="473"/>
      <c r="NBT7" s="473"/>
      <c r="NBU7" s="473"/>
      <c r="NBV7" s="473"/>
      <c r="NBW7" s="473"/>
      <c r="NBX7" s="473"/>
      <c r="NBY7" s="473"/>
      <c r="NBZ7" s="473"/>
      <c r="NCA7" s="473"/>
      <c r="NCB7" s="473"/>
      <c r="NCC7" s="473"/>
      <c r="NCD7" s="473"/>
      <c r="NCE7" s="473"/>
      <c r="NCF7" s="473"/>
      <c r="NCG7" s="473"/>
      <c r="NCH7" s="473"/>
      <c r="NCI7" s="473"/>
      <c r="NCJ7" s="473"/>
      <c r="NCK7" s="473"/>
      <c r="NCL7" s="473"/>
      <c r="NCM7" s="473"/>
      <c r="NCN7" s="473"/>
      <c r="NCO7" s="473"/>
      <c r="NCP7" s="473"/>
      <c r="NCQ7" s="473"/>
      <c r="NCR7" s="473"/>
      <c r="NCS7" s="473"/>
      <c r="NCT7" s="473"/>
      <c r="NCU7" s="473"/>
      <c r="NCV7" s="473"/>
      <c r="NCW7" s="473"/>
      <c r="NCX7" s="473"/>
      <c r="NCY7" s="473"/>
      <c r="NCZ7" s="473"/>
      <c r="NDA7" s="473"/>
      <c r="NDB7" s="473"/>
      <c r="NDC7" s="473"/>
      <c r="NDD7" s="473"/>
      <c r="NDE7" s="473"/>
      <c r="NDF7" s="473"/>
      <c r="NDG7" s="473"/>
      <c r="NDH7" s="473"/>
      <c r="NDI7" s="473"/>
      <c r="NDJ7" s="473"/>
      <c r="NDK7" s="473"/>
      <c r="NDL7" s="473"/>
      <c r="NDM7" s="473"/>
      <c r="NDN7" s="473"/>
      <c r="NDO7" s="473"/>
      <c r="NDP7" s="473"/>
      <c r="NDQ7" s="473"/>
      <c r="NDR7" s="473"/>
      <c r="NDS7" s="473"/>
      <c r="NDT7" s="473"/>
      <c r="NDU7" s="473"/>
      <c r="NDV7" s="473"/>
      <c r="NDW7" s="473"/>
      <c r="NDX7" s="473"/>
      <c r="NDY7" s="473"/>
      <c r="NDZ7" s="473"/>
      <c r="NEA7" s="473"/>
      <c r="NEB7" s="473"/>
      <c r="NEC7" s="473"/>
      <c r="NED7" s="473"/>
      <c r="NEE7" s="473"/>
      <c r="NEF7" s="473"/>
      <c r="NEG7" s="473"/>
      <c r="NEH7" s="473"/>
      <c r="NEI7" s="473"/>
      <c r="NEJ7" s="473"/>
      <c r="NEK7" s="473"/>
      <c r="NEL7" s="473"/>
      <c r="NEM7" s="473"/>
      <c r="NEN7" s="473"/>
      <c r="NEO7" s="473"/>
      <c r="NEP7" s="473"/>
      <c r="NEQ7" s="473"/>
      <c r="NER7" s="473"/>
      <c r="NES7" s="473"/>
      <c r="NET7" s="473"/>
      <c r="NEU7" s="473"/>
      <c r="NEV7" s="473"/>
      <c r="NEW7" s="473"/>
      <c r="NEX7" s="473"/>
      <c r="NEY7" s="473"/>
      <c r="NEZ7" s="473"/>
      <c r="NFA7" s="473"/>
      <c r="NFB7" s="473"/>
      <c r="NFC7" s="473"/>
      <c r="NFD7" s="473"/>
      <c r="NFE7" s="473"/>
      <c r="NFF7" s="473"/>
      <c r="NFG7" s="473"/>
      <c r="NFH7" s="473"/>
      <c r="NFI7" s="473"/>
      <c r="NFJ7" s="473"/>
      <c r="NFK7" s="473"/>
      <c r="NFL7" s="473"/>
      <c r="NFM7" s="473"/>
      <c r="NFN7" s="473"/>
      <c r="NFO7" s="473"/>
      <c r="NFP7" s="473"/>
      <c r="NFQ7" s="473"/>
      <c r="NFR7" s="473"/>
      <c r="NFS7" s="473"/>
      <c r="NFT7" s="473"/>
      <c r="NFU7" s="473"/>
      <c r="NFV7" s="473"/>
      <c r="NFW7" s="473"/>
      <c r="NFX7" s="473"/>
      <c r="NFY7" s="473"/>
      <c r="NFZ7" s="473"/>
      <c r="NGA7" s="473"/>
      <c r="NGB7" s="473"/>
      <c r="NGC7" s="473"/>
      <c r="NGD7" s="473"/>
      <c r="NGE7" s="473"/>
      <c r="NGF7" s="473"/>
      <c r="NGG7" s="473"/>
      <c r="NGH7" s="473"/>
      <c r="NGI7" s="473"/>
      <c r="NGJ7" s="473"/>
      <c r="NGK7" s="473"/>
      <c r="NGL7" s="473"/>
      <c r="NGM7" s="473"/>
      <c r="NGN7" s="473"/>
      <c r="NGO7" s="473"/>
      <c r="NGP7" s="473"/>
      <c r="NGQ7" s="473"/>
      <c r="NGR7" s="473"/>
      <c r="NGS7" s="473"/>
      <c r="NGT7" s="473"/>
      <c r="NGU7" s="473"/>
      <c r="NGV7" s="473"/>
      <c r="NGW7" s="473"/>
      <c r="NGX7" s="473"/>
      <c r="NGY7" s="473"/>
      <c r="NGZ7" s="473"/>
      <c r="NHA7" s="473"/>
      <c r="NHB7" s="473"/>
      <c r="NHC7" s="473"/>
      <c r="NHD7" s="473"/>
      <c r="NHE7" s="473"/>
      <c r="NHF7" s="473"/>
      <c r="NHG7" s="473"/>
      <c r="NHH7" s="473"/>
      <c r="NHI7" s="473"/>
      <c r="NHJ7" s="473"/>
      <c r="NHK7" s="473"/>
      <c r="NHL7" s="473"/>
      <c r="NHM7" s="473"/>
      <c r="NHN7" s="473"/>
      <c r="NHO7" s="473"/>
      <c r="NHP7" s="473"/>
      <c r="NHQ7" s="473"/>
      <c r="NHR7" s="473"/>
      <c r="NHS7" s="473"/>
      <c r="NHT7" s="473"/>
      <c r="NHU7" s="473"/>
      <c r="NHV7" s="473"/>
      <c r="NHW7" s="473"/>
      <c r="NHX7" s="473"/>
      <c r="NHY7" s="473"/>
      <c r="NHZ7" s="473"/>
      <c r="NIA7" s="473"/>
      <c r="NIB7" s="473"/>
      <c r="NIC7" s="473"/>
      <c r="NID7" s="473"/>
      <c r="NIE7" s="473"/>
      <c r="NIF7" s="473"/>
      <c r="NIG7" s="473"/>
      <c r="NIH7" s="473"/>
      <c r="NII7" s="473"/>
      <c r="NIJ7" s="473"/>
      <c r="NIK7" s="473"/>
      <c r="NIL7" s="473"/>
      <c r="NIM7" s="473"/>
      <c r="NIN7" s="473"/>
      <c r="NIO7" s="473"/>
      <c r="NIP7" s="473"/>
      <c r="NIQ7" s="473"/>
      <c r="NIR7" s="473"/>
      <c r="NIS7" s="473"/>
      <c r="NIT7" s="473"/>
      <c r="NIU7" s="473"/>
      <c r="NIV7" s="473"/>
      <c r="NIW7" s="473"/>
      <c r="NIX7" s="473"/>
      <c r="NIY7" s="473"/>
      <c r="NIZ7" s="473"/>
      <c r="NJA7" s="473"/>
      <c r="NJB7" s="473"/>
      <c r="NJC7" s="473"/>
      <c r="NJD7" s="473"/>
      <c r="NJE7" s="473"/>
      <c r="NJF7" s="473"/>
      <c r="NJG7" s="473"/>
      <c r="NJH7" s="473"/>
      <c r="NJI7" s="473"/>
      <c r="NJJ7" s="473"/>
      <c r="NJK7" s="473"/>
      <c r="NJL7" s="473"/>
      <c r="NJM7" s="473"/>
      <c r="NJN7" s="473"/>
      <c r="NJO7" s="473"/>
      <c r="NJP7" s="473"/>
      <c r="NJQ7" s="473"/>
      <c r="NJR7" s="473"/>
      <c r="NJS7" s="473"/>
      <c r="NJT7" s="473"/>
      <c r="NJU7" s="473"/>
      <c r="NJV7" s="473"/>
      <c r="NJW7" s="473"/>
      <c r="NJX7" s="473"/>
      <c r="NJY7" s="473"/>
      <c r="NJZ7" s="473"/>
      <c r="NKA7" s="473"/>
      <c r="NKB7" s="473"/>
      <c r="NKC7" s="473"/>
      <c r="NKD7" s="473"/>
      <c r="NKE7" s="473"/>
      <c r="NKF7" s="473"/>
      <c r="NKG7" s="473"/>
      <c r="NKH7" s="473"/>
      <c r="NKI7" s="473"/>
      <c r="NKJ7" s="473"/>
      <c r="NKK7" s="473"/>
      <c r="NKL7" s="473"/>
      <c r="NKM7" s="473"/>
      <c r="NKN7" s="473"/>
      <c r="NKO7" s="473"/>
      <c r="NKP7" s="473"/>
      <c r="NKQ7" s="473"/>
      <c r="NKR7" s="473"/>
      <c r="NKS7" s="473"/>
      <c r="NKT7" s="473"/>
      <c r="NKU7" s="473"/>
      <c r="NKV7" s="473"/>
      <c r="NKW7" s="473"/>
      <c r="NKX7" s="473"/>
      <c r="NKY7" s="473"/>
      <c r="NKZ7" s="473"/>
      <c r="NLA7" s="473"/>
      <c r="NLB7" s="473"/>
      <c r="NLC7" s="473"/>
      <c r="NLD7" s="473"/>
      <c r="NLE7" s="473"/>
      <c r="NLF7" s="473"/>
      <c r="NLG7" s="473"/>
      <c r="NLH7" s="473"/>
      <c r="NLI7" s="473"/>
      <c r="NLJ7" s="473"/>
      <c r="NLK7" s="473"/>
      <c r="NLL7" s="473"/>
      <c r="NLM7" s="473"/>
      <c r="NLN7" s="473"/>
      <c r="NLO7" s="473"/>
      <c r="NLP7" s="473"/>
      <c r="NLQ7" s="473"/>
      <c r="NLR7" s="473"/>
      <c r="NLS7" s="473"/>
      <c r="NLT7" s="473"/>
      <c r="NLU7" s="473"/>
      <c r="NLV7" s="473"/>
      <c r="NLW7" s="473"/>
      <c r="NLX7" s="473"/>
      <c r="NLY7" s="473"/>
      <c r="NLZ7" s="473"/>
      <c r="NMA7" s="473"/>
      <c r="NMB7" s="473"/>
      <c r="NMC7" s="473"/>
      <c r="NMD7" s="473"/>
      <c r="NME7" s="473"/>
      <c r="NMF7" s="473"/>
      <c r="NMG7" s="473"/>
      <c r="NMH7" s="473"/>
      <c r="NMI7" s="473"/>
      <c r="NMJ7" s="473"/>
      <c r="NMK7" s="473"/>
      <c r="NML7" s="473"/>
      <c r="NMM7" s="473"/>
      <c r="NMN7" s="473"/>
      <c r="NMO7" s="473"/>
      <c r="NMP7" s="473"/>
      <c r="NMQ7" s="473"/>
      <c r="NMR7" s="473"/>
      <c r="NMS7" s="473"/>
      <c r="NMT7" s="473"/>
      <c r="NMU7" s="473"/>
      <c r="NMV7" s="473"/>
      <c r="NMW7" s="473"/>
      <c r="NMX7" s="473"/>
      <c r="NMY7" s="473"/>
      <c r="NMZ7" s="473"/>
      <c r="NNA7" s="473"/>
      <c r="NNB7" s="473"/>
      <c r="NNC7" s="473"/>
      <c r="NND7" s="473"/>
      <c r="NNE7" s="473"/>
      <c r="NNF7" s="473"/>
      <c r="NNG7" s="473"/>
      <c r="NNH7" s="473"/>
      <c r="NNI7" s="473"/>
      <c r="NNJ7" s="473"/>
      <c r="NNK7" s="473"/>
      <c r="NNL7" s="473"/>
      <c r="NNM7" s="473"/>
      <c r="NNN7" s="473"/>
      <c r="NNO7" s="473"/>
      <c r="NNP7" s="473"/>
      <c r="NNQ7" s="473"/>
      <c r="NNR7" s="473"/>
      <c r="NNS7" s="473"/>
      <c r="NNT7" s="473"/>
      <c r="NNU7" s="473"/>
      <c r="NNV7" s="473"/>
      <c r="NNW7" s="473"/>
      <c r="NNX7" s="473"/>
      <c r="NNY7" s="473"/>
      <c r="NNZ7" s="473"/>
      <c r="NOA7" s="473"/>
      <c r="NOB7" s="473"/>
      <c r="NOC7" s="473"/>
      <c r="NOD7" s="473"/>
      <c r="NOE7" s="473"/>
      <c r="NOF7" s="473"/>
      <c r="NOG7" s="473"/>
      <c r="NOH7" s="473"/>
      <c r="NOI7" s="473"/>
      <c r="NOJ7" s="473"/>
      <c r="NOK7" s="473"/>
      <c r="NOL7" s="473"/>
      <c r="NOM7" s="473"/>
      <c r="NON7" s="473"/>
      <c r="NOO7" s="473"/>
      <c r="NOP7" s="473"/>
      <c r="NOQ7" s="473"/>
      <c r="NOR7" s="473"/>
      <c r="NOS7" s="473"/>
      <c r="NOT7" s="473"/>
      <c r="NOU7" s="473"/>
      <c r="NOV7" s="473"/>
      <c r="NOW7" s="473"/>
      <c r="NOX7" s="473"/>
      <c r="NOY7" s="473"/>
      <c r="NOZ7" s="473"/>
      <c r="NPA7" s="473"/>
      <c r="NPB7" s="473"/>
      <c r="NPC7" s="473"/>
      <c r="NPD7" s="473"/>
      <c r="NPE7" s="473"/>
      <c r="NPF7" s="473"/>
      <c r="NPG7" s="473"/>
      <c r="NPH7" s="473"/>
      <c r="NPI7" s="473"/>
      <c r="NPJ7" s="473"/>
      <c r="NPK7" s="473"/>
      <c r="NPL7" s="473"/>
      <c r="NPM7" s="473"/>
      <c r="NPN7" s="473"/>
      <c r="NPO7" s="473"/>
      <c r="NPP7" s="473"/>
      <c r="NPQ7" s="473"/>
      <c r="NPR7" s="473"/>
      <c r="NPS7" s="473"/>
      <c r="NPT7" s="473"/>
      <c r="NPU7" s="473"/>
      <c r="NPV7" s="473"/>
      <c r="NPW7" s="473"/>
      <c r="NPX7" s="473"/>
      <c r="NPY7" s="473"/>
      <c r="NPZ7" s="473"/>
      <c r="NQA7" s="473"/>
      <c r="NQB7" s="473"/>
      <c r="NQC7" s="473"/>
      <c r="NQD7" s="473"/>
      <c r="NQE7" s="473"/>
      <c r="NQF7" s="473"/>
      <c r="NQG7" s="473"/>
      <c r="NQH7" s="473"/>
      <c r="NQI7" s="473"/>
      <c r="NQJ7" s="473"/>
      <c r="NQK7" s="473"/>
      <c r="NQL7" s="473"/>
      <c r="NQM7" s="473"/>
      <c r="NQN7" s="473"/>
      <c r="NQO7" s="473"/>
      <c r="NQP7" s="473"/>
      <c r="NQQ7" s="473"/>
      <c r="NQR7" s="473"/>
      <c r="NQS7" s="473"/>
      <c r="NQT7" s="473"/>
      <c r="NQU7" s="473"/>
      <c r="NQV7" s="473"/>
      <c r="NQW7" s="473"/>
      <c r="NQX7" s="473"/>
      <c r="NQY7" s="473"/>
      <c r="NQZ7" s="473"/>
      <c r="NRA7" s="473"/>
      <c r="NRB7" s="473"/>
      <c r="NRC7" s="473"/>
      <c r="NRD7" s="473"/>
      <c r="NRE7" s="473"/>
      <c r="NRF7" s="473"/>
      <c r="NRG7" s="473"/>
      <c r="NRH7" s="473"/>
      <c r="NRI7" s="473"/>
      <c r="NRJ7" s="473"/>
      <c r="NRK7" s="473"/>
      <c r="NRL7" s="473"/>
      <c r="NRM7" s="473"/>
      <c r="NRN7" s="473"/>
      <c r="NRO7" s="473"/>
      <c r="NRP7" s="473"/>
      <c r="NRQ7" s="473"/>
      <c r="NRR7" s="473"/>
      <c r="NRS7" s="473"/>
      <c r="NRT7" s="473"/>
      <c r="NRU7" s="473"/>
      <c r="NRV7" s="473"/>
      <c r="NRW7" s="473"/>
      <c r="NRX7" s="473"/>
      <c r="NRY7" s="473"/>
      <c r="NRZ7" s="473"/>
      <c r="NSA7" s="473"/>
      <c r="NSB7" s="473"/>
      <c r="NSC7" s="473"/>
      <c r="NSD7" s="473"/>
      <c r="NSE7" s="473"/>
      <c r="NSF7" s="473"/>
      <c r="NSG7" s="473"/>
      <c r="NSH7" s="473"/>
      <c r="NSI7" s="473"/>
      <c r="NSJ7" s="473"/>
      <c r="NSK7" s="473"/>
      <c r="NSL7" s="473"/>
      <c r="NSM7" s="473"/>
      <c r="NSN7" s="473"/>
      <c r="NSO7" s="473"/>
      <c r="NSP7" s="473"/>
      <c r="NSQ7" s="473"/>
      <c r="NSR7" s="473"/>
      <c r="NSS7" s="473"/>
      <c r="NST7" s="473"/>
      <c r="NSU7" s="473"/>
      <c r="NSV7" s="473"/>
      <c r="NSW7" s="473"/>
      <c r="NSX7" s="473"/>
      <c r="NSY7" s="473"/>
      <c r="NSZ7" s="473"/>
      <c r="NTA7" s="473"/>
      <c r="NTB7" s="473"/>
      <c r="NTC7" s="473"/>
      <c r="NTD7" s="473"/>
      <c r="NTE7" s="473"/>
      <c r="NTF7" s="473"/>
      <c r="NTG7" s="473"/>
      <c r="NTH7" s="473"/>
      <c r="NTI7" s="473"/>
      <c r="NTJ7" s="473"/>
      <c r="NTK7" s="473"/>
      <c r="NTL7" s="473"/>
      <c r="NTM7" s="473"/>
      <c r="NTN7" s="473"/>
      <c r="NTO7" s="473"/>
      <c r="NTP7" s="473"/>
      <c r="NTQ7" s="473"/>
      <c r="NTR7" s="473"/>
      <c r="NTS7" s="473"/>
      <c r="NTT7" s="473"/>
      <c r="NTU7" s="473"/>
      <c r="NTV7" s="473"/>
      <c r="NTW7" s="473"/>
      <c r="NTX7" s="473"/>
      <c r="NTY7" s="473"/>
      <c r="NTZ7" s="473"/>
      <c r="NUA7" s="473"/>
      <c r="NUB7" s="473"/>
      <c r="NUC7" s="473"/>
      <c r="NUD7" s="473"/>
      <c r="NUE7" s="473"/>
      <c r="NUF7" s="473"/>
      <c r="NUG7" s="473"/>
      <c r="NUH7" s="473"/>
      <c r="NUI7" s="473"/>
      <c r="NUJ7" s="473"/>
      <c r="NUK7" s="473"/>
      <c r="NUL7" s="473"/>
      <c r="NUM7" s="473"/>
      <c r="NUN7" s="473"/>
      <c r="NUO7" s="473"/>
      <c r="NUP7" s="473"/>
      <c r="NUQ7" s="473"/>
      <c r="NUR7" s="473"/>
      <c r="NUS7" s="473"/>
      <c r="NUT7" s="473"/>
      <c r="NUU7" s="473"/>
      <c r="NUV7" s="473"/>
      <c r="NUW7" s="473"/>
      <c r="NUX7" s="473"/>
      <c r="NUY7" s="473"/>
      <c r="NUZ7" s="473"/>
      <c r="NVA7" s="473"/>
      <c r="NVB7" s="473"/>
      <c r="NVC7" s="473"/>
      <c r="NVD7" s="473"/>
      <c r="NVE7" s="473"/>
      <c r="NVF7" s="473"/>
      <c r="NVG7" s="473"/>
      <c r="NVH7" s="473"/>
      <c r="NVI7" s="473"/>
      <c r="NVJ7" s="473"/>
      <c r="NVK7" s="473"/>
      <c r="NVL7" s="473"/>
      <c r="NVM7" s="473"/>
      <c r="NVN7" s="473"/>
      <c r="NVO7" s="473"/>
      <c r="NVP7" s="473"/>
      <c r="NVQ7" s="473"/>
      <c r="NVR7" s="473"/>
      <c r="NVS7" s="473"/>
      <c r="NVT7" s="473"/>
      <c r="NVU7" s="473"/>
      <c r="NVV7" s="473"/>
      <c r="NVW7" s="473"/>
      <c r="NVX7" s="473"/>
      <c r="NVY7" s="473"/>
      <c r="NVZ7" s="473"/>
      <c r="NWA7" s="473"/>
      <c r="NWB7" s="473"/>
      <c r="NWC7" s="473"/>
      <c r="NWD7" s="473"/>
      <c r="NWE7" s="473"/>
      <c r="NWF7" s="473"/>
      <c r="NWG7" s="473"/>
      <c r="NWH7" s="473"/>
      <c r="NWI7" s="473"/>
      <c r="NWJ7" s="473"/>
      <c r="NWK7" s="473"/>
      <c r="NWL7" s="473"/>
      <c r="NWM7" s="473"/>
      <c r="NWN7" s="473"/>
      <c r="NWO7" s="473"/>
      <c r="NWP7" s="473"/>
      <c r="NWQ7" s="473"/>
      <c r="NWR7" s="473"/>
      <c r="NWS7" s="473"/>
      <c r="NWT7" s="473"/>
      <c r="NWU7" s="473"/>
      <c r="NWV7" s="473"/>
      <c r="NWW7" s="473"/>
      <c r="NWX7" s="473"/>
      <c r="NWY7" s="473"/>
      <c r="NWZ7" s="473"/>
      <c r="NXA7" s="473"/>
      <c r="NXB7" s="473"/>
      <c r="NXC7" s="473"/>
      <c r="NXD7" s="473"/>
      <c r="NXE7" s="473"/>
      <c r="NXF7" s="473"/>
      <c r="NXG7" s="473"/>
      <c r="NXH7" s="473"/>
      <c r="NXI7" s="473"/>
      <c r="NXJ7" s="473"/>
      <c r="NXK7" s="473"/>
      <c r="NXL7" s="473"/>
      <c r="NXM7" s="473"/>
      <c r="NXN7" s="473"/>
      <c r="NXO7" s="473"/>
      <c r="NXP7" s="473"/>
      <c r="NXQ7" s="473"/>
      <c r="NXR7" s="473"/>
      <c r="NXS7" s="473"/>
      <c r="NXT7" s="473"/>
      <c r="NXU7" s="473"/>
      <c r="NXV7" s="473"/>
      <c r="NXW7" s="473"/>
      <c r="NXX7" s="473"/>
      <c r="NXY7" s="473"/>
      <c r="NXZ7" s="473"/>
      <c r="NYA7" s="473"/>
      <c r="NYB7" s="473"/>
      <c r="NYC7" s="473"/>
      <c r="NYD7" s="473"/>
      <c r="NYE7" s="473"/>
      <c r="NYF7" s="473"/>
      <c r="NYG7" s="473"/>
      <c r="NYH7" s="473"/>
      <c r="NYI7" s="473"/>
      <c r="NYJ7" s="473"/>
      <c r="NYK7" s="473"/>
      <c r="NYL7" s="473"/>
      <c r="NYM7" s="473"/>
      <c r="NYN7" s="473"/>
      <c r="NYO7" s="473"/>
      <c r="NYP7" s="473"/>
      <c r="NYQ7" s="473"/>
      <c r="NYR7" s="473"/>
      <c r="NYS7" s="473"/>
      <c r="NYT7" s="473"/>
      <c r="NYU7" s="473"/>
      <c r="NYV7" s="473"/>
      <c r="NYW7" s="473"/>
      <c r="NYX7" s="473"/>
      <c r="NYY7" s="473"/>
      <c r="NYZ7" s="473"/>
      <c r="NZA7" s="473"/>
      <c r="NZB7" s="473"/>
      <c r="NZC7" s="473"/>
      <c r="NZD7" s="473"/>
      <c r="NZE7" s="473"/>
      <c r="NZF7" s="473"/>
      <c r="NZG7" s="473"/>
      <c r="NZH7" s="473"/>
      <c r="NZI7" s="473"/>
      <c r="NZJ7" s="473"/>
      <c r="NZK7" s="473"/>
      <c r="NZL7" s="473"/>
      <c r="NZM7" s="473"/>
      <c r="NZN7" s="473"/>
      <c r="NZO7" s="473"/>
      <c r="NZP7" s="473"/>
      <c r="NZQ7" s="473"/>
      <c r="NZR7" s="473"/>
      <c r="NZS7" s="473"/>
      <c r="NZT7" s="473"/>
      <c r="NZU7" s="473"/>
      <c r="NZV7" s="473"/>
      <c r="NZW7" s="473"/>
      <c r="NZX7" s="473"/>
      <c r="NZY7" s="473"/>
      <c r="NZZ7" s="473"/>
      <c r="OAA7" s="473"/>
      <c r="OAB7" s="473"/>
      <c r="OAC7" s="473"/>
      <c r="OAD7" s="473"/>
      <c r="OAE7" s="473"/>
      <c r="OAF7" s="473"/>
      <c r="OAG7" s="473"/>
      <c r="OAH7" s="473"/>
      <c r="OAI7" s="473"/>
      <c r="OAJ7" s="473"/>
      <c r="OAK7" s="473"/>
      <c r="OAL7" s="473"/>
      <c r="OAM7" s="473"/>
      <c r="OAN7" s="473"/>
      <c r="OAO7" s="473"/>
      <c r="OAP7" s="473"/>
      <c r="OAQ7" s="473"/>
      <c r="OAR7" s="473"/>
      <c r="OAS7" s="473"/>
      <c r="OAT7" s="473"/>
      <c r="OAU7" s="473"/>
      <c r="OAV7" s="473"/>
      <c r="OAW7" s="473"/>
      <c r="OAX7" s="473"/>
      <c r="OAY7" s="473"/>
      <c r="OAZ7" s="473"/>
      <c r="OBA7" s="473"/>
      <c r="OBB7" s="473"/>
      <c r="OBC7" s="473"/>
      <c r="OBD7" s="473"/>
      <c r="OBE7" s="473"/>
      <c r="OBF7" s="473"/>
      <c r="OBG7" s="473"/>
      <c r="OBH7" s="473"/>
      <c r="OBI7" s="473"/>
      <c r="OBJ7" s="473"/>
      <c r="OBK7" s="473"/>
      <c r="OBL7" s="473"/>
      <c r="OBM7" s="473"/>
      <c r="OBN7" s="473"/>
      <c r="OBO7" s="473"/>
      <c r="OBP7" s="473"/>
      <c r="OBQ7" s="473"/>
      <c r="OBR7" s="473"/>
      <c r="OBS7" s="473"/>
      <c r="OBT7" s="473"/>
      <c r="OBU7" s="473"/>
      <c r="OBV7" s="473"/>
      <c r="OBW7" s="473"/>
      <c r="OBX7" s="473"/>
      <c r="OBY7" s="473"/>
      <c r="OBZ7" s="473"/>
      <c r="OCA7" s="473"/>
      <c r="OCB7" s="473"/>
      <c r="OCC7" s="473"/>
      <c r="OCD7" s="473"/>
      <c r="OCE7" s="473"/>
      <c r="OCF7" s="473"/>
      <c r="OCG7" s="473"/>
      <c r="OCH7" s="473"/>
      <c r="OCI7" s="473"/>
      <c r="OCJ7" s="473"/>
      <c r="OCK7" s="473"/>
      <c r="OCL7" s="473"/>
      <c r="OCM7" s="473"/>
      <c r="OCN7" s="473"/>
      <c r="OCO7" s="473"/>
      <c r="OCP7" s="473"/>
      <c r="OCQ7" s="473"/>
      <c r="OCR7" s="473"/>
      <c r="OCS7" s="473"/>
      <c r="OCT7" s="473"/>
      <c r="OCU7" s="473"/>
      <c r="OCV7" s="473"/>
      <c r="OCW7" s="473"/>
      <c r="OCX7" s="473"/>
      <c r="OCY7" s="473"/>
      <c r="OCZ7" s="473"/>
      <c r="ODA7" s="473"/>
      <c r="ODB7" s="473"/>
      <c r="ODC7" s="473"/>
      <c r="ODD7" s="473"/>
      <c r="ODE7" s="473"/>
      <c r="ODF7" s="473"/>
      <c r="ODG7" s="473"/>
      <c r="ODH7" s="473"/>
      <c r="ODI7" s="473"/>
      <c r="ODJ7" s="473"/>
      <c r="ODK7" s="473"/>
      <c r="ODL7" s="473"/>
      <c r="ODM7" s="473"/>
      <c r="ODN7" s="473"/>
      <c r="ODO7" s="473"/>
      <c r="ODP7" s="473"/>
      <c r="ODQ7" s="473"/>
      <c r="ODR7" s="473"/>
      <c r="ODS7" s="473"/>
      <c r="ODT7" s="473"/>
      <c r="ODU7" s="473"/>
      <c r="ODV7" s="473"/>
      <c r="ODW7" s="473"/>
      <c r="ODX7" s="473"/>
      <c r="ODY7" s="473"/>
      <c r="ODZ7" s="473"/>
      <c r="OEA7" s="473"/>
      <c r="OEB7" s="473"/>
      <c r="OEC7" s="473"/>
      <c r="OED7" s="473"/>
      <c r="OEE7" s="473"/>
      <c r="OEF7" s="473"/>
      <c r="OEG7" s="473"/>
      <c r="OEH7" s="473"/>
      <c r="OEI7" s="473"/>
      <c r="OEJ7" s="473"/>
      <c r="OEK7" s="473"/>
      <c r="OEL7" s="473"/>
      <c r="OEM7" s="473"/>
      <c r="OEN7" s="473"/>
      <c r="OEO7" s="473"/>
      <c r="OEP7" s="473"/>
      <c r="OEQ7" s="473"/>
      <c r="OER7" s="473"/>
      <c r="OES7" s="473"/>
      <c r="OET7" s="473"/>
      <c r="OEU7" s="473"/>
      <c r="OEV7" s="473"/>
      <c r="OEW7" s="473"/>
      <c r="OEX7" s="473"/>
      <c r="OEY7" s="473"/>
      <c r="OEZ7" s="473"/>
      <c r="OFA7" s="473"/>
      <c r="OFB7" s="473"/>
      <c r="OFC7" s="473"/>
      <c r="OFD7" s="473"/>
      <c r="OFE7" s="473"/>
      <c r="OFF7" s="473"/>
      <c r="OFG7" s="473"/>
      <c r="OFH7" s="473"/>
      <c r="OFI7" s="473"/>
      <c r="OFJ7" s="473"/>
      <c r="OFK7" s="473"/>
      <c r="OFL7" s="473"/>
      <c r="OFM7" s="473"/>
      <c r="OFN7" s="473"/>
      <c r="OFO7" s="473"/>
      <c r="OFP7" s="473"/>
      <c r="OFQ7" s="473"/>
      <c r="OFR7" s="473"/>
      <c r="OFS7" s="473"/>
      <c r="OFT7" s="473"/>
      <c r="OFU7" s="473"/>
      <c r="OFV7" s="473"/>
      <c r="OFW7" s="473"/>
      <c r="OFX7" s="473"/>
      <c r="OFY7" s="473"/>
      <c r="OFZ7" s="473"/>
      <c r="OGA7" s="473"/>
      <c r="OGB7" s="473"/>
      <c r="OGC7" s="473"/>
      <c r="OGD7" s="473"/>
      <c r="OGE7" s="473"/>
      <c r="OGF7" s="473"/>
      <c r="OGG7" s="473"/>
      <c r="OGH7" s="473"/>
      <c r="OGI7" s="473"/>
      <c r="OGJ7" s="473"/>
      <c r="OGK7" s="473"/>
      <c r="OGL7" s="473"/>
      <c r="OGM7" s="473"/>
      <c r="OGN7" s="473"/>
      <c r="OGO7" s="473"/>
      <c r="OGP7" s="473"/>
      <c r="OGQ7" s="473"/>
      <c r="OGR7" s="473"/>
      <c r="OGS7" s="473"/>
      <c r="OGT7" s="473"/>
      <c r="OGU7" s="473"/>
      <c r="OGV7" s="473"/>
      <c r="OGW7" s="473"/>
      <c r="OGX7" s="473"/>
      <c r="OGY7" s="473"/>
      <c r="OGZ7" s="473"/>
      <c r="OHA7" s="473"/>
      <c r="OHB7" s="473"/>
      <c r="OHC7" s="473"/>
      <c r="OHD7" s="473"/>
      <c r="OHE7" s="473"/>
      <c r="OHF7" s="473"/>
      <c r="OHG7" s="473"/>
      <c r="OHH7" s="473"/>
      <c r="OHI7" s="473"/>
      <c r="OHJ7" s="473"/>
      <c r="OHK7" s="473"/>
      <c r="OHL7" s="473"/>
      <c r="OHM7" s="473"/>
      <c r="OHN7" s="473"/>
      <c r="OHO7" s="473"/>
      <c r="OHP7" s="473"/>
      <c r="OHQ7" s="473"/>
      <c r="OHR7" s="473"/>
      <c r="OHS7" s="473"/>
      <c r="OHT7" s="473"/>
      <c r="OHU7" s="473"/>
      <c r="OHV7" s="473"/>
      <c r="OHW7" s="473"/>
      <c r="OHX7" s="473"/>
      <c r="OHY7" s="473"/>
      <c r="OHZ7" s="473"/>
      <c r="OIA7" s="473"/>
      <c r="OIB7" s="473"/>
      <c r="OIC7" s="473"/>
      <c r="OID7" s="473"/>
      <c r="OIE7" s="473"/>
      <c r="OIF7" s="473"/>
      <c r="OIG7" s="473"/>
      <c r="OIH7" s="473"/>
      <c r="OII7" s="473"/>
      <c r="OIJ7" s="473"/>
      <c r="OIK7" s="473"/>
      <c r="OIL7" s="473"/>
      <c r="OIM7" s="473"/>
      <c r="OIN7" s="473"/>
      <c r="OIO7" s="473"/>
      <c r="OIP7" s="473"/>
      <c r="OIQ7" s="473"/>
      <c r="OIR7" s="473"/>
      <c r="OIS7" s="473"/>
      <c r="OIT7" s="473"/>
      <c r="OIU7" s="473"/>
      <c r="OIV7" s="473"/>
      <c r="OIW7" s="473"/>
      <c r="OIX7" s="473"/>
      <c r="OIY7" s="473"/>
      <c r="OIZ7" s="473"/>
      <c r="OJA7" s="473"/>
      <c r="OJB7" s="473"/>
      <c r="OJC7" s="473"/>
      <c r="OJD7" s="473"/>
      <c r="OJE7" s="473"/>
      <c r="OJF7" s="473"/>
      <c r="OJG7" s="473"/>
      <c r="OJH7" s="473"/>
      <c r="OJI7" s="473"/>
      <c r="OJJ7" s="473"/>
      <c r="OJK7" s="473"/>
      <c r="OJL7" s="473"/>
      <c r="OJM7" s="473"/>
      <c r="OJN7" s="473"/>
      <c r="OJO7" s="473"/>
      <c r="OJP7" s="473"/>
      <c r="OJQ7" s="473"/>
      <c r="OJR7" s="473"/>
      <c r="OJS7" s="473"/>
      <c r="OJT7" s="473"/>
      <c r="OJU7" s="473"/>
      <c r="OJV7" s="473"/>
      <c r="OJW7" s="473"/>
      <c r="OJX7" s="473"/>
      <c r="OJY7" s="473"/>
      <c r="OJZ7" s="473"/>
      <c r="OKA7" s="473"/>
      <c r="OKB7" s="473"/>
      <c r="OKC7" s="473"/>
      <c r="OKD7" s="473"/>
      <c r="OKE7" s="473"/>
      <c r="OKF7" s="473"/>
      <c r="OKG7" s="473"/>
      <c r="OKH7" s="473"/>
      <c r="OKI7" s="473"/>
      <c r="OKJ7" s="473"/>
      <c r="OKK7" s="473"/>
      <c r="OKL7" s="473"/>
      <c r="OKM7" s="473"/>
      <c r="OKN7" s="473"/>
      <c r="OKO7" s="473"/>
      <c r="OKP7" s="473"/>
      <c r="OKQ7" s="473"/>
      <c r="OKR7" s="473"/>
      <c r="OKS7" s="473"/>
      <c r="OKT7" s="473"/>
      <c r="OKU7" s="473"/>
      <c r="OKV7" s="473"/>
      <c r="OKW7" s="473"/>
      <c r="OKX7" s="473"/>
      <c r="OKY7" s="473"/>
      <c r="OKZ7" s="473"/>
      <c r="OLA7" s="473"/>
      <c r="OLB7" s="473"/>
      <c r="OLC7" s="473"/>
      <c r="OLD7" s="473"/>
      <c r="OLE7" s="473"/>
      <c r="OLF7" s="473"/>
      <c r="OLG7" s="473"/>
      <c r="OLH7" s="473"/>
      <c r="OLI7" s="473"/>
      <c r="OLJ7" s="473"/>
      <c r="OLK7" s="473"/>
      <c r="OLL7" s="473"/>
      <c r="OLM7" s="473"/>
      <c r="OLN7" s="473"/>
      <c r="OLO7" s="473"/>
      <c r="OLP7" s="473"/>
      <c r="OLQ7" s="473"/>
      <c r="OLR7" s="473"/>
      <c r="OLS7" s="473"/>
      <c r="OLT7" s="473"/>
      <c r="OLU7" s="473"/>
      <c r="OLV7" s="473"/>
      <c r="OLW7" s="473"/>
      <c r="OLX7" s="473"/>
      <c r="OLY7" s="473"/>
      <c r="OLZ7" s="473"/>
      <c r="OMA7" s="473"/>
      <c r="OMB7" s="473"/>
      <c r="OMC7" s="473"/>
      <c r="OMD7" s="473"/>
      <c r="OME7" s="473"/>
      <c r="OMF7" s="473"/>
      <c r="OMG7" s="473"/>
      <c r="OMH7" s="473"/>
      <c r="OMI7" s="473"/>
      <c r="OMJ7" s="473"/>
      <c r="OMK7" s="473"/>
      <c r="OML7" s="473"/>
      <c r="OMM7" s="473"/>
      <c r="OMN7" s="473"/>
      <c r="OMO7" s="473"/>
      <c r="OMP7" s="473"/>
      <c r="OMQ7" s="473"/>
      <c r="OMR7" s="473"/>
      <c r="OMS7" s="473"/>
      <c r="OMT7" s="473"/>
      <c r="OMU7" s="473"/>
      <c r="OMV7" s="473"/>
      <c r="OMW7" s="473"/>
      <c r="OMX7" s="473"/>
      <c r="OMY7" s="473"/>
      <c r="OMZ7" s="473"/>
      <c r="ONA7" s="473"/>
      <c r="ONB7" s="473"/>
      <c r="ONC7" s="473"/>
      <c r="OND7" s="473"/>
      <c r="ONE7" s="473"/>
      <c r="ONF7" s="473"/>
      <c r="ONG7" s="473"/>
      <c r="ONH7" s="473"/>
      <c r="ONI7" s="473"/>
      <c r="ONJ7" s="473"/>
      <c r="ONK7" s="473"/>
      <c r="ONL7" s="473"/>
      <c r="ONM7" s="473"/>
      <c r="ONN7" s="473"/>
      <c r="ONO7" s="473"/>
      <c r="ONP7" s="473"/>
      <c r="ONQ7" s="473"/>
      <c r="ONR7" s="473"/>
      <c r="ONS7" s="473"/>
      <c r="ONT7" s="473"/>
      <c r="ONU7" s="473"/>
      <c r="ONV7" s="473"/>
      <c r="ONW7" s="473"/>
      <c r="ONX7" s="473"/>
      <c r="ONY7" s="473"/>
      <c r="ONZ7" s="473"/>
      <c r="OOA7" s="473"/>
      <c r="OOB7" s="473"/>
      <c r="OOC7" s="473"/>
      <c r="OOD7" s="473"/>
      <c r="OOE7" s="473"/>
      <c r="OOF7" s="473"/>
      <c r="OOG7" s="473"/>
      <c r="OOH7" s="473"/>
      <c r="OOI7" s="473"/>
      <c r="OOJ7" s="473"/>
      <c r="OOK7" s="473"/>
      <c r="OOL7" s="473"/>
      <c r="OOM7" s="473"/>
      <c r="OON7" s="473"/>
      <c r="OOO7" s="473"/>
      <c r="OOP7" s="473"/>
      <c r="OOQ7" s="473"/>
      <c r="OOR7" s="473"/>
      <c r="OOS7" s="473"/>
      <c r="OOT7" s="473"/>
      <c r="OOU7" s="473"/>
      <c r="OOV7" s="473"/>
      <c r="OOW7" s="473"/>
      <c r="OOX7" s="473"/>
      <c r="OOY7" s="473"/>
      <c r="OOZ7" s="473"/>
      <c r="OPA7" s="473"/>
      <c r="OPB7" s="473"/>
      <c r="OPC7" s="473"/>
      <c r="OPD7" s="473"/>
      <c r="OPE7" s="473"/>
      <c r="OPF7" s="473"/>
      <c r="OPG7" s="473"/>
      <c r="OPH7" s="473"/>
      <c r="OPI7" s="473"/>
      <c r="OPJ7" s="473"/>
      <c r="OPK7" s="473"/>
      <c r="OPL7" s="473"/>
      <c r="OPM7" s="473"/>
      <c r="OPN7" s="473"/>
      <c r="OPO7" s="473"/>
      <c r="OPP7" s="473"/>
      <c r="OPQ7" s="473"/>
      <c r="OPR7" s="473"/>
      <c r="OPS7" s="473"/>
      <c r="OPT7" s="473"/>
      <c r="OPU7" s="473"/>
      <c r="OPV7" s="473"/>
      <c r="OPW7" s="473"/>
      <c r="OPX7" s="473"/>
      <c r="OPY7" s="473"/>
      <c r="OPZ7" s="473"/>
      <c r="OQA7" s="473"/>
      <c r="OQB7" s="473"/>
      <c r="OQC7" s="473"/>
      <c r="OQD7" s="473"/>
      <c r="OQE7" s="473"/>
      <c r="OQF7" s="473"/>
      <c r="OQG7" s="473"/>
      <c r="OQH7" s="473"/>
      <c r="OQI7" s="473"/>
      <c r="OQJ7" s="473"/>
      <c r="OQK7" s="473"/>
      <c r="OQL7" s="473"/>
      <c r="OQM7" s="473"/>
      <c r="OQN7" s="473"/>
      <c r="OQO7" s="473"/>
      <c r="OQP7" s="473"/>
      <c r="OQQ7" s="473"/>
      <c r="OQR7" s="473"/>
      <c r="OQS7" s="473"/>
      <c r="OQT7" s="473"/>
      <c r="OQU7" s="473"/>
      <c r="OQV7" s="473"/>
      <c r="OQW7" s="473"/>
      <c r="OQX7" s="473"/>
      <c r="OQY7" s="473"/>
      <c r="OQZ7" s="473"/>
      <c r="ORA7" s="473"/>
      <c r="ORB7" s="473"/>
      <c r="ORC7" s="473"/>
      <c r="ORD7" s="473"/>
      <c r="ORE7" s="473"/>
      <c r="ORF7" s="473"/>
      <c r="ORG7" s="473"/>
      <c r="ORH7" s="473"/>
      <c r="ORI7" s="473"/>
      <c r="ORJ7" s="473"/>
      <c r="ORK7" s="473"/>
      <c r="ORL7" s="473"/>
      <c r="ORM7" s="473"/>
      <c r="ORN7" s="473"/>
      <c r="ORO7" s="473"/>
      <c r="ORP7" s="473"/>
      <c r="ORQ7" s="473"/>
      <c r="ORR7" s="473"/>
      <c r="ORS7" s="473"/>
      <c r="ORT7" s="473"/>
      <c r="ORU7" s="473"/>
      <c r="ORV7" s="473"/>
      <c r="ORW7" s="473"/>
      <c r="ORX7" s="473"/>
      <c r="ORY7" s="473"/>
      <c r="ORZ7" s="473"/>
      <c r="OSA7" s="473"/>
      <c r="OSB7" s="473"/>
      <c r="OSC7" s="473"/>
      <c r="OSD7" s="473"/>
      <c r="OSE7" s="473"/>
      <c r="OSF7" s="473"/>
      <c r="OSG7" s="473"/>
      <c r="OSH7" s="473"/>
      <c r="OSI7" s="473"/>
      <c r="OSJ7" s="473"/>
      <c r="OSK7" s="473"/>
      <c r="OSL7" s="473"/>
      <c r="OSM7" s="473"/>
      <c r="OSN7" s="473"/>
      <c r="OSO7" s="473"/>
      <c r="OSP7" s="473"/>
      <c r="OSQ7" s="473"/>
      <c r="OSR7" s="473"/>
      <c r="OSS7" s="473"/>
      <c r="OST7" s="473"/>
      <c r="OSU7" s="473"/>
      <c r="OSV7" s="473"/>
      <c r="OSW7" s="473"/>
      <c r="OSX7" s="473"/>
      <c r="OSY7" s="473"/>
      <c r="OSZ7" s="473"/>
      <c r="OTA7" s="473"/>
      <c r="OTB7" s="473"/>
      <c r="OTC7" s="473"/>
      <c r="OTD7" s="473"/>
      <c r="OTE7" s="473"/>
      <c r="OTF7" s="473"/>
      <c r="OTG7" s="473"/>
      <c r="OTH7" s="473"/>
      <c r="OTI7" s="473"/>
      <c r="OTJ7" s="473"/>
      <c r="OTK7" s="473"/>
      <c r="OTL7" s="473"/>
      <c r="OTM7" s="473"/>
      <c r="OTN7" s="473"/>
      <c r="OTO7" s="473"/>
      <c r="OTP7" s="473"/>
      <c r="OTQ7" s="473"/>
      <c r="OTR7" s="473"/>
      <c r="OTS7" s="473"/>
      <c r="OTT7" s="473"/>
      <c r="OTU7" s="473"/>
      <c r="OTV7" s="473"/>
      <c r="OTW7" s="473"/>
      <c r="OTX7" s="473"/>
      <c r="OTY7" s="473"/>
      <c r="OTZ7" s="473"/>
      <c r="OUA7" s="473"/>
      <c r="OUB7" s="473"/>
      <c r="OUC7" s="473"/>
      <c r="OUD7" s="473"/>
      <c r="OUE7" s="473"/>
      <c r="OUF7" s="473"/>
      <c r="OUG7" s="473"/>
      <c r="OUH7" s="473"/>
      <c r="OUI7" s="473"/>
      <c r="OUJ7" s="473"/>
      <c r="OUK7" s="473"/>
      <c r="OUL7" s="473"/>
      <c r="OUM7" s="473"/>
      <c r="OUN7" s="473"/>
      <c r="OUO7" s="473"/>
      <c r="OUP7" s="473"/>
      <c r="OUQ7" s="473"/>
      <c r="OUR7" s="473"/>
      <c r="OUS7" s="473"/>
      <c r="OUT7" s="473"/>
      <c r="OUU7" s="473"/>
      <c r="OUV7" s="473"/>
      <c r="OUW7" s="473"/>
      <c r="OUX7" s="473"/>
      <c r="OUY7" s="473"/>
      <c r="OUZ7" s="473"/>
      <c r="OVA7" s="473"/>
      <c r="OVB7" s="473"/>
      <c r="OVC7" s="473"/>
      <c r="OVD7" s="473"/>
      <c r="OVE7" s="473"/>
      <c r="OVF7" s="473"/>
      <c r="OVG7" s="473"/>
      <c r="OVH7" s="473"/>
      <c r="OVI7" s="473"/>
      <c r="OVJ7" s="473"/>
      <c r="OVK7" s="473"/>
      <c r="OVL7" s="473"/>
      <c r="OVM7" s="473"/>
      <c r="OVN7" s="473"/>
      <c r="OVO7" s="473"/>
      <c r="OVP7" s="473"/>
      <c r="OVQ7" s="473"/>
      <c r="OVR7" s="473"/>
      <c r="OVS7" s="473"/>
      <c r="OVT7" s="473"/>
      <c r="OVU7" s="473"/>
      <c r="OVV7" s="473"/>
      <c r="OVW7" s="473"/>
      <c r="OVX7" s="473"/>
      <c r="OVY7" s="473"/>
      <c r="OVZ7" s="473"/>
      <c r="OWA7" s="473"/>
      <c r="OWB7" s="473"/>
      <c r="OWC7" s="473"/>
      <c r="OWD7" s="473"/>
      <c r="OWE7" s="473"/>
      <c r="OWF7" s="473"/>
      <c r="OWG7" s="473"/>
      <c r="OWH7" s="473"/>
      <c r="OWI7" s="473"/>
      <c r="OWJ7" s="473"/>
      <c r="OWK7" s="473"/>
      <c r="OWL7" s="473"/>
      <c r="OWM7" s="473"/>
      <c r="OWN7" s="473"/>
      <c r="OWO7" s="473"/>
      <c r="OWP7" s="473"/>
      <c r="OWQ7" s="473"/>
      <c r="OWR7" s="473"/>
      <c r="OWS7" s="473"/>
      <c r="OWT7" s="473"/>
      <c r="OWU7" s="473"/>
      <c r="OWV7" s="473"/>
      <c r="OWW7" s="473"/>
      <c r="OWX7" s="473"/>
      <c r="OWY7" s="473"/>
      <c r="OWZ7" s="473"/>
      <c r="OXA7" s="473"/>
      <c r="OXB7" s="473"/>
      <c r="OXC7" s="473"/>
      <c r="OXD7" s="473"/>
      <c r="OXE7" s="473"/>
      <c r="OXF7" s="473"/>
      <c r="OXG7" s="473"/>
      <c r="OXH7" s="473"/>
      <c r="OXI7" s="473"/>
      <c r="OXJ7" s="473"/>
      <c r="OXK7" s="473"/>
      <c r="OXL7" s="473"/>
      <c r="OXM7" s="473"/>
      <c r="OXN7" s="473"/>
      <c r="OXO7" s="473"/>
      <c r="OXP7" s="473"/>
      <c r="OXQ7" s="473"/>
      <c r="OXR7" s="473"/>
      <c r="OXS7" s="473"/>
      <c r="OXT7" s="473"/>
      <c r="OXU7" s="473"/>
      <c r="OXV7" s="473"/>
      <c r="OXW7" s="473"/>
      <c r="OXX7" s="473"/>
      <c r="OXY7" s="473"/>
      <c r="OXZ7" s="473"/>
      <c r="OYA7" s="473"/>
      <c r="OYB7" s="473"/>
      <c r="OYC7" s="473"/>
      <c r="OYD7" s="473"/>
      <c r="OYE7" s="473"/>
      <c r="OYF7" s="473"/>
      <c r="OYG7" s="473"/>
      <c r="OYH7" s="473"/>
      <c r="OYI7" s="473"/>
      <c r="OYJ7" s="473"/>
      <c r="OYK7" s="473"/>
      <c r="OYL7" s="473"/>
      <c r="OYM7" s="473"/>
      <c r="OYN7" s="473"/>
      <c r="OYO7" s="473"/>
      <c r="OYP7" s="473"/>
      <c r="OYQ7" s="473"/>
      <c r="OYR7" s="473"/>
      <c r="OYS7" s="473"/>
      <c r="OYT7" s="473"/>
      <c r="OYU7" s="473"/>
      <c r="OYV7" s="473"/>
      <c r="OYW7" s="473"/>
      <c r="OYX7" s="473"/>
      <c r="OYY7" s="473"/>
      <c r="OYZ7" s="473"/>
      <c r="OZA7" s="473"/>
      <c r="OZB7" s="473"/>
      <c r="OZC7" s="473"/>
      <c r="OZD7" s="473"/>
      <c r="OZE7" s="473"/>
      <c r="OZF7" s="473"/>
      <c r="OZG7" s="473"/>
      <c r="OZH7" s="473"/>
      <c r="OZI7" s="473"/>
      <c r="OZJ7" s="473"/>
      <c r="OZK7" s="473"/>
      <c r="OZL7" s="473"/>
      <c r="OZM7" s="473"/>
      <c r="OZN7" s="473"/>
      <c r="OZO7" s="473"/>
      <c r="OZP7" s="473"/>
      <c r="OZQ7" s="473"/>
      <c r="OZR7" s="473"/>
      <c r="OZS7" s="473"/>
      <c r="OZT7" s="473"/>
      <c r="OZU7" s="473"/>
      <c r="OZV7" s="473"/>
      <c r="OZW7" s="473"/>
      <c r="OZX7" s="473"/>
      <c r="OZY7" s="473"/>
      <c r="OZZ7" s="473"/>
      <c r="PAA7" s="473"/>
      <c r="PAB7" s="473"/>
      <c r="PAC7" s="473"/>
      <c r="PAD7" s="473"/>
      <c r="PAE7" s="473"/>
      <c r="PAF7" s="473"/>
      <c r="PAG7" s="473"/>
      <c r="PAH7" s="473"/>
      <c r="PAI7" s="473"/>
      <c r="PAJ7" s="473"/>
      <c r="PAK7" s="473"/>
      <c r="PAL7" s="473"/>
      <c r="PAM7" s="473"/>
      <c r="PAN7" s="473"/>
      <c r="PAO7" s="473"/>
      <c r="PAP7" s="473"/>
      <c r="PAQ7" s="473"/>
      <c r="PAR7" s="473"/>
      <c r="PAS7" s="473"/>
      <c r="PAT7" s="473"/>
      <c r="PAU7" s="473"/>
      <c r="PAV7" s="473"/>
      <c r="PAW7" s="473"/>
      <c r="PAX7" s="473"/>
      <c r="PAY7" s="473"/>
      <c r="PAZ7" s="473"/>
      <c r="PBA7" s="473"/>
      <c r="PBB7" s="473"/>
      <c r="PBC7" s="473"/>
      <c r="PBD7" s="473"/>
      <c r="PBE7" s="473"/>
      <c r="PBF7" s="473"/>
      <c r="PBG7" s="473"/>
      <c r="PBH7" s="473"/>
      <c r="PBI7" s="473"/>
      <c r="PBJ7" s="473"/>
      <c r="PBK7" s="473"/>
      <c r="PBL7" s="473"/>
      <c r="PBM7" s="473"/>
      <c r="PBN7" s="473"/>
      <c r="PBO7" s="473"/>
      <c r="PBP7" s="473"/>
      <c r="PBQ7" s="473"/>
      <c r="PBR7" s="473"/>
      <c r="PBS7" s="473"/>
      <c r="PBT7" s="473"/>
      <c r="PBU7" s="473"/>
      <c r="PBV7" s="473"/>
      <c r="PBW7" s="473"/>
      <c r="PBX7" s="473"/>
      <c r="PBY7" s="473"/>
      <c r="PBZ7" s="473"/>
      <c r="PCA7" s="473"/>
      <c r="PCB7" s="473"/>
      <c r="PCC7" s="473"/>
      <c r="PCD7" s="473"/>
      <c r="PCE7" s="473"/>
      <c r="PCF7" s="473"/>
      <c r="PCG7" s="473"/>
      <c r="PCH7" s="473"/>
      <c r="PCI7" s="473"/>
      <c r="PCJ7" s="473"/>
      <c r="PCK7" s="473"/>
      <c r="PCL7" s="473"/>
      <c r="PCM7" s="473"/>
      <c r="PCN7" s="473"/>
      <c r="PCO7" s="473"/>
      <c r="PCP7" s="473"/>
      <c r="PCQ7" s="473"/>
      <c r="PCR7" s="473"/>
      <c r="PCS7" s="473"/>
      <c r="PCT7" s="473"/>
      <c r="PCU7" s="473"/>
      <c r="PCV7" s="473"/>
      <c r="PCW7" s="473"/>
      <c r="PCX7" s="473"/>
      <c r="PCY7" s="473"/>
      <c r="PCZ7" s="473"/>
      <c r="PDA7" s="473"/>
      <c r="PDB7" s="473"/>
      <c r="PDC7" s="473"/>
      <c r="PDD7" s="473"/>
      <c r="PDE7" s="473"/>
      <c r="PDF7" s="473"/>
      <c r="PDG7" s="473"/>
      <c r="PDH7" s="473"/>
      <c r="PDI7" s="473"/>
      <c r="PDJ7" s="473"/>
      <c r="PDK7" s="473"/>
      <c r="PDL7" s="473"/>
      <c r="PDM7" s="473"/>
      <c r="PDN7" s="473"/>
      <c r="PDO7" s="473"/>
      <c r="PDP7" s="473"/>
      <c r="PDQ7" s="473"/>
      <c r="PDR7" s="473"/>
      <c r="PDS7" s="473"/>
      <c r="PDT7" s="473"/>
      <c r="PDU7" s="473"/>
      <c r="PDV7" s="473"/>
      <c r="PDW7" s="473"/>
      <c r="PDX7" s="473"/>
      <c r="PDY7" s="473"/>
      <c r="PDZ7" s="473"/>
      <c r="PEA7" s="473"/>
      <c r="PEB7" s="473"/>
      <c r="PEC7" s="473"/>
      <c r="PED7" s="473"/>
      <c r="PEE7" s="473"/>
      <c r="PEF7" s="473"/>
      <c r="PEG7" s="473"/>
      <c r="PEH7" s="473"/>
      <c r="PEI7" s="473"/>
      <c r="PEJ7" s="473"/>
      <c r="PEK7" s="473"/>
      <c r="PEL7" s="473"/>
      <c r="PEM7" s="473"/>
      <c r="PEN7" s="473"/>
      <c r="PEO7" s="473"/>
      <c r="PEP7" s="473"/>
      <c r="PEQ7" s="473"/>
      <c r="PER7" s="473"/>
      <c r="PES7" s="473"/>
      <c r="PET7" s="473"/>
      <c r="PEU7" s="473"/>
      <c r="PEV7" s="473"/>
      <c r="PEW7" s="473"/>
      <c r="PEX7" s="473"/>
      <c r="PEY7" s="473"/>
      <c r="PEZ7" s="473"/>
      <c r="PFA7" s="473"/>
      <c r="PFB7" s="473"/>
      <c r="PFC7" s="473"/>
      <c r="PFD7" s="473"/>
      <c r="PFE7" s="473"/>
      <c r="PFF7" s="473"/>
      <c r="PFG7" s="473"/>
      <c r="PFH7" s="473"/>
      <c r="PFI7" s="473"/>
      <c r="PFJ7" s="473"/>
      <c r="PFK7" s="473"/>
      <c r="PFL7" s="473"/>
      <c r="PFM7" s="473"/>
      <c r="PFN7" s="473"/>
      <c r="PFO7" s="473"/>
      <c r="PFP7" s="473"/>
      <c r="PFQ7" s="473"/>
      <c r="PFR7" s="473"/>
      <c r="PFS7" s="473"/>
      <c r="PFT7" s="473"/>
      <c r="PFU7" s="473"/>
      <c r="PFV7" s="473"/>
      <c r="PFW7" s="473"/>
      <c r="PFX7" s="473"/>
      <c r="PFY7" s="473"/>
      <c r="PFZ7" s="473"/>
      <c r="PGA7" s="473"/>
      <c r="PGB7" s="473"/>
      <c r="PGC7" s="473"/>
      <c r="PGD7" s="473"/>
      <c r="PGE7" s="473"/>
      <c r="PGF7" s="473"/>
      <c r="PGG7" s="473"/>
      <c r="PGH7" s="473"/>
      <c r="PGI7" s="473"/>
      <c r="PGJ7" s="473"/>
      <c r="PGK7" s="473"/>
      <c r="PGL7" s="473"/>
      <c r="PGM7" s="473"/>
      <c r="PGN7" s="473"/>
      <c r="PGO7" s="473"/>
      <c r="PGP7" s="473"/>
      <c r="PGQ7" s="473"/>
      <c r="PGR7" s="473"/>
      <c r="PGS7" s="473"/>
      <c r="PGT7" s="473"/>
      <c r="PGU7" s="473"/>
      <c r="PGV7" s="473"/>
      <c r="PGW7" s="473"/>
      <c r="PGX7" s="473"/>
      <c r="PGY7" s="473"/>
      <c r="PGZ7" s="473"/>
      <c r="PHA7" s="473"/>
      <c r="PHB7" s="473"/>
      <c r="PHC7" s="473"/>
      <c r="PHD7" s="473"/>
      <c r="PHE7" s="473"/>
      <c r="PHF7" s="473"/>
      <c r="PHG7" s="473"/>
      <c r="PHH7" s="473"/>
      <c r="PHI7" s="473"/>
      <c r="PHJ7" s="473"/>
      <c r="PHK7" s="473"/>
      <c r="PHL7" s="473"/>
      <c r="PHM7" s="473"/>
      <c r="PHN7" s="473"/>
      <c r="PHO7" s="473"/>
      <c r="PHP7" s="473"/>
      <c r="PHQ7" s="473"/>
      <c r="PHR7" s="473"/>
      <c r="PHS7" s="473"/>
      <c r="PHT7" s="473"/>
      <c r="PHU7" s="473"/>
      <c r="PHV7" s="473"/>
      <c r="PHW7" s="473"/>
      <c r="PHX7" s="473"/>
      <c r="PHY7" s="473"/>
      <c r="PHZ7" s="473"/>
      <c r="PIA7" s="473"/>
      <c r="PIB7" s="473"/>
      <c r="PIC7" s="473"/>
      <c r="PID7" s="473"/>
      <c r="PIE7" s="473"/>
      <c r="PIF7" s="473"/>
      <c r="PIG7" s="473"/>
      <c r="PIH7" s="473"/>
      <c r="PII7" s="473"/>
      <c r="PIJ7" s="473"/>
      <c r="PIK7" s="473"/>
      <c r="PIL7" s="473"/>
      <c r="PIM7" s="473"/>
      <c r="PIN7" s="473"/>
      <c r="PIO7" s="473"/>
      <c r="PIP7" s="473"/>
      <c r="PIQ7" s="473"/>
      <c r="PIR7" s="473"/>
      <c r="PIS7" s="473"/>
      <c r="PIT7" s="473"/>
      <c r="PIU7" s="473"/>
      <c r="PIV7" s="473"/>
      <c r="PIW7" s="473"/>
      <c r="PIX7" s="473"/>
      <c r="PIY7" s="473"/>
      <c r="PIZ7" s="473"/>
      <c r="PJA7" s="473"/>
      <c r="PJB7" s="473"/>
      <c r="PJC7" s="473"/>
      <c r="PJD7" s="473"/>
      <c r="PJE7" s="473"/>
      <c r="PJF7" s="473"/>
      <c r="PJG7" s="473"/>
      <c r="PJH7" s="473"/>
      <c r="PJI7" s="473"/>
      <c r="PJJ7" s="473"/>
      <c r="PJK7" s="473"/>
      <c r="PJL7" s="473"/>
      <c r="PJM7" s="473"/>
      <c r="PJN7" s="473"/>
      <c r="PJO7" s="473"/>
      <c r="PJP7" s="473"/>
      <c r="PJQ7" s="473"/>
      <c r="PJR7" s="473"/>
      <c r="PJS7" s="473"/>
      <c r="PJT7" s="473"/>
      <c r="PJU7" s="473"/>
      <c r="PJV7" s="473"/>
      <c r="PJW7" s="473"/>
      <c r="PJX7" s="473"/>
      <c r="PJY7" s="473"/>
      <c r="PJZ7" s="473"/>
      <c r="PKA7" s="473"/>
      <c r="PKB7" s="473"/>
      <c r="PKC7" s="473"/>
      <c r="PKD7" s="473"/>
      <c r="PKE7" s="473"/>
      <c r="PKF7" s="473"/>
      <c r="PKG7" s="473"/>
      <c r="PKH7" s="473"/>
      <c r="PKI7" s="473"/>
      <c r="PKJ7" s="473"/>
      <c r="PKK7" s="473"/>
      <c r="PKL7" s="473"/>
      <c r="PKM7" s="473"/>
      <c r="PKN7" s="473"/>
      <c r="PKO7" s="473"/>
      <c r="PKP7" s="473"/>
      <c r="PKQ7" s="473"/>
      <c r="PKR7" s="473"/>
      <c r="PKS7" s="473"/>
      <c r="PKT7" s="473"/>
      <c r="PKU7" s="473"/>
      <c r="PKV7" s="473"/>
      <c r="PKW7" s="473"/>
      <c r="PKX7" s="473"/>
      <c r="PKY7" s="473"/>
      <c r="PKZ7" s="473"/>
      <c r="PLA7" s="473"/>
      <c r="PLB7" s="473"/>
      <c r="PLC7" s="473"/>
      <c r="PLD7" s="473"/>
      <c r="PLE7" s="473"/>
      <c r="PLF7" s="473"/>
      <c r="PLG7" s="473"/>
      <c r="PLH7" s="473"/>
      <c r="PLI7" s="473"/>
      <c r="PLJ7" s="473"/>
      <c r="PLK7" s="473"/>
      <c r="PLL7" s="473"/>
      <c r="PLM7" s="473"/>
      <c r="PLN7" s="473"/>
      <c r="PLO7" s="473"/>
      <c r="PLP7" s="473"/>
      <c r="PLQ7" s="473"/>
      <c r="PLR7" s="473"/>
      <c r="PLS7" s="473"/>
      <c r="PLT7" s="473"/>
      <c r="PLU7" s="473"/>
      <c r="PLV7" s="473"/>
      <c r="PLW7" s="473"/>
      <c r="PLX7" s="473"/>
      <c r="PLY7" s="473"/>
      <c r="PLZ7" s="473"/>
      <c r="PMA7" s="473"/>
      <c r="PMB7" s="473"/>
      <c r="PMC7" s="473"/>
      <c r="PMD7" s="473"/>
      <c r="PME7" s="473"/>
      <c r="PMF7" s="473"/>
      <c r="PMG7" s="473"/>
      <c r="PMH7" s="473"/>
      <c r="PMI7" s="473"/>
      <c r="PMJ7" s="473"/>
      <c r="PMK7" s="473"/>
      <c r="PML7" s="473"/>
      <c r="PMM7" s="473"/>
      <c r="PMN7" s="473"/>
      <c r="PMO7" s="473"/>
      <c r="PMP7" s="473"/>
      <c r="PMQ7" s="473"/>
      <c r="PMR7" s="473"/>
      <c r="PMS7" s="473"/>
      <c r="PMT7" s="473"/>
      <c r="PMU7" s="473"/>
      <c r="PMV7" s="473"/>
      <c r="PMW7" s="473"/>
      <c r="PMX7" s="473"/>
      <c r="PMY7" s="473"/>
      <c r="PMZ7" s="473"/>
      <c r="PNA7" s="473"/>
      <c r="PNB7" s="473"/>
      <c r="PNC7" s="473"/>
      <c r="PND7" s="473"/>
      <c r="PNE7" s="473"/>
      <c r="PNF7" s="473"/>
      <c r="PNG7" s="473"/>
      <c r="PNH7" s="473"/>
      <c r="PNI7" s="473"/>
      <c r="PNJ7" s="473"/>
      <c r="PNK7" s="473"/>
      <c r="PNL7" s="473"/>
      <c r="PNM7" s="473"/>
      <c r="PNN7" s="473"/>
      <c r="PNO7" s="473"/>
      <c r="PNP7" s="473"/>
      <c r="PNQ7" s="473"/>
      <c r="PNR7" s="473"/>
      <c r="PNS7" s="473"/>
      <c r="PNT7" s="473"/>
      <c r="PNU7" s="473"/>
      <c r="PNV7" s="473"/>
      <c r="PNW7" s="473"/>
      <c r="PNX7" s="473"/>
      <c r="PNY7" s="473"/>
      <c r="PNZ7" s="473"/>
      <c r="POA7" s="473"/>
      <c r="POB7" s="473"/>
      <c r="POC7" s="473"/>
      <c r="POD7" s="473"/>
      <c r="POE7" s="473"/>
      <c r="POF7" s="473"/>
      <c r="POG7" s="473"/>
      <c r="POH7" s="473"/>
      <c r="POI7" s="473"/>
      <c r="POJ7" s="473"/>
      <c r="POK7" s="473"/>
      <c r="POL7" s="473"/>
      <c r="POM7" s="473"/>
      <c r="PON7" s="473"/>
      <c r="POO7" s="473"/>
      <c r="POP7" s="473"/>
      <c r="POQ7" s="473"/>
      <c r="POR7" s="473"/>
      <c r="POS7" s="473"/>
      <c r="POT7" s="473"/>
      <c r="POU7" s="473"/>
      <c r="POV7" s="473"/>
      <c r="POW7" s="473"/>
      <c r="POX7" s="473"/>
      <c r="POY7" s="473"/>
      <c r="POZ7" s="473"/>
      <c r="PPA7" s="473"/>
      <c r="PPB7" s="473"/>
      <c r="PPC7" s="473"/>
      <c r="PPD7" s="473"/>
      <c r="PPE7" s="473"/>
      <c r="PPF7" s="473"/>
      <c r="PPG7" s="473"/>
      <c r="PPH7" s="473"/>
      <c r="PPI7" s="473"/>
      <c r="PPJ7" s="473"/>
      <c r="PPK7" s="473"/>
      <c r="PPL7" s="473"/>
      <c r="PPM7" s="473"/>
      <c r="PPN7" s="473"/>
      <c r="PPO7" s="473"/>
      <c r="PPP7" s="473"/>
      <c r="PPQ7" s="473"/>
      <c r="PPR7" s="473"/>
      <c r="PPS7" s="473"/>
      <c r="PPT7" s="473"/>
      <c r="PPU7" s="473"/>
      <c r="PPV7" s="473"/>
      <c r="PPW7" s="473"/>
      <c r="PPX7" s="473"/>
      <c r="PPY7" s="473"/>
      <c r="PPZ7" s="473"/>
      <c r="PQA7" s="473"/>
      <c r="PQB7" s="473"/>
      <c r="PQC7" s="473"/>
      <c r="PQD7" s="473"/>
      <c r="PQE7" s="473"/>
      <c r="PQF7" s="473"/>
      <c r="PQG7" s="473"/>
      <c r="PQH7" s="473"/>
      <c r="PQI7" s="473"/>
      <c r="PQJ7" s="473"/>
      <c r="PQK7" s="473"/>
      <c r="PQL7" s="473"/>
      <c r="PQM7" s="473"/>
      <c r="PQN7" s="473"/>
      <c r="PQO7" s="473"/>
      <c r="PQP7" s="473"/>
      <c r="PQQ7" s="473"/>
      <c r="PQR7" s="473"/>
      <c r="PQS7" s="473"/>
      <c r="PQT7" s="473"/>
      <c r="PQU7" s="473"/>
      <c r="PQV7" s="473"/>
      <c r="PQW7" s="473"/>
      <c r="PQX7" s="473"/>
      <c r="PQY7" s="473"/>
      <c r="PQZ7" s="473"/>
      <c r="PRA7" s="473"/>
      <c r="PRB7" s="473"/>
      <c r="PRC7" s="473"/>
      <c r="PRD7" s="473"/>
      <c r="PRE7" s="473"/>
      <c r="PRF7" s="473"/>
      <c r="PRG7" s="473"/>
      <c r="PRH7" s="473"/>
      <c r="PRI7" s="473"/>
      <c r="PRJ7" s="473"/>
      <c r="PRK7" s="473"/>
      <c r="PRL7" s="473"/>
      <c r="PRM7" s="473"/>
      <c r="PRN7" s="473"/>
      <c r="PRO7" s="473"/>
      <c r="PRP7" s="473"/>
      <c r="PRQ7" s="473"/>
      <c r="PRR7" s="473"/>
      <c r="PRS7" s="473"/>
      <c r="PRT7" s="473"/>
      <c r="PRU7" s="473"/>
      <c r="PRV7" s="473"/>
      <c r="PRW7" s="473"/>
      <c r="PRX7" s="473"/>
      <c r="PRY7" s="473"/>
      <c r="PRZ7" s="473"/>
      <c r="PSA7" s="473"/>
      <c r="PSB7" s="473"/>
      <c r="PSC7" s="473"/>
      <c r="PSD7" s="473"/>
      <c r="PSE7" s="473"/>
      <c r="PSF7" s="473"/>
      <c r="PSG7" s="473"/>
      <c r="PSH7" s="473"/>
      <c r="PSI7" s="473"/>
      <c r="PSJ7" s="473"/>
      <c r="PSK7" s="473"/>
      <c r="PSL7" s="473"/>
      <c r="PSM7" s="473"/>
      <c r="PSN7" s="473"/>
      <c r="PSO7" s="473"/>
      <c r="PSP7" s="473"/>
      <c r="PSQ7" s="473"/>
      <c r="PSR7" s="473"/>
      <c r="PSS7" s="473"/>
      <c r="PST7" s="473"/>
      <c r="PSU7" s="473"/>
      <c r="PSV7" s="473"/>
      <c r="PSW7" s="473"/>
      <c r="PSX7" s="473"/>
      <c r="PSY7" s="473"/>
      <c r="PSZ7" s="473"/>
      <c r="PTA7" s="473"/>
      <c r="PTB7" s="473"/>
      <c r="PTC7" s="473"/>
      <c r="PTD7" s="473"/>
      <c r="PTE7" s="473"/>
      <c r="PTF7" s="473"/>
      <c r="PTG7" s="473"/>
      <c r="PTH7" s="473"/>
      <c r="PTI7" s="473"/>
      <c r="PTJ7" s="473"/>
      <c r="PTK7" s="473"/>
      <c r="PTL7" s="473"/>
      <c r="PTM7" s="473"/>
      <c r="PTN7" s="473"/>
      <c r="PTO7" s="473"/>
      <c r="PTP7" s="473"/>
      <c r="PTQ7" s="473"/>
      <c r="PTR7" s="473"/>
      <c r="PTS7" s="473"/>
      <c r="PTT7" s="473"/>
      <c r="PTU7" s="473"/>
      <c r="PTV7" s="473"/>
      <c r="PTW7" s="473"/>
      <c r="PTX7" s="473"/>
      <c r="PTY7" s="473"/>
      <c r="PTZ7" s="473"/>
      <c r="PUA7" s="473"/>
      <c r="PUB7" s="473"/>
      <c r="PUC7" s="473"/>
      <c r="PUD7" s="473"/>
      <c r="PUE7" s="473"/>
      <c r="PUF7" s="473"/>
      <c r="PUG7" s="473"/>
      <c r="PUH7" s="473"/>
      <c r="PUI7" s="473"/>
      <c r="PUJ7" s="473"/>
      <c r="PUK7" s="473"/>
      <c r="PUL7" s="473"/>
      <c r="PUM7" s="473"/>
      <c r="PUN7" s="473"/>
      <c r="PUO7" s="473"/>
      <c r="PUP7" s="473"/>
      <c r="PUQ7" s="473"/>
      <c r="PUR7" s="473"/>
      <c r="PUS7" s="473"/>
      <c r="PUT7" s="473"/>
      <c r="PUU7" s="473"/>
      <c r="PUV7" s="473"/>
      <c r="PUW7" s="473"/>
      <c r="PUX7" s="473"/>
      <c r="PUY7" s="473"/>
      <c r="PUZ7" s="473"/>
      <c r="PVA7" s="473"/>
      <c r="PVB7" s="473"/>
      <c r="PVC7" s="473"/>
      <c r="PVD7" s="473"/>
      <c r="PVE7" s="473"/>
      <c r="PVF7" s="473"/>
      <c r="PVG7" s="473"/>
      <c r="PVH7" s="473"/>
      <c r="PVI7" s="473"/>
      <c r="PVJ7" s="473"/>
      <c r="PVK7" s="473"/>
      <c r="PVL7" s="473"/>
      <c r="PVM7" s="473"/>
      <c r="PVN7" s="473"/>
      <c r="PVO7" s="473"/>
      <c r="PVP7" s="473"/>
      <c r="PVQ7" s="473"/>
      <c r="PVR7" s="473"/>
      <c r="PVS7" s="473"/>
      <c r="PVT7" s="473"/>
      <c r="PVU7" s="473"/>
      <c r="PVV7" s="473"/>
      <c r="PVW7" s="473"/>
      <c r="PVX7" s="473"/>
      <c r="PVY7" s="473"/>
      <c r="PVZ7" s="473"/>
      <c r="PWA7" s="473"/>
      <c r="PWB7" s="473"/>
      <c r="PWC7" s="473"/>
      <c r="PWD7" s="473"/>
      <c r="PWE7" s="473"/>
      <c r="PWF7" s="473"/>
      <c r="PWG7" s="473"/>
      <c r="PWH7" s="473"/>
      <c r="PWI7" s="473"/>
      <c r="PWJ7" s="473"/>
      <c r="PWK7" s="473"/>
      <c r="PWL7" s="473"/>
      <c r="PWM7" s="473"/>
      <c r="PWN7" s="473"/>
      <c r="PWO7" s="473"/>
      <c r="PWP7" s="473"/>
      <c r="PWQ7" s="473"/>
      <c r="PWR7" s="473"/>
      <c r="PWS7" s="473"/>
      <c r="PWT7" s="473"/>
      <c r="PWU7" s="473"/>
      <c r="PWV7" s="473"/>
      <c r="PWW7" s="473"/>
      <c r="PWX7" s="473"/>
      <c r="PWY7" s="473"/>
      <c r="PWZ7" s="473"/>
      <c r="PXA7" s="473"/>
      <c r="PXB7" s="473"/>
      <c r="PXC7" s="473"/>
      <c r="PXD7" s="473"/>
      <c r="PXE7" s="473"/>
      <c r="PXF7" s="473"/>
      <c r="PXG7" s="473"/>
      <c r="PXH7" s="473"/>
      <c r="PXI7" s="473"/>
      <c r="PXJ7" s="473"/>
      <c r="PXK7" s="473"/>
      <c r="PXL7" s="473"/>
      <c r="PXM7" s="473"/>
      <c r="PXN7" s="473"/>
      <c r="PXO7" s="473"/>
      <c r="PXP7" s="473"/>
      <c r="PXQ7" s="473"/>
      <c r="PXR7" s="473"/>
      <c r="PXS7" s="473"/>
      <c r="PXT7" s="473"/>
      <c r="PXU7" s="473"/>
      <c r="PXV7" s="473"/>
      <c r="PXW7" s="473"/>
      <c r="PXX7" s="473"/>
      <c r="PXY7" s="473"/>
      <c r="PXZ7" s="473"/>
      <c r="PYA7" s="473"/>
      <c r="PYB7" s="473"/>
      <c r="PYC7" s="473"/>
      <c r="PYD7" s="473"/>
      <c r="PYE7" s="473"/>
      <c r="PYF7" s="473"/>
      <c r="PYG7" s="473"/>
      <c r="PYH7" s="473"/>
      <c r="PYI7" s="473"/>
      <c r="PYJ7" s="473"/>
      <c r="PYK7" s="473"/>
      <c r="PYL7" s="473"/>
      <c r="PYM7" s="473"/>
      <c r="PYN7" s="473"/>
      <c r="PYO7" s="473"/>
      <c r="PYP7" s="473"/>
      <c r="PYQ7" s="473"/>
      <c r="PYR7" s="473"/>
      <c r="PYS7" s="473"/>
      <c r="PYT7" s="473"/>
      <c r="PYU7" s="473"/>
      <c r="PYV7" s="473"/>
      <c r="PYW7" s="473"/>
      <c r="PYX7" s="473"/>
      <c r="PYY7" s="473"/>
      <c r="PYZ7" s="473"/>
      <c r="PZA7" s="473"/>
      <c r="PZB7" s="473"/>
      <c r="PZC7" s="473"/>
      <c r="PZD7" s="473"/>
      <c r="PZE7" s="473"/>
      <c r="PZF7" s="473"/>
      <c r="PZG7" s="473"/>
      <c r="PZH7" s="473"/>
      <c r="PZI7" s="473"/>
      <c r="PZJ7" s="473"/>
      <c r="PZK7" s="473"/>
      <c r="PZL7" s="473"/>
      <c r="PZM7" s="473"/>
      <c r="PZN7" s="473"/>
      <c r="PZO7" s="473"/>
      <c r="PZP7" s="473"/>
      <c r="PZQ7" s="473"/>
      <c r="PZR7" s="473"/>
      <c r="PZS7" s="473"/>
      <c r="PZT7" s="473"/>
      <c r="PZU7" s="473"/>
      <c r="PZV7" s="473"/>
      <c r="PZW7" s="473"/>
      <c r="PZX7" s="473"/>
      <c r="PZY7" s="473"/>
      <c r="PZZ7" s="473"/>
      <c r="QAA7" s="473"/>
      <c r="QAB7" s="473"/>
      <c r="QAC7" s="473"/>
      <c r="QAD7" s="473"/>
      <c r="QAE7" s="473"/>
      <c r="QAF7" s="473"/>
      <c r="QAG7" s="473"/>
      <c r="QAH7" s="473"/>
      <c r="QAI7" s="473"/>
      <c r="QAJ7" s="473"/>
      <c r="QAK7" s="473"/>
      <c r="QAL7" s="473"/>
      <c r="QAM7" s="473"/>
      <c r="QAN7" s="473"/>
      <c r="QAO7" s="473"/>
      <c r="QAP7" s="473"/>
      <c r="QAQ7" s="473"/>
      <c r="QAR7" s="473"/>
      <c r="QAS7" s="473"/>
      <c r="QAT7" s="473"/>
      <c r="QAU7" s="473"/>
      <c r="QAV7" s="473"/>
      <c r="QAW7" s="473"/>
      <c r="QAX7" s="473"/>
      <c r="QAY7" s="473"/>
      <c r="QAZ7" s="473"/>
      <c r="QBA7" s="473"/>
      <c r="QBB7" s="473"/>
      <c r="QBC7" s="473"/>
      <c r="QBD7" s="473"/>
      <c r="QBE7" s="473"/>
      <c r="QBF7" s="473"/>
      <c r="QBG7" s="473"/>
      <c r="QBH7" s="473"/>
      <c r="QBI7" s="473"/>
      <c r="QBJ7" s="473"/>
      <c r="QBK7" s="473"/>
      <c r="QBL7" s="473"/>
      <c r="QBM7" s="473"/>
      <c r="QBN7" s="473"/>
      <c r="QBO7" s="473"/>
      <c r="QBP7" s="473"/>
      <c r="QBQ7" s="473"/>
      <c r="QBR7" s="473"/>
      <c r="QBS7" s="473"/>
      <c r="QBT7" s="473"/>
      <c r="QBU7" s="473"/>
      <c r="QBV7" s="473"/>
      <c r="QBW7" s="473"/>
      <c r="QBX7" s="473"/>
      <c r="QBY7" s="473"/>
      <c r="QBZ7" s="473"/>
      <c r="QCA7" s="473"/>
      <c r="QCB7" s="473"/>
      <c r="QCC7" s="473"/>
      <c r="QCD7" s="473"/>
      <c r="QCE7" s="473"/>
      <c r="QCF7" s="473"/>
      <c r="QCG7" s="473"/>
      <c r="QCH7" s="473"/>
      <c r="QCI7" s="473"/>
      <c r="QCJ7" s="473"/>
      <c r="QCK7" s="473"/>
      <c r="QCL7" s="473"/>
      <c r="QCM7" s="473"/>
      <c r="QCN7" s="473"/>
      <c r="QCO7" s="473"/>
      <c r="QCP7" s="473"/>
      <c r="QCQ7" s="473"/>
      <c r="QCR7" s="473"/>
      <c r="QCS7" s="473"/>
      <c r="QCT7" s="473"/>
      <c r="QCU7" s="473"/>
      <c r="QCV7" s="473"/>
      <c r="QCW7" s="473"/>
      <c r="QCX7" s="473"/>
      <c r="QCY7" s="473"/>
      <c r="QCZ7" s="473"/>
      <c r="QDA7" s="473"/>
      <c r="QDB7" s="473"/>
      <c r="QDC7" s="473"/>
      <c r="QDD7" s="473"/>
      <c r="QDE7" s="473"/>
      <c r="QDF7" s="473"/>
      <c r="QDG7" s="473"/>
      <c r="QDH7" s="473"/>
      <c r="QDI7" s="473"/>
      <c r="QDJ7" s="473"/>
      <c r="QDK7" s="473"/>
      <c r="QDL7" s="473"/>
      <c r="QDM7" s="473"/>
      <c r="QDN7" s="473"/>
      <c r="QDO7" s="473"/>
      <c r="QDP7" s="473"/>
      <c r="QDQ7" s="473"/>
      <c r="QDR7" s="473"/>
      <c r="QDS7" s="473"/>
      <c r="QDT7" s="473"/>
      <c r="QDU7" s="473"/>
      <c r="QDV7" s="473"/>
      <c r="QDW7" s="473"/>
      <c r="QDX7" s="473"/>
      <c r="QDY7" s="473"/>
      <c r="QDZ7" s="473"/>
      <c r="QEA7" s="473"/>
      <c r="QEB7" s="473"/>
      <c r="QEC7" s="473"/>
      <c r="QED7" s="473"/>
      <c r="QEE7" s="473"/>
      <c r="QEF7" s="473"/>
      <c r="QEG7" s="473"/>
      <c r="QEH7" s="473"/>
      <c r="QEI7" s="473"/>
      <c r="QEJ7" s="473"/>
      <c r="QEK7" s="473"/>
      <c r="QEL7" s="473"/>
      <c r="QEM7" s="473"/>
      <c r="QEN7" s="473"/>
      <c r="QEO7" s="473"/>
      <c r="QEP7" s="473"/>
      <c r="QEQ7" s="473"/>
      <c r="QER7" s="473"/>
      <c r="QES7" s="473"/>
      <c r="QET7" s="473"/>
      <c r="QEU7" s="473"/>
      <c r="QEV7" s="473"/>
      <c r="QEW7" s="473"/>
      <c r="QEX7" s="473"/>
      <c r="QEY7" s="473"/>
      <c r="QEZ7" s="473"/>
      <c r="QFA7" s="473"/>
      <c r="QFB7" s="473"/>
      <c r="QFC7" s="473"/>
      <c r="QFD7" s="473"/>
      <c r="QFE7" s="473"/>
      <c r="QFF7" s="473"/>
      <c r="QFG7" s="473"/>
      <c r="QFH7" s="473"/>
      <c r="QFI7" s="473"/>
      <c r="QFJ7" s="473"/>
      <c r="QFK7" s="473"/>
      <c r="QFL7" s="473"/>
      <c r="QFM7" s="473"/>
      <c r="QFN7" s="473"/>
      <c r="QFO7" s="473"/>
      <c r="QFP7" s="473"/>
      <c r="QFQ7" s="473"/>
      <c r="QFR7" s="473"/>
      <c r="QFS7" s="473"/>
      <c r="QFT7" s="473"/>
      <c r="QFU7" s="473"/>
      <c r="QFV7" s="473"/>
      <c r="QFW7" s="473"/>
      <c r="QFX7" s="473"/>
      <c r="QFY7" s="473"/>
      <c r="QFZ7" s="473"/>
      <c r="QGA7" s="473"/>
      <c r="QGB7" s="473"/>
      <c r="QGC7" s="473"/>
      <c r="QGD7" s="473"/>
      <c r="QGE7" s="473"/>
      <c r="QGF7" s="473"/>
      <c r="QGG7" s="473"/>
      <c r="QGH7" s="473"/>
      <c r="QGI7" s="473"/>
      <c r="QGJ7" s="473"/>
      <c r="QGK7" s="473"/>
      <c r="QGL7" s="473"/>
      <c r="QGM7" s="473"/>
      <c r="QGN7" s="473"/>
      <c r="QGO7" s="473"/>
      <c r="QGP7" s="473"/>
      <c r="QGQ7" s="473"/>
      <c r="QGR7" s="473"/>
      <c r="QGS7" s="473"/>
      <c r="QGT7" s="473"/>
      <c r="QGU7" s="473"/>
      <c r="QGV7" s="473"/>
      <c r="QGW7" s="473"/>
      <c r="QGX7" s="473"/>
      <c r="QGY7" s="473"/>
      <c r="QGZ7" s="473"/>
      <c r="QHA7" s="473"/>
      <c r="QHB7" s="473"/>
      <c r="QHC7" s="473"/>
      <c r="QHD7" s="473"/>
      <c r="QHE7" s="473"/>
      <c r="QHF7" s="473"/>
      <c r="QHG7" s="473"/>
      <c r="QHH7" s="473"/>
      <c r="QHI7" s="473"/>
      <c r="QHJ7" s="473"/>
      <c r="QHK7" s="473"/>
      <c r="QHL7" s="473"/>
      <c r="QHM7" s="473"/>
      <c r="QHN7" s="473"/>
      <c r="QHO7" s="473"/>
      <c r="QHP7" s="473"/>
      <c r="QHQ7" s="473"/>
      <c r="QHR7" s="473"/>
      <c r="QHS7" s="473"/>
      <c r="QHT7" s="473"/>
      <c r="QHU7" s="473"/>
      <c r="QHV7" s="473"/>
      <c r="QHW7" s="473"/>
      <c r="QHX7" s="473"/>
      <c r="QHY7" s="473"/>
      <c r="QHZ7" s="473"/>
      <c r="QIA7" s="473"/>
      <c r="QIB7" s="473"/>
      <c r="QIC7" s="473"/>
      <c r="QID7" s="473"/>
      <c r="QIE7" s="473"/>
      <c r="QIF7" s="473"/>
      <c r="QIG7" s="473"/>
      <c r="QIH7" s="473"/>
      <c r="QII7" s="473"/>
      <c r="QIJ7" s="473"/>
      <c r="QIK7" s="473"/>
      <c r="QIL7" s="473"/>
      <c r="QIM7" s="473"/>
      <c r="QIN7" s="473"/>
      <c r="QIO7" s="473"/>
      <c r="QIP7" s="473"/>
      <c r="QIQ7" s="473"/>
      <c r="QIR7" s="473"/>
      <c r="QIS7" s="473"/>
      <c r="QIT7" s="473"/>
      <c r="QIU7" s="473"/>
      <c r="QIV7" s="473"/>
      <c r="QIW7" s="473"/>
      <c r="QIX7" s="473"/>
      <c r="QIY7" s="473"/>
      <c r="QIZ7" s="473"/>
      <c r="QJA7" s="473"/>
      <c r="QJB7" s="473"/>
      <c r="QJC7" s="473"/>
      <c r="QJD7" s="473"/>
      <c r="QJE7" s="473"/>
      <c r="QJF7" s="473"/>
      <c r="QJG7" s="473"/>
      <c r="QJH7" s="473"/>
      <c r="QJI7" s="473"/>
      <c r="QJJ7" s="473"/>
      <c r="QJK7" s="473"/>
      <c r="QJL7" s="473"/>
      <c r="QJM7" s="473"/>
      <c r="QJN7" s="473"/>
      <c r="QJO7" s="473"/>
      <c r="QJP7" s="473"/>
      <c r="QJQ7" s="473"/>
      <c r="QJR7" s="473"/>
      <c r="QJS7" s="473"/>
      <c r="QJT7" s="473"/>
      <c r="QJU7" s="473"/>
      <c r="QJV7" s="473"/>
      <c r="QJW7" s="473"/>
      <c r="QJX7" s="473"/>
      <c r="QJY7" s="473"/>
      <c r="QJZ7" s="473"/>
      <c r="QKA7" s="473"/>
      <c r="QKB7" s="473"/>
      <c r="QKC7" s="473"/>
      <c r="QKD7" s="473"/>
      <c r="QKE7" s="473"/>
      <c r="QKF7" s="473"/>
      <c r="QKG7" s="473"/>
      <c r="QKH7" s="473"/>
      <c r="QKI7" s="473"/>
      <c r="QKJ7" s="473"/>
      <c r="QKK7" s="473"/>
      <c r="QKL7" s="473"/>
      <c r="QKM7" s="473"/>
      <c r="QKN7" s="473"/>
      <c r="QKO7" s="473"/>
      <c r="QKP7" s="473"/>
      <c r="QKQ7" s="473"/>
      <c r="QKR7" s="473"/>
      <c r="QKS7" s="473"/>
      <c r="QKT7" s="473"/>
      <c r="QKU7" s="473"/>
      <c r="QKV7" s="473"/>
      <c r="QKW7" s="473"/>
      <c r="QKX7" s="473"/>
      <c r="QKY7" s="473"/>
      <c r="QKZ7" s="473"/>
      <c r="QLA7" s="473"/>
      <c r="QLB7" s="473"/>
      <c r="QLC7" s="473"/>
      <c r="QLD7" s="473"/>
      <c r="QLE7" s="473"/>
      <c r="QLF7" s="473"/>
      <c r="QLG7" s="473"/>
      <c r="QLH7" s="473"/>
      <c r="QLI7" s="473"/>
      <c r="QLJ7" s="473"/>
      <c r="QLK7" s="473"/>
      <c r="QLL7" s="473"/>
      <c r="QLM7" s="473"/>
      <c r="QLN7" s="473"/>
      <c r="QLO7" s="473"/>
      <c r="QLP7" s="473"/>
      <c r="QLQ7" s="473"/>
      <c r="QLR7" s="473"/>
      <c r="QLS7" s="473"/>
      <c r="QLT7" s="473"/>
      <c r="QLU7" s="473"/>
      <c r="QLV7" s="473"/>
      <c r="QLW7" s="473"/>
      <c r="QLX7" s="473"/>
      <c r="QLY7" s="473"/>
      <c r="QLZ7" s="473"/>
      <c r="QMA7" s="473"/>
      <c r="QMB7" s="473"/>
      <c r="QMC7" s="473"/>
      <c r="QMD7" s="473"/>
      <c r="QME7" s="473"/>
      <c r="QMF7" s="473"/>
      <c r="QMG7" s="473"/>
      <c r="QMH7" s="473"/>
      <c r="QMI7" s="473"/>
      <c r="QMJ7" s="473"/>
      <c r="QMK7" s="473"/>
      <c r="QML7" s="473"/>
      <c r="QMM7" s="473"/>
      <c r="QMN7" s="473"/>
      <c r="QMO7" s="473"/>
      <c r="QMP7" s="473"/>
      <c r="QMQ7" s="473"/>
      <c r="QMR7" s="473"/>
      <c r="QMS7" s="473"/>
      <c r="QMT7" s="473"/>
      <c r="QMU7" s="473"/>
      <c r="QMV7" s="473"/>
      <c r="QMW7" s="473"/>
      <c r="QMX7" s="473"/>
      <c r="QMY7" s="473"/>
      <c r="QMZ7" s="473"/>
      <c r="QNA7" s="473"/>
      <c r="QNB7" s="473"/>
      <c r="QNC7" s="473"/>
      <c r="QND7" s="473"/>
      <c r="QNE7" s="473"/>
      <c r="QNF7" s="473"/>
      <c r="QNG7" s="473"/>
      <c r="QNH7" s="473"/>
      <c r="QNI7" s="473"/>
      <c r="QNJ7" s="473"/>
      <c r="QNK7" s="473"/>
      <c r="QNL7" s="473"/>
      <c r="QNM7" s="473"/>
      <c r="QNN7" s="473"/>
      <c r="QNO7" s="473"/>
      <c r="QNP7" s="473"/>
      <c r="QNQ7" s="473"/>
      <c r="QNR7" s="473"/>
      <c r="QNS7" s="473"/>
      <c r="QNT7" s="473"/>
      <c r="QNU7" s="473"/>
      <c r="QNV7" s="473"/>
      <c r="QNW7" s="473"/>
      <c r="QNX7" s="473"/>
      <c r="QNY7" s="473"/>
      <c r="QNZ7" s="473"/>
      <c r="QOA7" s="473"/>
      <c r="QOB7" s="473"/>
      <c r="QOC7" s="473"/>
      <c r="QOD7" s="473"/>
      <c r="QOE7" s="473"/>
      <c r="QOF7" s="473"/>
      <c r="QOG7" s="473"/>
      <c r="QOH7" s="473"/>
      <c r="QOI7" s="473"/>
      <c r="QOJ7" s="473"/>
      <c r="QOK7" s="473"/>
      <c r="QOL7" s="473"/>
      <c r="QOM7" s="473"/>
      <c r="QON7" s="473"/>
      <c r="QOO7" s="473"/>
      <c r="QOP7" s="473"/>
      <c r="QOQ7" s="473"/>
      <c r="QOR7" s="473"/>
      <c r="QOS7" s="473"/>
      <c r="QOT7" s="473"/>
      <c r="QOU7" s="473"/>
      <c r="QOV7" s="473"/>
      <c r="QOW7" s="473"/>
      <c r="QOX7" s="473"/>
      <c r="QOY7" s="473"/>
      <c r="QOZ7" s="473"/>
      <c r="QPA7" s="473"/>
      <c r="QPB7" s="473"/>
      <c r="QPC7" s="473"/>
      <c r="QPD7" s="473"/>
      <c r="QPE7" s="473"/>
      <c r="QPF7" s="473"/>
      <c r="QPG7" s="473"/>
      <c r="QPH7" s="473"/>
      <c r="QPI7" s="473"/>
      <c r="QPJ7" s="473"/>
      <c r="QPK7" s="473"/>
      <c r="QPL7" s="473"/>
      <c r="QPM7" s="473"/>
      <c r="QPN7" s="473"/>
      <c r="QPO7" s="473"/>
      <c r="QPP7" s="473"/>
      <c r="QPQ7" s="473"/>
      <c r="QPR7" s="473"/>
      <c r="QPS7" s="473"/>
      <c r="QPT7" s="473"/>
      <c r="QPU7" s="473"/>
      <c r="QPV7" s="473"/>
      <c r="QPW7" s="473"/>
      <c r="QPX7" s="473"/>
      <c r="QPY7" s="473"/>
      <c r="QPZ7" s="473"/>
      <c r="QQA7" s="473"/>
      <c r="QQB7" s="473"/>
      <c r="QQC7" s="473"/>
      <c r="QQD7" s="473"/>
      <c r="QQE7" s="473"/>
      <c r="QQF7" s="473"/>
      <c r="QQG7" s="473"/>
      <c r="QQH7" s="473"/>
      <c r="QQI7" s="473"/>
      <c r="QQJ7" s="473"/>
      <c r="QQK7" s="473"/>
      <c r="QQL7" s="473"/>
      <c r="QQM7" s="473"/>
      <c r="QQN7" s="473"/>
      <c r="QQO7" s="473"/>
      <c r="QQP7" s="473"/>
      <c r="QQQ7" s="473"/>
      <c r="QQR7" s="473"/>
      <c r="QQS7" s="473"/>
      <c r="QQT7" s="473"/>
      <c r="QQU7" s="473"/>
      <c r="QQV7" s="473"/>
      <c r="QQW7" s="473"/>
      <c r="QQX7" s="473"/>
      <c r="QQY7" s="473"/>
      <c r="QQZ7" s="473"/>
      <c r="QRA7" s="473"/>
      <c r="QRB7" s="473"/>
      <c r="QRC7" s="473"/>
      <c r="QRD7" s="473"/>
      <c r="QRE7" s="473"/>
      <c r="QRF7" s="473"/>
      <c r="QRG7" s="473"/>
      <c r="QRH7" s="473"/>
      <c r="QRI7" s="473"/>
      <c r="QRJ7" s="473"/>
      <c r="QRK7" s="473"/>
      <c r="QRL7" s="473"/>
      <c r="QRM7" s="473"/>
      <c r="QRN7" s="473"/>
      <c r="QRO7" s="473"/>
      <c r="QRP7" s="473"/>
      <c r="QRQ7" s="473"/>
      <c r="QRR7" s="473"/>
      <c r="QRS7" s="473"/>
      <c r="QRT7" s="473"/>
      <c r="QRU7" s="473"/>
      <c r="QRV7" s="473"/>
      <c r="QRW7" s="473"/>
      <c r="QRX7" s="473"/>
      <c r="QRY7" s="473"/>
      <c r="QRZ7" s="473"/>
      <c r="QSA7" s="473"/>
      <c r="QSB7" s="473"/>
      <c r="QSC7" s="473"/>
      <c r="QSD7" s="473"/>
      <c r="QSE7" s="473"/>
      <c r="QSF7" s="473"/>
      <c r="QSG7" s="473"/>
      <c r="QSH7" s="473"/>
      <c r="QSI7" s="473"/>
      <c r="QSJ7" s="473"/>
      <c r="QSK7" s="473"/>
      <c r="QSL7" s="473"/>
      <c r="QSM7" s="473"/>
      <c r="QSN7" s="473"/>
      <c r="QSO7" s="473"/>
      <c r="QSP7" s="473"/>
      <c r="QSQ7" s="473"/>
      <c r="QSR7" s="473"/>
      <c r="QSS7" s="473"/>
      <c r="QST7" s="473"/>
      <c r="QSU7" s="473"/>
      <c r="QSV7" s="473"/>
      <c r="QSW7" s="473"/>
      <c r="QSX7" s="473"/>
      <c r="QSY7" s="473"/>
      <c r="QSZ7" s="473"/>
      <c r="QTA7" s="473"/>
      <c r="QTB7" s="473"/>
      <c r="QTC7" s="473"/>
      <c r="QTD7" s="473"/>
      <c r="QTE7" s="473"/>
      <c r="QTF7" s="473"/>
      <c r="QTG7" s="473"/>
      <c r="QTH7" s="473"/>
      <c r="QTI7" s="473"/>
      <c r="QTJ7" s="473"/>
      <c r="QTK7" s="473"/>
      <c r="QTL7" s="473"/>
      <c r="QTM7" s="473"/>
      <c r="QTN7" s="473"/>
      <c r="QTO7" s="473"/>
      <c r="QTP7" s="473"/>
      <c r="QTQ7" s="473"/>
      <c r="QTR7" s="473"/>
      <c r="QTS7" s="473"/>
      <c r="QTT7" s="473"/>
      <c r="QTU7" s="473"/>
      <c r="QTV7" s="473"/>
      <c r="QTW7" s="473"/>
      <c r="QTX7" s="473"/>
      <c r="QTY7" s="473"/>
      <c r="QTZ7" s="473"/>
      <c r="QUA7" s="473"/>
      <c r="QUB7" s="473"/>
      <c r="QUC7" s="473"/>
      <c r="QUD7" s="473"/>
      <c r="QUE7" s="473"/>
      <c r="QUF7" s="473"/>
      <c r="QUG7" s="473"/>
      <c r="QUH7" s="473"/>
      <c r="QUI7" s="473"/>
      <c r="QUJ7" s="473"/>
      <c r="QUK7" s="473"/>
      <c r="QUL7" s="473"/>
      <c r="QUM7" s="473"/>
      <c r="QUN7" s="473"/>
      <c r="QUO7" s="473"/>
      <c r="QUP7" s="473"/>
      <c r="QUQ7" s="473"/>
      <c r="QUR7" s="473"/>
      <c r="QUS7" s="473"/>
      <c r="QUT7" s="473"/>
      <c r="QUU7" s="473"/>
      <c r="QUV7" s="473"/>
      <c r="QUW7" s="473"/>
      <c r="QUX7" s="473"/>
      <c r="QUY7" s="473"/>
      <c r="QUZ7" s="473"/>
      <c r="QVA7" s="473"/>
      <c r="QVB7" s="473"/>
      <c r="QVC7" s="473"/>
      <c r="QVD7" s="473"/>
      <c r="QVE7" s="473"/>
      <c r="QVF7" s="473"/>
      <c r="QVG7" s="473"/>
      <c r="QVH7" s="473"/>
      <c r="QVI7" s="473"/>
      <c r="QVJ7" s="473"/>
      <c r="QVK7" s="473"/>
      <c r="QVL7" s="473"/>
      <c r="QVM7" s="473"/>
      <c r="QVN7" s="473"/>
      <c r="QVO7" s="473"/>
      <c r="QVP7" s="473"/>
      <c r="QVQ7" s="473"/>
      <c r="QVR7" s="473"/>
      <c r="QVS7" s="473"/>
      <c r="QVT7" s="473"/>
      <c r="QVU7" s="473"/>
      <c r="QVV7" s="473"/>
      <c r="QVW7" s="473"/>
      <c r="QVX7" s="473"/>
      <c r="QVY7" s="473"/>
      <c r="QVZ7" s="473"/>
      <c r="QWA7" s="473"/>
      <c r="QWB7" s="473"/>
      <c r="QWC7" s="473"/>
      <c r="QWD7" s="473"/>
      <c r="QWE7" s="473"/>
      <c r="QWF7" s="473"/>
      <c r="QWG7" s="473"/>
      <c r="QWH7" s="473"/>
      <c r="QWI7" s="473"/>
      <c r="QWJ7" s="473"/>
      <c r="QWK7" s="473"/>
      <c r="QWL7" s="473"/>
      <c r="QWM7" s="473"/>
      <c r="QWN7" s="473"/>
      <c r="QWO7" s="473"/>
      <c r="QWP7" s="473"/>
      <c r="QWQ7" s="473"/>
      <c r="QWR7" s="473"/>
      <c r="QWS7" s="473"/>
      <c r="QWT7" s="473"/>
      <c r="QWU7" s="473"/>
      <c r="QWV7" s="473"/>
      <c r="QWW7" s="473"/>
      <c r="QWX7" s="473"/>
      <c r="QWY7" s="473"/>
      <c r="QWZ7" s="473"/>
      <c r="QXA7" s="473"/>
      <c r="QXB7" s="473"/>
      <c r="QXC7" s="473"/>
      <c r="QXD7" s="473"/>
      <c r="QXE7" s="473"/>
      <c r="QXF7" s="473"/>
      <c r="QXG7" s="473"/>
      <c r="QXH7" s="473"/>
      <c r="QXI7" s="473"/>
      <c r="QXJ7" s="473"/>
      <c r="QXK7" s="473"/>
      <c r="QXL7" s="473"/>
      <c r="QXM7" s="473"/>
      <c r="QXN7" s="473"/>
      <c r="QXO7" s="473"/>
      <c r="QXP7" s="473"/>
      <c r="QXQ7" s="473"/>
      <c r="QXR7" s="473"/>
      <c r="QXS7" s="473"/>
      <c r="QXT7" s="473"/>
      <c r="QXU7" s="473"/>
      <c r="QXV7" s="473"/>
      <c r="QXW7" s="473"/>
      <c r="QXX7" s="473"/>
      <c r="QXY7" s="473"/>
      <c r="QXZ7" s="473"/>
      <c r="QYA7" s="473"/>
      <c r="QYB7" s="473"/>
      <c r="QYC7" s="473"/>
      <c r="QYD7" s="473"/>
      <c r="QYE7" s="473"/>
      <c r="QYF7" s="473"/>
      <c r="QYG7" s="473"/>
      <c r="QYH7" s="473"/>
      <c r="QYI7" s="473"/>
      <c r="QYJ7" s="473"/>
      <c r="QYK7" s="473"/>
      <c r="QYL7" s="473"/>
      <c r="QYM7" s="473"/>
      <c r="QYN7" s="473"/>
      <c r="QYO7" s="473"/>
      <c r="QYP7" s="473"/>
      <c r="QYQ7" s="473"/>
      <c r="QYR7" s="473"/>
      <c r="QYS7" s="473"/>
      <c r="QYT7" s="473"/>
      <c r="QYU7" s="473"/>
      <c r="QYV7" s="473"/>
      <c r="QYW7" s="473"/>
      <c r="QYX7" s="473"/>
      <c r="QYY7" s="473"/>
      <c r="QYZ7" s="473"/>
      <c r="QZA7" s="473"/>
      <c r="QZB7" s="473"/>
      <c r="QZC7" s="473"/>
      <c r="QZD7" s="473"/>
      <c r="QZE7" s="473"/>
      <c r="QZF7" s="473"/>
      <c r="QZG7" s="473"/>
      <c r="QZH7" s="473"/>
      <c r="QZI7" s="473"/>
      <c r="QZJ7" s="473"/>
      <c r="QZK7" s="473"/>
      <c r="QZL7" s="473"/>
      <c r="QZM7" s="473"/>
      <c r="QZN7" s="473"/>
      <c r="QZO7" s="473"/>
      <c r="QZP7" s="473"/>
      <c r="QZQ7" s="473"/>
      <c r="QZR7" s="473"/>
      <c r="QZS7" s="473"/>
      <c r="QZT7" s="473"/>
      <c r="QZU7" s="473"/>
      <c r="QZV7" s="473"/>
      <c r="QZW7" s="473"/>
      <c r="QZX7" s="473"/>
      <c r="QZY7" s="473"/>
      <c r="QZZ7" s="473"/>
      <c r="RAA7" s="473"/>
      <c r="RAB7" s="473"/>
      <c r="RAC7" s="473"/>
      <c r="RAD7" s="473"/>
      <c r="RAE7" s="473"/>
      <c r="RAF7" s="473"/>
      <c r="RAG7" s="473"/>
      <c r="RAH7" s="473"/>
      <c r="RAI7" s="473"/>
      <c r="RAJ7" s="473"/>
      <c r="RAK7" s="473"/>
      <c r="RAL7" s="473"/>
      <c r="RAM7" s="473"/>
      <c r="RAN7" s="473"/>
      <c r="RAO7" s="473"/>
      <c r="RAP7" s="473"/>
      <c r="RAQ7" s="473"/>
      <c r="RAR7" s="473"/>
      <c r="RAS7" s="473"/>
      <c r="RAT7" s="473"/>
      <c r="RAU7" s="473"/>
      <c r="RAV7" s="473"/>
      <c r="RAW7" s="473"/>
      <c r="RAX7" s="473"/>
      <c r="RAY7" s="473"/>
      <c r="RAZ7" s="473"/>
      <c r="RBA7" s="473"/>
      <c r="RBB7" s="473"/>
      <c r="RBC7" s="473"/>
      <c r="RBD7" s="473"/>
      <c r="RBE7" s="473"/>
      <c r="RBF7" s="473"/>
      <c r="RBG7" s="473"/>
      <c r="RBH7" s="473"/>
      <c r="RBI7" s="473"/>
      <c r="RBJ7" s="473"/>
      <c r="RBK7" s="473"/>
      <c r="RBL7" s="473"/>
      <c r="RBM7" s="473"/>
      <c r="RBN7" s="473"/>
      <c r="RBO7" s="473"/>
      <c r="RBP7" s="473"/>
      <c r="RBQ7" s="473"/>
      <c r="RBR7" s="473"/>
      <c r="RBS7" s="473"/>
      <c r="RBT7" s="473"/>
      <c r="RBU7" s="473"/>
      <c r="RBV7" s="473"/>
      <c r="RBW7" s="473"/>
      <c r="RBX7" s="473"/>
      <c r="RBY7" s="473"/>
      <c r="RBZ7" s="473"/>
      <c r="RCA7" s="473"/>
      <c r="RCB7" s="473"/>
      <c r="RCC7" s="473"/>
      <c r="RCD7" s="473"/>
      <c r="RCE7" s="473"/>
      <c r="RCF7" s="473"/>
      <c r="RCG7" s="473"/>
      <c r="RCH7" s="473"/>
      <c r="RCI7" s="473"/>
      <c r="RCJ7" s="473"/>
      <c r="RCK7" s="473"/>
      <c r="RCL7" s="473"/>
      <c r="RCM7" s="473"/>
      <c r="RCN7" s="473"/>
      <c r="RCO7" s="473"/>
      <c r="RCP7" s="473"/>
      <c r="RCQ7" s="473"/>
      <c r="RCR7" s="473"/>
      <c r="RCS7" s="473"/>
      <c r="RCT7" s="473"/>
      <c r="RCU7" s="473"/>
      <c r="RCV7" s="473"/>
      <c r="RCW7" s="473"/>
      <c r="RCX7" s="473"/>
      <c r="RCY7" s="473"/>
      <c r="RCZ7" s="473"/>
      <c r="RDA7" s="473"/>
      <c r="RDB7" s="473"/>
      <c r="RDC7" s="473"/>
      <c r="RDD7" s="473"/>
      <c r="RDE7" s="473"/>
      <c r="RDF7" s="473"/>
      <c r="RDG7" s="473"/>
      <c r="RDH7" s="473"/>
      <c r="RDI7" s="473"/>
      <c r="RDJ7" s="473"/>
      <c r="RDK7" s="473"/>
      <c r="RDL7" s="473"/>
      <c r="RDM7" s="473"/>
      <c r="RDN7" s="473"/>
      <c r="RDO7" s="473"/>
      <c r="RDP7" s="473"/>
      <c r="RDQ7" s="473"/>
      <c r="RDR7" s="473"/>
      <c r="RDS7" s="473"/>
      <c r="RDT7" s="473"/>
      <c r="RDU7" s="473"/>
      <c r="RDV7" s="473"/>
      <c r="RDW7" s="473"/>
      <c r="RDX7" s="473"/>
      <c r="RDY7" s="473"/>
      <c r="RDZ7" s="473"/>
      <c r="REA7" s="473"/>
      <c r="REB7" s="473"/>
      <c r="REC7" s="473"/>
      <c r="RED7" s="473"/>
      <c r="REE7" s="473"/>
      <c r="REF7" s="473"/>
      <c r="REG7" s="473"/>
      <c r="REH7" s="473"/>
      <c r="REI7" s="473"/>
      <c r="REJ7" s="473"/>
      <c r="REK7" s="473"/>
      <c r="REL7" s="473"/>
      <c r="REM7" s="473"/>
      <c r="REN7" s="473"/>
      <c r="REO7" s="473"/>
      <c r="REP7" s="473"/>
      <c r="REQ7" s="473"/>
      <c r="RER7" s="473"/>
      <c r="RES7" s="473"/>
      <c r="RET7" s="473"/>
      <c r="REU7" s="473"/>
      <c r="REV7" s="473"/>
      <c r="REW7" s="473"/>
      <c r="REX7" s="473"/>
      <c r="REY7" s="473"/>
      <c r="REZ7" s="473"/>
      <c r="RFA7" s="473"/>
      <c r="RFB7" s="473"/>
      <c r="RFC7" s="473"/>
      <c r="RFD7" s="473"/>
      <c r="RFE7" s="473"/>
      <c r="RFF7" s="473"/>
      <c r="RFG7" s="473"/>
      <c r="RFH7" s="473"/>
      <c r="RFI7" s="473"/>
      <c r="RFJ7" s="473"/>
      <c r="RFK7" s="473"/>
      <c r="RFL7" s="473"/>
      <c r="RFM7" s="473"/>
      <c r="RFN7" s="473"/>
      <c r="RFO7" s="473"/>
      <c r="RFP7" s="473"/>
      <c r="RFQ7" s="473"/>
      <c r="RFR7" s="473"/>
      <c r="RFS7" s="473"/>
      <c r="RFT7" s="473"/>
      <c r="RFU7" s="473"/>
      <c r="RFV7" s="473"/>
      <c r="RFW7" s="473"/>
      <c r="RFX7" s="473"/>
      <c r="RFY7" s="473"/>
      <c r="RFZ7" s="473"/>
      <c r="RGA7" s="473"/>
      <c r="RGB7" s="473"/>
      <c r="RGC7" s="473"/>
      <c r="RGD7" s="473"/>
      <c r="RGE7" s="473"/>
      <c r="RGF7" s="473"/>
      <c r="RGG7" s="473"/>
      <c r="RGH7" s="473"/>
      <c r="RGI7" s="473"/>
      <c r="RGJ7" s="473"/>
      <c r="RGK7" s="473"/>
      <c r="RGL7" s="473"/>
      <c r="RGM7" s="473"/>
      <c r="RGN7" s="473"/>
      <c r="RGO7" s="473"/>
      <c r="RGP7" s="473"/>
      <c r="RGQ7" s="473"/>
      <c r="RGR7" s="473"/>
      <c r="RGS7" s="473"/>
      <c r="RGT7" s="473"/>
      <c r="RGU7" s="473"/>
      <c r="RGV7" s="473"/>
      <c r="RGW7" s="473"/>
      <c r="RGX7" s="473"/>
      <c r="RGY7" s="473"/>
      <c r="RGZ7" s="473"/>
      <c r="RHA7" s="473"/>
      <c r="RHB7" s="473"/>
      <c r="RHC7" s="473"/>
      <c r="RHD7" s="473"/>
      <c r="RHE7" s="473"/>
      <c r="RHF7" s="473"/>
      <c r="RHG7" s="473"/>
      <c r="RHH7" s="473"/>
      <c r="RHI7" s="473"/>
      <c r="RHJ7" s="473"/>
      <c r="RHK7" s="473"/>
      <c r="RHL7" s="473"/>
      <c r="RHM7" s="473"/>
      <c r="RHN7" s="473"/>
      <c r="RHO7" s="473"/>
      <c r="RHP7" s="473"/>
      <c r="RHQ7" s="473"/>
      <c r="RHR7" s="473"/>
      <c r="RHS7" s="473"/>
      <c r="RHT7" s="473"/>
      <c r="RHU7" s="473"/>
      <c r="RHV7" s="473"/>
      <c r="RHW7" s="473"/>
      <c r="RHX7" s="473"/>
      <c r="RHY7" s="473"/>
      <c r="RHZ7" s="473"/>
      <c r="RIA7" s="473"/>
      <c r="RIB7" s="473"/>
      <c r="RIC7" s="473"/>
      <c r="RID7" s="473"/>
      <c r="RIE7" s="473"/>
      <c r="RIF7" s="473"/>
      <c r="RIG7" s="473"/>
      <c r="RIH7" s="473"/>
      <c r="RII7" s="473"/>
      <c r="RIJ7" s="473"/>
      <c r="RIK7" s="473"/>
      <c r="RIL7" s="473"/>
      <c r="RIM7" s="473"/>
      <c r="RIN7" s="473"/>
      <c r="RIO7" s="473"/>
      <c r="RIP7" s="473"/>
      <c r="RIQ7" s="473"/>
      <c r="RIR7" s="473"/>
      <c r="RIS7" s="473"/>
      <c r="RIT7" s="473"/>
      <c r="RIU7" s="473"/>
      <c r="RIV7" s="473"/>
      <c r="RIW7" s="473"/>
      <c r="RIX7" s="473"/>
      <c r="RIY7" s="473"/>
      <c r="RIZ7" s="473"/>
      <c r="RJA7" s="473"/>
      <c r="RJB7" s="473"/>
      <c r="RJC7" s="473"/>
      <c r="RJD7" s="473"/>
      <c r="RJE7" s="473"/>
      <c r="RJF7" s="473"/>
      <c r="RJG7" s="473"/>
      <c r="RJH7" s="473"/>
      <c r="RJI7" s="473"/>
      <c r="RJJ7" s="473"/>
      <c r="RJK7" s="473"/>
      <c r="RJL7" s="473"/>
      <c r="RJM7" s="473"/>
      <c r="RJN7" s="473"/>
      <c r="RJO7" s="473"/>
      <c r="RJP7" s="473"/>
      <c r="RJQ7" s="473"/>
      <c r="RJR7" s="473"/>
      <c r="RJS7" s="473"/>
      <c r="RJT7" s="473"/>
      <c r="RJU7" s="473"/>
      <c r="RJV7" s="473"/>
      <c r="RJW7" s="473"/>
      <c r="RJX7" s="473"/>
      <c r="RJY7" s="473"/>
      <c r="RJZ7" s="473"/>
      <c r="RKA7" s="473"/>
      <c r="RKB7" s="473"/>
      <c r="RKC7" s="473"/>
      <c r="RKD7" s="473"/>
      <c r="RKE7" s="473"/>
      <c r="RKF7" s="473"/>
      <c r="RKG7" s="473"/>
      <c r="RKH7" s="473"/>
      <c r="RKI7" s="473"/>
      <c r="RKJ7" s="473"/>
      <c r="RKK7" s="473"/>
      <c r="RKL7" s="473"/>
      <c r="RKM7" s="473"/>
      <c r="RKN7" s="473"/>
      <c r="RKO7" s="473"/>
      <c r="RKP7" s="473"/>
      <c r="RKQ7" s="473"/>
      <c r="RKR7" s="473"/>
      <c r="RKS7" s="473"/>
      <c r="RKT7" s="473"/>
      <c r="RKU7" s="473"/>
      <c r="RKV7" s="473"/>
      <c r="RKW7" s="473"/>
      <c r="RKX7" s="473"/>
      <c r="RKY7" s="473"/>
      <c r="RKZ7" s="473"/>
      <c r="RLA7" s="473"/>
      <c r="RLB7" s="473"/>
      <c r="RLC7" s="473"/>
      <c r="RLD7" s="473"/>
      <c r="RLE7" s="473"/>
      <c r="RLF7" s="473"/>
      <c r="RLG7" s="473"/>
      <c r="RLH7" s="473"/>
      <c r="RLI7" s="473"/>
      <c r="RLJ7" s="473"/>
      <c r="RLK7" s="473"/>
      <c r="RLL7" s="473"/>
      <c r="RLM7" s="473"/>
      <c r="RLN7" s="473"/>
      <c r="RLO7" s="473"/>
      <c r="RLP7" s="473"/>
      <c r="RLQ7" s="473"/>
      <c r="RLR7" s="473"/>
      <c r="RLS7" s="473"/>
      <c r="RLT7" s="473"/>
      <c r="RLU7" s="473"/>
      <c r="RLV7" s="473"/>
      <c r="RLW7" s="473"/>
      <c r="RLX7" s="473"/>
      <c r="RLY7" s="473"/>
      <c r="RLZ7" s="473"/>
      <c r="RMA7" s="473"/>
      <c r="RMB7" s="473"/>
      <c r="RMC7" s="473"/>
      <c r="RMD7" s="473"/>
      <c r="RME7" s="473"/>
      <c r="RMF7" s="473"/>
      <c r="RMG7" s="473"/>
      <c r="RMH7" s="473"/>
      <c r="RMI7" s="473"/>
      <c r="RMJ7" s="473"/>
      <c r="RMK7" s="473"/>
      <c r="RML7" s="473"/>
      <c r="RMM7" s="473"/>
      <c r="RMN7" s="473"/>
      <c r="RMO7" s="473"/>
      <c r="RMP7" s="473"/>
      <c r="RMQ7" s="473"/>
      <c r="RMR7" s="473"/>
      <c r="RMS7" s="473"/>
      <c r="RMT7" s="473"/>
      <c r="RMU7" s="473"/>
      <c r="RMV7" s="473"/>
      <c r="RMW7" s="473"/>
      <c r="RMX7" s="473"/>
      <c r="RMY7" s="473"/>
      <c r="RMZ7" s="473"/>
      <c r="RNA7" s="473"/>
      <c r="RNB7" s="473"/>
      <c r="RNC7" s="473"/>
      <c r="RND7" s="473"/>
      <c r="RNE7" s="473"/>
      <c r="RNF7" s="473"/>
      <c r="RNG7" s="473"/>
      <c r="RNH7" s="473"/>
      <c r="RNI7" s="473"/>
      <c r="RNJ7" s="473"/>
      <c r="RNK7" s="473"/>
      <c r="RNL7" s="473"/>
      <c r="RNM7" s="473"/>
      <c r="RNN7" s="473"/>
      <c r="RNO7" s="473"/>
      <c r="RNP7" s="473"/>
      <c r="RNQ7" s="473"/>
      <c r="RNR7" s="473"/>
      <c r="RNS7" s="473"/>
      <c r="RNT7" s="473"/>
      <c r="RNU7" s="473"/>
      <c r="RNV7" s="473"/>
      <c r="RNW7" s="473"/>
      <c r="RNX7" s="473"/>
      <c r="RNY7" s="473"/>
      <c r="RNZ7" s="473"/>
      <c r="ROA7" s="473"/>
      <c r="ROB7" s="473"/>
      <c r="ROC7" s="473"/>
      <c r="ROD7" s="473"/>
      <c r="ROE7" s="473"/>
      <c r="ROF7" s="473"/>
      <c r="ROG7" s="473"/>
      <c r="ROH7" s="473"/>
      <c r="ROI7" s="473"/>
      <c r="ROJ7" s="473"/>
      <c r="ROK7" s="473"/>
      <c r="ROL7" s="473"/>
      <c r="ROM7" s="473"/>
      <c r="RON7" s="473"/>
      <c r="ROO7" s="473"/>
      <c r="ROP7" s="473"/>
      <c r="ROQ7" s="473"/>
      <c r="ROR7" s="473"/>
      <c r="ROS7" s="473"/>
      <c r="ROT7" s="473"/>
      <c r="ROU7" s="473"/>
      <c r="ROV7" s="473"/>
      <c r="ROW7" s="473"/>
      <c r="ROX7" s="473"/>
      <c r="ROY7" s="473"/>
      <c r="ROZ7" s="473"/>
      <c r="RPA7" s="473"/>
      <c r="RPB7" s="473"/>
      <c r="RPC7" s="473"/>
      <c r="RPD7" s="473"/>
      <c r="RPE7" s="473"/>
      <c r="RPF7" s="473"/>
      <c r="RPG7" s="473"/>
      <c r="RPH7" s="473"/>
      <c r="RPI7" s="473"/>
      <c r="RPJ7" s="473"/>
      <c r="RPK7" s="473"/>
      <c r="RPL7" s="473"/>
      <c r="RPM7" s="473"/>
      <c r="RPN7" s="473"/>
      <c r="RPO7" s="473"/>
      <c r="RPP7" s="473"/>
      <c r="RPQ7" s="473"/>
      <c r="RPR7" s="473"/>
      <c r="RPS7" s="473"/>
      <c r="RPT7" s="473"/>
      <c r="RPU7" s="473"/>
      <c r="RPV7" s="473"/>
      <c r="RPW7" s="473"/>
      <c r="RPX7" s="473"/>
      <c r="RPY7" s="473"/>
      <c r="RPZ7" s="473"/>
      <c r="RQA7" s="473"/>
      <c r="RQB7" s="473"/>
      <c r="RQC7" s="473"/>
      <c r="RQD7" s="473"/>
      <c r="RQE7" s="473"/>
      <c r="RQF7" s="473"/>
      <c r="RQG7" s="473"/>
      <c r="RQH7" s="473"/>
      <c r="RQI7" s="473"/>
      <c r="RQJ7" s="473"/>
      <c r="RQK7" s="473"/>
      <c r="RQL7" s="473"/>
      <c r="RQM7" s="473"/>
      <c r="RQN7" s="473"/>
      <c r="RQO7" s="473"/>
      <c r="RQP7" s="473"/>
      <c r="RQQ7" s="473"/>
      <c r="RQR7" s="473"/>
      <c r="RQS7" s="473"/>
      <c r="RQT7" s="473"/>
      <c r="RQU7" s="473"/>
      <c r="RQV7" s="473"/>
      <c r="RQW7" s="473"/>
      <c r="RQX7" s="473"/>
      <c r="RQY7" s="473"/>
      <c r="RQZ7" s="473"/>
      <c r="RRA7" s="473"/>
      <c r="RRB7" s="473"/>
      <c r="RRC7" s="473"/>
      <c r="RRD7" s="473"/>
      <c r="RRE7" s="473"/>
      <c r="RRF7" s="473"/>
      <c r="RRG7" s="473"/>
      <c r="RRH7" s="473"/>
      <c r="RRI7" s="473"/>
      <c r="RRJ7" s="473"/>
      <c r="RRK7" s="473"/>
      <c r="RRL7" s="473"/>
      <c r="RRM7" s="473"/>
      <c r="RRN7" s="473"/>
      <c r="RRO7" s="473"/>
      <c r="RRP7" s="473"/>
      <c r="RRQ7" s="473"/>
      <c r="RRR7" s="473"/>
      <c r="RRS7" s="473"/>
      <c r="RRT7" s="473"/>
      <c r="RRU7" s="473"/>
      <c r="RRV7" s="473"/>
      <c r="RRW7" s="473"/>
      <c r="RRX7" s="473"/>
      <c r="RRY7" s="473"/>
      <c r="RRZ7" s="473"/>
      <c r="RSA7" s="473"/>
      <c r="RSB7" s="473"/>
      <c r="RSC7" s="473"/>
      <c r="RSD7" s="473"/>
      <c r="RSE7" s="473"/>
      <c r="RSF7" s="473"/>
      <c r="RSG7" s="473"/>
      <c r="RSH7" s="473"/>
      <c r="RSI7" s="473"/>
      <c r="RSJ7" s="473"/>
      <c r="RSK7" s="473"/>
      <c r="RSL7" s="473"/>
      <c r="RSM7" s="473"/>
      <c r="RSN7" s="473"/>
      <c r="RSO7" s="473"/>
      <c r="RSP7" s="473"/>
      <c r="RSQ7" s="473"/>
      <c r="RSR7" s="473"/>
      <c r="RSS7" s="473"/>
      <c r="RST7" s="473"/>
      <c r="RSU7" s="473"/>
      <c r="RSV7" s="473"/>
      <c r="RSW7" s="473"/>
      <c r="RSX7" s="473"/>
      <c r="RSY7" s="473"/>
      <c r="RSZ7" s="473"/>
      <c r="RTA7" s="473"/>
      <c r="RTB7" s="473"/>
      <c r="RTC7" s="473"/>
      <c r="RTD7" s="473"/>
      <c r="RTE7" s="473"/>
      <c r="RTF7" s="473"/>
      <c r="RTG7" s="473"/>
      <c r="RTH7" s="473"/>
      <c r="RTI7" s="473"/>
      <c r="RTJ7" s="473"/>
      <c r="RTK7" s="473"/>
      <c r="RTL7" s="473"/>
      <c r="RTM7" s="473"/>
      <c r="RTN7" s="473"/>
      <c r="RTO7" s="473"/>
      <c r="RTP7" s="473"/>
      <c r="RTQ7" s="473"/>
      <c r="RTR7" s="473"/>
      <c r="RTS7" s="473"/>
      <c r="RTT7" s="473"/>
      <c r="RTU7" s="473"/>
      <c r="RTV7" s="473"/>
      <c r="RTW7" s="473"/>
      <c r="RTX7" s="473"/>
      <c r="RTY7" s="473"/>
      <c r="RTZ7" s="473"/>
      <c r="RUA7" s="473"/>
      <c r="RUB7" s="473"/>
      <c r="RUC7" s="473"/>
      <c r="RUD7" s="473"/>
      <c r="RUE7" s="473"/>
      <c r="RUF7" s="473"/>
      <c r="RUG7" s="473"/>
      <c r="RUH7" s="473"/>
      <c r="RUI7" s="473"/>
      <c r="RUJ7" s="473"/>
      <c r="RUK7" s="473"/>
      <c r="RUL7" s="473"/>
      <c r="RUM7" s="473"/>
      <c r="RUN7" s="473"/>
      <c r="RUO7" s="473"/>
      <c r="RUP7" s="473"/>
      <c r="RUQ7" s="473"/>
      <c r="RUR7" s="473"/>
      <c r="RUS7" s="473"/>
      <c r="RUT7" s="473"/>
      <c r="RUU7" s="473"/>
      <c r="RUV7" s="473"/>
      <c r="RUW7" s="473"/>
      <c r="RUX7" s="473"/>
      <c r="RUY7" s="473"/>
      <c r="RUZ7" s="473"/>
      <c r="RVA7" s="473"/>
      <c r="RVB7" s="473"/>
      <c r="RVC7" s="473"/>
      <c r="RVD7" s="473"/>
      <c r="RVE7" s="473"/>
      <c r="RVF7" s="473"/>
      <c r="RVG7" s="473"/>
      <c r="RVH7" s="473"/>
      <c r="RVI7" s="473"/>
      <c r="RVJ7" s="473"/>
      <c r="RVK7" s="473"/>
      <c r="RVL7" s="473"/>
      <c r="RVM7" s="473"/>
      <c r="RVN7" s="473"/>
      <c r="RVO7" s="473"/>
      <c r="RVP7" s="473"/>
      <c r="RVQ7" s="473"/>
      <c r="RVR7" s="473"/>
      <c r="RVS7" s="473"/>
      <c r="RVT7" s="473"/>
      <c r="RVU7" s="473"/>
      <c r="RVV7" s="473"/>
      <c r="RVW7" s="473"/>
      <c r="RVX7" s="473"/>
      <c r="RVY7" s="473"/>
      <c r="RVZ7" s="473"/>
      <c r="RWA7" s="473"/>
      <c r="RWB7" s="473"/>
      <c r="RWC7" s="473"/>
      <c r="RWD7" s="473"/>
      <c r="RWE7" s="473"/>
      <c r="RWF7" s="473"/>
      <c r="RWG7" s="473"/>
      <c r="RWH7" s="473"/>
      <c r="RWI7" s="473"/>
      <c r="RWJ7" s="473"/>
      <c r="RWK7" s="473"/>
      <c r="RWL7" s="473"/>
      <c r="RWM7" s="473"/>
      <c r="RWN7" s="473"/>
      <c r="RWO7" s="473"/>
      <c r="RWP7" s="473"/>
      <c r="RWQ7" s="473"/>
      <c r="RWR7" s="473"/>
      <c r="RWS7" s="473"/>
      <c r="RWT7" s="473"/>
      <c r="RWU7" s="473"/>
      <c r="RWV7" s="473"/>
      <c r="RWW7" s="473"/>
      <c r="RWX7" s="473"/>
      <c r="RWY7" s="473"/>
      <c r="RWZ7" s="473"/>
      <c r="RXA7" s="473"/>
      <c r="RXB7" s="473"/>
      <c r="RXC7" s="473"/>
      <c r="RXD7" s="473"/>
      <c r="RXE7" s="473"/>
      <c r="RXF7" s="473"/>
      <c r="RXG7" s="473"/>
      <c r="RXH7" s="473"/>
      <c r="RXI7" s="473"/>
      <c r="RXJ7" s="473"/>
      <c r="RXK7" s="473"/>
      <c r="RXL7" s="473"/>
      <c r="RXM7" s="473"/>
      <c r="RXN7" s="473"/>
      <c r="RXO7" s="473"/>
      <c r="RXP7" s="473"/>
      <c r="RXQ7" s="473"/>
      <c r="RXR7" s="473"/>
      <c r="RXS7" s="473"/>
      <c r="RXT7" s="473"/>
      <c r="RXU7" s="473"/>
      <c r="RXV7" s="473"/>
      <c r="RXW7" s="473"/>
      <c r="RXX7" s="473"/>
      <c r="RXY7" s="473"/>
      <c r="RXZ7" s="473"/>
      <c r="RYA7" s="473"/>
      <c r="RYB7" s="473"/>
      <c r="RYC7" s="473"/>
      <c r="RYD7" s="473"/>
      <c r="RYE7" s="473"/>
      <c r="RYF7" s="473"/>
      <c r="RYG7" s="473"/>
      <c r="RYH7" s="473"/>
      <c r="RYI7" s="473"/>
      <c r="RYJ7" s="473"/>
      <c r="RYK7" s="473"/>
      <c r="RYL7" s="473"/>
      <c r="RYM7" s="473"/>
      <c r="RYN7" s="473"/>
      <c r="RYO7" s="473"/>
      <c r="RYP7" s="473"/>
      <c r="RYQ7" s="473"/>
      <c r="RYR7" s="473"/>
      <c r="RYS7" s="473"/>
      <c r="RYT7" s="473"/>
      <c r="RYU7" s="473"/>
      <c r="RYV7" s="473"/>
      <c r="RYW7" s="473"/>
      <c r="RYX7" s="473"/>
      <c r="RYY7" s="473"/>
      <c r="RYZ7" s="473"/>
      <c r="RZA7" s="473"/>
      <c r="RZB7" s="473"/>
      <c r="RZC7" s="473"/>
      <c r="RZD7" s="473"/>
      <c r="RZE7" s="473"/>
      <c r="RZF7" s="473"/>
      <c r="RZG7" s="473"/>
      <c r="RZH7" s="473"/>
      <c r="RZI7" s="473"/>
      <c r="RZJ7" s="473"/>
      <c r="RZK7" s="473"/>
      <c r="RZL7" s="473"/>
      <c r="RZM7" s="473"/>
      <c r="RZN7" s="473"/>
      <c r="RZO7" s="473"/>
      <c r="RZP7" s="473"/>
      <c r="RZQ7" s="473"/>
      <c r="RZR7" s="473"/>
      <c r="RZS7" s="473"/>
      <c r="RZT7" s="473"/>
      <c r="RZU7" s="473"/>
      <c r="RZV7" s="473"/>
      <c r="RZW7" s="473"/>
      <c r="RZX7" s="473"/>
      <c r="RZY7" s="473"/>
      <c r="RZZ7" s="473"/>
      <c r="SAA7" s="473"/>
      <c r="SAB7" s="473"/>
      <c r="SAC7" s="473"/>
      <c r="SAD7" s="473"/>
      <c r="SAE7" s="473"/>
      <c r="SAF7" s="473"/>
      <c r="SAG7" s="473"/>
      <c r="SAH7" s="473"/>
      <c r="SAI7" s="473"/>
      <c r="SAJ7" s="473"/>
      <c r="SAK7" s="473"/>
      <c r="SAL7" s="473"/>
      <c r="SAM7" s="473"/>
      <c r="SAN7" s="473"/>
      <c r="SAO7" s="473"/>
      <c r="SAP7" s="473"/>
      <c r="SAQ7" s="473"/>
      <c r="SAR7" s="473"/>
      <c r="SAS7" s="473"/>
      <c r="SAT7" s="473"/>
      <c r="SAU7" s="473"/>
      <c r="SAV7" s="473"/>
      <c r="SAW7" s="473"/>
      <c r="SAX7" s="473"/>
      <c r="SAY7" s="473"/>
      <c r="SAZ7" s="473"/>
      <c r="SBA7" s="473"/>
      <c r="SBB7" s="473"/>
      <c r="SBC7" s="473"/>
      <c r="SBD7" s="473"/>
      <c r="SBE7" s="473"/>
      <c r="SBF7" s="473"/>
      <c r="SBG7" s="473"/>
      <c r="SBH7" s="473"/>
      <c r="SBI7" s="473"/>
      <c r="SBJ7" s="473"/>
      <c r="SBK7" s="473"/>
      <c r="SBL7" s="473"/>
      <c r="SBM7" s="473"/>
      <c r="SBN7" s="473"/>
      <c r="SBO7" s="473"/>
      <c r="SBP7" s="473"/>
      <c r="SBQ7" s="473"/>
      <c r="SBR7" s="473"/>
      <c r="SBS7" s="473"/>
      <c r="SBT7" s="473"/>
      <c r="SBU7" s="473"/>
      <c r="SBV7" s="473"/>
      <c r="SBW7" s="473"/>
      <c r="SBX7" s="473"/>
      <c r="SBY7" s="473"/>
      <c r="SBZ7" s="473"/>
      <c r="SCA7" s="473"/>
      <c r="SCB7" s="473"/>
      <c r="SCC7" s="473"/>
      <c r="SCD7" s="473"/>
      <c r="SCE7" s="473"/>
      <c r="SCF7" s="473"/>
      <c r="SCG7" s="473"/>
      <c r="SCH7" s="473"/>
      <c r="SCI7" s="473"/>
      <c r="SCJ7" s="473"/>
      <c r="SCK7" s="473"/>
      <c r="SCL7" s="473"/>
      <c r="SCM7" s="473"/>
      <c r="SCN7" s="473"/>
      <c r="SCO7" s="473"/>
      <c r="SCP7" s="473"/>
      <c r="SCQ7" s="473"/>
      <c r="SCR7" s="473"/>
      <c r="SCS7" s="473"/>
      <c r="SCT7" s="473"/>
      <c r="SCU7" s="473"/>
      <c r="SCV7" s="473"/>
      <c r="SCW7" s="473"/>
      <c r="SCX7" s="473"/>
      <c r="SCY7" s="473"/>
      <c r="SCZ7" s="473"/>
      <c r="SDA7" s="473"/>
      <c r="SDB7" s="473"/>
      <c r="SDC7" s="473"/>
      <c r="SDD7" s="473"/>
      <c r="SDE7" s="473"/>
      <c r="SDF7" s="473"/>
      <c r="SDG7" s="473"/>
      <c r="SDH7" s="473"/>
      <c r="SDI7" s="473"/>
      <c r="SDJ7" s="473"/>
      <c r="SDK7" s="473"/>
      <c r="SDL7" s="473"/>
      <c r="SDM7" s="473"/>
      <c r="SDN7" s="473"/>
      <c r="SDO7" s="473"/>
      <c r="SDP7" s="473"/>
      <c r="SDQ7" s="473"/>
      <c r="SDR7" s="473"/>
      <c r="SDS7" s="473"/>
      <c r="SDT7" s="473"/>
      <c r="SDU7" s="473"/>
      <c r="SDV7" s="473"/>
      <c r="SDW7" s="473"/>
      <c r="SDX7" s="473"/>
      <c r="SDY7" s="473"/>
      <c r="SDZ7" s="473"/>
      <c r="SEA7" s="473"/>
      <c r="SEB7" s="473"/>
      <c r="SEC7" s="473"/>
      <c r="SED7" s="473"/>
      <c r="SEE7" s="473"/>
      <c r="SEF7" s="473"/>
      <c r="SEG7" s="473"/>
      <c r="SEH7" s="473"/>
      <c r="SEI7" s="473"/>
      <c r="SEJ7" s="473"/>
      <c r="SEK7" s="473"/>
      <c r="SEL7" s="473"/>
      <c r="SEM7" s="473"/>
      <c r="SEN7" s="473"/>
      <c r="SEO7" s="473"/>
      <c r="SEP7" s="473"/>
      <c r="SEQ7" s="473"/>
      <c r="SER7" s="473"/>
      <c r="SES7" s="473"/>
      <c r="SET7" s="473"/>
      <c r="SEU7" s="473"/>
      <c r="SEV7" s="473"/>
      <c r="SEW7" s="473"/>
      <c r="SEX7" s="473"/>
      <c r="SEY7" s="473"/>
      <c r="SEZ7" s="473"/>
      <c r="SFA7" s="473"/>
      <c r="SFB7" s="473"/>
      <c r="SFC7" s="473"/>
      <c r="SFD7" s="473"/>
      <c r="SFE7" s="473"/>
      <c r="SFF7" s="473"/>
      <c r="SFG7" s="473"/>
      <c r="SFH7" s="473"/>
      <c r="SFI7" s="473"/>
      <c r="SFJ7" s="473"/>
      <c r="SFK7" s="473"/>
      <c r="SFL7" s="473"/>
      <c r="SFM7" s="473"/>
      <c r="SFN7" s="473"/>
      <c r="SFO7" s="473"/>
      <c r="SFP7" s="473"/>
      <c r="SFQ7" s="473"/>
      <c r="SFR7" s="473"/>
      <c r="SFS7" s="473"/>
      <c r="SFT7" s="473"/>
      <c r="SFU7" s="473"/>
      <c r="SFV7" s="473"/>
      <c r="SFW7" s="473"/>
      <c r="SFX7" s="473"/>
      <c r="SFY7" s="473"/>
      <c r="SFZ7" s="473"/>
      <c r="SGA7" s="473"/>
      <c r="SGB7" s="473"/>
      <c r="SGC7" s="473"/>
      <c r="SGD7" s="473"/>
      <c r="SGE7" s="473"/>
      <c r="SGF7" s="473"/>
      <c r="SGG7" s="473"/>
      <c r="SGH7" s="473"/>
      <c r="SGI7" s="473"/>
      <c r="SGJ7" s="473"/>
      <c r="SGK7" s="473"/>
      <c r="SGL7" s="473"/>
      <c r="SGM7" s="473"/>
      <c r="SGN7" s="473"/>
      <c r="SGO7" s="473"/>
      <c r="SGP7" s="473"/>
      <c r="SGQ7" s="473"/>
      <c r="SGR7" s="473"/>
      <c r="SGS7" s="473"/>
      <c r="SGT7" s="473"/>
      <c r="SGU7" s="473"/>
      <c r="SGV7" s="473"/>
      <c r="SGW7" s="473"/>
      <c r="SGX7" s="473"/>
      <c r="SGY7" s="473"/>
      <c r="SGZ7" s="473"/>
      <c r="SHA7" s="473"/>
      <c r="SHB7" s="473"/>
      <c r="SHC7" s="473"/>
      <c r="SHD7" s="473"/>
      <c r="SHE7" s="473"/>
      <c r="SHF7" s="473"/>
      <c r="SHG7" s="473"/>
      <c r="SHH7" s="473"/>
      <c r="SHI7" s="473"/>
      <c r="SHJ7" s="473"/>
      <c r="SHK7" s="473"/>
      <c r="SHL7" s="473"/>
      <c r="SHM7" s="473"/>
      <c r="SHN7" s="473"/>
      <c r="SHO7" s="473"/>
      <c r="SHP7" s="473"/>
      <c r="SHQ7" s="473"/>
      <c r="SHR7" s="473"/>
      <c r="SHS7" s="473"/>
      <c r="SHT7" s="473"/>
      <c r="SHU7" s="473"/>
      <c r="SHV7" s="473"/>
      <c r="SHW7" s="473"/>
      <c r="SHX7" s="473"/>
      <c r="SHY7" s="473"/>
      <c r="SHZ7" s="473"/>
      <c r="SIA7" s="473"/>
      <c r="SIB7" s="473"/>
      <c r="SIC7" s="473"/>
      <c r="SID7" s="473"/>
      <c r="SIE7" s="473"/>
      <c r="SIF7" s="473"/>
      <c r="SIG7" s="473"/>
      <c r="SIH7" s="473"/>
      <c r="SII7" s="473"/>
      <c r="SIJ7" s="473"/>
      <c r="SIK7" s="473"/>
      <c r="SIL7" s="473"/>
      <c r="SIM7" s="473"/>
      <c r="SIN7" s="473"/>
      <c r="SIO7" s="473"/>
      <c r="SIP7" s="473"/>
      <c r="SIQ7" s="473"/>
      <c r="SIR7" s="473"/>
      <c r="SIS7" s="473"/>
      <c r="SIT7" s="473"/>
      <c r="SIU7" s="473"/>
      <c r="SIV7" s="473"/>
      <c r="SIW7" s="473"/>
      <c r="SIX7" s="473"/>
      <c r="SIY7" s="473"/>
      <c r="SIZ7" s="473"/>
      <c r="SJA7" s="473"/>
      <c r="SJB7" s="473"/>
      <c r="SJC7" s="473"/>
      <c r="SJD7" s="473"/>
      <c r="SJE7" s="473"/>
      <c r="SJF7" s="473"/>
      <c r="SJG7" s="473"/>
      <c r="SJH7" s="473"/>
      <c r="SJI7" s="473"/>
      <c r="SJJ7" s="473"/>
      <c r="SJK7" s="473"/>
      <c r="SJL7" s="473"/>
      <c r="SJM7" s="473"/>
      <c r="SJN7" s="473"/>
      <c r="SJO7" s="473"/>
      <c r="SJP7" s="473"/>
      <c r="SJQ7" s="473"/>
      <c r="SJR7" s="473"/>
      <c r="SJS7" s="473"/>
      <c r="SJT7" s="473"/>
      <c r="SJU7" s="473"/>
      <c r="SJV7" s="473"/>
      <c r="SJW7" s="473"/>
      <c r="SJX7" s="473"/>
      <c r="SJY7" s="473"/>
      <c r="SJZ7" s="473"/>
      <c r="SKA7" s="473"/>
      <c r="SKB7" s="473"/>
      <c r="SKC7" s="473"/>
      <c r="SKD7" s="473"/>
      <c r="SKE7" s="473"/>
      <c r="SKF7" s="473"/>
      <c r="SKG7" s="473"/>
      <c r="SKH7" s="473"/>
      <c r="SKI7" s="473"/>
      <c r="SKJ7" s="473"/>
      <c r="SKK7" s="473"/>
      <c r="SKL7" s="473"/>
      <c r="SKM7" s="473"/>
      <c r="SKN7" s="473"/>
      <c r="SKO7" s="473"/>
      <c r="SKP7" s="473"/>
      <c r="SKQ7" s="473"/>
      <c r="SKR7" s="473"/>
      <c r="SKS7" s="473"/>
      <c r="SKT7" s="473"/>
      <c r="SKU7" s="473"/>
      <c r="SKV7" s="473"/>
      <c r="SKW7" s="473"/>
      <c r="SKX7" s="473"/>
      <c r="SKY7" s="473"/>
      <c r="SKZ7" s="473"/>
      <c r="SLA7" s="473"/>
      <c r="SLB7" s="473"/>
      <c r="SLC7" s="473"/>
      <c r="SLD7" s="473"/>
      <c r="SLE7" s="473"/>
      <c r="SLF7" s="473"/>
      <c r="SLG7" s="473"/>
      <c r="SLH7" s="473"/>
      <c r="SLI7" s="473"/>
      <c r="SLJ7" s="473"/>
      <c r="SLK7" s="473"/>
      <c r="SLL7" s="473"/>
      <c r="SLM7" s="473"/>
      <c r="SLN7" s="473"/>
      <c r="SLO7" s="473"/>
      <c r="SLP7" s="473"/>
      <c r="SLQ7" s="473"/>
      <c r="SLR7" s="473"/>
      <c r="SLS7" s="473"/>
      <c r="SLT7" s="473"/>
      <c r="SLU7" s="473"/>
      <c r="SLV7" s="473"/>
      <c r="SLW7" s="473"/>
      <c r="SLX7" s="473"/>
      <c r="SLY7" s="473"/>
      <c r="SLZ7" s="473"/>
      <c r="SMA7" s="473"/>
      <c r="SMB7" s="473"/>
      <c r="SMC7" s="473"/>
      <c r="SMD7" s="473"/>
      <c r="SME7" s="473"/>
      <c r="SMF7" s="473"/>
      <c r="SMG7" s="473"/>
      <c r="SMH7" s="473"/>
      <c r="SMI7" s="473"/>
      <c r="SMJ7" s="473"/>
      <c r="SMK7" s="473"/>
      <c r="SML7" s="473"/>
      <c r="SMM7" s="473"/>
      <c r="SMN7" s="473"/>
      <c r="SMO7" s="473"/>
      <c r="SMP7" s="473"/>
      <c r="SMQ7" s="473"/>
      <c r="SMR7" s="473"/>
      <c r="SMS7" s="473"/>
      <c r="SMT7" s="473"/>
      <c r="SMU7" s="473"/>
      <c r="SMV7" s="473"/>
      <c r="SMW7" s="473"/>
      <c r="SMX7" s="473"/>
      <c r="SMY7" s="473"/>
      <c r="SMZ7" s="473"/>
      <c r="SNA7" s="473"/>
      <c r="SNB7" s="473"/>
      <c r="SNC7" s="473"/>
      <c r="SND7" s="473"/>
      <c r="SNE7" s="473"/>
      <c r="SNF7" s="473"/>
      <c r="SNG7" s="473"/>
      <c r="SNH7" s="473"/>
      <c r="SNI7" s="473"/>
      <c r="SNJ7" s="473"/>
      <c r="SNK7" s="473"/>
      <c r="SNL7" s="473"/>
      <c r="SNM7" s="473"/>
      <c r="SNN7" s="473"/>
      <c r="SNO7" s="473"/>
      <c r="SNP7" s="473"/>
      <c r="SNQ7" s="473"/>
      <c r="SNR7" s="473"/>
      <c r="SNS7" s="473"/>
      <c r="SNT7" s="473"/>
      <c r="SNU7" s="473"/>
      <c r="SNV7" s="473"/>
      <c r="SNW7" s="473"/>
      <c r="SNX7" s="473"/>
      <c r="SNY7" s="473"/>
      <c r="SNZ7" s="473"/>
      <c r="SOA7" s="473"/>
      <c r="SOB7" s="473"/>
      <c r="SOC7" s="473"/>
      <c r="SOD7" s="473"/>
      <c r="SOE7" s="473"/>
      <c r="SOF7" s="473"/>
      <c r="SOG7" s="473"/>
      <c r="SOH7" s="473"/>
      <c r="SOI7" s="473"/>
      <c r="SOJ7" s="473"/>
      <c r="SOK7" s="473"/>
      <c r="SOL7" s="473"/>
      <c r="SOM7" s="473"/>
      <c r="SON7" s="473"/>
      <c r="SOO7" s="473"/>
      <c r="SOP7" s="473"/>
      <c r="SOQ7" s="473"/>
      <c r="SOR7" s="473"/>
      <c r="SOS7" s="473"/>
      <c r="SOT7" s="473"/>
      <c r="SOU7" s="473"/>
      <c r="SOV7" s="473"/>
      <c r="SOW7" s="473"/>
      <c r="SOX7" s="473"/>
      <c r="SOY7" s="473"/>
      <c r="SOZ7" s="473"/>
      <c r="SPA7" s="473"/>
      <c r="SPB7" s="473"/>
      <c r="SPC7" s="473"/>
      <c r="SPD7" s="473"/>
      <c r="SPE7" s="473"/>
      <c r="SPF7" s="473"/>
      <c r="SPG7" s="473"/>
      <c r="SPH7" s="473"/>
      <c r="SPI7" s="473"/>
      <c r="SPJ7" s="473"/>
      <c r="SPK7" s="473"/>
      <c r="SPL7" s="473"/>
      <c r="SPM7" s="473"/>
      <c r="SPN7" s="473"/>
      <c r="SPO7" s="473"/>
      <c r="SPP7" s="473"/>
      <c r="SPQ7" s="473"/>
      <c r="SPR7" s="473"/>
      <c r="SPS7" s="473"/>
      <c r="SPT7" s="473"/>
      <c r="SPU7" s="473"/>
      <c r="SPV7" s="473"/>
      <c r="SPW7" s="473"/>
      <c r="SPX7" s="473"/>
      <c r="SPY7" s="473"/>
      <c r="SPZ7" s="473"/>
      <c r="SQA7" s="473"/>
      <c r="SQB7" s="473"/>
      <c r="SQC7" s="473"/>
      <c r="SQD7" s="473"/>
      <c r="SQE7" s="473"/>
      <c r="SQF7" s="473"/>
      <c r="SQG7" s="473"/>
      <c r="SQH7" s="473"/>
      <c r="SQI7" s="473"/>
      <c r="SQJ7" s="473"/>
      <c r="SQK7" s="473"/>
      <c r="SQL7" s="473"/>
      <c r="SQM7" s="473"/>
      <c r="SQN7" s="473"/>
      <c r="SQO7" s="473"/>
      <c r="SQP7" s="473"/>
      <c r="SQQ7" s="473"/>
      <c r="SQR7" s="473"/>
      <c r="SQS7" s="473"/>
      <c r="SQT7" s="473"/>
      <c r="SQU7" s="473"/>
      <c r="SQV7" s="473"/>
      <c r="SQW7" s="473"/>
      <c r="SQX7" s="473"/>
      <c r="SQY7" s="473"/>
      <c r="SQZ7" s="473"/>
      <c r="SRA7" s="473"/>
      <c r="SRB7" s="473"/>
      <c r="SRC7" s="473"/>
      <c r="SRD7" s="473"/>
      <c r="SRE7" s="473"/>
      <c r="SRF7" s="473"/>
      <c r="SRG7" s="473"/>
      <c r="SRH7" s="473"/>
      <c r="SRI7" s="473"/>
      <c r="SRJ7" s="473"/>
      <c r="SRK7" s="473"/>
      <c r="SRL7" s="473"/>
      <c r="SRM7" s="473"/>
      <c r="SRN7" s="473"/>
      <c r="SRO7" s="473"/>
      <c r="SRP7" s="473"/>
      <c r="SRQ7" s="473"/>
      <c r="SRR7" s="473"/>
      <c r="SRS7" s="473"/>
      <c r="SRT7" s="473"/>
      <c r="SRU7" s="473"/>
      <c r="SRV7" s="473"/>
      <c r="SRW7" s="473"/>
      <c r="SRX7" s="473"/>
      <c r="SRY7" s="473"/>
      <c r="SRZ7" s="473"/>
      <c r="SSA7" s="473"/>
      <c r="SSB7" s="473"/>
      <c r="SSC7" s="473"/>
      <c r="SSD7" s="473"/>
      <c r="SSE7" s="473"/>
      <c r="SSF7" s="473"/>
      <c r="SSG7" s="473"/>
      <c r="SSH7" s="473"/>
      <c r="SSI7" s="473"/>
      <c r="SSJ7" s="473"/>
      <c r="SSK7" s="473"/>
      <c r="SSL7" s="473"/>
      <c r="SSM7" s="473"/>
      <c r="SSN7" s="473"/>
      <c r="SSO7" s="473"/>
      <c r="SSP7" s="473"/>
      <c r="SSQ7" s="473"/>
      <c r="SSR7" s="473"/>
      <c r="SSS7" s="473"/>
      <c r="SST7" s="473"/>
      <c r="SSU7" s="473"/>
      <c r="SSV7" s="473"/>
      <c r="SSW7" s="473"/>
      <c r="SSX7" s="473"/>
      <c r="SSY7" s="473"/>
      <c r="SSZ7" s="473"/>
      <c r="STA7" s="473"/>
      <c r="STB7" s="473"/>
      <c r="STC7" s="473"/>
      <c r="STD7" s="473"/>
      <c r="STE7" s="473"/>
      <c r="STF7" s="473"/>
      <c r="STG7" s="473"/>
      <c r="STH7" s="473"/>
      <c r="STI7" s="473"/>
      <c r="STJ7" s="473"/>
      <c r="STK7" s="473"/>
      <c r="STL7" s="473"/>
      <c r="STM7" s="473"/>
      <c r="STN7" s="473"/>
      <c r="STO7" s="473"/>
      <c r="STP7" s="473"/>
      <c r="STQ7" s="473"/>
      <c r="STR7" s="473"/>
      <c r="STS7" s="473"/>
      <c r="STT7" s="473"/>
      <c r="STU7" s="473"/>
      <c r="STV7" s="473"/>
      <c r="STW7" s="473"/>
      <c r="STX7" s="473"/>
      <c r="STY7" s="473"/>
      <c r="STZ7" s="473"/>
      <c r="SUA7" s="473"/>
      <c r="SUB7" s="473"/>
      <c r="SUC7" s="473"/>
      <c r="SUD7" s="473"/>
      <c r="SUE7" s="473"/>
      <c r="SUF7" s="473"/>
      <c r="SUG7" s="473"/>
      <c r="SUH7" s="473"/>
      <c r="SUI7" s="473"/>
      <c r="SUJ7" s="473"/>
      <c r="SUK7" s="473"/>
      <c r="SUL7" s="473"/>
      <c r="SUM7" s="473"/>
      <c r="SUN7" s="473"/>
      <c r="SUO7" s="473"/>
      <c r="SUP7" s="473"/>
      <c r="SUQ7" s="473"/>
      <c r="SUR7" s="473"/>
      <c r="SUS7" s="473"/>
      <c r="SUT7" s="473"/>
      <c r="SUU7" s="473"/>
      <c r="SUV7" s="473"/>
      <c r="SUW7" s="473"/>
      <c r="SUX7" s="473"/>
      <c r="SUY7" s="473"/>
      <c r="SUZ7" s="473"/>
      <c r="SVA7" s="473"/>
      <c r="SVB7" s="473"/>
      <c r="SVC7" s="473"/>
      <c r="SVD7" s="473"/>
      <c r="SVE7" s="473"/>
      <c r="SVF7" s="473"/>
      <c r="SVG7" s="473"/>
      <c r="SVH7" s="473"/>
      <c r="SVI7" s="473"/>
      <c r="SVJ7" s="473"/>
      <c r="SVK7" s="473"/>
      <c r="SVL7" s="473"/>
      <c r="SVM7" s="473"/>
      <c r="SVN7" s="473"/>
      <c r="SVO7" s="473"/>
      <c r="SVP7" s="473"/>
      <c r="SVQ7" s="473"/>
      <c r="SVR7" s="473"/>
      <c r="SVS7" s="473"/>
      <c r="SVT7" s="473"/>
      <c r="SVU7" s="473"/>
      <c r="SVV7" s="473"/>
      <c r="SVW7" s="473"/>
      <c r="SVX7" s="473"/>
      <c r="SVY7" s="473"/>
      <c r="SVZ7" s="473"/>
      <c r="SWA7" s="473"/>
      <c r="SWB7" s="473"/>
      <c r="SWC7" s="473"/>
      <c r="SWD7" s="473"/>
      <c r="SWE7" s="473"/>
      <c r="SWF7" s="473"/>
      <c r="SWG7" s="473"/>
      <c r="SWH7" s="473"/>
      <c r="SWI7" s="473"/>
      <c r="SWJ7" s="473"/>
      <c r="SWK7" s="473"/>
      <c r="SWL7" s="473"/>
      <c r="SWM7" s="473"/>
      <c r="SWN7" s="473"/>
      <c r="SWO7" s="473"/>
      <c r="SWP7" s="473"/>
      <c r="SWQ7" s="473"/>
      <c r="SWR7" s="473"/>
      <c r="SWS7" s="473"/>
      <c r="SWT7" s="473"/>
      <c r="SWU7" s="473"/>
      <c r="SWV7" s="473"/>
      <c r="SWW7" s="473"/>
      <c r="SWX7" s="473"/>
      <c r="SWY7" s="473"/>
      <c r="SWZ7" s="473"/>
      <c r="SXA7" s="473"/>
      <c r="SXB7" s="473"/>
      <c r="SXC7" s="473"/>
      <c r="SXD7" s="473"/>
      <c r="SXE7" s="473"/>
      <c r="SXF7" s="473"/>
      <c r="SXG7" s="473"/>
      <c r="SXH7" s="473"/>
      <c r="SXI7" s="473"/>
      <c r="SXJ7" s="473"/>
      <c r="SXK7" s="473"/>
      <c r="SXL7" s="473"/>
      <c r="SXM7" s="473"/>
      <c r="SXN7" s="473"/>
      <c r="SXO7" s="473"/>
      <c r="SXP7" s="473"/>
      <c r="SXQ7" s="473"/>
      <c r="SXR7" s="473"/>
      <c r="SXS7" s="473"/>
      <c r="SXT7" s="473"/>
      <c r="SXU7" s="473"/>
      <c r="SXV7" s="473"/>
      <c r="SXW7" s="473"/>
      <c r="SXX7" s="473"/>
      <c r="SXY7" s="473"/>
      <c r="SXZ7" s="473"/>
      <c r="SYA7" s="473"/>
      <c r="SYB7" s="473"/>
      <c r="SYC7" s="473"/>
      <c r="SYD7" s="473"/>
      <c r="SYE7" s="473"/>
      <c r="SYF7" s="473"/>
      <c r="SYG7" s="473"/>
      <c r="SYH7" s="473"/>
      <c r="SYI7" s="473"/>
      <c r="SYJ7" s="473"/>
      <c r="SYK7" s="473"/>
      <c r="SYL7" s="473"/>
      <c r="SYM7" s="473"/>
      <c r="SYN7" s="473"/>
      <c r="SYO7" s="473"/>
      <c r="SYP7" s="473"/>
      <c r="SYQ7" s="473"/>
      <c r="SYR7" s="473"/>
      <c r="SYS7" s="473"/>
      <c r="SYT7" s="473"/>
      <c r="SYU7" s="473"/>
      <c r="SYV7" s="473"/>
      <c r="SYW7" s="473"/>
      <c r="SYX7" s="473"/>
      <c r="SYY7" s="473"/>
      <c r="SYZ7" s="473"/>
      <c r="SZA7" s="473"/>
      <c r="SZB7" s="473"/>
      <c r="SZC7" s="473"/>
      <c r="SZD7" s="473"/>
      <c r="SZE7" s="473"/>
      <c r="SZF7" s="473"/>
      <c r="SZG7" s="473"/>
      <c r="SZH7" s="473"/>
      <c r="SZI7" s="473"/>
      <c r="SZJ7" s="473"/>
      <c r="SZK7" s="473"/>
      <c r="SZL7" s="473"/>
      <c r="SZM7" s="473"/>
      <c r="SZN7" s="473"/>
      <c r="SZO7" s="473"/>
      <c r="SZP7" s="473"/>
      <c r="SZQ7" s="473"/>
      <c r="SZR7" s="473"/>
      <c r="SZS7" s="473"/>
      <c r="SZT7" s="473"/>
      <c r="SZU7" s="473"/>
      <c r="SZV7" s="473"/>
      <c r="SZW7" s="473"/>
      <c r="SZX7" s="473"/>
      <c r="SZY7" s="473"/>
      <c r="SZZ7" s="473"/>
      <c r="TAA7" s="473"/>
      <c r="TAB7" s="473"/>
      <c r="TAC7" s="473"/>
      <c r="TAD7" s="473"/>
      <c r="TAE7" s="473"/>
      <c r="TAF7" s="473"/>
      <c r="TAG7" s="473"/>
      <c r="TAH7" s="473"/>
      <c r="TAI7" s="473"/>
      <c r="TAJ7" s="473"/>
      <c r="TAK7" s="473"/>
      <c r="TAL7" s="473"/>
      <c r="TAM7" s="473"/>
      <c r="TAN7" s="473"/>
      <c r="TAO7" s="473"/>
      <c r="TAP7" s="473"/>
      <c r="TAQ7" s="473"/>
      <c r="TAR7" s="473"/>
      <c r="TAS7" s="473"/>
      <c r="TAT7" s="473"/>
      <c r="TAU7" s="473"/>
      <c r="TAV7" s="473"/>
      <c r="TAW7" s="473"/>
      <c r="TAX7" s="473"/>
      <c r="TAY7" s="473"/>
      <c r="TAZ7" s="473"/>
      <c r="TBA7" s="473"/>
      <c r="TBB7" s="473"/>
      <c r="TBC7" s="473"/>
      <c r="TBD7" s="473"/>
      <c r="TBE7" s="473"/>
      <c r="TBF7" s="473"/>
      <c r="TBG7" s="473"/>
      <c r="TBH7" s="473"/>
      <c r="TBI7" s="473"/>
      <c r="TBJ7" s="473"/>
      <c r="TBK7" s="473"/>
      <c r="TBL7" s="473"/>
      <c r="TBM7" s="473"/>
      <c r="TBN7" s="473"/>
      <c r="TBO7" s="473"/>
      <c r="TBP7" s="473"/>
      <c r="TBQ7" s="473"/>
      <c r="TBR7" s="473"/>
      <c r="TBS7" s="473"/>
      <c r="TBT7" s="473"/>
      <c r="TBU7" s="473"/>
      <c r="TBV7" s="473"/>
      <c r="TBW7" s="473"/>
      <c r="TBX7" s="473"/>
      <c r="TBY7" s="473"/>
      <c r="TBZ7" s="473"/>
      <c r="TCA7" s="473"/>
      <c r="TCB7" s="473"/>
      <c r="TCC7" s="473"/>
      <c r="TCD7" s="473"/>
      <c r="TCE7" s="473"/>
      <c r="TCF7" s="473"/>
      <c r="TCG7" s="473"/>
      <c r="TCH7" s="473"/>
      <c r="TCI7" s="473"/>
      <c r="TCJ7" s="473"/>
      <c r="TCK7" s="473"/>
      <c r="TCL7" s="473"/>
      <c r="TCM7" s="473"/>
      <c r="TCN7" s="473"/>
      <c r="TCO7" s="473"/>
      <c r="TCP7" s="473"/>
      <c r="TCQ7" s="473"/>
      <c r="TCR7" s="473"/>
      <c r="TCS7" s="473"/>
      <c r="TCT7" s="473"/>
      <c r="TCU7" s="473"/>
      <c r="TCV7" s="473"/>
      <c r="TCW7" s="473"/>
      <c r="TCX7" s="473"/>
      <c r="TCY7" s="473"/>
      <c r="TCZ7" s="473"/>
      <c r="TDA7" s="473"/>
      <c r="TDB7" s="473"/>
      <c r="TDC7" s="473"/>
      <c r="TDD7" s="473"/>
      <c r="TDE7" s="473"/>
      <c r="TDF7" s="473"/>
      <c r="TDG7" s="473"/>
      <c r="TDH7" s="473"/>
      <c r="TDI7" s="473"/>
      <c r="TDJ7" s="473"/>
      <c r="TDK7" s="473"/>
      <c r="TDL7" s="473"/>
      <c r="TDM7" s="473"/>
      <c r="TDN7" s="473"/>
      <c r="TDO7" s="473"/>
      <c r="TDP7" s="473"/>
      <c r="TDQ7" s="473"/>
      <c r="TDR7" s="473"/>
      <c r="TDS7" s="473"/>
      <c r="TDT7" s="473"/>
      <c r="TDU7" s="473"/>
      <c r="TDV7" s="473"/>
      <c r="TDW7" s="473"/>
      <c r="TDX7" s="473"/>
      <c r="TDY7" s="473"/>
      <c r="TDZ7" s="473"/>
      <c r="TEA7" s="473"/>
      <c r="TEB7" s="473"/>
      <c r="TEC7" s="473"/>
      <c r="TED7" s="473"/>
      <c r="TEE7" s="473"/>
      <c r="TEF7" s="473"/>
      <c r="TEG7" s="473"/>
      <c r="TEH7" s="473"/>
      <c r="TEI7" s="473"/>
      <c r="TEJ7" s="473"/>
      <c r="TEK7" s="473"/>
      <c r="TEL7" s="473"/>
      <c r="TEM7" s="473"/>
      <c r="TEN7" s="473"/>
      <c r="TEO7" s="473"/>
      <c r="TEP7" s="473"/>
      <c r="TEQ7" s="473"/>
      <c r="TER7" s="473"/>
      <c r="TES7" s="473"/>
      <c r="TET7" s="473"/>
      <c r="TEU7" s="473"/>
      <c r="TEV7" s="473"/>
      <c r="TEW7" s="473"/>
      <c r="TEX7" s="473"/>
      <c r="TEY7" s="473"/>
      <c r="TEZ7" s="473"/>
      <c r="TFA7" s="473"/>
      <c r="TFB7" s="473"/>
      <c r="TFC7" s="473"/>
      <c r="TFD7" s="473"/>
      <c r="TFE7" s="473"/>
      <c r="TFF7" s="473"/>
      <c r="TFG7" s="473"/>
      <c r="TFH7" s="473"/>
      <c r="TFI7" s="473"/>
      <c r="TFJ7" s="473"/>
      <c r="TFK7" s="473"/>
      <c r="TFL7" s="473"/>
      <c r="TFM7" s="473"/>
      <c r="TFN7" s="473"/>
      <c r="TFO7" s="473"/>
      <c r="TFP7" s="473"/>
      <c r="TFQ7" s="473"/>
      <c r="TFR7" s="473"/>
      <c r="TFS7" s="473"/>
      <c r="TFT7" s="473"/>
      <c r="TFU7" s="473"/>
      <c r="TFV7" s="473"/>
      <c r="TFW7" s="473"/>
      <c r="TFX7" s="473"/>
      <c r="TFY7" s="473"/>
      <c r="TFZ7" s="473"/>
      <c r="TGA7" s="473"/>
      <c r="TGB7" s="473"/>
      <c r="TGC7" s="473"/>
      <c r="TGD7" s="473"/>
      <c r="TGE7" s="473"/>
      <c r="TGF7" s="473"/>
      <c r="TGG7" s="473"/>
      <c r="TGH7" s="473"/>
      <c r="TGI7" s="473"/>
      <c r="TGJ7" s="473"/>
      <c r="TGK7" s="473"/>
      <c r="TGL7" s="473"/>
      <c r="TGM7" s="473"/>
      <c r="TGN7" s="473"/>
      <c r="TGO7" s="473"/>
      <c r="TGP7" s="473"/>
      <c r="TGQ7" s="473"/>
      <c r="TGR7" s="473"/>
      <c r="TGS7" s="473"/>
      <c r="TGT7" s="473"/>
      <c r="TGU7" s="473"/>
      <c r="TGV7" s="473"/>
      <c r="TGW7" s="473"/>
      <c r="TGX7" s="473"/>
      <c r="TGY7" s="473"/>
      <c r="TGZ7" s="473"/>
      <c r="THA7" s="473"/>
      <c r="THB7" s="473"/>
      <c r="THC7" s="473"/>
      <c r="THD7" s="473"/>
      <c r="THE7" s="473"/>
      <c r="THF7" s="473"/>
      <c r="THG7" s="473"/>
      <c r="THH7" s="473"/>
      <c r="THI7" s="473"/>
      <c r="THJ7" s="473"/>
      <c r="THK7" s="473"/>
      <c r="THL7" s="473"/>
      <c r="THM7" s="473"/>
      <c r="THN7" s="473"/>
      <c r="THO7" s="473"/>
      <c r="THP7" s="473"/>
      <c r="THQ7" s="473"/>
      <c r="THR7" s="473"/>
      <c r="THS7" s="473"/>
      <c r="THT7" s="473"/>
      <c r="THU7" s="473"/>
      <c r="THV7" s="473"/>
      <c r="THW7" s="473"/>
      <c r="THX7" s="473"/>
      <c r="THY7" s="473"/>
      <c r="THZ7" s="473"/>
      <c r="TIA7" s="473"/>
      <c r="TIB7" s="473"/>
      <c r="TIC7" s="473"/>
      <c r="TID7" s="473"/>
      <c r="TIE7" s="473"/>
      <c r="TIF7" s="473"/>
      <c r="TIG7" s="473"/>
      <c r="TIH7" s="473"/>
      <c r="TII7" s="473"/>
      <c r="TIJ7" s="473"/>
      <c r="TIK7" s="473"/>
      <c r="TIL7" s="473"/>
      <c r="TIM7" s="473"/>
      <c r="TIN7" s="473"/>
      <c r="TIO7" s="473"/>
      <c r="TIP7" s="473"/>
      <c r="TIQ7" s="473"/>
      <c r="TIR7" s="473"/>
      <c r="TIS7" s="473"/>
      <c r="TIT7" s="473"/>
      <c r="TIU7" s="473"/>
      <c r="TIV7" s="473"/>
      <c r="TIW7" s="473"/>
      <c r="TIX7" s="473"/>
      <c r="TIY7" s="473"/>
      <c r="TIZ7" s="473"/>
      <c r="TJA7" s="473"/>
      <c r="TJB7" s="473"/>
      <c r="TJC7" s="473"/>
      <c r="TJD7" s="473"/>
      <c r="TJE7" s="473"/>
      <c r="TJF7" s="473"/>
      <c r="TJG7" s="473"/>
      <c r="TJH7" s="473"/>
      <c r="TJI7" s="473"/>
      <c r="TJJ7" s="473"/>
      <c r="TJK7" s="473"/>
      <c r="TJL7" s="473"/>
      <c r="TJM7" s="473"/>
      <c r="TJN7" s="473"/>
      <c r="TJO7" s="473"/>
      <c r="TJP7" s="473"/>
      <c r="TJQ7" s="473"/>
      <c r="TJR7" s="473"/>
      <c r="TJS7" s="473"/>
      <c r="TJT7" s="473"/>
      <c r="TJU7" s="473"/>
      <c r="TJV7" s="473"/>
      <c r="TJW7" s="473"/>
      <c r="TJX7" s="473"/>
      <c r="TJY7" s="473"/>
      <c r="TJZ7" s="473"/>
      <c r="TKA7" s="473"/>
      <c r="TKB7" s="473"/>
      <c r="TKC7" s="473"/>
      <c r="TKD7" s="473"/>
      <c r="TKE7" s="473"/>
      <c r="TKF7" s="473"/>
      <c r="TKG7" s="473"/>
      <c r="TKH7" s="473"/>
      <c r="TKI7" s="473"/>
      <c r="TKJ7" s="473"/>
      <c r="TKK7" s="473"/>
      <c r="TKL7" s="473"/>
      <c r="TKM7" s="473"/>
      <c r="TKN7" s="473"/>
      <c r="TKO7" s="473"/>
      <c r="TKP7" s="473"/>
      <c r="TKQ7" s="473"/>
      <c r="TKR7" s="473"/>
      <c r="TKS7" s="473"/>
      <c r="TKT7" s="473"/>
      <c r="TKU7" s="473"/>
      <c r="TKV7" s="473"/>
      <c r="TKW7" s="473"/>
      <c r="TKX7" s="473"/>
      <c r="TKY7" s="473"/>
      <c r="TKZ7" s="473"/>
      <c r="TLA7" s="473"/>
      <c r="TLB7" s="473"/>
      <c r="TLC7" s="473"/>
      <c r="TLD7" s="473"/>
      <c r="TLE7" s="473"/>
      <c r="TLF7" s="473"/>
      <c r="TLG7" s="473"/>
      <c r="TLH7" s="473"/>
      <c r="TLI7" s="473"/>
      <c r="TLJ7" s="473"/>
      <c r="TLK7" s="473"/>
      <c r="TLL7" s="473"/>
      <c r="TLM7" s="473"/>
      <c r="TLN7" s="473"/>
      <c r="TLO7" s="473"/>
      <c r="TLP7" s="473"/>
      <c r="TLQ7" s="473"/>
      <c r="TLR7" s="473"/>
      <c r="TLS7" s="473"/>
      <c r="TLT7" s="473"/>
      <c r="TLU7" s="473"/>
      <c r="TLV7" s="473"/>
      <c r="TLW7" s="473"/>
      <c r="TLX7" s="473"/>
      <c r="TLY7" s="473"/>
      <c r="TLZ7" s="473"/>
      <c r="TMA7" s="473"/>
      <c r="TMB7" s="473"/>
      <c r="TMC7" s="473"/>
      <c r="TMD7" s="473"/>
      <c r="TME7" s="473"/>
      <c r="TMF7" s="473"/>
      <c r="TMG7" s="473"/>
      <c r="TMH7" s="473"/>
      <c r="TMI7" s="473"/>
      <c r="TMJ7" s="473"/>
      <c r="TMK7" s="473"/>
      <c r="TML7" s="473"/>
      <c r="TMM7" s="473"/>
      <c r="TMN7" s="473"/>
      <c r="TMO7" s="473"/>
      <c r="TMP7" s="473"/>
      <c r="TMQ7" s="473"/>
      <c r="TMR7" s="473"/>
      <c r="TMS7" s="473"/>
      <c r="TMT7" s="473"/>
      <c r="TMU7" s="473"/>
      <c r="TMV7" s="473"/>
      <c r="TMW7" s="473"/>
      <c r="TMX7" s="473"/>
      <c r="TMY7" s="473"/>
      <c r="TMZ7" s="473"/>
      <c r="TNA7" s="473"/>
      <c r="TNB7" s="473"/>
      <c r="TNC7" s="473"/>
      <c r="TND7" s="473"/>
      <c r="TNE7" s="473"/>
      <c r="TNF7" s="473"/>
      <c r="TNG7" s="473"/>
      <c r="TNH7" s="473"/>
      <c r="TNI7" s="473"/>
      <c r="TNJ7" s="473"/>
      <c r="TNK7" s="473"/>
      <c r="TNL7" s="473"/>
      <c r="TNM7" s="473"/>
      <c r="TNN7" s="473"/>
      <c r="TNO7" s="473"/>
      <c r="TNP7" s="473"/>
      <c r="TNQ7" s="473"/>
      <c r="TNR7" s="473"/>
      <c r="TNS7" s="473"/>
      <c r="TNT7" s="473"/>
      <c r="TNU7" s="473"/>
      <c r="TNV7" s="473"/>
      <c r="TNW7" s="473"/>
      <c r="TNX7" s="473"/>
      <c r="TNY7" s="473"/>
      <c r="TNZ7" s="473"/>
      <c r="TOA7" s="473"/>
      <c r="TOB7" s="473"/>
      <c r="TOC7" s="473"/>
      <c r="TOD7" s="473"/>
      <c r="TOE7" s="473"/>
      <c r="TOF7" s="473"/>
      <c r="TOG7" s="473"/>
      <c r="TOH7" s="473"/>
      <c r="TOI7" s="473"/>
      <c r="TOJ7" s="473"/>
      <c r="TOK7" s="473"/>
      <c r="TOL7" s="473"/>
      <c r="TOM7" s="473"/>
      <c r="TON7" s="473"/>
      <c r="TOO7" s="473"/>
      <c r="TOP7" s="473"/>
      <c r="TOQ7" s="473"/>
      <c r="TOR7" s="473"/>
      <c r="TOS7" s="473"/>
      <c r="TOT7" s="473"/>
      <c r="TOU7" s="473"/>
      <c r="TOV7" s="473"/>
      <c r="TOW7" s="473"/>
      <c r="TOX7" s="473"/>
      <c r="TOY7" s="473"/>
      <c r="TOZ7" s="473"/>
      <c r="TPA7" s="473"/>
      <c r="TPB7" s="473"/>
      <c r="TPC7" s="473"/>
      <c r="TPD7" s="473"/>
      <c r="TPE7" s="473"/>
      <c r="TPF7" s="473"/>
      <c r="TPG7" s="473"/>
      <c r="TPH7" s="473"/>
      <c r="TPI7" s="473"/>
      <c r="TPJ7" s="473"/>
      <c r="TPK7" s="473"/>
      <c r="TPL7" s="473"/>
      <c r="TPM7" s="473"/>
      <c r="TPN7" s="473"/>
      <c r="TPO7" s="473"/>
      <c r="TPP7" s="473"/>
      <c r="TPQ7" s="473"/>
      <c r="TPR7" s="473"/>
      <c r="TPS7" s="473"/>
      <c r="TPT7" s="473"/>
      <c r="TPU7" s="473"/>
      <c r="TPV7" s="473"/>
      <c r="TPW7" s="473"/>
      <c r="TPX7" s="473"/>
      <c r="TPY7" s="473"/>
      <c r="TPZ7" s="473"/>
      <c r="TQA7" s="473"/>
      <c r="TQB7" s="473"/>
      <c r="TQC7" s="473"/>
      <c r="TQD7" s="473"/>
      <c r="TQE7" s="473"/>
      <c r="TQF7" s="473"/>
      <c r="TQG7" s="473"/>
      <c r="TQH7" s="473"/>
      <c r="TQI7" s="473"/>
      <c r="TQJ7" s="473"/>
      <c r="TQK7" s="473"/>
      <c r="TQL7" s="473"/>
      <c r="TQM7" s="473"/>
      <c r="TQN7" s="473"/>
      <c r="TQO7" s="473"/>
      <c r="TQP7" s="473"/>
      <c r="TQQ7" s="473"/>
      <c r="TQR7" s="473"/>
      <c r="TQS7" s="473"/>
      <c r="TQT7" s="473"/>
      <c r="TQU7" s="473"/>
      <c r="TQV7" s="473"/>
      <c r="TQW7" s="473"/>
      <c r="TQX7" s="473"/>
      <c r="TQY7" s="473"/>
      <c r="TQZ7" s="473"/>
      <c r="TRA7" s="473"/>
      <c r="TRB7" s="473"/>
      <c r="TRC7" s="473"/>
      <c r="TRD7" s="473"/>
      <c r="TRE7" s="473"/>
      <c r="TRF7" s="473"/>
      <c r="TRG7" s="473"/>
      <c r="TRH7" s="473"/>
      <c r="TRI7" s="473"/>
      <c r="TRJ7" s="473"/>
      <c r="TRK7" s="473"/>
      <c r="TRL7" s="473"/>
      <c r="TRM7" s="473"/>
      <c r="TRN7" s="473"/>
      <c r="TRO7" s="473"/>
      <c r="TRP7" s="473"/>
      <c r="TRQ7" s="473"/>
      <c r="TRR7" s="473"/>
      <c r="TRS7" s="473"/>
      <c r="TRT7" s="473"/>
      <c r="TRU7" s="473"/>
      <c r="TRV7" s="473"/>
      <c r="TRW7" s="473"/>
      <c r="TRX7" s="473"/>
      <c r="TRY7" s="473"/>
      <c r="TRZ7" s="473"/>
      <c r="TSA7" s="473"/>
      <c r="TSB7" s="473"/>
      <c r="TSC7" s="473"/>
      <c r="TSD7" s="473"/>
      <c r="TSE7" s="473"/>
      <c r="TSF7" s="473"/>
      <c r="TSG7" s="473"/>
      <c r="TSH7" s="473"/>
      <c r="TSI7" s="473"/>
      <c r="TSJ7" s="473"/>
      <c r="TSK7" s="473"/>
      <c r="TSL7" s="473"/>
      <c r="TSM7" s="473"/>
      <c r="TSN7" s="473"/>
      <c r="TSO7" s="473"/>
      <c r="TSP7" s="473"/>
      <c r="TSQ7" s="473"/>
      <c r="TSR7" s="473"/>
      <c r="TSS7" s="473"/>
      <c r="TST7" s="473"/>
      <c r="TSU7" s="473"/>
      <c r="TSV7" s="473"/>
      <c r="TSW7" s="473"/>
      <c r="TSX7" s="473"/>
      <c r="TSY7" s="473"/>
      <c r="TSZ7" s="473"/>
      <c r="TTA7" s="473"/>
      <c r="TTB7" s="473"/>
      <c r="TTC7" s="473"/>
      <c r="TTD7" s="473"/>
      <c r="TTE7" s="473"/>
      <c r="TTF7" s="473"/>
      <c r="TTG7" s="473"/>
      <c r="TTH7" s="473"/>
      <c r="TTI7" s="473"/>
      <c r="TTJ7" s="473"/>
      <c r="TTK7" s="473"/>
      <c r="TTL7" s="473"/>
      <c r="TTM7" s="473"/>
      <c r="TTN7" s="473"/>
      <c r="TTO7" s="473"/>
      <c r="TTP7" s="473"/>
      <c r="TTQ7" s="473"/>
      <c r="TTR7" s="473"/>
      <c r="TTS7" s="473"/>
      <c r="TTT7" s="473"/>
      <c r="TTU7" s="473"/>
      <c r="TTV7" s="473"/>
      <c r="TTW7" s="473"/>
      <c r="TTX7" s="473"/>
      <c r="TTY7" s="473"/>
      <c r="TTZ7" s="473"/>
      <c r="TUA7" s="473"/>
      <c r="TUB7" s="473"/>
      <c r="TUC7" s="473"/>
      <c r="TUD7" s="473"/>
      <c r="TUE7" s="473"/>
      <c r="TUF7" s="473"/>
      <c r="TUG7" s="473"/>
      <c r="TUH7" s="473"/>
      <c r="TUI7" s="473"/>
      <c r="TUJ7" s="473"/>
      <c r="TUK7" s="473"/>
      <c r="TUL7" s="473"/>
      <c r="TUM7" s="473"/>
      <c r="TUN7" s="473"/>
      <c r="TUO7" s="473"/>
      <c r="TUP7" s="473"/>
      <c r="TUQ7" s="473"/>
      <c r="TUR7" s="473"/>
      <c r="TUS7" s="473"/>
      <c r="TUT7" s="473"/>
      <c r="TUU7" s="473"/>
      <c r="TUV7" s="473"/>
      <c r="TUW7" s="473"/>
      <c r="TUX7" s="473"/>
      <c r="TUY7" s="473"/>
      <c r="TUZ7" s="473"/>
      <c r="TVA7" s="473"/>
      <c r="TVB7" s="473"/>
      <c r="TVC7" s="473"/>
      <c r="TVD7" s="473"/>
      <c r="TVE7" s="473"/>
      <c r="TVF7" s="473"/>
      <c r="TVG7" s="473"/>
      <c r="TVH7" s="473"/>
      <c r="TVI7" s="473"/>
      <c r="TVJ7" s="473"/>
      <c r="TVK7" s="473"/>
      <c r="TVL7" s="473"/>
      <c r="TVM7" s="473"/>
      <c r="TVN7" s="473"/>
      <c r="TVO7" s="473"/>
      <c r="TVP7" s="473"/>
      <c r="TVQ7" s="473"/>
      <c r="TVR7" s="473"/>
      <c r="TVS7" s="473"/>
      <c r="TVT7" s="473"/>
      <c r="TVU7" s="473"/>
      <c r="TVV7" s="473"/>
      <c r="TVW7" s="473"/>
      <c r="TVX7" s="473"/>
      <c r="TVY7" s="473"/>
      <c r="TVZ7" s="473"/>
      <c r="TWA7" s="473"/>
      <c r="TWB7" s="473"/>
      <c r="TWC7" s="473"/>
      <c r="TWD7" s="473"/>
      <c r="TWE7" s="473"/>
      <c r="TWF7" s="473"/>
      <c r="TWG7" s="473"/>
      <c r="TWH7" s="473"/>
      <c r="TWI7" s="473"/>
      <c r="TWJ7" s="473"/>
      <c r="TWK7" s="473"/>
      <c r="TWL7" s="473"/>
      <c r="TWM7" s="473"/>
      <c r="TWN7" s="473"/>
      <c r="TWO7" s="473"/>
      <c r="TWP7" s="473"/>
      <c r="TWQ7" s="473"/>
      <c r="TWR7" s="473"/>
      <c r="TWS7" s="473"/>
      <c r="TWT7" s="473"/>
      <c r="TWU7" s="473"/>
      <c r="TWV7" s="473"/>
      <c r="TWW7" s="473"/>
      <c r="TWX7" s="473"/>
      <c r="TWY7" s="473"/>
      <c r="TWZ7" s="473"/>
      <c r="TXA7" s="473"/>
      <c r="TXB7" s="473"/>
      <c r="TXC7" s="473"/>
      <c r="TXD7" s="473"/>
      <c r="TXE7" s="473"/>
      <c r="TXF7" s="473"/>
      <c r="TXG7" s="473"/>
      <c r="TXH7" s="473"/>
      <c r="TXI7" s="473"/>
      <c r="TXJ7" s="473"/>
      <c r="TXK7" s="473"/>
      <c r="TXL7" s="473"/>
      <c r="TXM7" s="473"/>
      <c r="TXN7" s="473"/>
      <c r="TXO7" s="473"/>
      <c r="TXP7" s="473"/>
      <c r="TXQ7" s="473"/>
      <c r="TXR7" s="473"/>
      <c r="TXS7" s="473"/>
      <c r="TXT7" s="473"/>
      <c r="TXU7" s="473"/>
      <c r="TXV7" s="473"/>
      <c r="TXW7" s="473"/>
      <c r="TXX7" s="473"/>
      <c r="TXY7" s="473"/>
      <c r="TXZ7" s="473"/>
      <c r="TYA7" s="473"/>
      <c r="TYB7" s="473"/>
      <c r="TYC7" s="473"/>
      <c r="TYD7" s="473"/>
      <c r="TYE7" s="473"/>
      <c r="TYF7" s="473"/>
      <c r="TYG7" s="473"/>
      <c r="TYH7" s="473"/>
      <c r="TYI7" s="473"/>
      <c r="TYJ7" s="473"/>
      <c r="TYK7" s="473"/>
      <c r="TYL7" s="473"/>
      <c r="TYM7" s="473"/>
      <c r="TYN7" s="473"/>
      <c r="TYO7" s="473"/>
      <c r="TYP7" s="473"/>
      <c r="TYQ7" s="473"/>
      <c r="TYR7" s="473"/>
      <c r="TYS7" s="473"/>
      <c r="TYT7" s="473"/>
      <c r="TYU7" s="473"/>
      <c r="TYV7" s="473"/>
      <c r="TYW7" s="473"/>
      <c r="TYX7" s="473"/>
      <c r="TYY7" s="473"/>
      <c r="TYZ7" s="473"/>
      <c r="TZA7" s="473"/>
      <c r="TZB7" s="473"/>
      <c r="TZC7" s="473"/>
      <c r="TZD7" s="473"/>
      <c r="TZE7" s="473"/>
      <c r="TZF7" s="473"/>
      <c r="TZG7" s="473"/>
      <c r="TZH7" s="473"/>
      <c r="TZI7" s="473"/>
      <c r="TZJ7" s="473"/>
      <c r="TZK7" s="473"/>
      <c r="TZL7" s="473"/>
      <c r="TZM7" s="473"/>
      <c r="TZN7" s="473"/>
      <c r="TZO7" s="473"/>
      <c r="TZP7" s="473"/>
      <c r="TZQ7" s="473"/>
      <c r="TZR7" s="473"/>
      <c r="TZS7" s="473"/>
      <c r="TZT7" s="473"/>
      <c r="TZU7" s="473"/>
      <c r="TZV7" s="473"/>
      <c r="TZW7" s="473"/>
      <c r="TZX7" s="473"/>
      <c r="TZY7" s="473"/>
      <c r="TZZ7" s="473"/>
      <c r="UAA7" s="473"/>
      <c r="UAB7" s="473"/>
      <c r="UAC7" s="473"/>
      <c r="UAD7" s="473"/>
      <c r="UAE7" s="473"/>
      <c r="UAF7" s="473"/>
      <c r="UAG7" s="473"/>
      <c r="UAH7" s="473"/>
      <c r="UAI7" s="473"/>
      <c r="UAJ7" s="473"/>
      <c r="UAK7" s="473"/>
      <c r="UAL7" s="473"/>
      <c r="UAM7" s="473"/>
      <c r="UAN7" s="473"/>
      <c r="UAO7" s="473"/>
      <c r="UAP7" s="473"/>
      <c r="UAQ7" s="473"/>
      <c r="UAR7" s="473"/>
      <c r="UAS7" s="473"/>
      <c r="UAT7" s="473"/>
      <c r="UAU7" s="473"/>
      <c r="UAV7" s="473"/>
      <c r="UAW7" s="473"/>
      <c r="UAX7" s="473"/>
      <c r="UAY7" s="473"/>
      <c r="UAZ7" s="473"/>
      <c r="UBA7" s="473"/>
      <c r="UBB7" s="473"/>
      <c r="UBC7" s="473"/>
      <c r="UBD7" s="473"/>
      <c r="UBE7" s="473"/>
      <c r="UBF7" s="473"/>
      <c r="UBG7" s="473"/>
      <c r="UBH7" s="473"/>
      <c r="UBI7" s="473"/>
      <c r="UBJ7" s="473"/>
      <c r="UBK7" s="473"/>
      <c r="UBL7" s="473"/>
      <c r="UBM7" s="473"/>
      <c r="UBN7" s="473"/>
      <c r="UBO7" s="473"/>
      <c r="UBP7" s="473"/>
      <c r="UBQ7" s="473"/>
      <c r="UBR7" s="473"/>
      <c r="UBS7" s="473"/>
      <c r="UBT7" s="473"/>
      <c r="UBU7" s="473"/>
      <c r="UBV7" s="473"/>
      <c r="UBW7" s="473"/>
      <c r="UBX7" s="473"/>
      <c r="UBY7" s="473"/>
      <c r="UBZ7" s="473"/>
      <c r="UCA7" s="473"/>
      <c r="UCB7" s="473"/>
      <c r="UCC7" s="473"/>
      <c r="UCD7" s="473"/>
      <c r="UCE7" s="473"/>
      <c r="UCF7" s="473"/>
      <c r="UCG7" s="473"/>
      <c r="UCH7" s="473"/>
      <c r="UCI7" s="473"/>
      <c r="UCJ7" s="473"/>
      <c r="UCK7" s="473"/>
      <c r="UCL7" s="473"/>
      <c r="UCM7" s="473"/>
      <c r="UCN7" s="473"/>
      <c r="UCO7" s="473"/>
      <c r="UCP7" s="473"/>
      <c r="UCQ7" s="473"/>
      <c r="UCR7" s="473"/>
      <c r="UCS7" s="473"/>
      <c r="UCT7" s="473"/>
      <c r="UCU7" s="473"/>
      <c r="UCV7" s="473"/>
      <c r="UCW7" s="473"/>
      <c r="UCX7" s="473"/>
      <c r="UCY7" s="473"/>
      <c r="UCZ7" s="473"/>
      <c r="UDA7" s="473"/>
      <c r="UDB7" s="473"/>
      <c r="UDC7" s="473"/>
      <c r="UDD7" s="473"/>
      <c r="UDE7" s="473"/>
      <c r="UDF7" s="473"/>
      <c r="UDG7" s="473"/>
      <c r="UDH7" s="473"/>
      <c r="UDI7" s="473"/>
      <c r="UDJ7" s="473"/>
      <c r="UDK7" s="473"/>
      <c r="UDL7" s="473"/>
      <c r="UDM7" s="473"/>
      <c r="UDN7" s="473"/>
      <c r="UDO7" s="473"/>
      <c r="UDP7" s="473"/>
      <c r="UDQ7" s="473"/>
      <c r="UDR7" s="473"/>
      <c r="UDS7" s="473"/>
      <c r="UDT7" s="473"/>
      <c r="UDU7" s="473"/>
      <c r="UDV7" s="473"/>
      <c r="UDW7" s="473"/>
      <c r="UDX7" s="473"/>
      <c r="UDY7" s="473"/>
      <c r="UDZ7" s="473"/>
      <c r="UEA7" s="473"/>
      <c r="UEB7" s="473"/>
      <c r="UEC7" s="473"/>
      <c r="UED7" s="473"/>
      <c r="UEE7" s="473"/>
      <c r="UEF7" s="473"/>
      <c r="UEG7" s="473"/>
      <c r="UEH7" s="473"/>
      <c r="UEI7" s="473"/>
      <c r="UEJ7" s="473"/>
      <c r="UEK7" s="473"/>
      <c r="UEL7" s="473"/>
      <c r="UEM7" s="473"/>
      <c r="UEN7" s="473"/>
      <c r="UEO7" s="473"/>
      <c r="UEP7" s="473"/>
      <c r="UEQ7" s="473"/>
      <c r="UER7" s="473"/>
      <c r="UES7" s="473"/>
      <c r="UET7" s="473"/>
      <c r="UEU7" s="473"/>
      <c r="UEV7" s="473"/>
      <c r="UEW7" s="473"/>
      <c r="UEX7" s="473"/>
      <c r="UEY7" s="473"/>
      <c r="UEZ7" s="473"/>
      <c r="UFA7" s="473"/>
      <c r="UFB7" s="473"/>
      <c r="UFC7" s="473"/>
      <c r="UFD7" s="473"/>
      <c r="UFE7" s="473"/>
      <c r="UFF7" s="473"/>
      <c r="UFG7" s="473"/>
      <c r="UFH7" s="473"/>
      <c r="UFI7" s="473"/>
      <c r="UFJ7" s="473"/>
      <c r="UFK7" s="473"/>
      <c r="UFL7" s="473"/>
      <c r="UFM7" s="473"/>
      <c r="UFN7" s="473"/>
      <c r="UFO7" s="473"/>
      <c r="UFP7" s="473"/>
      <c r="UFQ7" s="473"/>
      <c r="UFR7" s="473"/>
      <c r="UFS7" s="473"/>
      <c r="UFT7" s="473"/>
      <c r="UFU7" s="473"/>
      <c r="UFV7" s="473"/>
      <c r="UFW7" s="473"/>
      <c r="UFX7" s="473"/>
      <c r="UFY7" s="473"/>
      <c r="UFZ7" s="473"/>
      <c r="UGA7" s="473"/>
      <c r="UGB7" s="473"/>
      <c r="UGC7" s="473"/>
      <c r="UGD7" s="473"/>
      <c r="UGE7" s="473"/>
      <c r="UGF7" s="473"/>
      <c r="UGG7" s="473"/>
      <c r="UGH7" s="473"/>
      <c r="UGI7" s="473"/>
      <c r="UGJ7" s="473"/>
      <c r="UGK7" s="473"/>
      <c r="UGL7" s="473"/>
      <c r="UGM7" s="473"/>
      <c r="UGN7" s="473"/>
      <c r="UGO7" s="473"/>
      <c r="UGP7" s="473"/>
      <c r="UGQ7" s="473"/>
      <c r="UGR7" s="473"/>
      <c r="UGS7" s="473"/>
      <c r="UGT7" s="473"/>
      <c r="UGU7" s="473"/>
      <c r="UGV7" s="473"/>
      <c r="UGW7" s="473"/>
      <c r="UGX7" s="473"/>
      <c r="UGY7" s="473"/>
      <c r="UGZ7" s="473"/>
      <c r="UHA7" s="473"/>
      <c r="UHB7" s="473"/>
      <c r="UHC7" s="473"/>
      <c r="UHD7" s="473"/>
      <c r="UHE7" s="473"/>
      <c r="UHF7" s="473"/>
      <c r="UHG7" s="473"/>
      <c r="UHH7" s="473"/>
      <c r="UHI7" s="473"/>
      <c r="UHJ7" s="473"/>
      <c r="UHK7" s="473"/>
      <c r="UHL7" s="473"/>
      <c r="UHM7" s="473"/>
      <c r="UHN7" s="473"/>
      <c r="UHO7" s="473"/>
      <c r="UHP7" s="473"/>
      <c r="UHQ7" s="473"/>
      <c r="UHR7" s="473"/>
      <c r="UHS7" s="473"/>
      <c r="UHT7" s="473"/>
      <c r="UHU7" s="473"/>
      <c r="UHV7" s="473"/>
      <c r="UHW7" s="473"/>
      <c r="UHX7" s="473"/>
      <c r="UHY7" s="473"/>
      <c r="UHZ7" s="473"/>
      <c r="UIA7" s="473"/>
      <c r="UIB7" s="473"/>
      <c r="UIC7" s="473"/>
      <c r="UID7" s="473"/>
      <c r="UIE7" s="473"/>
      <c r="UIF7" s="473"/>
      <c r="UIG7" s="473"/>
      <c r="UIH7" s="473"/>
      <c r="UII7" s="473"/>
      <c r="UIJ7" s="473"/>
      <c r="UIK7" s="473"/>
      <c r="UIL7" s="473"/>
      <c r="UIM7" s="473"/>
      <c r="UIN7" s="473"/>
      <c r="UIO7" s="473"/>
      <c r="UIP7" s="473"/>
      <c r="UIQ7" s="473"/>
      <c r="UIR7" s="473"/>
      <c r="UIS7" s="473"/>
      <c r="UIT7" s="473"/>
      <c r="UIU7" s="473"/>
      <c r="UIV7" s="473"/>
      <c r="UIW7" s="473"/>
      <c r="UIX7" s="473"/>
      <c r="UIY7" s="473"/>
      <c r="UIZ7" s="473"/>
      <c r="UJA7" s="473"/>
      <c r="UJB7" s="473"/>
      <c r="UJC7" s="473"/>
      <c r="UJD7" s="473"/>
      <c r="UJE7" s="473"/>
      <c r="UJF7" s="473"/>
      <c r="UJG7" s="473"/>
      <c r="UJH7" s="473"/>
      <c r="UJI7" s="473"/>
      <c r="UJJ7" s="473"/>
      <c r="UJK7" s="473"/>
      <c r="UJL7" s="473"/>
      <c r="UJM7" s="473"/>
      <c r="UJN7" s="473"/>
      <c r="UJO7" s="473"/>
      <c r="UJP7" s="473"/>
      <c r="UJQ7" s="473"/>
      <c r="UJR7" s="473"/>
      <c r="UJS7" s="473"/>
      <c r="UJT7" s="473"/>
      <c r="UJU7" s="473"/>
      <c r="UJV7" s="473"/>
      <c r="UJW7" s="473"/>
      <c r="UJX7" s="473"/>
      <c r="UJY7" s="473"/>
      <c r="UJZ7" s="473"/>
      <c r="UKA7" s="473"/>
      <c r="UKB7" s="473"/>
      <c r="UKC7" s="473"/>
      <c r="UKD7" s="473"/>
      <c r="UKE7" s="473"/>
      <c r="UKF7" s="473"/>
      <c r="UKG7" s="473"/>
      <c r="UKH7" s="473"/>
      <c r="UKI7" s="473"/>
      <c r="UKJ7" s="473"/>
      <c r="UKK7" s="473"/>
      <c r="UKL7" s="473"/>
      <c r="UKM7" s="473"/>
      <c r="UKN7" s="473"/>
      <c r="UKO7" s="473"/>
      <c r="UKP7" s="473"/>
      <c r="UKQ7" s="473"/>
      <c r="UKR7" s="473"/>
      <c r="UKS7" s="473"/>
      <c r="UKT7" s="473"/>
      <c r="UKU7" s="473"/>
      <c r="UKV7" s="473"/>
      <c r="UKW7" s="473"/>
      <c r="UKX7" s="473"/>
      <c r="UKY7" s="473"/>
      <c r="UKZ7" s="473"/>
      <c r="ULA7" s="473"/>
      <c r="ULB7" s="473"/>
      <c r="ULC7" s="473"/>
      <c r="ULD7" s="473"/>
      <c r="ULE7" s="473"/>
      <c r="ULF7" s="473"/>
      <c r="ULG7" s="473"/>
      <c r="ULH7" s="473"/>
      <c r="ULI7" s="473"/>
      <c r="ULJ7" s="473"/>
      <c r="ULK7" s="473"/>
      <c r="ULL7" s="473"/>
      <c r="ULM7" s="473"/>
      <c r="ULN7" s="473"/>
      <c r="ULO7" s="473"/>
      <c r="ULP7" s="473"/>
      <c r="ULQ7" s="473"/>
      <c r="ULR7" s="473"/>
      <c r="ULS7" s="473"/>
      <c r="ULT7" s="473"/>
      <c r="ULU7" s="473"/>
      <c r="ULV7" s="473"/>
      <c r="ULW7" s="473"/>
      <c r="ULX7" s="473"/>
      <c r="ULY7" s="473"/>
      <c r="ULZ7" s="473"/>
      <c r="UMA7" s="473"/>
      <c r="UMB7" s="473"/>
      <c r="UMC7" s="473"/>
      <c r="UMD7" s="473"/>
      <c r="UME7" s="473"/>
      <c r="UMF7" s="473"/>
      <c r="UMG7" s="473"/>
      <c r="UMH7" s="473"/>
      <c r="UMI7" s="473"/>
      <c r="UMJ7" s="473"/>
      <c r="UMK7" s="473"/>
      <c r="UML7" s="473"/>
      <c r="UMM7" s="473"/>
      <c r="UMN7" s="473"/>
      <c r="UMO7" s="473"/>
      <c r="UMP7" s="473"/>
      <c r="UMQ7" s="473"/>
      <c r="UMR7" s="473"/>
      <c r="UMS7" s="473"/>
      <c r="UMT7" s="473"/>
      <c r="UMU7" s="473"/>
      <c r="UMV7" s="473"/>
      <c r="UMW7" s="473"/>
      <c r="UMX7" s="473"/>
      <c r="UMY7" s="473"/>
      <c r="UMZ7" s="473"/>
      <c r="UNA7" s="473"/>
      <c r="UNB7" s="473"/>
      <c r="UNC7" s="473"/>
      <c r="UND7" s="473"/>
      <c r="UNE7" s="473"/>
      <c r="UNF7" s="473"/>
      <c r="UNG7" s="473"/>
      <c r="UNH7" s="473"/>
      <c r="UNI7" s="473"/>
      <c r="UNJ7" s="473"/>
      <c r="UNK7" s="473"/>
      <c r="UNL7" s="473"/>
      <c r="UNM7" s="473"/>
      <c r="UNN7" s="473"/>
      <c r="UNO7" s="473"/>
      <c r="UNP7" s="473"/>
      <c r="UNQ7" s="473"/>
      <c r="UNR7" s="473"/>
      <c r="UNS7" s="473"/>
      <c r="UNT7" s="473"/>
      <c r="UNU7" s="473"/>
      <c r="UNV7" s="473"/>
      <c r="UNW7" s="473"/>
      <c r="UNX7" s="473"/>
      <c r="UNY7" s="473"/>
      <c r="UNZ7" s="473"/>
      <c r="UOA7" s="473"/>
      <c r="UOB7" s="473"/>
      <c r="UOC7" s="473"/>
      <c r="UOD7" s="473"/>
      <c r="UOE7" s="473"/>
      <c r="UOF7" s="473"/>
      <c r="UOG7" s="473"/>
      <c r="UOH7" s="473"/>
      <c r="UOI7" s="473"/>
      <c r="UOJ7" s="473"/>
      <c r="UOK7" s="473"/>
      <c r="UOL7" s="473"/>
      <c r="UOM7" s="473"/>
      <c r="UON7" s="473"/>
      <c r="UOO7" s="473"/>
      <c r="UOP7" s="473"/>
      <c r="UOQ7" s="473"/>
      <c r="UOR7" s="473"/>
      <c r="UOS7" s="473"/>
      <c r="UOT7" s="473"/>
      <c r="UOU7" s="473"/>
      <c r="UOV7" s="473"/>
      <c r="UOW7" s="473"/>
      <c r="UOX7" s="473"/>
      <c r="UOY7" s="473"/>
      <c r="UOZ7" s="473"/>
      <c r="UPA7" s="473"/>
      <c r="UPB7" s="473"/>
      <c r="UPC7" s="473"/>
      <c r="UPD7" s="473"/>
      <c r="UPE7" s="473"/>
      <c r="UPF7" s="473"/>
      <c r="UPG7" s="473"/>
      <c r="UPH7" s="473"/>
      <c r="UPI7" s="473"/>
      <c r="UPJ7" s="473"/>
      <c r="UPK7" s="473"/>
      <c r="UPL7" s="473"/>
      <c r="UPM7" s="473"/>
      <c r="UPN7" s="473"/>
      <c r="UPO7" s="473"/>
      <c r="UPP7" s="473"/>
      <c r="UPQ7" s="473"/>
      <c r="UPR7" s="473"/>
      <c r="UPS7" s="473"/>
      <c r="UPT7" s="473"/>
      <c r="UPU7" s="473"/>
      <c r="UPV7" s="473"/>
      <c r="UPW7" s="473"/>
      <c r="UPX7" s="473"/>
      <c r="UPY7" s="473"/>
      <c r="UPZ7" s="473"/>
      <c r="UQA7" s="473"/>
      <c r="UQB7" s="473"/>
      <c r="UQC7" s="473"/>
      <c r="UQD7" s="473"/>
      <c r="UQE7" s="473"/>
      <c r="UQF7" s="473"/>
      <c r="UQG7" s="473"/>
      <c r="UQH7" s="473"/>
      <c r="UQI7" s="473"/>
      <c r="UQJ7" s="473"/>
      <c r="UQK7" s="473"/>
      <c r="UQL7" s="473"/>
      <c r="UQM7" s="473"/>
      <c r="UQN7" s="473"/>
      <c r="UQO7" s="473"/>
      <c r="UQP7" s="473"/>
      <c r="UQQ7" s="473"/>
      <c r="UQR7" s="473"/>
      <c r="UQS7" s="473"/>
      <c r="UQT7" s="473"/>
      <c r="UQU7" s="473"/>
      <c r="UQV7" s="473"/>
      <c r="UQW7" s="473"/>
      <c r="UQX7" s="473"/>
      <c r="UQY7" s="473"/>
      <c r="UQZ7" s="473"/>
      <c r="URA7" s="473"/>
      <c r="URB7" s="473"/>
      <c r="URC7" s="473"/>
      <c r="URD7" s="473"/>
      <c r="URE7" s="473"/>
      <c r="URF7" s="473"/>
      <c r="URG7" s="473"/>
      <c r="URH7" s="473"/>
      <c r="URI7" s="473"/>
      <c r="URJ7" s="473"/>
      <c r="URK7" s="473"/>
      <c r="URL7" s="473"/>
      <c r="URM7" s="473"/>
      <c r="URN7" s="473"/>
      <c r="URO7" s="473"/>
      <c r="URP7" s="473"/>
      <c r="URQ7" s="473"/>
      <c r="URR7" s="473"/>
      <c r="URS7" s="473"/>
      <c r="URT7" s="473"/>
      <c r="URU7" s="473"/>
      <c r="URV7" s="473"/>
      <c r="URW7" s="473"/>
      <c r="URX7" s="473"/>
      <c r="URY7" s="473"/>
      <c r="URZ7" s="473"/>
      <c r="USA7" s="473"/>
      <c r="USB7" s="473"/>
      <c r="USC7" s="473"/>
      <c r="USD7" s="473"/>
      <c r="USE7" s="473"/>
      <c r="USF7" s="473"/>
      <c r="USG7" s="473"/>
      <c r="USH7" s="473"/>
      <c r="USI7" s="473"/>
      <c r="USJ7" s="473"/>
      <c r="USK7" s="473"/>
      <c r="USL7" s="473"/>
      <c r="USM7" s="473"/>
      <c r="USN7" s="473"/>
      <c r="USO7" s="473"/>
      <c r="USP7" s="473"/>
      <c r="USQ7" s="473"/>
      <c r="USR7" s="473"/>
      <c r="USS7" s="473"/>
      <c r="UST7" s="473"/>
      <c r="USU7" s="473"/>
      <c r="USV7" s="473"/>
      <c r="USW7" s="473"/>
      <c r="USX7" s="473"/>
      <c r="USY7" s="473"/>
      <c r="USZ7" s="473"/>
      <c r="UTA7" s="473"/>
      <c r="UTB7" s="473"/>
      <c r="UTC7" s="473"/>
      <c r="UTD7" s="473"/>
      <c r="UTE7" s="473"/>
      <c r="UTF7" s="473"/>
      <c r="UTG7" s="473"/>
      <c r="UTH7" s="473"/>
      <c r="UTI7" s="473"/>
      <c r="UTJ7" s="473"/>
      <c r="UTK7" s="473"/>
      <c r="UTL7" s="473"/>
      <c r="UTM7" s="473"/>
      <c r="UTN7" s="473"/>
      <c r="UTO7" s="473"/>
      <c r="UTP7" s="473"/>
      <c r="UTQ7" s="473"/>
      <c r="UTR7" s="473"/>
      <c r="UTS7" s="473"/>
      <c r="UTT7" s="473"/>
      <c r="UTU7" s="473"/>
      <c r="UTV7" s="473"/>
      <c r="UTW7" s="473"/>
      <c r="UTX7" s="473"/>
      <c r="UTY7" s="473"/>
      <c r="UTZ7" s="473"/>
      <c r="UUA7" s="473"/>
      <c r="UUB7" s="473"/>
      <c r="UUC7" s="473"/>
      <c r="UUD7" s="473"/>
      <c r="UUE7" s="473"/>
      <c r="UUF7" s="473"/>
      <c r="UUG7" s="473"/>
      <c r="UUH7" s="473"/>
      <c r="UUI7" s="473"/>
      <c r="UUJ7" s="473"/>
      <c r="UUK7" s="473"/>
      <c r="UUL7" s="473"/>
      <c r="UUM7" s="473"/>
      <c r="UUN7" s="473"/>
      <c r="UUO7" s="473"/>
      <c r="UUP7" s="473"/>
      <c r="UUQ7" s="473"/>
      <c r="UUR7" s="473"/>
      <c r="UUS7" s="473"/>
      <c r="UUT7" s="473"/>
      <c r="UUU7" s="473"/>
      <c r="UUV7" s="473"/>
      <c r="UUW7" s="473"/>
      <c r="UUX7" s="473"/>
      <c r="UUY7" s="473"/>
      <c r="UUZ7" s="473"/>
      <c r="UVA7" s="473"/>
      <c r="UVB7" s="473"/>
      <c r="UVC7" s="473"/>
      <c r="UVD7" s="473"/>
      <c r="UVE7" s="473"/>
      <c r="UVF7" s="473"/>
      <c r="UVG7" s="473"/>
      <c r="UVH7" s="473"/>
      <c r="UVI7" s="473"/>
      <c r="UVJ7" s="473"/>
      <c r="UVK7" s="473"/>
      <c r="UVL7" s="473"/>
      <c r="UVM7" s="473"/>
      <c r="UVN7" s="473"/>
      <c r="UVO7" s="473"/>
      <c r="UVP7" s="473"/>
      <c r="UVQ7" s="473"/>
      <c r="UVR7" s="473"/>
      <c r="UVS7" s="473"/>
      <c r="UVT7" s="473"/>
      <c r="UVU7" s="473"/>
      <c r="UVV7" s="473"/>
      <c r="UVW7" s="473"/>
      <c r="UVX7" s="473"/>
      <c r="UVY7" s="473"/>
      <c r="UVZ7" s="473"/>
      <c r="UWA7" s="473"/>
      <c r="UWB7" s="473"/>
      <c r="UWC7" s="473"/>
      <c r="UWD7" s="473"/>
      <c r="UWE7" s="473"/>
      <c r="UWF7" s="473"/>
      <c r="UWG7" s="473"/>
      <c r="UWH7" s="473"/>
      <c r="UWI7" s="473"/>
      <c r="UWJ7" s="473"/>
      <c r="UWK7" s="473"/>
      <c r="UWL7" s="473"/>
      <c r="UWM7" s="473"/>
      <c r="UWN7" s="473"/>
      <c r="UWO7" s="473"/>
      <c r="UWP7" s="473"/>
      <c r="UWQ7" s="473"/>
      <c r="UWR7" s="473"/>
      <c r="UWS7" s="473"/>
      <c r="UWT7" s="473"/>
      <c r="UWU7" s="473"/>
      <c r="UWV7" s="473"/>
      <c r="UWW7" s="473"/>
      <c r="UWX7" s="473"/>
      <c r="UWY7" s="473"/>
      <c r="UWZ7" s="473"/>
      <c r="UXA7" s="473"/>
      <c r="UXB7" s="473"/>
      <c r="UXC7" s="473"/>
      <c r="UXD7" s="473"/>
      <c r="UXE7" s="473"/>
      <c r="UXF7" s="473"/>
      <c r="UXG7" s="473"/>
      <c r="UXH7" s="473"/>
      <c r="UXI7" s="473"/>
      <c r="UXJ7" s="473"/>
      <c r="UXK7" s="473"/>
      <c r="UXL7" s="473"/>
      <c r="UXM7" s="473"/>
      <c r="UXN7" s="473"/>
      <c r="UXO7" s="473"/>
      <c r="UXP7" s="473"/>
      <c r="UXQ7" s="473"/>
      <c r="UXR7" s="473"/>
      <c r="UXS7" s="473"/>
      <c r="UXT7" s="473"/>
      <c r="UXU7" s="473"/>
      <c r="UXV7" s="473"/>
      <c r="UXW7" s="473"/>
      <c r="UXX7" s="473"/>
      <c r="UXY7" s="473"/>
      <c r="UXZ7" s="473"/>
      <c r="UYA7" s="473"/>
      <c r="UYB7" s="473"/>
      <c r="UYC7" s="473"/>
      <c r="UYD7" s="473"/>
      <c r="UYE7" s="473"/>
      <c r="UYF7" s="473"/>
      <c r="UYG7" s="473"/>
      <c r="UYH7" s="473"/>
      <c r="UYI7" s="473"/>
      <c r="UYJ7" s="473"/>
      <c r="UYK7" s="473"/>
      <c r="UYL7" s="473"/>
      <c r="UYM7" s="473"/>
      <c r="UYN7" s="473"/>
      <c r="UYO7" s="473"/>
      <c r="UYP7" s="473"/>
      <c r="UYQ7" s="473"/>
      <c r="UYR7" s="473"/>
      <c r="UYS7" s="473"/>
      <c r="UYT7" s="473"/>
      <c r="UYU7" s="473"/>
      <c r="UYV7" s="473"/>
      <c r="UYW7" s="473"/>
      <c r="UYX7" s="473"/>
      <c r="UYY7" s="473"/>
      <c r="UYZ7" s="473"/>
      <c r="UZA7" s="473"/>
      <c r="UZB7" s="473"/>
      <c r="UZC7" s="473"/>
      <c r="UZD7" s="473"/>
      <c r="UZE7" s="473"/>
      <c r="UZF7" s="473"/>
      <c r="UZG7" s="473"/>
      <c r="UZH7" s="473"/>
      <c r="UZI7" s="473"/>
      <c r="UZJ7" s="473"/>
      <c r="UZK7" s="473"/>
      <c r="UZL7" s="473"/>
      <c r="UZM7" s="473"/>
      <c r="UZN7" s="473"/>
      <c r="UZO7" s="473"/>
      <c r="UZP7" s="473"/>
      <c r="UZQ7" s="473"/>
      <c r="UZR7" s="473"/>
      <c r="UZS7" s="473"/>
      <c r="UZT7" s="473"/>
      <c r="UZU7" s="473"/>
      <c r="UZV7" s="473"/>
      <c r="UZW7" s="473"/>
      <c r="UZX7" s="473"/>
      <c r="UZY7" s="473"/>
      <c r="UZZ7" s="473"/>
      <c r="VAA7" s="473"/>
      <c r="VAB7" s="473"/>
      <c r="VAC7" s="473"/>
      <c r="VAD7" s="473"/>
      <c r="VAE7" s="473"/>
      <c r="VAF7" s="473"/>
      <c r="VAG7" s="473"/>
      <c r="VAH7" s="473"/>
      <c r="VAI7" s="473"/>
      <c r="VAJ7" s="473"/>
      <c r="VAK7" s="473"/>
      <c r="VAL7" s="473"/>
      <c r="VAM7" s="473"/>
      <c r="VAN7" s="473"/>
      <c r="VAO7" s="473"/>
      <c r="VAP7" s="473"/>
      <c r="VAQ7" s="473"/>
      <c r="VAR7" s="473"/>
      <c r="VAS7" s="473"/>
      <c r="VAT7" s="473"/>
      <c r="VAU7" s="473"/>
      <c r="VAV7" s="473"/>
      <c r="VAW7" s="473"/>
      <c r="VAX7" s="473"/>
      <c r="VAY7" s="473"/>
      <c r="VAZ7" s="473"/>
      <c r="VBA7" s="473"/>
      <c r="VBB7" s="473"/>
      <c r="VBC7" s="473"/>
      <c r="VBD7" s="473"/>
      <c r="VBE7" s="473"/>
      <c r="VBF7" s="473"/>
      <c r="VBG7" s="473"/>
      <c r="VBH7" s="473"/>
      <c r="VBI7" s="473"/>
      <c r="VBJ7" s="473"/>
      <c r="VBK7" s="473"/>
      <c r="VBL7" s="473"/>
      <c r="VBM7" s="473"/>
      <c r="VBN7" s="473"/>
      <c r="VBO7" s="473"/>
      <c r="VBP7" s="473"/>
      <c r="VBQ7" s="473"/>
      <c r="VBR7" s="473"/>
      <c r="VBS7" s="473"/>
      <c r="VBT7" s="473"/>
      <c r="VBU7" s="473"/>
      <c r="VBV7" s="473"/>
      <c r="VBW7" s="473"/>
      <c r="VBX7" s="473"/>
      <c r="VBY7" s="473"/>
      <c r="VBZ7" s="473"/>
      <c r="VCA7" s="473"/>
      <c r="VCB7" s="473"/>
      <c r="VCC7" s="473"/>
      <c r="VCD7" s="473"/>
      <c r="VCE7" s="473"/>
      <c r="VCF7" s="473"/>
      <c r="VCG7" s="473"/>
      <c r="VCH7" s="473"/>
      <c r="VCI7" s="473"/>
      <c r="VCJ7" s="473"/>
      <c r="VCK7" s="473"/>
      <c r="VCL7" s="473"/>
      <c r="VCM7" s="473"/>
      <c r="VCN7" s="473"/>
      <c r="VCO7" s="473"/>
      <c r="VCP7" s="473"/>
      <c r="VCQ7" s="473"/>
      <c r="VCR7" s="473"/>
      <c r="VCS7" s="473"/>
      <c r="VCT7" s="473"/>
      <c r="VCU7" s="473"/>
      <c r="VCV7" s="473"/>
      <c r="VCW7" s="473"/>
      <c r="VCX7" s="473"/>
      <c r="VCY7" s="473"/>
      <c r="VCZ7" s="473"/>
      <c r="VDA7" s="473"/>
      <c r="VDB7" s="473"/>
      <c r="VDC7" s="473"/>
      <c r="VDD7" s="473"/>
      <c r="VDE7" s="473"/>
      <c r="VDF7" s="473"/>
      <c r="VDG7" s="473"/>
      <c r="VDH7" s="473"/>
      <c r="VDI7" s="473"/>
      <c r="VDJ7" s="473"/>
      <c r="VDK7" s="473"/>
      <c r="VDL7" s="473"/>
      <c r="VDM7" s="473"/>
      <c r="VDN7" s="473"/>
      <c r="VDO7" s="473"/>
      <c r="VDP7" s="473"/>
      <c r="VDQ7" s="473"/>
      <c r="VDR7" s="473"/>
      <c r="VDS7" s="473"/>
      <c r="VDT7" s="473"/>
      <c r="VDU7" s="473"/>
      <c r="VDV7" s="473"/>
      <c r="VDW7" s="473"/>
      <c r="VDX7" s="473"/>
      <c r="VDY7" s="473"/>
      <c r="VDZ7" s="473"/>
      <c r="VEA7" s="473"/>
      <c r="VEB7" s="473"/>
      <c r="VEC7" s="473"/>
      <c r="VED7" s="473"/>
      <c r="VEE7" s="473"/>
      <c r="VEF7" s="473"/>
      <c r="VEG7" s="473"/>
      <c r="VEH7" s="473"/>
      <c r="VEI7" s="473"/>
      <c r="VEJ7" s="473"/>
      <c r="VEK7" s="473"/>
      <c r="VEL7" s="473"/>
      <c r="VEM7" s="473"/>
      <c r="VEN7" s="473"/>
      <c r="VEO7" s="473"/>
      <c r="VEP7" s="473"/>
      <c r="VEQ7" s="473"/>
      <c r="VER7" s="473"/>
      <c r="VES7" s="473"/>
      <c r="VET7" s="473"/>
      <c r="VEU7" s="473"/>
      <c r="VEV7" s="473"/>
      <c r="VEW7" s="473"/>
      <c r="VEX7" s="473"/>
      <c r="VEY7" s="473"/>
      <c r="VEZ7" s="473"/>
      <c r="VFA7" s="473"/>
      <c r="VFB7" s="473"/>
      <c r="VFC7" s="473"/>
      <c r="VFD7" s="473"/>
      <c r="VFE7" s="473"/>
      <c r="VFF7" s="473"/>
      <c r="VFG7" s="473"/>
      <c r="VFH7" s="473"/>
      <c r="VFI7" s="473"/>
      <c r="VFJ7" s="473"/>
      <c r="VFK7" s="473"/>
      <c r="VFL7" s="473"/>
      <c r="VFM7" s="473"/>
      <c r="VFN7" s="473"/>
      <c r="VFO7" s="473"/>
      <c r="VFP7" s="473"/>
      <c r="VFQ7" s="473"/>
      <c r="VFR7" s="473"/>
      <c r="VFS7" s="473"/>
      <c r="VFT7" s="473"/>
      <c r="VFU7" s="473"/>
      <c r="VFV7" s="473"/>
      <c r="VFW7" s="473"/>
      <c r="VFX7" s="473"/>
      <c r="VFY7" s="473"/>
      <c r="VFZ7" s="473"/>
      <c r="VGA7" s="473"/>
      <c r="VGB7" s="473"/>
      <c r="VGC7" s="473"/>
      <c r="VGD7" s="473"/>
      <c r="VGE7" s="473"/>
      <c r="VGF7" s="473"/>
      <c r="VGG7" s="473"/>
      <c r="VGH7" s="473"/>
      <c r="VGI7" s="473"/>
      <c r="VGJ7" s="473"/>
      <c r="VGK7" s="473"/>
      <c r="VGL7" s="473"/>
      <c r="VGM7" s="473"/>
      <c r="VGN7" s="473"/>
      <c r="VGO7" s="473"/>
      <c r="VGP7" s="473"/>
      <c r="VGQ7" s="473"/>
      <c r="VGR7" s="473"/>
      <c r="VGS7" s="473"/>
      <c r="VGT7" s="473"/>
      <c r="VGU7" s="473"/>
      <c r="VGV7" s="473"/>
      <c r="VGW7" s="473"/>
      <c r="VGX7" s="473"/>
      <c r="VGY7" s="473"/>
      <c r="VGZ7" s="473"/>
      <c r="VHA7" s="473"/>
      <c r="VHB7" s="473"/>
      <c r="VHC7" s="473"/>
      <c r="VHD7" s="473"/>
      <c r="VHE7" s="473"/>
      <c r="VHF7" s="473"/>
      <c r="VHG7" s="473"/>
      <c r="VHH7" s="473"/>
      <c r="VHI7" s="473"/>
      <c r="VHJ7" s="473"/>
      <c r="VHK7" s="473"/>
      <c r="VHL7" s="473"/>
      <c r="VHM7" s="473"/>
      <c r="VHN7" s="473"/>
      <c r="VHO7" s="473"/>
      <c r="VHP7" s="473"/>
      <c r="VHQ7" s="473"/>
      <c r="VHR7" s="473"/>
      <c r="VHS7" s="473"/>
      <c r="VHT7" s="473"/>
      <c r="VHU7" s="473"/>
      <c r="VHV7" s="473"/>
      <c r="VHW7" s="473"/>
      <c r="VHX7" s="473"/>
      <c r="VHY7" s="473"/>
      <c r="VHZ7" s="473"/>
      <c r="VIA7" s="473"/>
      <c r="VIB7" s="473"/>
      <c r="VIC7" s="473"/>
      <c r="VID7" s="473"/>
      <c r="VIE7" s="473"/>
      <c r="VIF7" s="473"/>
      <c r="VIG7" s="473"/>
      <c r="VIH7" s="473"/>
      <c r="VII7" s="473"/>
      <c r="VIJ7" s="473"/>
      <c r="VIK7" s="473"/>
      <c r="VIL7" s="473"/>
      <c r="VIM7" s="473"/>
      <c r="VIN7" s="473"/>
      <c r="VIO7" s="473"/>
      <c r="VIP7" s="473"/>
      <c r="VIQ7" s="473"/>
      <c r="VIR7" s="473"/>
      <c r="VIS7" s="473"/>
      <c r="VIT7" s="473"/>
      <c r="VIU7" s="473"/>
      <c r="VIV7" s="473"/>
      <c r="VIW7" s="473"/>
      <c r="VIX7" s="473"/>
      <c r="VIY7" s="473"/>
      <c r="VIZ7" s="473"/>
      <c r="VJA7" s="473"/>
      <c r="VJB7" s="473"/>
      <c r="VJC7" s="473"/>
      <c r="VJD7" s="473"/>
      <c r="VJE7" s="473"/>
      <c r="VJF7" s="473"/>
      <c r="VJG7" s="473"/>
      <c r="VJH7" s="473"/>
      <c r="VJI7" s="473"/>
      <c r="VJJ7" s="473"/>
      <c r="VJK7" s="473"/>
      <c r="VJL7" s="473"/>
      <c r="VJM7" s="473"/>
      <c r="VJN7" s="473"/>
      <c r="VJO7" s="473"/>
      <c r="VJP7" s="473"/>
      <c r="VJQ7" s="473"/>
      <c r="VJR7" s="473"/>
      <c r="VJS7" s="473"/>
      <c r="VJT7" s="473"/>
      <c r="VJU7" s="473"/>
      <c r="VJV7" s="473"/>
      <c r="VJW7" s="473"/>
      <c r="VJX7" s="473"/>
      <c r="VJY7" s="473"/>
      <c r="VJZ7" s="473"/>
      <c r="VKA7" s="473"/>
      <c r="VKB7" s="473"/>
      <c r="VKC7" s="473"/>
      <c r="VKD7" s="473"/>
      <c r="VKE7" s="473"/>
      <c r="VKF7" s="473"/>
      <c r="VKG7" s="473"/>
      <c r="VKH7" s="473"/>
      <c r="VKI7" s="473"/>
      <c r="VKJ7" s="473"/>
      <c r="VKK7" s="473"/>
      <c r="VKL7" s="473"/>
      <c r="VKM7" s="473"/>
      <c r="VKN7" s="473"/>
      <c r="VKO7" s="473"/>
      <c r="VKP7" s="473"/>
      <c r="VKQ7" s="473"/>
      <c r="VKR7" s="473"/>
      <c r="VKS7" s="473"/>
      <c r="VKT7" s="473"/>
      <c r="VKU7" s="473"/>
      <c r="VKV7" s="473"/>
      <c r="VKW7" s="473"/>
      <c r="VKX7" s="473"/>
      <c r="VKY7" s="473"/>
      <c r="VKZ7" s="473"/>
      <c r="VLA7" s="473"/>
      <c r="VLB7" s="473"/>
      <c r="VLC7" s="473"/>
      <c r="VLD7" s="473"/>
      <c r="VLE7" s="473"/>
      <c r="VLF7" s="473"/>
      <c r="VLG7" s="473"/>
      <c r="VLH7" s="473"/>
      <c r="VLI7" s="473"/>
      <c r="VLJ7" s="473"/>
      <c r="VLK7" s="473"/>
      <c r="VLL7" s="473"/>
      <c r="VLM7" s="473"/>
      <c r="VLN7" s="473"/>
      <c r="VLO7" s="473"/>
      <c r="VLP7" s="473"/>
      <c r="VLQ7" s="473"/>
      <c r="VLR7" s="473"/>
      <c r="VLS7" s="473"/>
      <c r="VLT7" s="473"/>
      <c r="VLU7" s="473"/>
      <c r="VLV7" s="473"/>
      <c r="VLW7" s="473"/>
      <c r="VLX7" s="473"/>
      <c r="VLY7" s="473"/>
      <c r="VLZ7" s="473"/>
      <c r="VMA7" s="473"/>
      <c r="VMB7" s="473"/>
      <c r="VMC7" s="473"/>
      <c r="VMD7" s="473"/>
      <c r="VME7" s="473"/>
      <c r="VMF7" s="473"/>
      <c r="VMG7" s="473"/>
      <c r="VMH7" s="473"/>
      <c r="VMI7" s="473"/>
      <c r="VMJ7" s="473"/>
      <c r="VMK7" s="473"/>
      <c r="VML7" s="473"/>
      <c r="VMM7" s="473"/>
      <c r="VMN7" s="473"/>
      <c r="VMO7" s="473"/>
      <c r="VMP7" s="473"/>
      <c r="VMQ7" s="473"/>
      <c r="VMR7" s="473"/>
      <c r="VMS7" s="473"/>
      <c r="VMT7" s="473"/>
      <c r="VMU7" s="473"/>
      <c r="VMV7" s="473"/>
      <c r="VMW7" s="473"/>
      <c r="VMX7" s="473"/>
      <c r="VMY7" s="473"/>
      <c r="VMZ7" s="473"/>
      <c r="VNA7" s="473"/>
      <c r="VNB7" s="473"/>
      <c r="VNC7" s="473"/>
      <c r="VND7" s="473"/>
      <c r="VNE7" s="473"/>
      <c r="VNF7" s="473"/>
      <c r="VNG7" s="473"/>
      <c r="VNH7" s="473"/>
      <c r="VNI7" s="473"/>
      <c r="VNJ7" s="473"/>
      <c r="VNK7" s="473"/>
      <c r="VNL7" s="473"/>
      <c r="VNM7" s="473"/>
      <c r="VNN7" s="473"/>
      <c r="VNO7" s="473"/>
      <c r="VNP7" s="473"/>
      <c r="VNQ7" s="473"/>
      <c r="VNR7" s="473"/>
      <c r="VNS7" s="473"/>
      <c r="VNT7" s="473"/>
      <c r="VNU7" s="473"/>
      <c r="VNV7" s="473"/>
      <c r="VNW7" s="473"/>
      <c r="VNX7" s="473"/>
      <c r="VNY7" s="473"/>
      <c r="VNZ7" s="473"/>
      <c r="VOA7" s="473"/>
      <c r="VOB7" s="473"/>
      <c r="VOC7" s="473"/>
      <c r="VOD7" s="473"/>
      <c r="VOE7" s="473"/>
      <c r="VOF7" s="473"/>
      <c r="VOG7" s="473"/>
      <c r="VOH7" s="473"/>
      <c r="VOI7" s="473"/>
      <c r="VOJ7" s="473"/>
      <c r="VOK7" s="473"/>
      <c r="VOL7" s="473"/>
      <c r="VOM7" s="473"/>
      <c r="VON7" s="473"/>
      <c r="VOO7" s="473"/>
      <c r="VOP7" s="473"/>
      <c r="VOQ7" s="473"/>
      <c r="VOR7" s="473"/>
      <c r="VOS7" s="473"/>
      <c r="VOT7" s="473"/>
      <c r="VOU7" s="473"/>
      <c r="VOV7" s="473"/>
      <c r="VOW7" s="473"/>
      <c r="VOX7" s="473"/>
      <c r="VOY7" s="473"/>
      <c r="VOZ7" s="473"/>
      <c r="VPA7" s="473"/>
      <c r="VPB7" s="473"/>
      <c r="VPC7" s="473"/>
      <c r="VPD7" s="473"/>
      <c r="VPE7" s="473"/>
      <c r="VPF7" s="473"/>
      <c r="VPG7" s="473"/>
      <c r="VPH7" s="473"/>
      <c r="VPI7" s="473"/>
      <c r="VPJ7" s="473"/>
      <c r="VPK7" s="473"/>
      <c r="VPL7" s="473"/>
      <c r="VPM7" s="473"/>
      <c r="VPN7" s="473"/>
      <c r="VPO7" s="473"/>
      <c r="VPP7" s="473"/>
      <c r="VPQ7" s="473"/>
      <c r="VPR7" s="473"/>
      <c r="VPS7" s="473"/>
      <c r="VPT7" s="473"/>
      <c r="VPU7" s="473"/>
      <c r="VPV7" s="473"/>
      <c r="VPW7" s="473"/>
      <c r="VPX7" s="473"/>
      <c r="VPY7" s="473"/>
      <c r="VPZ7" s="473"/>
      <c r="VQA7" s="473"/>
      <c r="VQB7" s="473"/>
      <c r="VQC7" s="473"/>
      <c r="VQD7" s="473"/>
      <c r="VQE7" s="473"/>
      <c r="VQF7" s="473"/>
      <c r="VQG7" s="473"/>
      <c r="VQH7" s="473"/>
      <c r="VQI7" s="473"/>
      <c r="VQJ7" s="473"/>
      <c r="VQK7" s="473"/>
      <c r="VQL7" s="473"/>
      <c r="VQM7" s="473"/>
      <c r="VQN7" s="473"/>
      <c r="VQO7" s="473"/>
      <c r="VQP7" s="473"/>
      <c r="VQQ7" s="473"/>
      <c r="VQR7" s="473"/>
      <c r="VQS7" s="473"/>
      <c r="VQT7" s="473"/>
      <c r="VQU7" s="473"/>
      <c r="VQV7" s="473"/>
      <c r="VQW7" s="473"/>
      <c r="VQX7" s="473"/>
      <c r="VQY7" s="473"/>
      <c r="VQZ7" s="473"/>
      <c r="VRA7" s="473"/>
      <c r="VRB7" s="473"/>
      <c r="VRC7" s="473"/>
      <c r="VRD7" s="473"/>
      <c r="VRE7" s="473"/>
      <c r="VRF7" s="473"/>
      <c r="VRG7" s="473"/>
      <c r="VRH7" s="473"/>
      <c r="VRI7" s="473"/>
      <c r="VRJ7" s="473"/>
      <c r="VRK7" s="473"/>
      <c r="VRL7" s="473"/>
      <c r="VRM7" s="473"/>
      <c r="VRN7" s="473"/>
      <c r="VRO7" s="473"/>
      <c r="VRP7" s="473"/>
      <c r="VRQ7" s="473"/>
      <c r="VRR7" s="473"/>
      <c r="VRS7" s="473"/>
      <c r="VRT7" s="473"/>
      <c r="VRU7" s="473"/>
      <c r="VRV7" s="473"/>
      <c r="VRW7" s="473"/>
      <c r="VRX7" s="473"/>
      <c r="VRY7" s="473"/>
      <c r="VRZ7" s="473"/>
      <c r="VSA7" s="473"/>
      <c r="VSB7" s="473"/>
      <c r="VSC7" s="473"/>
      <c r="VSD7" s="473"/>
      <c r="VSE7" s="473"/>
      <c r="VSF7" s="473"/>
      <c r="VSG7" s="473"/>
      <c r="VSH7" s="473"/>
      <c r="VSI7" s="473"/>
      <c r="VSJ7" s="473"/>
      <c r="VSK7" s="473"/>
      <c r="VSL7" s="473"/>
      <c r="VSM7" s="473"/>
      <c r="VSN7" s="473"/>
      <c r="VSO7" s="473"/>
      <c r="VSP7" s="473"/>
      <c r="VSQ7" s="473"/>
      <c r="VSR7" s="473"/>
      <c r="VSS7" s="473"/>
      <c r="VST7" s="473"/>
      <c r="VSU7" s="473"/>
      <c r="VSV7" s="473"/>
      <c r="VSW7" s="473"/>
      <c r="VSX7" s="473"/>
      <c r="VSY7" s="473"/>
      <c r="VSZ7" s="473"/>
      <c r="VTA7" s="473"/>
      <c r="VTB7" s="473"/>
      <c r="VTC7" s="473"/>
      <c r="VTD7" s="473"/>
      <c r="VTE7" s="473"/>
      <c r="VTF7" s="473"/>
      <c r="VTG7" s="473"/>
      <c r="VTH7" s="473"/>
      <c r="VTI7" s="473"/>
      <c r="VTJ7" s="473"/>
      <c r="VTK7" s="473"/>
      <c r="VTL7" s="473"/>
      <c r="VTM7" s="473"/>
      <c r="VTN7" s="473"/>
      <c r="VTO7" s="473"/>
      <c r="VTP7" s="473"/>
      <c r="VTQ7" s="473"/>
      <c r="VTR7" s="473"/>
      <c r="VTS7" s="473"/>
      <c r="VTT7" s="473"/>
      <c r="VTU7" s="473"/>
      <c r="VTV7" s="473"/>
      <c r="VTW7" s="473"/>
      <c r="VTX7" s="473"/>
      <c r="VTY7" s="473"/>
      <c r="VTZ7" s="473"/>
      <c r="VUA7" s="473"/>
      <c r="VUB7" s="473"/>
      <c r="VUC7" s="473"/>
      <c r="VUD7" s="473"/>
      <c r="VUE7" s="473"/>
      <c r="VUF7" s="473"/>
      <c r="VUG7" s="473"/>
      <c r="VUH7" s="473"/>
      <c r="VUI7" s="473"/>
      <c r="VUJ7" s="473"/>
      <c r="VUK7" s="473"/>
      <c r="VUL7" s="473"/>
      <c r="VUM7" s="473"/>
      <c r="VUN7" s="473"/>
      <c r="VUO7" s="473"/>
      <c r="VUP7" s="473"/>
      <c r="VUQ7" s="473"/>
      <c r="VUR7" s="473"/>
      <c r="VUS7" s="473"/>
      <c r="VUT7" s="473"/>
      <c r="VUU7" s="473"/>
      <c r="VUV7" s="473"/>
      <c r="VUW7" s="473"/>
      <c r="VUX7" s="473"/>
      <c r="VUY7" s="473"/>
      <c r="VUZ7" s="473"/>
      <c r="VVA7" s="473"/>
      <c r="VVB7" s="473"/>
      <c r="VVC7" s="473"/>
      <c r="VVD7" s="473"/>
      <c r="VVE7" s="473"/>
      <c r="VVF7" s="473"/>
      <c r="VVG7" s="473"/>
      <c r="VVH7" s="473"/>
      <c r="VVI7" s="473"/>
      <c r="VVJ7" s="473"/>
      <c r="VVK7" s="473"/>
      <c r="VVL7" s="473"/>
      <c r="VVM7" s="473"/>
      <c r="VVN7" s="473"/>
      <c r="VVO7" s="473"/>
      <c r="VVP7" s="473"/>
      <c r="VVQ7" s="473"/>
      <c r="VVR7" s="473"/>
      <c r="VVS7" s="473"/>
      <c r="VVT7" s="473"/>
      <c r="VVU7" s="473"/>
      <c r="VVV7" s="473"/>
      <c r="VVW7" s="473"/>
      <c r="VVX7" s="473"/>
      <c r="VVY7" s="473"/>
      <c r="VVZ7" s="473"/>
      <c r="VWA7" s="473"/>
      <c r="VWB7" s="473"/>
      <c r="VWC7" s="473"/>
      <c r="VWD7" s="473"/>
      <c r="VWE7" s="473"/>
      <c r="VWF7" s="473"/>
      <c r="VWG7" s="473"/>
      <c r="VWH7" s="473"/>
      <c r="VWI7" s="473"/>
      <c r="VWJ7" s="473"/>
      <c r="VWK7" s="473"/>
      <c r="VWL7" s="473"/>
      <c r="VWM7" s="473"/>
      <c r="VWN7" s="473"/>
      <c r="VWO7" s="473"/>
      <c r="VWP7" s="473"/>
      <c r="VWQ7" s="473"/>
      <c r="VWR7" s="473"/>
      <c r="VWS7" s="473"/>
      <c r="VWT7" s="473"/>
      <c r="VWU7" s="473"/>
      <c r="VWV7" s="473"/>
      <c r="VWW7" s="473"/>
      <c r="VWX7" s="473"/>
      <c r="VWY7" s="473"/>
      <c r="VWZ7" s="473"/>
      <c r="VXA7" s="473"/>
      <c r="VXB7" s="473"/>
      <c r="VXC7" s="473"/>
      <c r="VXD7" s="473"/>
      <c r="VXE7" s="473"/>
      <c r="VXF7" s="473"/>
      <c r="VXG7" s="473"/>
      <c r="VXH7" s="473"/>
      <c r="VXI7" s="473"/>
      <c r="VXJ7" s="473"/>
      <c r="VXK7" s="473"/>
      <c r="VXL7" s="473"/>
      <c r="VXM7" s="473"/>
      <c r="VXN7" s="473"/>
      <c r="VXO7" s="473"/>
      <c r="VXP7" s="473"/>
      <c r="VXQ7" s="473"/>
      <c r="VXR7" s="473"/>
      <c r="VXS7" s="473"/>
      <c r="VXT7" s="473"/>
      <c r="VXU7" s="473"/>
      <c r="VXV7" s="473"/>
      <c r="VXW7" s="473"/>
      <c r="VXX7" s="473"/>
      <c r="VXY7" s="473"/>
      <c r="VXZ7" s="473"/>
      <c r="VYA7" s="473"/>
      <c r="VYB7" s="473"/>
      <c r="VYC7" s="473"/>
      <c r="VYD7" s="473"/>
      <c r="VYE7" s="473"/>
      <c r="VYF7" s="473"/>
      <c r="VYG7" s="473"/>
      <c r="VYH7" s="473"/>
      <c r="VYI7" s="473"/>
      <c r="VYJ7" s="473"/>
      <c r="VYK7" s="473"/>
      <c r="VYL7" s="473"/>
      <c r="VYM7" s="473"/>
      <c r="VYN7" s="473"/>
      <c r="VYO7" s="473"/>
      <c r="VYP7" s="473"/>
      <c r="VYQ7" s="473"/>
      <c r="VYR7" s="473"/>
      <c r="VYS7" s="473"/>
      <c r="VYT7" s="473"/>
      <c r="VYU7" s="473"/>
      <c r="VYV7" s="473"/>
      <c r="VYW7" s="473"/>
      <c r="VYX7" s="473"/>
      <c r="VYY7" s="473"/>
      <c r="VYZ7" s="473"/>
      <c r="VZA7" s="473"/>
      <c r="VZB7" s="473"/>
      <c r="VZC7" s="473"/>
      <c r="VZD7" s="473"/>
      <c r="VZE7" s="473"/>
      <c r="VZF7" s="473"/>
      <c r="VZG7" s="473"/>
      <c r="VZH7" s="473"/>
      <c r="VZI7" s="473"/>
      <c r="VZJ7" s="473"/>
      <c r="VZK7" s="473"/>
      <c r="VZL7" s="473"/>
      <c r="VZM7" s="473"/>
      <c r="VZN7" s="473"/>
      <c r="VZO7" s="473"/>
      <c r="VZP7" s="473"/>
      <c r="VZQ7" s="473"/>
      <c r="VZR7" s="473"/>
      <c r="VZS7" s="473"/>
      <c r="VZT7" s="473"/>
      <c r="VZU7" s="473"/>
      <c r="VZV7" s="473"/>
      <c r="VZW7" s="473"/>
      <c r="VZX7" s="473"/>
      <c r="VZY7" s="473"/>
      <c r="VZZ7" s="473"/>
      <c r="WAA7" s="473"/>
      <c r="WAB7" s="473"/>
      <c r="WAC7" s="473"/>
      <c r="WAD7" s="473"/>
      <c r="WAE7" s="473"/>
      <c r="WAF7" s="473"/>
      <c r="WAG7" s="473"/>
      <c r="WAH7" s="473"/>
      <c r="WAI7" s="473"/>
      <c r="WAJ7" s="473"/>
      <c r="WAK7" s="473"/>
      <c r="WAL7" s="473"/>
      <c r="WAM7" s="473"/>
      <c r="WAN7" s="473"/>
      <c r="WAO7" s="473"/>
      <c r="WAP7" s="473"/>
      <c r="WAQ7" s="473"/>
      <c r="WAR7" s="473"/>
      <c r="WAS7" s="473"/>
      <c r="WAT7" s="473"/>
      <c r="WAU7" s="473"/>
      <c r="WAV7" s="473"/>
      <c r="WAW7" s="473"/>
      <c r="WAX7" s="473"/>
      <c r="WAY7" s="473"/>
      <c r="WAZ7" s="473"/>
      <c r="WBA7" s="473"/>
      <c r="WBB7" s="473"/>
      <c r="WBC7" s="473"/>
      <c r="WBD7" s="473"/>
      <c r="WBE7" s="473"/>
      <c r="WBF7" s="473"/>
      <c r="WBG7" s="473"/>
      <c r="WBH7" s="473"/>
      <c r="WBI7" s="473"/>
      <c r="WBJ7" s="473"/>
      <c r="WBK7" s="473"/>
      <c r="WBL7" s="473"/>
      <c r="WBM7" s="473"/>
      <c r="WBN7" s="473"/>
      <c r="WBO7" s="473"/>
      <c r="WBP7" s="473"/>
      <c r="WBQ7" s="473"/>
      <c r="WBR7" s="473"/>
      <c r="WBS7" s="473"/>
      <c r="WBT7" s="473"/>
      <c r="WBU7" s="473"/>
      <c r="WBV7" s="473"/>
      <c r="WBW7" s="473"/>
      <c r="WBX7" s="473"/>
      <c r="WBY7" s="473"/>
      <c r="WBZ7" s="473"/>
      <c r="WCA7" s="473"/>
      <c r="WCB7" s="473"/>
      <c r="WCC7" s="473"/>
      <c r="WCD7" s="473"/>
      <c r="WCE7" s="473"/>
      <c r="WCF7" s="473"/>
      <c r="WCG7" s="473"/>
      <c r="WCH7" s="473"/>
      <c r="WCI7" s="473"/>
      <c r="WCJ7" s="473"/>
      <c r="WCK7" s="473"/>
      <c r="WCL7" s="473"/>
      <c r="WCM7" s="473"/>
      <c r="WCN7" s="473"/>
      <c r="WCO7" s="473"/>
      <c r="WCP7" s="473"/>
      <c r="WCQ7" s="473"/>
      <c r="WCR7" s="473"/>
      <c r="WCS7" s="473"/>
      <c r="WCT7" s="473"/>
      <c r="WCU7" s="473"/>
      <c r="WCV7" s="473"/>
      <c r="WCW7" s="473"/>
      <c r="WCX7" s="473"/>
      <c r="WCY7" s="473"/>
      <c r="WCZ7" s="473"/>
      <c r="WDA7" s="473"/>
      <c r="WDB7" s="473"/>
      <c r="WDC7" s="473"/>
      <c r="WDD7" s="473"/>
      <c r="WDE7" s="473"/>
      <c r="WDF7" s="473"/>
      <c r="WDG7" s="473"/>
      <c r="WDH7" s="473"/>
      <c r="WDI7" s="473"/>
      <c r="WDJ7" s="473"/>
      <c r="WDK7" s="473"/>
      <c r="WDL7" s="473"/>
      <c r="WDM7" s="473"/>
      <c r="WDN7" s="473"/>
      <c r="WDO7" s="473"/>
      <c r="WDP7" s="473"/>
      <c r="WDQ7" s="473"/>
      <c r="WDR7" s="473"/>
      <c r="WDS7" s="473"/>
      <c r="WDT7" s="473"/>
      <c r="WDU7" s="473"/>
      <c r="WDV7" s="473"/>
      <c r="WDW7" s="473"/>
      <c r="WDX7" s="473"/>
      <c r="WDY7" s="473"/>
      <c r="WDZ7" s="473"/>
      <c r="WEA7" s="473"/>
      <c r="WEB7" s="473"/>
      <c r="WEC7" s="473"/>
      <c r="WED7" s="473"/>
      <c r="WEE7" s="473"/>
      <c r="WEF7" s="473"/>
      <c r="WEG7" s="473"/>
      <c r="WEH7" s="473"/>
      <c r="WEI7" s="473"/>
      <c r="WEJ7" s="473"/>
      <c r="WEK7" s="473"/>
      <c r="WEL7" s="473"/>
      <c r="WEM7" s="473"/>
      <c r="WEN7" s="473"/>
      <c r="WEO7" s="473"/>
      <c r="WEP7" s="473"/>
      <c r="WEQ7" s="473"/>
      <c r="WER7" s="473"/>
      <c r="WES7" s="473"/>
      <c r="WET7" s="473"/>
      <c r="WEU7" s="473"/>
      <c r="WEV7" s="473"/>
      <c r="WEW7" s="473"/>
      <c r="WEX7" s="473"/>
      <c r="WEY7" s="473"/>
      <c r="WEZ7" s="473"/>
      <c r="WFA7" s="473"/>
      <c r="WFB7" s="473"/>
      <c r="WFC7" s="473"/>
      <c r="WFD7" s="473"/>
      <c r="WFE7" s="473"/>
      <c r="WFF7" s="473"/>
      <c r="WFG7" s="473"/>
      <c r="WFH7" s="473"/>
      <c r="WFI7" s="473"/>
      <c r="WFJ7" s="473"/>
      <c r="WFK7" s="473"/>
      <c r="WFL7" s="473"/>
      <c r="WFM7" s="473"/>
      <c r="WFN7" s="473"/>
      <c r="WFO7" s="473"/>
      <c r="WFP7" s="473"/>
      <c r="WFQ7" s="473"/>
      <c r="WFR7" s="473"/>
      <c r="WFS7" s="473"/>
      <c r="WFT7" s="473"/>
      <c r="WFU7" s="473"/>
      <c r="WFV7" s="473"/>
      <c r="WFW7" s="473"/>
      <c r="WFX7" s="473"/>
      <c r="WFY7" s="473"/>
      <c r="WFZ7" s="473"/>
      <c r="WGA7" s="473"/>
      <c r="WGB7" s="473"/>
      <c r="WGC7" s="473"/>
      <c r="WGD7" s="473"/>
      <c r="WGE7" s="473"/>
      <c r="WGF7" s="473"/>
      <c r="WGG7" s="473"/>
      <c r="WGH7" s="473"/>
      <c r="WGI7" s="473"/>
      <c r="WGJ7" s="473"/>
      <c r="WGK7" s="473"/>
      <c r="WGL7" s="473"/>
      <c r="WGM7" s="473"/>
      <c r="WGN7" s="473"/>
      <c r="WGO7" s="473"/>
      <c r="WGP7" s="473"/>
      <c r="WGQ7" s="473"/>
      <c r="WGR7" s="473"/>
      <c r="WGS7" s="473"/>
      <c r="WGT7" s="473"/>
      <c r="WGU7" s="473"/>
      <c r="WGV7" s="473"/>
      <c r="WGW7" s="473"/>
      <c r="WGX7" s="473"/>
      <c r="WGY7" s="473"/>
      <c r="WGZ7" s="473"/>
      <c r="WHA7" s="473"/>
      <c r="WHB7" s="473"/>
      <c r="WHC7" s="473"/>
      <c r="WHD7" s="473"/>
      <c r="WHE7" s="473"/>
      <c r="WHF7" s="473"/>
      <c r="WHG7" s="473"/>
      <c r="WHH7" s="473"/>
      <c r="WHI7" s="473"/>
      <c r="WHJ7" s="473"/>
      <c r="WHK7" s="473"/>
      <c r="WHL7" s="473"/>
      <c r="WHM7" s="473"/>
      <c r="WHN7" s="473"/>
      <c r="WHO7" s="473"/>
      <c r="WHP7" s="473"/>
      <c r="WHQ7" s="473"/>
      <c r="WHR7" s="473"/>
      <c r="WHS7" s="473"/>
      <c r="WHT7" s="473"/>
      <c r="WHU7" s="473"/>
      <c r="WHV7" s="473"/>
      <c r="WHW7" s="473"/>
      <c r="WHX7" s="473"/>
      <c r="WHY7" s="473"/>
      <c r="WHZ7" s="473"/>
      <c r="WIA7" s="473"/>
      <c r="WIB7" s="473"/>
      <c r="WIC7" s="473"/>
      <c r="WID7" s="473"/>
      <c r="WIE7" s="473"/>
      <c r="WIF7" s="473"/>
      <c r="WIG7" s="473"/>
      <c r="WIH7" s="473"/>
      <c r="WII7" s="473"/>
      <c r="WIJ7" s="473"/>
      <c r="WIK7" s="473"/>
      <c r="WIL7" s="473"/>
      <c r="WIM7" s="473"/>
      <c r="WIN7" s="473"/>
      <c r="WIO7" s="473"/>
      <c r="WIP7" s="473"/>
      <c r="WIQ7" s="473"/>
      <c r="WIR7" s="473"/>
      <c r="WIS7" s="473"/>
      <c r="WIT7" s="473"/>
      <c r="WIU7" s="473"/>
      <c r="WIV7" s="473"/>
      <c r="WIW7" s="473"/>
      <c r="WIX7" s="473"/>
      <c r="WIY7" s="473"/>
      <c r="WIZ7" s="473"/>
      <c r="WJA7" s="473"/>
      <c r="WJB7" s="473"/>
      <c r="WJC7" s="473"/>
      <c r="WJD7" s="473"/>
      <c r="WJE7" s="473"/>
      <c r="WJF7" s="473"/>
      <c r="WJG7" s="473"/>
      <c r="WJH7" s="473"/>
      <c r="WJI7" s="473"/>
      <c r="WJJ7" s="473"/>
      <c r="WJK7" s="473"/>
      <c r="WJL7" s="473"/>
      <c r="WJM7" s="473"/>
      <c r="WJN7" s="473"/>
      <c r="WJO7" s="473"/>
      <c r="WJP7" s="473"/>
      <c r="WJQ7" s="473"/>
      <c r="WJR7" s="473"/>
      <c r="WJS7" s="473"/>
      <c r="WJT7" s="473"/>
      <c r="WJU7" s="473"/>
      <c r="WJV7" s="473"/>
      <c r="WJW7" s="473"/>
      <c r="WJX7" s="473"/>
      <c r="WJY7" s="473"/>
      <c r="WJZ7" s="473"/>
      <c r="WKA7" s="473"/>
      <c r="WKB7" s="473"/>
      <c r="WKC7" s="473"/>
      <c r="WKD7" s="473"/>
      <c r="WKE7" s="473"/>
      <c r="WKF7" s="473"/>
      <c r="WKG7" s="473"/>
      <c r="WKH7" s="473"/>
      <c r="WKI7" s="473"/>
      <c r="WKJ7" s="473"/>
      <c r="WKK7" s="473"/>
      <c r="WKL7" s="473"/>
      <c r="WKM7" s="473"/>
      <c r="WKN7" s="473"/>
      <c r="WKO7" s="473"/>
      <c r="WKP7" s="473"/>
      <c r="WKQ7" s="473"/>
      <c r="WKR7" s="473"/>
      <c r="WKS7" s="473"/>
      <c r="WKT7" s="473"/>
      <c r="WKU7" s="473"/>
      <c r="WKV7" s="473"/>
      <c r="WKW7" s="473"/>
      <c r="WKX7" s="473"/>
      <c r="WKY7" s="473"/>
      <c r="WKZ7" s="473"/>
      <c r="WLA7" s="473"/>
      <c r="WLB7" s="473"/>
      <c r="WLC7" s="473"/>
      <c r="WLD7" s="473"/>
      <c r="WLE7" s="473"/>
      <c r="WLF7" s="473"/>
      <c r="WLG7" s="473"/>
      <c r="WLH7" s="473"/>
      <c r="WLI7" s="473"/>
      <c r="WLJ7" s="473"/>
      <c r="WLK7" s="473"/>
      <c r="WLL7" s="473"/>
      <c r="WLM7" s="473"/>
      <c r="WLN7" s="473"/>
      <c r="WLO7" s="473"/>
      <c r="WLP7" s="473"/>
      <c r="WLQ7" s="473"/>
      <c r="WLR7" s="473"/>
      <c r="WLS7" s="473"/>
      <c r="WLT7" s="473"/>
      <c r="WLU7" s="473"/>
      <c r="WLV7" s="473"/>
      <c r="WLW7" s="473"/>
      <c r="WLX7" s="473"/>
      <c r="WLY7" s="473"/>
      <c r="WLZ7" s="473"/>
      <c r="WMA7" s="473"/>
      <c r="WMB7" s="473"/>
      <c r="WMC7" s="473"/>
      <c r="WMD7" s="473"/>
      <c r="WME7" s="473"/>
      <c r="WMF7" s="473"/>
      <c r="WMG7" s="473"/>
      <c r="WMH7" s="473"/>
      <c r="WMI7" s="473"/>
      <c r="WMJ7" s="473"/>
      <c r="WMK7" s="473"/>
      <c r="WML7" s="473"/>
      <c r="WMM7" s="473"/>
      <c r="WMN7" s="473"/>
      <c r="WMO7" s="473"/>
      <c r="WMP7" s="473"/>
      <c r="WMQ7" s="473"/>
      <c r="WMR7" s="473"/>
      <c r="WMS7" s="473"/>
      <c r="WMT7" s="473"/>
      <c r="WMU7" s="473"/>
      <c r="WMV7" s="473"/>
      <c r="WMW7" s="473"/>
      <c r="WMX7" s="473"/>
      <c r="WMY7" s="473"/>
      <c r="WMZ7" s="473"/>
      <c r="WNA7" s="473"/>
      <c r="WNB7" s="473"/>
      <c r="WNC7" s="473"/>
      <c r="WND7" s="473"/>
      <c r="WNE7" s="473"/>
      <c r="WNF7" s="473"/>
      <c r="WNG7" s="473"/>
      <c r="WNH7" s="473"/>
      <c r="WNI7" s="473"/>
      <c r="WNJ7" s="473"/>
      <c r="WNK7" s="473"/>
      <c r="WNL7" s="473"/>
      <c r="WNM7" s="473"/>
      <c r="WNN7" s="473"/>
      <c r="WNO7" s="473"/>
      <c r="WNP7" s="473"/>
      <c r="WNQ7" s="473"/>
      <c r="WNR7" s="473"/>
      <c r="WNS7" s="473"/>
      <c r="WNT7" s="473"/>
      <c r="WNU7" s="473"/>
      <c r="WNV7" s="473"/>
      <c r="WNW7" s="473"/>
      <c r="WNX7" s="473"/>
      <c r="WNY7" s="473"/>
      <c r="WNZ7" s="473"/>
      <c r="WOA7" s="473"/>
      <c r="WOB7" s="473"/>
      <c r="WOC7" s="473"/>
      <c r="WOD7" s="473"/>
      <c r="WOE7" s="473"/>
      <c r="WOF7" s="473"/>
      <c r="WOG7" s="473"/>
      <c r="WOH7" s="473"/>
      <c r="WOI7" s="473"/>
      <c r="WOJ7" s="473"/>
      <c r="WOK7" s="473"/>
      <c r="WOL7" s="473"/>
      <c r="WOM7" s="473"/>
      <c r="WON7" s="473"/>
      <c r="WOO7" s="473"/>
      <c r="WOP7" s="473"/>
      <c r="WOQ7" s="473"/>
      <c r="WOR7" s="473"/>
      <c r="WOS7" s="473"/>
      <c r="WOT7" s="473"/>
      <c r="WOU7" s="473"/>
      <c r="WOV7" s="473"/>
      <c r="WOW7" s="473"/>
      <c r="WOX7" s="473"/>
      <c r="WOY7" s="473"/>
      <c r="WOZ7" s="473"/>
      <c r="WPA7" s="473"/>
      <c r="WPB7" s="473"/>
      <c r="WPC7" s="473"/>
      <c r="WPD7" s="473"/>
      <c r="WPE7" s="473"/>
      <c r="WPF7" s="473"/>
      <c r="WPG7" s="473"/>
      <c r="WPH7" s="473"/>
      <c r="WPI7" s="473"/>
      <c r="WPJ7" s="473"/>
      <c r="WPK7" s="473"/>
      <c r="WPL7" s="473"/>
      <c r="WPM7" s="473"/>
      <c r="WPN7" s="473"/>
      <c r="WPO7" s="473"/>
      <c r="WPP7" s="473"/>
      <c r="WPQ7" s="473"/>
      <c r="WPR7" s="473"/>
      <c r="WPS7" s="473"/>
      <c r="WPT7" s="473"/>
      <c r="WPU7" s="473"/>
      <c r="WPV7" s="473"/>
      <c r="WPW7" s="473"/>
      <c r="WPX7" s="473"/>
      <c r="WPY7" s="473"/>
      <c r="WPZ7" s="473"/>
      <c r="WQA7" s="473"/>
      <c r="WQB7" s="473"/>
      <c r="WQC7" s="473"/>
      <c r="WQD7" s="473"/>
      <c r="WQE7" s="473"/>
      <c r="WQF7" s="473"/>
      <c r="WQG7" s="473"/>
      <c r="WQH7" s="473"/>
      <c r="WQI7" s="473"/>
      <c r="WQJ7" s="473"/>
      <c r="WQK7" s="473"/>
      <c r="WQL7" s="473"/>
      <c r="WQM7" s="473"/>
      <c r="WQN7" s="473"/>
      <c r="WQO7" s="473"/>
      <c r="WQP7" s="473"/>
      <c r="WQQ7" s="473"/>
      <c r="WQR7" s="473"/>
      <c r="WQS7" s="473"/>
      <c r="WQT7" s="473"/>
      <c r="WQU7" s="473"/>
      <c r="WQV7" s="473"/>
      <c r="WQW7" s="473"/>
      <c r="WQX7" s="473"/>
      <c r="WQY7" s="473"/>
      <c r="WQZ7" s="473"/>
      <c r="WRA7" s="473"/>
      <c r="WRB7" s="473"/>
      <c r="WRC7" s="473"/>
      <c r="WRD7" s="473"/>
      <c r="WRE7" s="473"/>
      <c r="WRF7" s="473"/>
      <c r="WRG7" s="473"/>
      <c r="WRH7" s="473"/>
      <c r="WRI7" s="473"/>
      <c r="WRJ7" s="473"/>
      <c r="WRK7" s="473"/>
      <c r="WRL7" s="473"/>
      <c r="WRM7" s="473"/>
      <c r="WRN7" s="473"/>
      <c r="WRO7" s="473"/>
      <c r="WRP7" s="473"/>
      <c r="WRQ7" s="473"/>
      <c r="WRR7" s="473"/>
      <c r="WRS7" s="473"/>
      <c r="WRT7" s="473"/>
      <c r="WRU7" s="473"/>
      <c r="WRV7" s="473"/>
      <c r="WRW7" s="473"/>
      <c r="WRX7" s="473"/>
      <c r="WRY7" s="473"/>
      <c r="WRZ7" s="473"/>
      <c r="WSA7" s="473"/>
      <c r="WSB7" s="473"/>
      <c r="WSC7" s="473"/>
      <c r="WSD7" s="473"/>
      <c r="WSE7" s="473"/>
      <c r="WSF7" s="473"/>
      <c r="WSG7" s="473"/>
      <c r="WSH7" s="473"/>
      <c r="WSI7" s="473"/>
      <c r="WSJ7" s="473"/>
      <c r="WSK7" s="473"/>
      <c r="WSL7" s="473"/>
      <c r="WSM7" s="473"/>
      <c r="WSN7" s="473"/>
      <c r="WSO7" s="473"/>
      <c r="WSP7" s="473"/>
      <c r="WSQ7" s="473"/>
      <c r="WSR7" s="473"/>
      <c r="WSS7" s="473"/>
      <c r="WST7" s="473"/>
      <c r="WSU7" s="473"/>
      <c r="WSV7" s="473"/>
      <c r="WSW7" s="473"/>
      <c r="WSX7" s="473"/>
      <c r="WSY7" s="473"/>
      <c r="WSZ7" s="473"/>
      <c r="WTA7" s="473"/>
      <c r="WTB7" s="473"/>
      <c r="WTC7" s="473"/>
      <c r="WTD7" s="473"/>
      <c r="WTE7" s="473"/>
      <c r="WTF7" s="473"/>
      <c r="WTG7" s="473"/>
      <c r="WTH7" s="473"/>
      <c r="WTI7" s="473"/>
      <c r="WTJ7" s="473"/>
      <c r="WTK7" s="473"/>
      <c r="WTL7" s="473"/>
      <c r="WTM7" s="473"/>
      <c r="WTN7" s="473"/>
      <c r="WTO7" s="473"/>
      <c r="WTP7" s="473"/>
      <c r="WTQ7" s="473"/>
      <c r="WTR7" s="473"/>
      <c r="WTS7" s="473"/>
      <c r="WTT7" s="473"/>
      <c r="WTU7" s="473"/>
      <c r="WTV7" s="473"/>
      <c r="WTW7" s="473"/>
      <c r="WTX7" s="473"/>
      <c r="WTY7" s="473"/>
      <c r="WTZ7" s="473"/>
      <c r="WUA7" s="473"/>
      <c r="WUB7" s="473"/>
      <c r="WUC7" s="473"/>
      <c r="WUD7" s="473"/>
      <c r="WUE7" s="473"/>
      <c r="WUF7" s="473"/>
      <c r="WUG7" s="473"/>
      <c r="WUH7" s="473"/>
      <c r="WUI7" s="473"/>
      <c r="WUJ7" s="473"/>
      <c r="WUK7" s="473"/>
      <c r="WUL7" s="473"/>
      <c r="WUM7" s="473"/>
      <c r="WUN7" s="473"/>
      <c r="WUO7" s="473"/>
      <c r="WUP7" s="473"/>
      <c r="WUQ7" s="473"/>
      <c r="WUR7" s="473"/>
      <c r="WUS7" s="473"/>
      <c r="WUT7" s="473"/>
      <c r="WUU7" s="473"/>
      <c r="WUV7" s="473"/>
      <c r="WUW7" s="473"/>
      <c r="WUX7" s="473"/>
      <c r="WUY7" s="473"/>
      <c r="WUZ7" s="473"/>
      <c r="WVA7" s="473"/>
      <c r="WVB7" s="473"/>
      <c r="WVC7" s="473"/>
      <c r="WVD7" s="473"/>
      <c r="WVE7" s="473"/>
      <c r="WVF7" s="473"/>
      <c r="WVG7" s="473"/>
      <c r="WVH7" s="473"/>
      <c r="WVI7" s="473"/>
      <c r="WVJ7" s="473"/>
      <c r="WVK7" s="473"/>
      <c r="WVL7" s="473"/>
      <c r="WVM7" s="473"/>
      <c r="WVN7" s="473"/>
      <c r="WVO7" s="473"/>
      <c r="WVP7" s="473"/>
      <c r="WVQ7" s="473"/>
      <c r="WVR7" s="473"/>
      <c r="WVS7" s="473"/>
      <c r="WVT7" s="473"/>
      <c r="WVU7" s="473"/>
      <c r="WVV7" s="473"/>
      <c r="WVW7" s="473"/>
      <c r="WVX7" s="473"/>
      <c r="WVY7" s="473"/>
      <c r="WVZ7" s="473"/>
      <c r="WWA7" s="473"/>
      <c r="WWB7" s="473"/>
      <c r="WWC7" s="473"/>
      <c r="WWD7" s="473"/>
      <c r="WWE7" s="473"/>
      <c r="WWF7" s="473"/>
      <c r="WWG7" s="473"/>
      <c r="WWH7" s="473"/>
      <c r="WWI7" s="473"/>
      <c r="WWJ7" s="473"/>
      <c r="WWK7" s="473"/>
      <c r="WWL7" s="473"/>
      <c r="WWM7" s="473"/>
      <c r="WWN7" s="473"/>
      <c r="WWO7" s="473"/>
      <c r="WWP7" s="473"/>
      <c r="WWQ7" s="473"/>
      <c r="WWR7" s="473"/>
      <c r="WWS7" s="473"/>
      <c r="WWT7" s="473"/>
      <c r="WWU7" s="473"/>
      <c r="WWV7" s="473"/>
      <c r="WWW7" s="473"/>
      <c r="WWX7" s="473"/>
      <c r="WWY7" s="473"/>
      <c r="WWZ7" s="473"/>
      <c r="WXA7" s="473"/>
      <c r="WXB7" s="473"/>
      <c r="WXC7" s="473"/>
      <c r="WXD7" s="473"/>
      <c r="WXE7" s="473"/>
      <c r="WXF7" s="473"/>
      <c r="WXG7" s="473"/>
      <c r="WXH7" s="473"/>
      <c r="WXI7" s="473"/>
      <c r="WXJ7" s="473"/>
      <c r="WXK7" s="473"/>
      <c r="WXL7" s="473"/>
      <c r="WXM7" s="473"/>
      <c r="WXN7" s="473"/>
      <c r="WXO7" s="473"/>
      <c r="WXP7" s="473"/>
      <c r="WXQ7" s="473"/>
      <c r="WXR7" s="473"/>
      <c r="WXS7" s="473"/>
      <c r="WXT7" s="473"/>
      <c r="WXU7" s="473"/>
      <c r="WXV7" s="473"/>
      <c r="WXW7" s="473"/>
      <c r="WXX7" s="473"/>
      <c r="WXY7" s="473"/>
      <c r="WXZ7" s="473"/>
      <c r="WYA7" s="473"/>
      <c r="WYB7" s="473"/>
      <c r="WYC7" s="473"/>
      <c r="WYD7" s="473"/>
      <c r="WYE7" s="473"/>
      <c r="WYF7" s="473"/>
      <c r="WYG7" s="473"/>
      <c r="WYH7" s="473"/>
      <c r="WYI7" s="473"/>
      <c r="WYJ7" s="473"/>
      <c r="WYK7" s="473"/>
      <c r="WYL7" s="473"/>
      <c r="WYM7" s="473"/>
      <c r="WYN7" s="473"/>
      <c r="WYO7" s="473"/>
      <c r="WYP7" s="473"/>
      <c r="WYQ7" s="473"/>
      <c r="WYR7" s="473"/>
      <c r="WYS7" s="473"/>
      <c r="WYT7" s="473"/>
      <c r="WYU7" s="473"/>
      <c r="WYV7" s="473"/>
      <c r="WYW7" s="473"/>
      <c r="WYX7" s="473"/>
      <c r="WYY7" s="473"/>
      <c r="WYZ7" s="473"/>
      <c r="WZA7" s="473"/>
      <c r="WZB7" s="473"/>
      <c r="WZC7" s="473"/>
      <c r="WZD7" s="473"/>
      <c r="WZE7" s="473"/>
      <c r="WZF7" s="473"/>
      <c r="WZG7" s="473"/>
      <c r="WZH7" s="473"/>
      <c r="WZI7" s="473"/>
      <c r="WZJ7" s="473"/>
      <c r="WZK7" s="473"/>
      <c r="WZL7" s="473"/>
      <c r="WZM7" s="473"/>
      <c r="WZN7" s="473"/>
      <c r="WZO7" s="473"/>
      <c r="WZP7" s="473"/>
      <c r="WZQ7" s="473"/>
      <c r="WZR7" s="473"/>
      <c r="WZS7" s="473"/>
      <c r="WZT7" s="473"/>
      <c r="WZU7" s="473"/>
      <c r="WZV7" s="473"/>
      <c r="WZW7" s="473"/>
      <c r="WZX7" s="473"/>
      <c r="WZY7" s="473"/>
      <c r="WZZ7" s="473"/>
      <c r="XAA7" s="473"/>
      <c r="XAB7" s="473"/>
      <c r="XAC7" s="473"/>
      <c r="XAD7" s="473"/>
      <c r="XAE7" s="473"/>
      <c r="XAF7" s="473"/>
      <c r="XAG7" s="473"/>
      <c r="XAH7" s="473"/>
      <c r="XAI7" s="473"/>
      <c r="XAJ7" s="473"/>
      <c r="XAK7" s="473"/>
      <c r="XAL7" s="473"/>
      <c r="XAM7" s="473"/>
      <c r="XAN7" s="473"/>
      <c r="XAO7" s="473"/>
      <c r="XAP7" s="473"/>
      <c r="XAQ7" s="473"/>
      <c r="XAR7" s="473"/>
      <c r="XAS7" s="473"/>
      <c r="XAT7" s="473"/>
      <c r="XAU7" s="473"/>
      <c r="XAV7" s="473"/>
      <c r="XAW7" s="473"/>
      <c r="XAX7" s="473"/>
      <c r="XAY7" s="473"/>
      <c r="XAZ7" s="473"/>
      <c r="XBA7" s="473"/>
      <c r="XBB7" s="473"/>
      <c r="XBC7" s="473"/>
      <c r="XBD7" s="473"/>
      <c r="XBE7" s="473"/>
      <c r="XBF7" s="473"/>
      <c r="XBG7" s="473"/>
      <c r="XBH7" s="473"/>
      <c r="XBI7" s="473"/>
      <c r="XBJ7" s="473"/>
      <c r="XBK7" s="473"/>
      <c r="XBL7" s="473"/>
      <c r="XBM7" s="473"/>
      <c r="XBN7" s="473"/>
      <c r="XBO7" s="473"/>
      <c r="XBP7" s="473"/>
      <c r="XBQ7" s="473"/>
      <c r="XBR7" s="473"/>
      <c r="XBS7" s="473"/>
      <c r="XBT7" s="473"/>
      <c r="XBU7" s="473"/>
      <c r="XBV7" s="473"/>
      <c r="XBW7" s="473"/>
      <c r="XBX7" s="473"/>
      <c r="XBY7" s="473"/>
      <c r="XBZ7" s="473"/>
      <c r="XCA7" s="473"/>
      <c r="XCB7" s="473"/>
      <c r="XCC7" s="473"/>
      <c r="XCD7" s="473"/>
      <c r="XCE7" s="473"/>
      <c r="XCF7" s="473"/>
      <c r="XCG7" s="473"/>
      <c r="XCH7" s="473"/>
      <c r="XCI7" s="473"/>
      <c r="XCJ7" s="473"/>
      <c r="XCK7" s="473"/>
      <c r="XCL7" s="473"/>
      <c r="XCM7" s="473"/>
      <c r="XCN7" s="473"/>
      <c r="XCO7" s="473"/>
      <c r="XCP7" s="473"/>
      <c r="XCQ7" s="473"/>
      <c r="XCR7" s="473"/>
      <c r="XCS7" s="473"/>
      <c r="XCT7" s="473"/>
      <c r="XCU7" s="473"/>
      <c r="XCV7" s="473"/>
      <c r="XCW7" s="473"/>
      <c r="XCX7" s="473"/>
      <c r="XCY7" s="473"/>
      <c r="XCZ7" s="473"/>
      <c r="XDA7" s="473"/>
      <c r="XDB7" s="473"/>
      <c r="XDC7" s="473"/>
      <c r="XDD7" s="473"/>
      <c r="XDE7" s="473"/>
      <c r="XDF7" s="473"/>
      <c r="XDG7" s="473"/>
      <c r="XDH7" s="473"/>
      <c r="XDI7" s="473"/>
      <c r="XDJ7" s="473"/>
      <c r="XDK7" s="473"/>
      <c r="XDL7" s="473"/>
      <c r="XDM7" s="473"/>
      <c r="XDN7" s="473"/>
      <c r="XDO7" s="473"/>
      <c r="XDP7" s="473"/>
      <c r="XDQ7" s="473"/>
      <c r="XDR7" s="473"/>
      <c r="XDS7" s="473"/>
      <c r="XDT7" s="473"/>
      <c r="XDU7" s="473"/>
      <c r="XDV7" s="473"/>
      <c r="XDW7" s="473"/>
      <c r="XDX7" s="473"/>
      <c r="XDY7" s="473"/>
      <c r="XDZ7" s="473"/>
      <c r="XEA7" s="473"/>
      <c r="XEB7" s="473"/>
      <c r="XEC7" s="473"/>
      <c r="XED7" s="473"/>
      <c r="XEE7" s="473"/>
      <c r="XEF7" s="473"/>
      <c r="XEG7" s="473"/>
      <c r="XEH7" s="473"/>
      <c r="XEI7" s="473"/>
      <c r="XEJ7" s="473"/>
      <c r="XEK7" s="473"/>
      <c r="XEL7" s="473"/>
      <c r="XEM7" s="473"/>
      <c r="XEN7" s="473"/>
      <c r="XEO7" s="473"/>
      <c r="XEP7" s="473"/>
      <c r="XEQ7" s="473"/>
      <c r="XER7" s="473"/>
      <c r="XES7" s="473"/>
      <c r="XET7" s="473"/>
      <c r="XEU7" s="473"/>
      <c r="XEV7" s="473"/>
      <c r="XEW7" s="473"/>
      <c r="XEX7" s="473"/>
      <c r="XEY7" s="473"/>
      <c r="XEZ7" s="473"/>
      <c r="XFA7" s="473"/>
      <c r="XFB7" s="473"/>
      <c r="XFC7" s="473"/>
      <c r="XFD7" s="473"/>
    </row>
    <row r="8" spans="1:16384" x14ac:dyDescent="0.2">
      <c r="A8" s="473" t="str">
        <f>'Resumo Geral'!A8:D8</f>
        <v>LOCAL: PADRE ANGELO</v>
      </c>
      <c r="B8" s="473"/>
      <c r="C8" s="473"/>
      <c r="D8" s="473"/>
      <c r="E8" s="473"/>
      <c r="F8" s="473"/>
      <c r="G8" s="473"/>
      <c r="H8" s="473"/>
      <c r="I8" s="473"/>
      <c r="J8" s="473"/>
      <c r="K8" s="473"/>
      <c r="L8" s="473"/>
      <c r="M8" s="473"/>
      <c r="N8" s="473"/>
      <c r="O8" s="473"/>
      <c r="P8" s="473"/>
      <c r="Q8" s="473"/>
      <c r="R8" s="473"/>
      <c r="S8" s="473"/>
      <c r="T8" s="473"/>
      <c r="U8" s="473"/>
      <c r="V8" s="473"/>
      <c r="W8" s="473"/>
      <c r="X8" s="473"/>
      <c r="Y8" s="473"/>
      <c r="Z8" s="473"/>
      <c r="AA8" s="473"/>
      <c r="AB8" s="473"/>
      <c r="AC8" s="473"/>
      <c r="AD8" s="473"/>
      <c r="AE8" s="473"/>
      <c r="AF8" s="473"/>
      <c r="AG8" s="473"/>
      <c r="AH8" s="473"/>
      <c r="AI8" s="473"/>
      <c r="AJ8" s="473"/>
      <c r="AK8" s="473"/>
      <c r="AL8" s="473"/>
      <c r="AM8" s="473"/>
      <c r="AN8" s="473"/>
      <c r="AO8" s="473"/>
      <c r="AP8" s="473"/>
      <c r="AQ8" s="473"/>
      <c r="AR8" s="473"/>
      <c r="AS8" s="473"/>
      <c r="AT8" s="473"/>
      <c r="AU8" s="473"/>
      <c r="AV8" s="473"/>
      <c r="AW8" s="473"/>
      <c r="AX8" s="473"/>
      <c r="AY8" s="473"/>
      <c r="AZ8" s="473"/>
      <c r="BA8" s="473"/>
      <c r="BB8" s="473"/>
      <c r="BC8" s="473"/>
      <c r="BD8" s="473"/>
      <c r="BE8" s="473"/>
      <c r="BF8" s="473"/>
      <c r="BG8" s="473"/>
      <c r="BH8" s="473"/>
      <c r="BI8" s="473"/>
      <c r="BJ8" s="473"/>
      <c r="BK8" s="473"/>
      <c r="BL8" s="473"/>
      <c r="BM8" s="473"/>
      <c r="BN8" s="473"/>
      <c r="BO8" s="473"/>
      <c r="BP8" s="473"/>
      <c r="BQ8" s="473"/>
      <c r="BR8" s="473"/>
      <c r="BS8" s="473"/>
      <c r="BT8" s="473"/>
      <c r="BU8" s="473"/>
      <c r="BV8" s="473"/>
      <c r="BW8" s="473"/>
      <c r="BX8" s="473"/>
      <c r="BY8" s="473"/>
      <c r="BZ8" s="473"/>
      <c r="CA8" s="473"/>
      <c r="CB8" s="473"/>
      <c r="CC8" s="473"/>
      <c r="CD8" s="473"/>
      <c r="CE8" s="473"/>
      <c r="CF8" s="473"/>
      <c r="CG8" s="473"/>
      <c r="CH8" s="473"/>
      <c r="CI8" s="473"/>
      <c r="CJ8" s="473"/>
      <c r="CK8" s="473"/>
      <c r="CL8" s="473"/>
      <c r="CM8" s="473"/>
      <c r="CN8" s="473"/>
      <c r="CO8" s="473"/>
      <c r="CP8" s="473"/>
      <c r="CQ8" s="473"/>
      <c r="CR8" s="473"/>
      <c r="CS8" s="473"/>
      <c r="CT8" s="473"/>
      <c r="CU8" s="473"/>
      <c r="CV8" s="473"/>
      <c r="CW8" s="473"/>
      <c r="CX8" s="473"/>
      <c r="CY8" s="473"/>
      <c r="CZ8" s="473"/>
      <c r="DA8" s="473"/>
      <c r="DB8" s="473"/>
      <c r="DC8" s="473"/>
      <c r="DD8" s="473"/>
      <c r="DE8" s="473"/>
      <c r="DF8" s="473"/>
      <c r="DG8" s="473"/>
      <c r="DH8" s="473"/>
      <c r="DI8" s="473"/>
      <c r="DJ8" s="473"/>
      <c r="DK8" s="473"/>
      <c r="DL8" s="473"/>
      <c r="DM8" s="473"/>
      <c r="DN8" s="473"/>
      <c r="DO8" s="473"/>
      <c r="DP8" s="473"/>
      <c r="DQ8" s="473"/>
      <c r="DR8" s="473"/>
      <c r="DS8" s="473"/>
      <c r="DT8" s="473"/>
      <c r="DU8" s="473"/>
      <c r="DV8" s="473"/>
      <c r="DW8" s="473"/>
      <c r="DX8" s="473"/>
      <c r="DY8" s="473"/>
      <c r="DZ8" s="473"/>
      <c r="EA8" s="473"/>
      <c r="EB8" s="473"/>
      <c r="EC8" s="473"/>
      <c r="ED8" s="473"/>
      <c r="EE8" s="473"/>
      <c r="EF8" s="473"/>
      <c r="EG8" s="473"/>
      <c r="EH8" s="473"/>
      <c r="EI8" s="473"/>
      <c r="EJ8" s="473"/>
      <c r="EK8" s="473"/>
      <c r="EL8" s="473"/>
      <c r="EM8" s="473"/>
      <c r="EN8" s="473"/>
      <c r="EO8" s="473"/>
      <c r="EP8" s="473"/>
      <c r="EQ8" s="473"/>
      <c r="ER8" s="473"/>
      <c r="ES8" s="473"/>
      <c r="ET8" s="473"/>
      <c r="EU8" s="473"/>
      <c r="EV8" s="473"/>
      <c r="EW8" s="473"/>
      <c r="EX8" s="473"/>
      <c r="EY8" s="473"/>
      <c r="EZ8" s="473"/>
      <c r="FA8" s="473"/>
      <c r="FB8" s="473"/>
      <c r="FC8" s="473"/>
      <c r="FD8" s="473"/>
      <c r="FE8" s="473"/>
      <c r="FF8" s="473"/>
      <c r="FG8" s="473"/>
      <c r="FH8" s="473"/>
      <c r="FI8" s="473"/>
      <c r="FJ8" s="473"/>
      <c r="FK8" s="473"/>
      <c r="FL8" s="473"/>
      <c r="FM8" s="473"/>
      <c r="FN8" s="473"/>
      <c r="FO8" s="473"/>
      <c r="FP8" s="473"/>
      <c r="FQ8" s="473"/>
      <c r="FR8" s="473"/>
      <c r="FS8" s="473"/>
      <c r="FT8" s="473"/>
      <c r="FU8" s="473"/>
      <c r="FV8" s="473"/>
      <c r="FW8" s="473"/>
      <c r="FX8" s="473"/>
      <c r="FY8" s="473"/>
      <c r="FZ8" s="473"/>
      <c r="GA8" s="473"/>
      <c r="GB8" s="473"/>
      <c r="GC8" s="473"/>
      <c r="GD8" s="473"/>
      <c r="GE8" s="473"/>
      <c r="GF8" s="473"/>
      <c r="GG8" s="473"/>
      <c r="GH8" s="473"/>
      <c r="GI8" s="473"/>
      <c r="GJ8" s="473"/>
      <c r="GK8" s="473"/>
      <c r="GL8" s="473"/>
      <c r="GM8" s="473"/>
      <c r="GN8" s="473"/>
      <c r="GO8" s="473"/>
      <c r="GP8" s="473"/>
      <c r="GQ8" s="473"/>
      <c r="GR8" s="473"/>
      <c r="GS8" s="473"/>
      <c r="GT8" s="473"/>
      <c r="GU8" s="473"/>
      <c r="GV8" s="473"/>
      <c r="GW8" s="473"/>
      <c r="GX8" s="473"/>
      <c r="GY8" s="473"/>
      <c r="GZ8" s="473"/>
      <c r="HA8" s="473"/>
      <c r="HB8" s="473"/>
      <c r="HC8" s="473"/>
      <c r="HD8" s="473"/>
      <c r="HE8" s="473"/>
      <c r="HF8" s="473"/>
      <c r="HG8" s="473"/>
      <c r="HH8" s="473"/>
      <c r="HI8" s="473"/>
      <c r="HJ8" s="473"/>
      <c r="HK8" s="473"/>
      <c r="HL8" s="473"/>
      <c r="HM8" s="473"/>
      <c r="HN8" s="473"/>
      <c r="HO8" s="473"/>
      <c r="HP8" s="473"/>
      <c r="HQ8" s="473"/>
      <c r="HR8" s="473"/>
      <c r="HS8" s="473"/>
      <c r="HT8" s="473"/>
      <c r="HU8" s="473"/>
      <c r="HV8" s="473"/>
      <c r="HW8" s="473"/>
      <c r="HX8" s="473"/>
      <c r="HY8" s="473"/>
      <c r="HZ8" s="473"/>
      <c r="IA8" s="473"/>
      <c r="IB8" s="473"/>
      <c r="IC8" s="473"/>
      <c r="ID8" s="473"/>
      <c r="IE8" s="473"/>
      <c r="IF8" s="473"/>
      <c r="IG8" s="473"/>
      <c r="IH8" s="473"/>
      <c r="II8" s="473"/>
      <c r="IJ8" s="473"/>
      <c r="IK8" s="473"/>
      <c r="IL8" s="473"/>
      <c r="IM8" s="473"/>
      <c r="IN8" s="473"/>
      <c r="IO8" s="473"/>
      <c r="IP8" s="473"/>
      <c r="IQ8" s="473"/>
      <c r="IR8" s="473"/>
      <c r="IS8" s="473"/>
      <c r="IT8" s="473"/>
      <c r="IU8" s="473"/>
      <c r="IV8" s="473"/>
      <c r="IW8" s="473"/>
      <c r="IX8" s="473"/>
      <c r="IY8" s="473"/>
      <c r="IZ8" s="473"/>
      <c r="JA8" s="473"/>
      <c r="JB8" s="473"/>
      <c r="JC8" s="473"/>
      <c r="JD8" s="473"/>
      <c r="JE8" s="473"/>
      <c r="JF8" s="473"/>
      <c r="JG8" s="473"/>
      <c r="JH8" s="473"/>
      <c r="JI8" s="473"/>
      <c r="JJ8" s="473"/>
      <c r="JK8" s="473"/>
      <c r="JL8" s="473"/>
      <c r="JM8" s="473"/>
      <c r="JN8" s="473"/>
      <c r="JO8" s="473"/>
      <c r="JP8" s="473"/>
      <c r="JQ8" s="473"/>
      <c r="JR8" s="473"/>
      <c r="JS8" s="473"/>
      <c r="JT8" s="473"/>
      <c r="JU8" s="473"/>
      <c r="JV8" s="473"/>
      <c r="JW8" s="473"/>
      <c r="JX8" s="473"/>
      <c r="JY8" s="473"/>
      <c r="JZ8" s="473"/>
      <c r="KA8" s="473"/>
      <c r="KB8" s="473"/>
      <c r="KC8" s="473"/>
      <c r="KD8" s="473"/>
      <c r="KE8" s="473"/>
      <c r="KF8" s="473"/>
      <c r="KG8" s="473"/>
      <c r="KH8" s="473"/>
      <c r="KI8" s="473"/>
      <c r="KJ8" s="473"/>
      <c r="KK8" s="473"/>
      <c r="KL8" s="473"/>
      <c r="KM8" s="473"/>
      <c r="KN8" s="473"/>
      <c r="KO8" s="473"/>
      <c r="KP8" s="473"/>
      <c r="KQ8" s="473"/>
      <c r="KR8" s="473"/>
      <c r="KS8" s="473"/>
      <c r="KT8" s="473"/>
      <c r="KU8" s="473"/>
      <c r="KV8" s="473"/>
      <c r="KW8" s="473"/>
      <c r="KX8" s="473"/>
      <c r="KY8" s="473"/>
      <c r="KZ8" s="473"/>
      <c r="LA8" s="473"/>
      <c r="LB8" s="473"/>
      <c r="LC8" s="473"/>
      <c r="LD8" s="473"/>
      <c r="LE8" s="473"/>
      <c r="LF8" s="473"/>
      <c r="LG8" s="473"/>
      <c r="LH8" s="473"/>
      <c r="LI8" s="473"/>
      <c r="LJ8" s="473"/>
      <c r="LK8" s="473"/>
      <c r="LL8" s="473"/>
      <c r="LM8" s="473"/>
      <c r="LN8" s="473"/>
      <c r="LO8" s="473"/>
      <c r="LP8" s="473"/>
      <c r="LQ8" s="473"/>
      <c r="LR8" s="473"/>
      <c r="LS8" s="473"/>
      <c r="LT8" s="473"/>
      <c r="LU8" s="473"/>
      <c r="LV8" s="473"/>
      <c r="LW8" s="473"/>
      <c r="LX8" s="473"/>
      <c r="LY8" s="473"/>
      <c r="LZ8" s="473"/>
      <c r="MA8" s="473"/>
      <c r="MB8" s="473"/>
      <c r="MC8" s="473"/>
      <c r="MD8" s="473"/>
      <c r="ME8" s="473"/>
      <c r="MF8" s="473"/>
      <c r="MG8" s="473"/>
      <c r="MH8" s="473"/>
      <c r="MI8" s="473"/>
      <c r="MJ8" s="473"/>
      <c r="MK8" s="473"/>
      <c r="ML8" s="473"/>
      <c r="MM8" s="473"/>
      <c r="MN8" s="473"/>
      <c r="MO8" s="473"/>
      <c r="MP8" s="473"/>
      <c r="MQ8" s="473"/>
      <c r="MR8" s="473"/>
      <c r="MS8" s="473"/>
      <c r="MT8" s="473"/>
      <c r="MU8" s="473"/>
      <c r="MV8" s="473"/>
      <c r="MW8" s="473"/>
      <c r="MX8" s="473"/>
      <c r="MY8" s="473"/>
      <c r="MZ8" s="473"/>
      <c r="NA8" s="473"/>
      <c r="NB8" s="473"/>
      <c r="NC8" s="473"/>
      <c r="ND8" s="473"/>
      <c r="NE8" s="473"/>
      <c r="NF8" s="473"/>
      <c r="NG8" s="473"/>
      <c r="NH8" s="473"/>
      <c r="NI8" s="473"/>
      <c r="NJ8" s="473"/>
      <c r="NK8" s="473"/>
      <c r="NL8" s="473"/>
      <c r="NM8" s="473"/>
      <c r="NN8" s="473"/>
      <c r="NO8" s="473"/>
      <c r="NP8" s="473"/>
      <c r="NQ8" s="473"/>
      <c r="NR8" s="473"/>
      <c r="NS8" s="473"/>
      <c r="NT8" s="473"/>
      <c r="NU8" s="473"/>
      <c r="NV8" s="473"/>
      <c r="NW8" s="473"/>
      <c r="NX8" s="473"/>
      <c r="NY8" s="473"/>
      <c r="NZ8" s="473"/>
      <c r="OA8" s="473"/>
      <c r="OB8" s="473"/>
      <c r="OC8" s="473"/>
      <c r="OD8" s="473"/>
      <c r="OE8" s="473"/>
      <c r="OF8" s="473"/>
      <c r="OG8" s="473"/>
      <c r="OH8" s="473"/>
      <c r="OI8" s="473"/>
      <c r="OJ8" s="473"/>
      <c r="OK8" s="473"/>
      <c r="OL8" s="473"/>
      <c r="OM8" s="473"/>
      <c r="ON8" s="473"/>
      <c r="OO8" s="473"/>
      <c r="OP8" s="473"/>
      <c r="OQ8" s="473"/>
      <c r="OR8" s="473"/>
      <c r="OS8" s="473"/>
      <c r="OT8" s="473"/>
      <c r="OU8" s="473"/>
      <c r="OV8" s="473"/>
      <c r="OW8" s="473"/>
      <c r="OX8" s="473"/>
      <c r="OY8" s="473"/>
      <c r="OZ8" s="473"/>
      <c r="PA8" s="473"/>
      <c r="PB8" s="473"/>
      <c r="PC8" s="473"/>
      <c r="PD8" s="473"/>
      <c r="PE8" s="473"/>
      <c r="PF8" s="473"/>
      <c r="PG8" s="473"/>
      <c r="PH8" s="473"/>
      <c r="PI8" s="473"/>
      <c r="PJ8" s="473"/>
      <c r="PK8" s="473"/>
      <c r="PL8" s="473"/>
      <c r="PM8" s="473"/>
      <c r="PN8" s="473"/>
      <c r="PO8" s="473"/>
      <c r="PP8" s="473"/>
      <c r="PQ8" s="473"/>
      <c r="PR8" s="473"/>
      <c r="PS8" s="473"/>
      <c r="PT8" s="473"/>
      <c r="PU8" s="473"/>
      <c r="PV8" s="473"/>
      <c r="PW8" s="473"/>
      <c r="PX8" s="473"/>
      <c r="PY8" s="473"/>
      <c r="PZ8" s="473"/>
      <c r="QA8" s="473"/>
      <c r="QB8" s="473"/>
      <c r="QC8" s="473"/>
      <c r="QD8" s="473"/>
      <c r="QE8" s="473"/>
      <c r="QF8" s="473"/>
      <c r="QG8" s="473"/>
      <c r="QH8" s="473"/>
      <c r="QI8" s="473"/>
      <c r="QJ8" s="473"/>
      <c r="QK8" s="473"/>
      <c r="QL8" s="473"/>
      <c r="QM8" s="473"/>
      <c r="QN8" s="473"/>
      <c r="QO8" s="473"/>
      <c r="QP8" s="473"/>
      <c r="QQ8" s="473"/>
      <c r="QR8" s="473"/>
      <c r="QS8" s="473"/>
      <c r="QT8" s="473"/>
      <c r="QU8" s="473"/>
      <c r="QV8" s="473"/>
      <c r="QW8" s="473"/>
      <c r="QX8" s="473"/>
      <c r="QY8" s="473"/>
      <c r="QZ8" s="473"/>
      <c r="RA8" s="473"/>
      <c r="RB8" s="473"/>
      <c r="RC8" s="473"/>
      <c r="RD8" s="473"/>
      <c r="RE8" s="473"/>
      <c r="RF8" s="473"/>
      <c r="RG8" s="473"/>
      <c r="RH8" s="473"/>
      <c r="RI8" s="473"/>
      <c r="RJ8" s="473"/>
      <c r="RK8" s="473"/>
      <c r="RL8" s="473"/>
      <c r="RM8" s="473"/>
      <c r="RN8" s="473"/>
      <c r="RO8" s="473"/>
      <c r="RP8" s="473"/>
      <c r="RQ8" s="473"/>
      <c r="RR8" s="473"/>
      <c r="RS8" s="473"/>
      <c r="RT8" s="473"/>
      <c r="RU8" s="473"/>
      <c r="RV8" s="473"/>
      <c r="RW8" s="473"/>
      <c r="RX8" s="473"/>
      <c r="RY8" s="473"/>
      <c r="RZ8" s="473"/>
      <c r="SA8" s="473"/>
      <c r="SB8" s="473"/>
      <c r="SC8" s="473"/>
      <c r="SD8" s="473"/>
      <c r="SE8" s="473"/>
      <c r="SF8" s="473"/>
      <c r="SG8" s="473"/>
      <c r="SH8" s="473"/>
      <c r="SI8" s="473"/>
      <c r="SJ8" s="473"/>
      <c r="SK8" s="473"/>
      <c r="SL8" s="473"/>
      <c r="SM8" s="473"/>
      <c r="SN8" s="473"/>
      <c r="SO8" s="473"/>
      <c r="SP8" s="473"/>
      <c r="SQ8" s="473"/>
      <c r="SR8" s="473"/>
      <c r="SS8" s="473"/>
      <c r="ST8" s="473"/>
      <c r="SU8" s="473"/>
      <c r="SV8" s="473"/>
      <c r="SW8" s="473"/>
      <c r="SX8" s="473"/>
      <c r="SY8" s="473"/>
      <c r="SZ8" s="473"/>
      <c r="TA8" s="473"/>
      <c r="TB8" s="473"/>
      <c r="TC8" s="473"/>
      <c r="TD8" s="473"/>
      <c r="TE8" s="473"/>
      <c r="TF8" s="473"/>
      <c r="TG8" s="473"/>
      <c r="TH8" s="473"/>
      <c r="TI8" s="473"/>
      <c r="TJ8" s="473"/>
      <c r="TK8" s="473"/>
      <c r="TL8" s="473"/>
      <c r="TM8" s="473"/>
      <c r="TN8" s="473"/>
      <c r="TO8" s="473"/>
      <c r="TP8" s="473"/>
      <c r="TQ8" s="473"/>
      <c r="TR8" s="473"/>
      <c r="TS8" s="473"/>
      <c r="TT8" s="473"/>
      <c r="TU8" s="473"/>
      <c r="TV8" s="473"/>
      <c r="TW8" s="473"/>
      <c r="TX8" s="473"/>
      <c r="TY8" s="473"/>
      <c r="TZ8" s="473"/>
      <c r="UA8" s="473"/>
      <c r="UB8" s="473"/>
      <c r="UC8" s="473"/>
      <c r="UD8" s="473"/>
      <c r="UE8" s="473"/>
      <c r="UF8" s="473"/>
      <c r="UG8" s="473"/>
      <c r="UH8" s="473"/>
      <c r="UI8" s="473"/>
      <c r="UJ8" s="473"/>
      <c r="UK8" s="473"/>
      <c r="UL8" s="473"/>
      <c r="UM8" s="473"/>
      <c r="UN8" s="473"/>
      <c r="UO8" s="473"/>
      <c r="UP8" s="473"/>
      <c r="UQ8" s="473"/>
      <c r="UR8" s="473"/>
      <c r="US8" s="473"/>
      <c r="UT8" s="473"/>
      <c r="UU8" s="473"/>
      <c r="UV8" s="473"/>
      <c r="UW8" s="473"/>
      <c r="UX8" s="473"/>
      <c r="UY8" s="473"/>
      <c r="UZ8" s="473"/>
      <c r="VA8" s="473"/>
      <c r="VB8" s="473"/>
      <c r="VC8" s="473"/>
      <c r="VD8" s="473"/>
      <c r="VE8" s="473"/>
      <c r="VF8" s="473"/>
      <c r="VG8" s="473"/>
      <c r="VH8" s="473"/>
      <c r="VI8" s="473"/>
      <c r="VJ8" s="473"/>
      <c r="VK8" s="473"/>
      <c r="VL8" s="473"/>
      <c r="VM8" s="473"/>
      <c r="VN8" s="473"/>
      <c r="VO8" s="473"/>
      <c r="VP8" s="473"/>
      <c r="VQ8" s="473"/>
      <c r="VR8" s="473"/>
      <c r="VS8" s="473"/>
      <c r="VT8" s="473"/>
      <c r="VU8" s="473"/>
      <c r="VV8" s="473"/>
      <c r="VW8" s="473"/>
      <c r="VX8" s="473"/>
      <c r="VY8" s="473"/>
      <c r="VZ8" s="473"/>
      <c r="WA8" s="473"/>
      <c r="WB8" s="473"/>
      <c r="WC8" s="473"/>
      <c r="WD8" s="473"/>
      <c r="WE8" s="473"/>
      <c r="WF8" s="473"/>
      <c r="WG8" s="473"/>
      <c r="WH8" s="473"/>
      <c r="WI8" s="473"/>
      <c r="WJ8" s="473"/>
      <c r="WK8" s="473"/>
      <c r="WL8" s="473"/>
      <c r="WM8" s="473"/>
      <c r="WN8" s="473"/>
      <c r="WO8" s="473"/>
      <c r="WP8" s="473"/>
      <c r="WQ8" s="473"/>
      <c r="WR8" s="473"/>
      <c r="WS8" s="473"/>
      <c r="WT8" s="473"/>
      <c r="WU8" s="473"/>
      <c r="WV8" s="473"/>
      <c r="WW8" s="473"/>
      <c r="WX8" s="473"/>
      <c r="WY8" s="473"/>
      <c r="WZ8" s="473"/>
      <c r="XA8" s="473"/>
      <c r="XB8" s="473"/>
      <c r="XC8" s="473"/>
      <c r="XD8" s="473"/>
      <c r="XE8" s="473"/>
      <c r="XF8" s="473"/>
      <c r="XG8" s="473"/>
      <c r="XH8" s="473"/>
      <c r="XI8" s="473"/>
      <c r="XJ8" s="473"/>
      <c r="XK8" s="473"/>
      <c r="XL8" s="473"/>
      <c r="XM8" s="473"/>
      <c r="XN8" s="473"/>
      <c r="XO8" s="473"/>
      <c r="XP8" s="473"/>
      <c r="XQ8" s="473"/>
      <c r="XR8" s="473"/>
      <c r="XS8" s="473"/>
      <c r="XT8" s="473"/>
      <c r="XU8" s="473"/>
      <c r="XV8" s="473"/>
      <c r="XW8" s="473"/>
      <c r="XX8" s="473"/>
      <c r="XY8" s="473"/>
      <c r="XZ8" s="473"/>
      <c r="YA8" s="473"/>
      <c r="YB8" s="473"/>
      <c r="YC8" s="473"/>
      <c r="YD8" s="473"/>
      <c r="YE8" s="473"/>
      <c r="YF8" s="473"/>
      <c r="YG8" s="473"/>
      <c r="YH8" s="473"/>
      <c r="YI8" s="473"/>
      <c r="YJ8" s="473"/>
      <c r="YK8" s="473"/>
      <c r="YL8" s="473"/>
      <c r="YM8" s="473"/>
      <c r="YN8" s="473"/>
      <c r="YO8" s="473"/>
      <c r="YP8" s="473"/>
      <c r="YQ8" s="473"/>
      <c r="YR8" s="473"/>
      <c r="YS8" s="473"/>
      <c r="YT8" s="473"/>
      <c r="YU8" s="473"/>
      <c r="YV8" s="473"/>
      <c r="YW8" s="473"/>
      <c r="YX8" s="473"/>
      <c r="YY8" s="473"/>
      <c r="YZ8" s="473"/>
      <c r="ZA8" s="473"/>
      <c r="ZB8" s="473"/>
      <c r="ZC8" s="473"/>
      <c r="ZD8" s="473"/>
      <c r="ZE8" s="473"/>
      <c r="ZF8" s="473"/>
      <c r="ZG8" s="473"/>
      <c r="ZH8" s="473"/>
      <c r="ZI8" s="473"/>
      <c r="ZJ8" s="473"/>
      <c r="ZK8" s="473"/>
      <c r="ZL8" s="473"/>
      <c r="ZM8" s="473"/>
      <c r="ZN8" s="473"/>
      <c r="ZO8" s="473"/>
      <c r="ZP8" s="473"/>
      <c r="ZQ8" s="473"/>
      <c r="ZR8" s="473"/>
      <c r="ZS8" s="473"/>
      <c r="ZT8" s="473"/>
      <c r="ZU8" s="473"/>
      <c r="ZV8" s="473"/>
      <c r="ZW8" s="473"/>
      <c r="ZX8" s="473"/>
      <c r="ZY8" s="473"/>
      <c r="ZZ8" s="473"/>
      <c r="AAA8" s="473"/>
      <c r="AAB8" s="473"/>
      <c r="AAC8" s="473"/>
      <c r="AAD8" s="473"/>
      <c r="AAE8" s="473"/>
      <c r="AAF8" s="473"/>
      <c r="AAG8" s="473"/>
      <c r="AAH8" s="473"/>
      <c r="AAI8" s="473"/>
      <c r="AAJ8" s="473"/>
      <c r="AAK8" s="473"/>
      <c r="AAL8" s="473"/>
      <c r="AAM8" s="473"/>
      <c r="AAN8" s="473"/>
      <c r="AAO8" s="473"/>
      <c r="AAP8" s="473"/>
      <c r="AAQ8" s="473"/>
      <c r="AAR8" s="473"/>
      <c r="AAS8" s="473"/>
      <c r="AAT8" s="473"/>
      <c r="AAU8" s="473"/>
      <c r="AAV8" s="473"/>
      <c r="AAW8" s="473"/>
      <c r="AAX8" s="473"/>
      <c r="AAY8" s="473"/>
      <c r="AAZ8" s="473"/>
      <c r="ABA8" s="473"/>
      <c r="ABB8" s="473"/>
      <c r="ABC8" s="473"/>
      <c r="ABD8" s="473"/>
      <c r="ABE8" s="473"/>
      <c r="ABF8" s="473"/>
      <c r="ABG8" s="473"/>
      <c r="ABH8" s="473"/>
      <c r="ABI8" s="473"/>
      <c r="ABJ8" s="473"/>
      <c r="ABK8" s="473"/>
      <c r="ABL8" s="473"/>
      <c r="ABM8" s="473"/>
      <c r="ABN8" s="473"/>
      <c r="ABO8" s="473"/>
      <c r="ABP8" s="473"/>
      <c r="ABQ8" s="473"/>
      <c r="ABR8" s="473"/>
      <c r="ABS8" s="473"/>
      <c r="ABT8" s="473"/>
      <c r="ABU8" s="473"/>
      <c r="ABV8" s="473"/>
      <c r="ABW8" s="473"/>
      <c r="ABX8" s="473"/>
      <c r="ABY8" s="473"/>
      <c r="ABZ8" s="473"/>
      <c r="ACA8" s="473"/>
      <c r="ACB8" s="473"/>
      <c r="ACC8" s="473"/>
      <c r="ACD8" s="473"/>
      <c r="ACE8" s="473"/>
      <c r="ACF8" s="473"/>
      <c r="ACG8" s="473"/>
      <c r="ACH8" s="473"/>
      <c r="ACI8" s="473"/>
      <c r="ACJ8" s="473"/>
      <c r="ACK8" s="473"/>
      <c r="ACL8" s="473"/>
      <c r="ACM8" s="473"/>
      <c r="ACN8" s="473"/>
      <c r="ACO8" s="473"/>
      <c r="ACP8" s="473"/>
      <c r="ACQ8" s="473"/>
      <c r="ACR8" s="473"/>
      <c r="ACS8" s="473"/>
      <c r="ACT8" s="473"/>
      <c r="ACU8" s="473"/>
      <c r="ACV8" s="473"/>
      <c r="ACW8" s="473"/>
      <c r="ACX8" s="473"/>
      <c r="ACY8" s="473"/>
      <c r="ACZ8" s="473"/>
      <c r="ADA8" s="473"/>
      <c r="ADB8" s="473"/>
      <c r="ADC8" s="473"/>
      <c r="ADD8" s="473"/>
      <c r="ADE8" s="473"/>
      <c r="ADF8" s="473"/>
      <c r="ADG8" s="473"/>
      <c r="ADH8" s="473"/>
      <c r="ADI8" s="473"/>
      <c r="ADJ8" s="473"/>
      <c r="ADK8" s="473"/>
      <c r="ADL8" s="473"/>
      <c r="ADM8" s="473"/>
      <c r="ADN8" s="473"/>
      <c r="ADO8" s="473"/>
      <c r="ADP8" s="473"/>
      <c r="ADQ8" s="473"/>
      <c r="ADR8" s="473"/>
      <c r="ADS8" s="473"/>
      <c r="ADT8" s="473"/>
      <c r="ADU8" s="473"/>
      <c r="ADV8" s="473"/>
      <c r="ADW8" s="473"/>
      <c r="ADX8" s="473"/>
      <c r="ADY8" s="473"/>
      <c r="ADZ8" s="473"/>
      <c r="AEA8" s="473"/>
      <c r="AEB8" s="473"/>
      <c r="AEC8" s="473"/>
      <c r="AED8" s="473"/>
      <c r="AEE8" s="473"/>
      <c r="AEF8" s="473"/>
      <c r="AEG8" s="473"/>
      <c r="AEH8" s="473"/>
      <c r="AEI8" s="473"/>
      <c r="AEJ8" s="473"/>
      <c r="AEK8" s="473"/>
      <c r="AEL8" s="473"/>
      <c r="AEM8" s="473"/>
      <c r="AEN8" s="473"/>
      <c r="AEO8" s="473"/>
      <c r="AEP8" s="473"/>
      <c r="AEQ8" s="473"/>
      <c r="AER8" s="473"/>
      <c r="AES8" s="473"/>
      <c r="AET8" s="473"/>
      <c r="AEU8" s="473"/>
      <c r="AEV8" s="473"/>
      <c r="AEW8" s="473"/>
      <c r="AEX8" s="473"/>
      <c r="AEY8" s="473"/>
      <c r="AEZ8" s="473"/>
      <c r="AFA8" s="473"/>
      <c r="AFB8" s="473"/>
      <c r="AFC8" s="473"/>
      <c r="AFD8" s="473"/>
      <c r="AFE8" s="473"/>
      <c r="AFF8" s="473"/>
      <c r="AFG8" s="473"/>
      <c r="AFH8" s="473"/>
      <c r="AFI8" s="473"/>
      <c r="AFJ8" s="473"/>
      <c r="AFK8" s="473"/>
      <c r="AFL8" s="473"/>
      <c r="AFM8" s="473"/>
      <c r="AFN8" s="473"/>
      <c r="AFO8" s="473"/>
      <c r="AFP8" s="473"/>
      <c r="AFQ8" s="473"/>
      <c r="AFR8" s="473"/>
      <c r="AFS8" s="473"/>
      <c r="AFT8" s="473"/>
      <c r="AFU8" s="473"/>
      <c r="AFV8" s="473"/>
      <c r="AFW8" s="473"/>
      <c r="AFX8" s="473"/>
      <c r="AFY8" s="473"/>
      <c r="AFZ8" s="473"/>
      <c r="AGA8" s="473"/>
      <c r="AGB8" s="473"/>
      <c r="AGC8" s="473"/>
      <c r="AGD8" s="473"/>
      <c r="AGE8" s="473"/>
      <c r="AGF8" s="473"/>
      <c r="AGG8" s="473"/>
      <c r="AGH8" s="473"/>
      <c r="AGI8" s="473"/>
      <c r="AGJ8" s="473"/>
      <c r="AGK8" s="473"/>
      <c r="AGL8" s="473"/>
      <c r="AGM8" s="473"/>
      <c r="AGN8" s="473"/>
      <c r="AGO8" s="473"/>
      <c r="AGP8" s="473"/>
      <c r="AGQ8" s="473"/>
      <c r="AGR8" s="473"/>
      <c r="AGS8" s="473"/>
      <c r="AGT8" s="473"/>
      <c r="AGU8" s="473"/>
      <c r="AGV8" s="473"/>
      <c r="AGW8" s="473"/>
      <c r="AGX8" s="473"/>
      <c r="AGY8" s="473"/>
      <c r="AGZ8" s="473"/>
      <c r="AHA8" s="473"/>
      <c r="AHB8" s="473"/>
      <c r="AHC8" s="473"/>
      <c r="AHD8" s="473"/>
      <c r="AHE8" s="473"/>
      <c r="AHF8" s="473"/>
      <c r="AHG8" s="473"/>
      <c r="AHH8" s="473"/>
      <c r="AHI8" s="473"/>
      <c r="AHJ8" s="473"/>
      <c r="AHK8" s="473"/>
      <c r="AHL8" s="473"/>
      <c r="AHM8" s="473"/>
      <c r="AHN8" s="473"/>
      <c r="AHO8" s="473"/>
      <c r="AHP8" s="473"/>
      <c r="AHQ8" s="473"/>
      <c r="AHR8" s="473"/>
      <c r="AHS8" s="473"/>
      <c r="AHT8" s="473"/>
      <c r="AHU8" s="473"/>
      <c r="AHV8" s="473"/>
      <c r="AHW8" s="473"/>
      <c r="AHX8" s="473"/>
      <c r="AHY8" s="473"/>
      <c r="AHZ8" s="473"/>
      <c r="AIA8" s="473"/>
      <c r="AIB8" s="473"/>
      <c r="AIC8" s="473"/>
      <c r="AID8" s="473"/>
      <c r="AIE8" s="473"/>
      <c r="AIF8" s="473"/>
      <c r="AIG8" s="473"/>
      <c r="AIH8" s="473"/>
      <c r="AII8" s="473"/>
      <c r="AIJ8" s="473"/>
      <c r="AIK8" s="473"/>
      <c r="AIL8" s="473"/>
      <c r="AIM8" s="473"/>
      <c r="AIN8" s="473"/>
      <c r="AIO8" s="473"/>
      <c r="AIP8" s="473"/>
      <c r="AIQ8" s="473"/>
      <c r="AIR8" s="473"/>
      <c r="AIS8" s="473"/>
      <c r="AIT8" s="473"/>
      <c r="AIU8" s="473"/>
      <c r="AIV8" s="473"/>
      <c r="AIW8" s="473"/>
      <c r="AIX8" s="473"/>
      <c r="AIY8" s="473"/>
      <c r="AIZ8" s="473"/>
      <c r="AJA8" s="473"/>
      <c r="AJB8" s="473"/>
      <c r="AJC8" s="473"/>
      <c r="AJD8" s="473"/>
      <c r="AJE8" s="473"/>
      <c r="AJF8" s="473"/>
      <c r="AJG8" s="473"/>
      <c r="AJH8" s="473"/>
      <c r="AJI8" s="473"/>
      <c r="AJJ8" s="473"/>
      <c r="AJK8" s="473"/>
      <c r="AJL8" s="473"/>
      <c r="AJM8" s="473"/>
      <c r="AJN8" s="473"/>
      <c r="AJO8" s="473"/>
      <c r="AJP8" s="473"/>
      <c r="AJQ8" s="473"/>
      <c r="AJR8" s="473"/>
      <c r="AJS8" s="473"/>
      <c r="AJT8" s="473"/>
      <c r="AJU8" s="473"/>
      <c r="AJV8" s="473"/>
      <c r="AJW8" s="473"/>
      <c r="AJX8" s="473"/>
      <c r="AJY8" s="473"/>
      <c r="AJZ8" s="473"/>
      <c r="AKA8" s="473"/>
      <c r="AKB8" s="473"/>
      <c r="AKC8" s="473"/>
      <c r="AKD8" s="473"/>
      <c r="AKE8" s="473"/>
      <c r="AKF8" s="473"/>
      <c r="AKG8" s="473"/>
      <c r="AKH8" s="473"/>
      <c r="AKI8" s="473"/>
      <c r="AKJ8" s="473"/>
      <c r="AKK8" s="473"/>
      <c r="AKL8" s="473"/>
      <c r="AKM8" s="473"/>
      <c r="AKN8" s="473"/>
      <c r="AKO8" s="473"/>
      <c r="AKP8" s="473"/>
      <c r="AKQ8" s="473"/>
      <c r="AKR8" s="473"/>
      <c r="AKS8" s="473"/>
      <c r="AKT8" s="473"/>
      <c r="AKU8" s="473"/>
      <c r="AKV8" s="473"/>
      <c r="AKW8" s="473"/>
      <c r="AKX8" s="473"/>
      <c r="AKY8" s="473"/>
      <c r="AKZ8" s="473"/>
      <c r="ALA8" s="473"/>
      <c r="ALB8" s="473"/>
      <c r="ALC8" s="473"/>
      <c r="ALD8" s="473"/>
      <c r="ALE8" s="473"/>
      <c r="ALF8" s="473"/>
      <c r="ALG8" s="473"/>
      <c r="ALH8" s="473"/>
      <c r="ALI8" s="473"/>
      <c r="ALJ8" s="473"/>
      <c r="ALK8" s="473"/>
      <c r="ALL8" s="473"/>
      <c r="ALM8" s="473"/>
      <c r="ALN8" s="473"/>
      <c r="ALO8" s="473"/>
      <c r="ALP8" s="473"/>
      <c r="ALQ8" s="473"/>
      <c r="ALR8" s="473"/>
      <c r="ALS8" s="473"/>
      <c r="ALT8" s="473"/>
      <c r="ALU8" s="473"/>
      <c r="ALV8" s="473"/>
      <c r="ALW8" s="473"/>
      <c r="ALX8" s="473"/>
      <c r="ALY8" s="473"/>
      <c r="ALZ8" s="473"/>
      <c r="AMA8" s="473"/>
      <c r="AMB8" s="473"/>
      <c r="AMC8" s="473"/>
      <c r="AMD8" s="473"/>
      <c r="AME8" s="473"/>
      <c r="AMF8" s="473"/>
      <c r="AMG8" s="473"/>
      <c r="AMH8" s="473"/>
      <c r="AMI8" s="473"/>
      <c r="AMJ8" s="473"/>
      <c r="AMK8" s="473"/>
      <c r="AML8" s="473"/>
      <c r="AMM8" s="473"/>
      <c r="AMN8" s="473"/>
      <c r="AMO8" s="473"/>
      <c r="AMP8" s="473"/>
      <c r="AMQ8" s="473"/>
      <c r="AMR8" s="473"/>
      <c r="AMS8" s="473"/>
      <c r="AMT8" s="473"/>
      <c r="AMU8" s="473"/>
      <c r="AMV8" s="473"/>
      <c r="AMW8" s="473"/>
      <c r="AMX8" s="473"/>
      <c r="AMY8" s="473"/>
      <c r="AMZ8" s="473"/>
      <c r="ANA8" s="473"/>
      <c r="ANB8" s="473"/>
      <c r="ANC8" s="473"/>
      <c r="AND8" s="473"/>
      <c r="ANE8" s="473"/>
      <c r="ANF8" s="473"/>
      <c r="ANG8" s="473"/>
      <c r="ANH8" s="473"/>
      <c r="ANI8" s="473"/>
      <c r="ANJ8" s="473"/>
      <c r="ANK8" s="473"/>
      <c r="ANL8" s="473"/>
      <c r="ANM8" s="473"/>
      <c r="ANN8" s="473"/>
      <c r="ANO8" s="473"/>
      <c r="ANP8" s="473"/>
      <c r="ANQ8" s="473"/>
      <c r="ANR8" s="473"/>
      <c r="ANS8" s="473"/>
      <c r="ANT8" s="473"/>
      <c r="ANU8" s="473"/>
      <c r="ANV8" s="473"/>
      <c r="ANW8" s="473"/>
      <c r="ANX8" s="473"/>
      <c r="ANY8" s="473"/>
      <c r="ANZ8" s="473"/>
      <c r="AOA8" s="473"/>
      <c r="AOB8" s="473"/>
      <c r="AOC8" s="473"/>
      <c r="AOD8" s="473"/>
      <c r="AOE8" s="473"/>
      <c r="AOF8" s="473"/>
      <c r="AOG8" s="473"/>
      <c r="AOH8" s="473"/>
      <c r="AOI8" s="473"/>
      <c r="AOJ8" s="473"/>
      <c r="AOK8" s="473"/>
      <c r="AOL8" s="473"/>
      <c r="AOM8" s="473"/>
      <c r="AON8" s="473"/>
      <c r="AOO8" s="473"/>
      <c r="AOP8" s="473"/>
      <c r="AOQ8" s="473"/>
      <c r="AOR8" s="473"/>
      <c r="AOS8" s="473"/>
      <c r="AOT8" s="473"/>
      <c r="AOU8" s="473"/>
      <c r="AOV8" s="473"/>
      <c r="AOW8" s="473"/>
      <c r="AOX8" s="473"/>
      <c r="AOY8" s="473"/>
      <c r="AOZ8" s="473"/>
      <c r="APA8" s="473"/>
      <c r="APB8" s="473"/>
      <c r="APC8" s="473"/>
      <c r="APD8" s="473"/>
      <c r="APE8" s="473"/>
      <c r="APF8" s="473"/>
      <c r="APG8" s="473"/>
      <c r="APH8" s="473"/>
      <c r="API8" s="473"/>
      <c r="APJ8" s="473"/>
      <c r="APK8" s="473"/>
      <c r="APL8" s="473"/>
      <c r="APM8" s="473"/>
      <c r="APN8" s="473"/>
      <c r="APO8" s="473"/>
      <c r="APP8" s="473"/>
      <c r="APQ8" s="473"/>
      <c r="APR8" s="473"/>
      <c r="APS8" s="473"/>
      <c r="APT8" s="473"/>
      <c r="APU8" s="473"/>
      <c r="APV8" s="473"/>
      <c r="APW8" s="473"/>
      <c r="APX8" s="473"/>
      <c r="APY8" s="473"/>
      <c r="APZ8" s="473"/>
      <c r="AQA8" s="473"/>
      <c r="AQB8" s="473"/>
      <c r="AQC8" s="473"/>
      <c r="AQD8" s="473"/>
      <c r="AQE8" s="473"/>
      <c r="AQF8" s="473"/>
      <c r="AQG8" s="473"/>
      <c r="AQH8" s="473"/>
      <c r="AQI8" s="473"/>
      <c r="AQJ8" s="473"/>
      <c r="AQK8" s="473"/>
      <c r="AQL8" s="473"/>
      <c r="AQM8" s="473"/>
      <c r="AQN8" s="473"/>
      <c r="AQO8" s="473"/>
      <c r="AQP8" s="473"/>
      <c r="AQQ8" s="473"/>
      <c r="AQR8" s="473"/>
      <c r="AQS8" s="473"/>
      <c r="AQT8" s="473"/>
      <c r="AQU8" s="473"/>
      <c r="AQV8" s="473"/>
      <c r="AQW8" s="473"/>
      <c r="AQX8" s="473"/>
      <c r="AQY8" s="473"/>
      <c r="AQZ8" s="473"/>
      <c r="ARA8" s="473"/>
      <c r="ARB8" s="473"/>
      <c r="ARC8" s="473"/>
      <c r="ARD8" s="473"/>
      <c r="ARE8" s="473"/>
      <c r="ARF8" s="473"/>
      <c r="ARG8" s="473"/>
      <c r="ARH8" s="473"/>
      <c r="ARI8" s="473"/>
      <c r="ARJ8" s="473"/>
      <c r="ARK8" s="473"/>
      <c r="ARL8" s="473"/>
      <c r="ARM8" s="473"/>
      <c r="ARN8" s="473"/>
      <c r="ARO8" s="473"/>
      <c r="ARP8" s="473"/>
      <c r="ARQ8" s="473"/>
      <c r="ARR8" s="473"/>
      <c r="ARS8" s="473"/>
      <c r="ART8" s="473"/>
      <c r="ARU8" s="473"/>
      <c r="ARV8" s="473"/>
      <c r="ARW8" s="473"/>
      <c r="ARX8" s="473"/>
      <c r="ARY8" s="473"/>
      <c r="ARZ8" s="473"/>
      <c r="ASA8" s="473"/>
      <c r="ASB8" s="473"/>
      <c r="ASC8" s="473"/>
      <c r="ASD8" s="473"/>
      <c r="ASE8" s="473"/>
      <c r="ASF8" s="473"/>
      <c r="ASG8" s="473"/>
      <c r="ASH8" s="473"/>
      <c r="ASI8" s="473"/>
      <c r="ASJ8" s="473"/>
      <c r="ASK8" s="473"/>
      <c r="ASL8" s="473"/>
      <c r="ASM8" s="473"/>
      <c r="ASN8" s="473"/>
      <c r="ASO8" s="473"/>
      <c r="ASP8" s="473"/>
      <c r="ASQ8" s="473"/>
      <c r="ASR8" s="473"/>
      <c r="ASS8" s="473"/>
      <c r="AST8" s="473"/>
      <c r="ASU8" s="473"/>
      <c r="ASV8" s="473"/>
      <c r="ASW8" s="473"/>
      <c r="ASX8" s="473"/>
      <c r="ASY8" s="473"/>
      <c r="ASZ8" s="473"/>
      <c r="ATA8" s="473"/>
      <c r="ATB8" s="473"/>
      <c r="ATC8" s="473"/>
      <c r="ATD8" s="473"/>
      <c r="ATE8" s="473"/>
      <c r="ATF8" s="473"/>
      <c r="ATG8" s="473"/>
      <c r="ATH8" s="473"/>
      <c r="ATI8" s="473"/>
      <c r="ATJ8" s="473"/>
      <c r="ATK8" s="473"/>
      <c r="ATL8" s="473"/>
      <c r="ATM8" s="473"/>
      <c r="ATN8" s="473"/>
      <c r="ATO8" s="473"/>
      <c r="ATP8" s="473"/>
      <c r="ATQ8" s="473"/>
      <c r="ATR8" s="473"/>
      <c r="ATS8" s="473"/>
      <c r="ATT8" s="473"/>
      <c r="ATU8" s="473"/>
      <c r="ATV8" s="473"/>
      <c r="ATW8" s="473"/>
      <c r="ATX8" s="473"/>
      <c r="ATY8" s="473"/>
      <c r="ATZ8" s="473"/>
      <c r="AUA8" s="473"/>
      <c r="AUB8" s="473"/>
      <c r="AUC8" s="473"/>
      <c r="AUD8" s="473"/>
      <c r="AUE8" s="473"/>
      <c r="AUF8" s="473"/>
      <c r="AUG8" s="473"/>
      <c r="AUH8" s="473"/>
      <c r="AUI8" s="473"/>
      <c r="AUJ8" s="473"/>
      <c r="AUK8" s="473"/>
      <c r="AUL8" s="473"/>
      <c r="AUM8" s="473"/>
      <c r="AUN8" s="473"/>
      <c r="AUO8" s="473"/>
      <c r="AUP8" s="473"/>
      <c r="AUQ8" s="473"/>
      <c r="AUR8" s="473"/>
      <c r="AUS8" s="473"/>
      <c r="AUT8" s="473"/>
      <c r="AUU8" s="473"/>
      <c r="AUV8" s="473"/>
      <c r="AUW8" s="473"/>
      <c r="AUX8" s="473"/>
      <c r="AUY8" s="473"/>
      <c r="AUZ8" s="473"/>
      <c r="AVA8" s="473"/>
      <c r="AVB8" s="473"/>
      <c r="AVC8" s="473"/>
      <c r="AVD8" s="473"/>
      <c r="AVE8" s="473"/>
      <c r="AVF8" s="473"/>
      <c r="AVG8" s="473"/>
      <c r="AVH8" s="473"/>
      <c r="AVI8" s="473"/>
      <c r="AVJ8" s="473"/>
      <c r="AVK8" s="473"/>
      <c r="AVL8" s="473"/>
      <c r="AVM8" s="473"/>
      <c r="AVN8" s="473"/>
      <c r="AVO8" s="473"/>
      <c r="AVP8" s="473"/>
      <c r="AVQ8" s="473"/>
      <c r="AVR8" s="473"/>
      <c r="AVS8" s="473"/>
      <c r="AVT8" s="473"/>
      <c r="AVU8" s="473"/>
      <c r="AVV8" s="473"/>
      <c r="AVW8" s="473"/>
      <c r="AVX8" s="473"/>
      <c r="AVY8" s="473"/>
      <c r="AVZ8" s="473"/>
      <c r="AWA8" s="473"/>
      <c r="AWB8" s="473"/>
      <c r="AWC8" s="473"/>
      <c r="AWD8" s="473"/>
      <c r="AWE8" s="473"/>
      <c r="AWF8" s="473"/>
      <c r="AWG8" s="473"/>
      <c r="AWH8" s="473"/>
      <c r="AWI8" s="473"/>
      <c r="AWJ8" s="473"/>
      <c r="AWK8" s="473"/>
      <c r="AWL8" s="473"/>
      <c r="AWM8" s="473"/>
      <c r="AWN8" s="473"/>
      <c r="AWO8" s="473"/>
      <c r="AWP8" s="473"/>
      <c r="AWQ8" s="473"/>
      <c r="AWR8" s="473"/>
      <c r="AWS8" s="473"/>
      <c r="AWT8" s="473"/>
      <c r="AWU8" s="473"/>
      <c r="AWV8" s="473"/>
      <c r="AWW8" s="473"/>
      <c r="AWX8" s="473"/>
      <c r="AWY8" s="473"/>
      <c r="AWZ8" s="473"/>
      <c r="AXA8" s="473"/>
      <c r="AXB8" s="473"/>
      <c r="AXC8" s="473"/>
      <c r="AXD8" s="473"/>
      <c r="AXE8" s="473"/>
      <c r="AXF8" s="473"/>
      <c r="AXG8" s="473"/>
      <c r="AXH8" s="473"/>
      <c r="AXI8" s="473"/>
      <c r="AXJ8" s="473"/>
      <c r="AXK8" s="473"/>
      <c r="AXL8" s="473"/>
      <c r="AXM8" s="473"/>
      <c r="AXN8" s="473"/>
      <c r="AXO8" s="473"/>
      <c r="AXP8" s="473"/>
      <c r="AXQ8" s="473"/>
      <c r="AXR8" s="473"/>
      <c r="AXS8" s="473"/>
      <c r="AXT8" s="473"/>
      <c r="AXU8" s="473"/>
      <c r="AXV8" s="473"/>
      <c r="AXW8" s="473"/>
      <c r="AXX8" s="473"/>
      <c r="AXY8" s="473"/>
      <c r="AXZ8" s="473"/>
      <c r="AYA8" s="473"/>
      <c r="AYB8" s="473"/>
      <c r="AYC8" s="473"/>
      <c r="AYD8" s="473"/>
      <c r="AYE8" s="473"/>
      <c r="AYF8" s="473"/>
      <c r="AYG8" s="473"/>
      <c r="AYH8" s="473"/>
      <c r="AYI8" s="473"/>
      <c r="AYJ8" s="473"/>
      <c r="AYK8" s="473"/>
      <c r="AYL8" s="473"/>
      <c r="AYM8" s="473"/>
      <c r="AYN8" s="473"/>
      <c r="AYO8" s="473"/>
      <c r="AYP8" s="473"/>
      <c r="AYQ8" s="473"/>
      <c r="AYR8" s="473"/>
      <c r="AYS8" s="473"/>
      <c r="AYT8" s="473"/>
      <c r="AYU8" s="473"/>
      <c r="AYV8" s="473"/>
      <c r="AYW8" s="473"/>
      <c r="AYX8" s="473"/>
      <c r="AYY8" s="473"/>
      <c r="AYZ8" s="473"/>
      <c r="AZA8" s="473"/>
      <c r="AZB8" s="473"/>
      <c r="AZC8" s="473"/>
      <c r="AZD8" s="473"/>
      <c r="AZE8" s="473"/>
      <c r="AZF8" s="473"/>
      <c r="AZG8" s="473"/>
      <c r="AZH8" s="473"/>
      <c r="AZI8" s="473"/>
      <c r="AZJ8" s="473"/>
      <c r="AZK8" s="473"/>
      <c r="AZL8" s="473"/>
      <c r="AZM8" s="473"/>
      <c r="AZN8" s="473"/>
      <c r="AZO8" s="473"/>
      <c r="AZP8" s="473"/>
      <c r="AZQ8" s="473"/>
      <c r="AZR8" s="473"/>
      <c r="AZS8" s="473"/>
      <c r="AZT8" s="473"/>
      <c r="AZU8" s="473"/>
      <c r="AZV8" s="473"/>
      <c r="AZW8" s="473"/>
      <c r="AZX8" s="473"/>
      <c r="AZY8" s="473"/>
      <c r="AZZ8" s="473"/>
      <c r="BAA8" s="473"/>
      <c r="BAB8" s="473"/>
      <c r="BAC8" s="473"/>
      <c r="BAD8" s="473"/>
      <c r="BAE8" s="473"/>
      <c r="BAF8" s="473"/>
      <c r="BAG8" s="473"/>
      <c r="BAH8" s="473"/>
      <c r="BAI8" s="473"/>
      <c r="BAJ8" s="473"/>
      <c r="BAK8" s="473"/>
      <c r="BAL8" s="473"/>
      <c r="BAM8" s="473"/>
      <c r="BAN8" s="473"/>
      <c r="BAO8" s="473"/>
      <c r="BAP8" s="473"/>
      <c r="BAQ8" s="473"/>
      <c r="BAR8" s="473"/>
      <c r="BAS8" s="473"/>
      <c r="BAT8" s="473"/>
      <c r="BAU8" s="473"/>
      <c r="BAV8" s="473"/>
      <c r="BAW8" s="473"/>
      <c r="BAX8" s="473"/>
      <c r="BAY8" s="473"/>
      <c r="BAZ8" s="473"/>
      <c r="BBA8" s="473"/>
      <c r="BBB8" s="473"/>
      <c r="BBC8" s="473"/>
      <c r="BBD8" s="473"/>
      <c r="BBE8" s="473"/>
      <c r="BBF8" s="473"/>
      <c r="BBG8" s="473"/>
      <c r="BBH8" s="473"/>
      <c r="BBI8" s="473"/>
      <c r="BBJ8" s="473"/>
      <c r="BBK8" s="473"/>
      <c r="BBL8" s="473"/>
      <c r="BBM8" s="473"/>
      <c r="BBN8" s="473"/>
      <c r="BBO8" s="473"/>
      <c r="BBP8" s="473"/>
      <c r="BBQ8" s="473"/>
      <c r="BBR8" s="473"/>
      <c r="BBS8" s="473"/>
      <c r="BBT8" s="473"/>
      <c r="BBU8" s="473"/>
      <c r="BBV8" s="473"/>
      <c r="BBW8" s="473"/>
      <c r="BBX8" s="473"/>
      <c r="BBY8" s="473"/>
      <c r="BBZ8" s="473"/>
      <c r="BCA8" s="473"/>
      <c r="BCB8" s="473"/>
      <c r="BCC8" s="473"/>
      <c r="BCD8" s="473"/>
      <c r="BCE8" s="473"/>
      <c r="BCF8" s="473"/>
      <c r="BCG8" s="473"/>
      <c r="BCH8" s="473"/>
      <c r="BCI8" s="473"/>
      <c r="BCJ8" s="473"/>
      <c r="BCK8" s="473"/>
      <c r="BCL8" s="473"/>
      <c r="BCM8" s="473"/>
      <c r="BCN8" s="473"/>
      <c r="BCO8" s="473"/>
      <c r="BCP8" s="473"/>
      <c r="BCQ8" s="473"/>
      <c r="BCR8" s="473"/>
      <c r="BCS8" s="473"/>
      <c r="BCT8" s="473"/>
      <c r="BCU8" s="473"/>
      <c r="BCV8" s="473"/>
      <c r="BCW8" s="473"/>
      <c r="BCX8" s="473"/>
      <c r="BCY8" s="473"/>
      <c r="BCZ8" s="473"/>
      <c r="BDA8" s="473"/>
      <c r="BDB8" s="473"/>
      <c r="BDC8" s="473"/>
      <c r="BDD8" s="473"/>
      <c r="BDE8" s="473"/>
      <c r="BDF8" s="473"/>
      <c r="BDG8" s="473"/>
      <c r="BDH8" s="473"/>
      <c r="BDI8" s="473"/>
      <c r="BDJ8" s="473"/>
      <c r="BDK8" s="473"/>
      <c r="BDL8" s="473"/>
      <c r="BDM8" s="473"/>
      <c r="BDN8" s="473"/>
      <c r="BDO8" s="473"/>
      <c r="BDP8" s="473"/>
      <c r="BDQ8" s="473"/>
      <c r="BDR8" s="473"/>
      <c r="BDS8" s="473"/>
      <c r="BDT8" s="473"/>
      <c r="BDU8" s="473"/>
      <c r="BDV8" s="473"/>
      <c r="BDW8" s="473"/>
      <c r="BDX8" s="473"/>
      <c r="BDY8" s="473"/>
      <c r="BDZ8" s="473"/>
      <c r="BEA8" s="473"/>
      <c r="BEB8" s="473"/>
      <c r="BEC8" s="473"/>
      <c r="BED8" s="473"/>
      <c r="BEE8" s="473"/>
      <c r="BEF8" s="473"/>
      <c r="BEG8" s="473"/>
      <c r="BEH8" s="473"/>
      <c r="BEI8" s="473"/>
      <c r="BEJ8" s="473"/>
      <c r="BEK8" s="473"/>
      <c r="BEL8" s="473"/>
      <c r="BEM8" s="473"/>
      <c r="BEN8" s="473"/>
      <c r="BEO8" s="473"/>
      <c r="BEP8" s="473"/>
      <c r="BEQ8" s="473"/>
      <c r="BER8" s="473"/>
      <c r="BES8" s="473"/>
      <c r="BET8" s="473"/>
      <c r="BEU8" s="473"/>
      <c r="BEV8" s="473"/>
      <c r="BEW8" s="473"/>
      <c r="BEX8" s="473"/>
      <c r="BEY8" s="473"/>
      <c r="BEZ8" s="473"/>
      <c r="BFA8" s="473"/>
      <c r="BFB8" s="473"/>
      <c r="BFC8" s="473"/>
      <c r="BFD8" s="473"/>
      <c r="BFE8" s="473"/>
      <c r="BFF8" s="473"/>
      <c r="BFG8" s="473"/>
      <c r="BFH8" s="473"/>
      <c r="BFI8" s="473"/>
      <c r="BFJ8" s="473"/>
      <c r="BFK8" s="473"/>
      <c r="BFL8" s="473"/>
      <c r="BFM8" s="473"/>
      <c r="BFN8" s="473"/>
      <c r="BFO8" s="473"/>
      <c r="BFP8" s="473"/>
      <c r="BFQ8" s="473"/>
      <c r="BFR8" s="473"/>
      <c r="BFS8" s="473"/>
      <c r="BFT8" s="473"/>
      <c r="BFU8" s="473"/>
      <c r="BFV8" s="473"/>
      <c r="BFW8" s="473"/>
      <c r="BFX8" s="473"/>
      <c r="BFY8" s="473"/>
      <c r="BFZ8" s="473"/>
      <c r="BGA8" s="473"/>
      <c r="BGB8" s="473"/>
      <c r="BGC8" s="473"/>
      <c r="BGD8" s="473"/>
      <c r="BGE8" s="473"/>
      <c r="BGF8" s="473"/>
      <c r="BGG8" s="473"/>
      <c r="BGH8" s="473"/>
      <c r="BGI8" s="473"/>
      <c r="BGJ8" s="473"/>
      <c r="BGK8" s="473"/>
      <c r="BGL8" s="473"/>
      <c r="BGM8" s="473"/>
      <c r="BGN8" s="473"/>
      <c r="BGO8" s="473"/>
      <c r="BGP8" s="473"/>
      <c r="BGQ8" s="473"/>
      <c r="BGR8" s="473"/>
      <c r="BGS8" s="473"/>
      <c r="BGT8" s="473"/>
      <c r="BGU8" s="473"/>
      <c r="BGV8" s="473"/>
      <c r="BGW8" s="473"/>
      <c r="BGX8" s="473"/>
      <c r="BGY8" s="473"/>
      <c r="BGZ8" s="473"/>
      <c r="BHA8" s="473"/>
      <c r="BHB8" s="473"/>
      <c r="BHC8" s="473"/>
      <c r="BHD8" s="473"/>
      <c r="BHE8" s="473"/>
      <c r="BHF8" s="473"/>
      <c r="BHG8" s="473"/>
      <c r="BHH8" s="473"/>
      <c r="BHI8" s="473"/>
      <c r="BHJ8" s="473"/>
      <c r="BHK8" s="473"/>
      <c r="BHL8" s="473"/>
      <c r="BHM8" s="473"/>
      <c r="BHN8" s="473"/>
      <c r="BHO8" s="473"/>
      <c r="BHP8" s="473"/>
      <c r="BHQ8" s="473"/>
      <c r="BHR8" s="473"/>
      <c r="BHS8" s="473"/>
      <c r="BHT8" s="473"/>
      <c r="BHU8" s="473"/>
      <c r="BHV8" s="473"/>
      <c r="BHW8" s="473"/>
      <c r="BHX8" s="473"/>
      <c r="BHY8" s="473"/>
      <c r="BHZ8" s="473"/>
      <c r="BIA8" s="473"/>
      <c r="BIB8" s="473"/>
      <c r="BIC8" s="473"/>
      <c r="BID8" s="473"/>
      <c r="BIE8" s="473"/>
      <c r="BIF8" s="473"/>
      <c r="BIG8" s="473"/>
      <c r="BIH8" s="473"/>
      <c r="BII8" s="473"/>
      <c r="BIJ8" s="473"/>
      <c r="BIK8" s="473"/>
      <c r="BIL8" s="473"/>
      <c r="BIM8" s="473"/>
      <c r="BIN8" s="473"/>
      <c r="BIO8" s="473"/>
      <c r="BIP8" s="473"/>
      <c r="BIQ8" s="473"/>
      <c r="BIR8" s="473"/>
      <c r="BIS8" s="473"/>
      <c r="BIT8" s="473"/>
      <c r="BIU8" s="473"/>
      <c r="BIV8" s="473"/>
      <c r="BIW8" s="473"/>
      <c r="BIX8" s="473"/>
      <c r="BIY8" s="473"/>
      <c r="BIZ8" s="473"/>
      <c r="BJA8" s="473"/>
      <c r="BJB8" s="473"/>
      <c r="BJC8" s="473"/>
      <c r="BJD8" s="473"/>
      <c r="BJE8" s="473"/>
      <c r="BJF8" s="473"/>
      <c r="BJG8" s="473"/>
      <c r="BJH8" s="473"/>
      <c r="BJI8" s="473"/>
      <c r="BJJ8" s="473"/>
      <c r="BJK8" s="473"/>
      <c r="BJL8" s="473"/>
      <c r="BJM8" s="473"/>
      <c r="BJN8" s="473"/>
      <c r="BJO8" s="473"/>
      <c r="BJP8" s="473"/>
      <c r="BJQ8" s="473"/>
      <c r="BJR8" s="473"/>
      <c r="BJS8" s="473"/>
      <c r="BJT8" s="473"/>
      <c r="BJU8" s="473"/>
      <c r="BJV8" s="473"/>
      <c r="BJW8" s="473"/>
      <c r="BJX8" s="473"/>
      <c r="BJY8" s="473"/>
      <c r="BJZ8" s="473"/>
      <c r="BKA8" s="473"/>
      <c r="BKB8" s="473"/>
      <c r="BKC8" s="473"/>
      <c r="BKD8" s="473"/>
      <c r="BKE8" s="473"/>
      <c r="BKF8" s="473"/>
      <c r="BKG8" s="473"/>
      <c r="BKH8" s="473"/>
      <c r="BKI8" s="473"/>
      <c r="BKJ8" s="473"/>
      <c r="BKK8" s="473"/>
      <c r="BKL8" s="473"/>
      <c r="BKM8" s="473"/>
      <c r="BKN8" s="473"/>
      <c r="BKO8" s="473"/>
      <c r="BKP8" s="473"/>
      <c r="BKQ8" s="473"/>
      <c r="BKR8" s="473"/>
      <c r="BKS8" s="473"/>
      <c r="BKT8" s="473"/>
      <c r="BKU8" s="473"/>
      <c r="BKV8" s="473"/>
      <c r="BKW8" s="473"/>
      <c r="BKX8" s="473"/>
      <c r="BKY8" s="473"/>
      <c r="BKZ8" s="473"/>
      <c r="BLA8" s="473"/>
      <c r="BLB8" s="473"/>
      <c r="BLC8" s="473"/>
      <c r="BLD8" s="473"/>
      <c r="BLE8" s="473"/>
      <c r="BLF8" s="473"/>
      <c r="BLG8" s="473"/>
      <c r="BLH8" s="473"/>
      <c r="BLI8" s="473"/>
      <c r="BLJ8" s="473"/>
      <c r="BLK8" s="473"/>
      <c r="BLL8" s="473"/>
      <c r="BLM8" s="473"/>
      <c r="BLN8" s="473"/>
      <c r="BLO8" s="473"/>
      <c r="BLP8" s="473"/>
      <c r="BLQ8" s="473"/>
      <c r="BLR8" s="473"/>
      <c r="BLS8" s="473"/>
      <c r="BLT8" s="473"/>
      <c r="BLU8" s="473"/>
      <c r="BLV8" s="473"/>
      <c r="BLW8" s="473"/>
      <c r="BLX8" s="473"/>
      <c r="BLY8" s="473"/>
      <c r="BLZ8" s="473"/>
      <c r="BMA8" s="473"/>
      <c r="BMB8" s="473"/>
      <c r="BMC8" s="473"/>
      <c r="BMD8" s="473"/>
      <c r="BME8" s="473"/>
      <c r="BMF8" s="473"/>
      <c r="BMG8" s="473"/>
      <c r="BMH8" s="473"/>
      <c r="BMI8" s="473"/>
      <c r="BMJ8" s="473"/>
      <c r="BMK8" s="473"/>
      <c r="BML8" s="473"/>
      <c r="BMM8" s="473"/>
      <c r="BMN8" s="473"/>
      <c r="BMO8" s="473"/>
      <c r="BMP8" s="473"/>
      <c r="BMQ8" s="473"/>
      <c r="BMR8" s="473"/>
      <c r="BMS8" s="473"/>
      <c r="BMT8" s="473"/>
      <c r="BMU8" s="473"/>
      <c r="BMV8" s="473"/>
      <c r="BMW8" s="473"/>
      <c r="BMX8" s="473"/>
      <c r="BMY8" s="473"/>
      <c r="BMZ8" s="473"/>
      <c r="BNA8" s="473"/>
      <c r="BNB8" s="473"/>
      <c r="BNC8" s="473"/>
      <c r="BND8" s="473"/>
      <c r="BNE8" s="473"/>
      <c r="BNF8" s="473"/>
      <c r="BNG8" s="473"/>
      <c r="BNH8" s="473"/>
      <c r="BNI8" s="473"/>
      <c r="BNJ8" s="473"/>
      <c r="BNK8" s="473"/>
      <c r="BNL8" s="473"/>
      <c r="BNM8" s="473"/>
      <c r="BNN8" s="473"/>
      <c r="BNO8" s="473"/>
      <c r="BNP8" s="473"/>
      <c r="BNQ8" s="473"/>
      <c r="BNR8" s="473"/>
      <c r="BNS8" s="473"/>
      <c r="BNT8" s="473"/>
      <c r="BNU8" s="473"/>
      <c r="BNV8" s="473"/>
      <c r="BNW8" s="473"/>
      <c r="BNX8" s="473"/>
      <c r="BNY8" s="473"/>
      <c r="BNZ8" s="473"/>
      <c r="BOA8" s="473"/>
      <c r="BOB8" s="473"/>
      <c r="BOC8" s="473"/>
      <c r="BOD8" s="473"/>
      <c r="BOE8" s="473"/>
      <c r="BOF8" s="473"/>
      <c r="BOG8" s="473"/>
      <c r="BOH8" s="473"/>
      <c r="BOI8" s="473"/>
      <c r="BOJ8" s="473"/>
      <c r="BOK8" s="473"/>
      <c r="BOL8" s="473"/>
      <c r="BOM8" s="473"/>
      <c r="BON8" s="473"/>
      <c r="BOO8" s="473"/>
      <c r="BOP8" s="473"/>
      <c r="BOQ8" s="473"/>
      <c r="BOR8" s="473"/>
      <c r="BOS8" s="473"/>
      <c r="BOT8" s="473"/>
      <c r="BOU8" s="473"/>
      <c r="BOV8" s="473"/>
      <c r="BOW8" s="473"/>
      <c r="BOX8" s="473"/>
      <c r="BOY8" s="473"/>
      <c r="BOZ8" s="473"/>
      <c r="BPA8" s="473"/>
      <c r="BPB8" s="473"/>
      <c r="BPC8" s="473"/>
      <c r="BPD8" s="473"/>
      <c r="BPE8" s="473"/>
      <c r="BPF8" s="473"/>
      <c r="BPG8" s="473"/>
      <c r="BPH8" s="473"/>
      <c r="BPI8" s="473"/>
      <c r="BPJ8" s="473"/>
      <c r="BPK8" s="473"/>
      <c r="BPL8" s="473"/>
      <c r="BPM8" s="473"/>
      <c r="BPN8" s="473"/>
      <c r="BPO8" s="473"/>
      <c r="BPP8" s="473"/>
      <c r="BPQ8" s="473"/>
      <c r="BPR8" s="473"/>
      <c r="BPS8" s="473"/>
      <c r="BPT8" s="473"/>
      <c r="BPU8" s="473"/>
      <c r="BPV8" s="473"/>
      <c r="BPW8" s="473"/>
      <c r="BPX8" s="473"/>
      <c r="BPY8" s="473"/>
      <c r="BPZ8" s="473"/>
      <c r="BQA8" s="473"/>
      <c r="BQB8" s="473"/>
      <c r="BQC8" s="473"/>
      <c r="BQD8" s="473"/>
      <c r="BQE8" s="473"/>
      <c r="BQF8" s="473"/>
      <c r="BQG8" s="473"/>
      <c r="BQH8" s="473"/>
      <c r="BQI8" s="473"/>
      <c r="BQJ8" s="473"/>
      <c r="BQK8" s="473"/>
      <c r="BQL8" s="473"/>
      <c r="BQM8" s="473"/>
      <c r="BQN8" s="473"/>
      <c r="BQO8" s="473"/>
      <c r="BQP8" s="473"/>
      <c r="BQQ8" s="473"/>
      <c r="BQR8" s="473"/>
      <c r="BQS8" s="473"/>
      <c r="BQT8" s="473"/>
      <c r="BQU8" s="473"/>
      <c r="BQV8" s="473"/>
      <c r="BQW8" s="473"/>
      <c r="BQX8" s="473"/>
      <c r="BQY8" s="473"/>
      <c r="BQZ8" s="473"/>
      <c r="BRA8" s="473"/>
      <c r="BRB8" s="473"/>
      <c r="BRC8" s="473"/>
      <c r="BRD8" s="473"/>
      <c r="BRE8" s="473"/>
      <c r="BRF8" s="473"/>
      <c r="BRG8" s="473"/>
      <c r="BRH8" s="473"/>
      <c r="BRI8" s="473"/>
      <c r="BRJ8" s="473"/>
      <c r="BRK8" s="473"/>
      <c r="BRL8" s="473"/>
      <c r="BRM8" s="473"/>
      <c r="BRN8" s="473"/>
      <c r="BRO8" s="473"/>
      <c r="BRP8" s="473"/>
      <c r="BRQ8" s="473"/>
      <c r="BRR8" s="473"/>
      <c r="BRS8" s="473"/>
      <c r="BRT8" s="473"/>
      <c r="BRU8" s="473"/>
      <c r="BRV8" s="473"/>
      <c r="BRW8" s="473"/>
      <c r="BRX8" s="473"/>
      <c r="BRY8" s="473"/>
      <c r="BRZ8" s="473"/>
      <c r="BSA8" s="473"/>
      <c r="BSB8" s="473"/>
      <c r="BSC8" s="473"/>
      <c r="BSD8" s="473"/>
      <c r="BSE8" s="473"/>
      <c r="BSF8" s="473"/>
      <c r="BSG8" s="473"/>
      <c r="BSH8" s="473"/>
      <c r="BSI8" s="473"/>
      <c r="BSJ8" s="473"/>
      <c r="BSK8" s="473"/>
      <c r="BSL8" s="473"/>
      <c r="BSM8" s="473"/>
      <c r="BSN8" s="473"/>
      <c r="BSO8" s="473"/>
      <c r="BSP8" s="473"/>
      <c r="BSQ8" s="473"/>
      <c r="BSR8" s="473"/>
      <c r="BSS8" s="473"/>
      <c r="BST8" s="473"/>
      <c r="BSU8" s="473"/>
      <c r="BSV8" s="473"/>
      <c r="BSW8" s="473"/>
      <c r="BSX8" s="473"/>
      <c r="BSY8" s="473"/>
      <c r="BSZ8" s="473"/>
      <c r="BTA8" s="473"/>
      <c r="BTB8" s="473"/>
      <c r="BTC8" s="473"/>
      <c r="BTD8" s="473"/>
      <c r="BTE8" s="473"/>
      <c r="BTF8" s="473"/>
      <c r="BTG8" s="473"/>
      <c r="BTH8" s="473"/>
      <c r="BTI8" s="473"/>
      <c r="BTJ8" s="473"/>
      <c r="BTK8" s="473"/>
      <c r="BTL8" s="473"/>
      <c r="BTM8" s="473"/>
      <c r="BTN8" s="473"/>
      <c r="BTO8" s="473"/>
      <c r="BTP8" s="473"/>
      <c r="BTQ8" s="473"/>
      <c r="BTR8" s="473"/>
      <c r="BTS8" s="473"/>
      <c r="BTT8" s="473"/>
      <c r="BTU8" s="473"/>
      <c r="BTV8" s="473"/>
      <c r="BTW8" s="473"/>
      <c r="BTX8" s="473"/>
      <c r="BTY8" s="473"/>
      <c r="BTZ8" s="473"/>
      <c r="BUA8" s="473"/>
      <c r="BUB8" s="473"/>
      <c r="BUC8" s="473"/>
      <c r="BUD8" s="473"/>
      <c r="BUE8" s="473"/>
      <c r="BUF8" s="473"/>
      <c r="BUG8" s="473"/>
      <c r="BUH8" s="473"/>
      <c r="BUI8" s="473"/>
      <c r="BUJ8" s="473"/>
      <c r="BUK8" s="473"/>
      <c r="BUL8" s="473"/>
      <c r="BUM8" s="473"/>
      <c r="BUN8" s="473"/>
      <c r="BUO8" s="473"/>
      <c r="BUP8" s="473"/>
      <c r="BUQ8" s="473"/>
      <c r="BUR8" s="473"/>
      <c r="BUS8" s="473"/>
      <c r="BUT8" s="473"/>
      <c r="BUU8" s="473"/>
      <c r="BUV8" s="473"/>
      <c r="BUW8" s="473"/>
      <c r="BUX8" s="473"/>
      <c r="BUY8" s="473"/>
      <c r="BUZ8" s="473"/>
      <c r="BVA8" s="473"/>
      <c r="BVB8" s="473"/>
      <c r="BVC8" s="473"/>
      <c r="BVD8" s="473"/>
      <c r="BVE8" s="473"/>
      <c r="BVF8" s="473"/>
      <c r="BVG8" s="473"/>
      <c r="BVH8" s="473"/>
      <c r="BVI8" s="473"/>
      <c r="BVJ8" s="473"/>
      <c r="BVK8" s="473"/>
      <c r="BVL8" s="473"/>
      <c r="BVM8" s="473"/>
      <c r="BVN8" s="473"/>
      <c r="BVO8" s="473"/>
      <c r="BVP8" s="473"/>
      <c r="BVQ8" s="473"/>
      <c r="BVR8" s="473"/>
      <c r="BVS8" s="473"/>
      <c r="BVT8" s="473"/>
      <c r="BVU8" s="473"/>
      <c r="BVV8" s="473"/>
      <c r="BVW8" s="473"/>
      <c r="BVX8" s="473"/>
      <c r="BVY8" s="473"/>
      <c r="BVZ8" s="473"/>
      <c r="BWA8" s="473"/>
      <c r="BWB8" s="473"/>
      <c r="BWC8" s="473"/>
      <c r="BWD8" s="473"/>
      <c r="BWE8" s="473"/>
      <c r="BWF8" s="473"/>
      <c r="BWG8" s="473"/>
      <c r="BWH8" s="473"/>
      <c r="BWI8" s="473"/>
      <c r="BWJ8" s="473"/>
      <c r="BWK8" s="473"/>
      <c r="BWL8" s="473"/>
      <c r="BWM8" s="473"/>
      <c r="BWN8" s="473"/>
      <c r="BWO8" s="473"/>
      <c r="BWP8" s="473"/>
      <c r="BWQ8" s="473"/>
      <c r="BWR8" s="473"/>
      <c r="BWS8" s="473"/>
      <c r="BWT8" s="473"/>
      <c r="BWU8" s="473"/>
      <c r="BWV8" s="473"/>
      <c r="BWW8" s="473"/>
      <c r="BWX8" s="473"/>
      <c r="BWY8" s="473"/>
      <c r="BWZ8" s="473"/>
      <c r="BXA8" s="473"/>
      <c r="BXB8" s="473"/>
      <c r="BXC8" s="473"/>
      <c r="BXD8" s="473"/>
      <c r="BXE8" s="473"/>
      <c r="BXF8" s="473"/>
      <c r="BXG8" s="473"/>
      <c r="BXH8" s="473"/>
      <c r="BXI8" s="473"/>
      <c r="BXJ8" s="473"/>
      <c r="BXK8" s="473"/>
      <c r="BXL8" s="473"/>
      <c r="BXM8" s="473"/>
      <c r="BXN8" s="473"/>
      <c r="BXO8" s="473"/>
      <c r="BXP8" s="473"/>
      <c r="BXQ8" s="473"/>
      <c r="BXR8" s="473"/>
      <c r="BXS8" s="473"/>
      <c r="BXT8" s="473"/>
      <c r="BXU8" s="473"/>
      <c r="BXV8" s="473"/>
      <c r="BXW8" s="473"/>
      <c r="BXX8" s="473"/>
      <c r="BXY8" s="473"/>
      <c r="BXZ8" s="473"/>
      <c r="BYA8" s="473"/>
      <c r="BYB8" s="473"/>
      <c r="BYC8" s="473"/>
      <c r="BYD8" s="473"/>
      <c r="BYE8" s="473"/>
      <c r="BYF8" s="473"/>
      <c r="BYG8" s="473"/>
      <c r="BYH8" s="473"/>
      <c r="BYI8" s="473"/>
      <c r="BYJ8" s="473"/>
      <c r="BYK8" s="473"/>
      <c r="BYL8" s="473"/>
      <c r="BYM8" s="473"/>
      <c r="BYN8" s="473"/>
      <c r="BYO8" s="473"/>
      <c r="BYP8" s="473"/>
      <c r="BYQ8" s="473"/>
      <c r="BYR8" s="473"/>
      <c r="BYS8" s="473"/>
      <c r="BYT8" s="473"/>
      <c r="BYU8" s="473"/>
      <c r="BYV8" s="473"/>
      <c r="BYW8" s="473"/>
      <c r="BYX8" s="473"/>
      <c r="BYY8" s="473"/>
      <c r="BYZ8" s="473"/>
      <c r="BZA8" s="473"/>
      <c r="BZB8" s="473"/>
      <c r="BZC8" s="473"/>
      <c r="BZD8" s="473"/>
      <c r="BZE8" s="473"/>
      <c r="BZF8" s="473"/>
      <c r="BZG8" s="473"/>
      <c r="BZH8" s="473"/>
      <c r="BZI8" s="473"/>
      <c r="BZJ8" s="473"/>
      <c r="BZK8" s="473"/>
      <c r="BZL8" s="473"/>
      <c r="BZM8" s="473"/>
      <c r="BZN8" s="473"/>
      <c r="BZO8" s="473"/>
      <c r="BZP8" s="473"/>
      <c r="BZQ8" s="473"/>
      <c r="BZR8" s="473"/>
      <c r="BZS8" s="473"/>
      <c r="BZT8" s="473"/>
      <c r="BZU8" s="473"/>
      <c r="BZV8" s="473"/>
      <c r="BZW8" s="473"/>
      <c r="BZX8" s="473"/>
      <c r="BZY8" s="473"/>
      <c r="BZZ8" s="473"/>
      <c r="CAA8" s="473"/>
      <c r="CAB8" s="473"/>
      <c r="CAC8" s="473"/>
      <c r="CAD8" s="473"/>
      <c r="CAE8" s="473"/>
      <c r="CAF8" s="473"/>
      <c r="CAG8" s="473"/>
      <c r="CAH8" s="473"/>
      <c r="CAI8" s="473"/>
      <c r="CAJ8" s="473"/>
      <c r="CAK8" s="473"/>
      <c r="CAL8" s="473"/>
      <c r="CAM8" s="473"/>
      <c r="CAN8" s="473"/>
      <c r="CAO8" s="473"/>
      <c r="CAP8" s="473"/>
      <c r="CAQ8" s="473"/>
      <c r="CAR8" s="473"/>
      <c r="CAS8" s="473"/>
      <c r="CAT8" s="473"/>
      <c r="CAU8" s="473"/>
      <c r="CAV8" s="473"/>
      <c r="CAW8" s="473"/>
      <c r="CAX8" s="473"/>
      <c r="CAY8" s="473"/>
      <c r="CAZ8" s="473"/>
      <c r="CBA8" s="473"/>
      <c r="CBB8" s="473"/>
      <c r="CBC8" s="473"/>
      <c r="CBD8" s="473"/>
      <c r="CBE8" s="473"/>
      <c r="CBF8" s="473"/>
      <c r="CBG8" s="473"/>
      <c r="CBH8" s="473"/>
      <c r="CBI8" s="473"/>
      <c r="CBJ8" s="473"/>
      <c r="CBK8" s="473"/>
      <c r="CBL8" s="473"/>
      <c r="CBM8" s="473"/>
      <c r="CBN8" s="473"/>
      <c r="CBO8" s="473"/>
      <c r="CBP8" s="473"/>
      <c r="CBQ8" s="473"/>
      <c r="CBR8" s="473"/>
      <c r="CBS8" s="473"/>
      <c r="CBT8" s="473"/>
      <c r="CBU8" s="473"/>
      <c r="CBV8" s="473"/>
      <c r="CBW8" s="473"/>
      <c r="CBX8" s="473"/>
      <c r="CBY8" s="473"/>
      <c r="CBZ8" s="473"/>
      <c r="CCA8" s="473"/>
      <c r="CCB8" s="473"/>
      <c r="CCC8" s="473"/>
      <c r="CCD8" s="473"/>
      <c r="CCE8" s="473"/>
      <c r="CCF8" s="473"/>
      <c r="CCG8" s="473"/>
      <c r="CCH8" s="473"/>
      <c r="CCI8" s="473"/>
      <c r="CCJ8" s="473"/>
      <c r="CCK8" s="473"/>
      <c r="CCL8" s="473"/>
      <c r="CCM8" s="473"/>
      <c r="CCN8" s="473"/>
      <c r="CCO8" s="473"/>
      <c r="CCP8" s="473"/>
      <c r="CCQ8" s="473"/>
      <c r="CCR8" s="473"/>
      <c r="CCS8" s="473"/>
      <c r="CCT8" s="473"/>
      <c r="CCU8" s="473"/>
      <c r="CCV8" s="473"/>
      <c r="CCW8" s="473"/>
      <c r="CCX8" s="473"/>
      <c r="CCY8" s="473"/>
      <c r="CCZ8" s="473"/>
      <c r="CDA8" s="473"/>
      <c r="CDB8" s="473"/>
      <c r="CDC8" s="473"/>
      <c r="CDD8" s="473"/>
      <c r="CDE8" s="473"/>
      <c r="CDF8" s="473"/>
      <c r="CDG8" s="473"/>
      <c r="CDH8" s="473"/>
      <c r="CDI8" s="473"/>
      <c r="CDJ8" s="473"/>
      <c r="CDK8" s="473"/>
      <c r="CDL8" s="473"/>
      <c r="CDM8" s="473"/>
      <c r="CDN8" s="473"/>
      <c r="CDO8" s="473"/>
      <c r="CDP8" s="473"/>
      <c r="CDQ8" s="473"/>
      <c r="CDR8" s="473"/>
      <c r="CDS8" s="473"/>
      <c r="CDT8" s="473"/>
      <c r="CDU8" s="473"/>
      <c r="CDV8" s="473"/>
      <c r="CDW8" s="473"/>
      <c r="CDX8" s="473"/>
      <c r="CDY8" s="473"/>
      <c r="CDZ8" s="473"/>
      <c r="CEA8" s="473"/>
      <c r="CEB8" s="473"/>
      <c r="CEC8" s="473"/>
      <c r="CED8" s="473"/>
      <c r="CEE8" s="473"/>
      <c r="CEF8" s="473"/>
      <c r="CEG8" s="473"/>
      <c r="CEH8" s="473"/>
      <c r="CEI8" s="473"/>
      <c r="CEJ8" s="473"/>
      <c r="CEK8" s="473"/>
      <c r="CEL8" s="473"/>
      <c r="CEM8" s="473"/>
      <c r="CEN8" s="473"/>
      <c r="CEO8" s="473"/>
      <c r="CEP8" s="473"/>
      <c r="CEQ8" s="473"/>
      <c r="CER8" s="473"/>
      <c r="CES8" s="473"/>
      <c r="CET8" s="473"/>
      <c r="CEU8" s="473"/>
      <c r="CEV8" s="473"/>
      <c r="CEW8" s="473"/>
      <c r="CEX8" s="473"/>
      <c r="CEY8" s="473"/>
      <c r="CEZ8" s="473"/>
      <c r="CFA8" s="473"/>
      <c r="CFB8" s="473"/>
      <c r="CFC8" s="473"/>
      <c r="CFD8" s="473"/>
      <c r="CFE8" s="473"/>
      <c r="CFF8" s="473"/>
      <c r="CFG8" s="473"/>
      <c r="CFH8" s="473"/>
      <c r="CFI8" s="473"/>
      <c r="CFJ8" s="473"/>
      <c r="CFK8" s="473"/>
      <c r="CFL8" s="473"/>
      <c r="CFM8" s="473"/>
      <c r="CFN8" s="473"/>
      <c r="CFO8" s="473"/>
      <c r="CFP8" s="473"/>
      <c r="CFQ8" s="473"/>
      <c r="CFR8" s="473"/>
      <c r="CFS8" s="473"/>
      <c r="CFT8" s="473"/>
      <c r="CFU8" s="473"/>
      <c r="CFV8" s="473"/>
      <c r="CFW8" s="473"/>
      <c r="CFX8" s="473"/>
      <c r="CFY8" s="473"/>
      <c r="CFZ8" s="473"/>
      <c r="CGA8" s="473"/>
      <c r="CGB8" s="473"/>
      <c r="CGC8" s="473"/>
      <c r="CGD8" s="473"/>
      <c r="CGE8" s="473"/>
      <c r="CGF8" s="473"/>
      <c r="CGG8" s="473"/>
      <c r="CGH8" s="473"/>
      <c r="CGI8" s="473"/>
      <c r="CGJ8" s="473"/>
      <c r="CGK8" s="473"/>
      <c r="CGL8" s="473"/>
      <c r="CGM8" s="473"/>
      <c r="CGN8" s="473"/>
      <c r="CGO8" s="473"/>
      <c r="CGP8" s="473"/>
      <c r="CGQ8" s="473"/>
      <c r="CGR8" s="473"/>
      <c r="CGS8" s="473"/>
      <c r="CGT8" s="473"/>
      <c r="CGU8" s="473"/>
      <c r="CGV8" s="473"/>
      <c r="CGW8" s="473"/>
      <c r="CGX8" s="473"/>
      <c r="CGY8" s="473"/>
      <c r="CGZ8" s="473"/>
      <c r="CHA8" s="473"/>
      <c r="CHB8" s="473"/>
      <c r="CHC8" s="473"/>
      <c r="CHD8" s="473"/>
      <c r="CHE8" s="473"/>
      <c r="CHF8" s="473"/>
      <c r="CHG8" s="473"/>
      <c r="CHH8" s="473"/>
      <c r="CHI8" s="473"/>
      <c r="CHJ8" s="473"/>
      <c r="CHK8" s="473"/>
      <c r="CHL8" s="473"/>
      <c r="CHM8" s="473"/>
      <c r="CHN8" s="473"/>
      <c r="CHO8" s="473"/>
      <c r="CHP8" s="473"/>
      <c r="CHQ8" s="473"/>
      <c r="CHR8" s="473"/>
      <c r="CHS8" s="473"/>
      <c r="CHT8" s="473"/>
      <c r="CHU8" s="473"/>
      <c r="CHV8" s="473"/>
      <c r="CHW8" s="473"/>
      <c r="CHX8" s="473"/>
      <c r="CHY8" s="473"/>
      <c r="CHZ8" s="473"/>
      <c r="CIA8" s="473"/>
      <c r="CIB8" s="473"/>
      <c r="CIC8" s="473"/>
      <c r="CID8" s="473"/>
      <c r="CIE8" s="473"/>
      <c r="CIF8" s="473"/>
      <c r="CIG8" s="473"/>
      <c r="CIH8" s="473"/>
      <c r="CII8" s="473"/>
      <c r="CIJ8" s="473"/>
      <c r="CIK8" s="473"/>
      <c r="CIL8" s="473"/>
      <c r="CIM8" s="473"/>
      <c r="CIN8" s="473"/>
      <c r="CIO8" s="473"/>
      <c r="CIP8" s="473"/>
      <c r="CIQ8" s="473"/>
      <c r="CIR8" s="473"/>
      <c r="CIS8" s="473"/>
      <c r="CIT8" s="473"/>
      <c r="CIU8" s="473"/>
      <c r="CIV8" s="473"/>
      <c r="CIW8" s="473"/>
      <c r="CIX8" s="473"/>
      <c r="CIY8" s="473"/>
      <c r="CIZ8" s="473"/>
      <c r="CJA8" s="473"/>
      <c r="CJB8" s="473"/>
      <c r="CJC8" s="473"/>
      <c r="CJD8" s="473"/>
      <c r="CJE8" s="473"/>
      <c r="CJF8" s="473"/>
      <c r="CJG8" s="473"/>
      <c r="CJH8" s="473"/>
      <c r="CJI8" s="473"/>
      <c r="CJJ8" s="473"/>
      <c r="CJK8" s="473"/>
      <c r="CJL8" s="473"/>
      <c r="CJM8" s="473"/>
      <c r="CJN8" s="473"/>
      <c r="CJO8" s="473"/>
      <c r="CJP8" s="473"/>
      <c r="CJQ8" s="473"/>
      <c r="CJR8" s="473"/>
      <c r="CJS8" s="473"/>
      <c r="CJT8" s="473"/>
      <c r="CJU8" s="473"/>
      <c r="CJV8" s="473"/>
      <c r="CJW8" s="473"/>
      <c r="CJX8" s="473"/>
      <c r="CJY8" s="473"/>
      <c r="CJZ8" s="473"/>
      <c r="CKA8" s="473"/>
      <c r="CKB8" s="473"/>
      <c r="CKC8" s="473"/>
      <c r="CKD8" s="473"/>
      <c r="CKE8" s="473"/>
      <c r="CKF8" s="473"/>
      <c r="CKG8" s="473"/>
      <c r="CKH8" s="473"/>
      <c r="CKI8" s="473"/>
      <c r="CKJ8" s="473"/>
      <c r="CKK8" s="473"/>
      <c r="CKL8" s="473"/>
      <c r="CKM8" s="473"/>
      <c r="CKN8" s="473"/>
      <c r="CKO8" s="473"/>
      <c r="CKP8" s="473"/>
      <c r="CKQ8" s="473"/>
      <c r="CKR8" s="473"/>
      <c r="CKS8" s="473"/>
      <c r="CKT8" s="473"/>
      <c r="CKU8" s="473"/>
      <c r="CKV8" s="473"/>
      <c r="CKW8" s="473"/>
      <c r="CKX8" s="473"/>
      <c r="CKY8" s="473"/>
      <c r="CKZ8" s="473"/>
      <c r="CLA8" s="473"/>
      <c r="CLB8" s="473"/>
      <c r="CLC8" s="473"/>
      <c r="CLD8" s="473"/>
      <c r="CLE8" s="473"/>
      <c r="CLF8" s="473"/>
      <c r="CLG8" s="473"/>
      <c r="CLH8" s="473"/>
      <c r="CLI8" s="473"/>
      <c r="CLJ8" s="473"/>
      <c r="CLK8" s="473"/>
      <c r="CLL8" s="473"/>
      <c r="CLM8" s="473"/>
      <c r="CLN8" s="473"/>
      <c r="CLO8" s="473"/>
      <c r="CLP8" s="473"/>
      <c r="CLQ8" s="473"/>
      <c r="CLR8" s="473"/>
      <c r="CLS8" s="473"/>
      <c r="CLT8" s="473"/>
      <c r="CLU8" s="473"/>
      <c r="CLV8" s="473"/>
      <c r="CLW8" s="473"/>
      <c r="CLX8" s="473"/>
      <c r="CLY8" s="473"/>
      <c r="CLZ8" s="473"/>
      <c r="CMA8" s="473"/>
      <c r="CMB8" s="473"/>
      <c r="CMC8" s="473"/>
      <c r="CMD8" s="473"/>
      <c r="CME8" s="473"/>
      <c r="CMF8" s="473"/>
      <c r="CMG8" s="473"/>
      <c r="CMH8" s="473"/>
      <c r="CMI8" s="473"/>
      <c r="CMJ8" s="473"/>
      <c r="CMK8" s="473"/>
      <c r="CML8" s="473"/>
      <c r="CMM8" s="473"/>
      <c r="CMN8" s="473"/>
      <c r="CMO8" s="473"/>
      <c r="CMP8" s="473"/>
      <c r="CMQ8" s="473"/>
      <c r="CMR8" s="473"/>
      <c r="CMS8" s="473"/>
      <c r="CMT8" s="473"/>
      <c r="CMU8" s="473"/>
      <c r="CMV8" s="473"/>
      <c r="CMW8" s="473"/>
      <c r="CMX8" s="473"/>
      <c r="CMY8" s="473"/>
      <c r="CMZ8" s="473"/>
      <c r="CNA8" s="473"/>
      <c r="CNB8" s="473"/>
      <c r="CNC8" s="473"/>
      <c r="CND8" s="473"/>
      <c r="CNE8" s="473"/>
      <c r="CNF8" s="473"/>
      <c r="CNG8" s="473"/>
      <c r="CNH8" s="473"/>
      <c r="CNI8" s="473"/>
      <c r="CNJ8" s="473"/>
      <c r="CNK8" s="473"/>
      <c r="CNL8" s="473"/>
      <c r="CNM8" s="473"/>
      <c r="CNN8" s="473"/>
      <c r="CNO8" s="473"/>
      <c r="CNP8" s="473"/>
      <c r="CNQ8" s="473"/>
      <c r="CNR8" s="473"/>
      <c r="CNS8" s="473"/>
      <c r="CNT8" s="473"/>
      <c r="CNU8" s="473"/>
      <c r="CNV8" s="473"/>
      <c r="CNW8" s="473"/>
      <c r="CNX8" s="473"/>
      <c r="CNY8" s="473"/>
      <c r="CNZ8" s="473"/>
      <c r="COA8" s="473"/>
      <c r="COB8" s="473"/>
      <c r="COC8" s="473"/>
      <c r="COD8" s="473"/>
      <c r="COE8" s="473"/>
      <c r="COF8" s="473"/>
      <c r="COG8" s="473"/>
      <c r="COH8" s="473"/>
      <c r="COI8" s="473"/>
      <c r="COJ8" s="473"/>
      <c r="COK8" s="473"/>
      <c r="COL8" s="473"/>
      <c r="COM8" s="473"/>
      <c r="CON8" s="473"/>
      <c r="COO8" s="473"/>
      <c r="COP8" s="473"/>
      <c r="COQ8" s="473"/>
      <c r="COR8" s="473"/>
      <c r="COS8" s="473"/>
      <c r="COT8" s="473"/>
      <c r="COU8" s="473"/>
      <c r="COV8" s="473"/>
      <c r="COW8" s="473"/>
      <c r="COX8" s="473"/>
      <c r="COY8" s="473"/>
      <c r="COZ8" s="473"/>
      <c r="CPA8" s="473"/>
      <c r="CPB8" s="473"/>
      <c r="CPC8" s="473"/>
      <c r="CPD8" s="473"/>
      <c r="CPE8" s="473"/>
      <c r="CPF8" s="473"/>
      <c r="CPG8" s="473"/>
      <c r="CPH8" s="473"/>
      <c r="CPI8" s="473"/>
      <c r="CPJ8" s="473"/>
      <c r="CPK8" s="473"/>
      <c r="CPL8" s="473"/>
      <c r="CPM8" s="473"/>
      <c r="CPN8" s="473"/>
      <c r="CPO8" s="473"/>
      <c r="CPP8" s="473"/>
      <c r="CPQ8" s="473"/>
      <c r="CPR8" s="473"/>
      <c r="CPS8" s="473"/>
      <c r="CPT8" s="473"/>
      <c r="CPU8" s="473"/>
      <c r="CPV8" s="473"/>
      <c r="CPW8" s="473"/>
      <c r="CPX8" s="473"/>
      <c r="CPY8" s="473"/>
      <c r="CPZ8" s="473"/>
      <c r="CQA8" s="473"/>
      <c r="CQB8" s="473"/>
      <c r="CQC8" s="473"/>
      <c r="CQD8" s="473"/>
      <c r="CQE8" s="473"/>
      <c r="CQF8" s="473"/>
      <c r="CQG8" s="473"/>
      <c r="CQH8" s="473"/>
      <c r="CQI8" s="473"/>
      <c r="CQJ8" s="473"/>
      <c r="CQK8" s="473"/>
      <c r="CQL8" s="473"/>
      <c r="CQM8" s="473"/>
      <c r="CQN8" s="473"/>
      <c r="CQO8" s="473"/>
      <c r="CQP8" s="473"/>
      <c r="CQQ8" s="473"/>
      <c r="CQR8" s="473"/>
      <c r="CQS8" s="473"/>
      <c r="CQT8" s="473"/>
      <c r="CQU8" s="473"/>
      <c r="CQV8" s="473"/>
      <c r="CQW8" s="473"/>
      <c r="CQX8" s="473"/>
      <c r="CQY8" s="473"/>
      <c r="CQZ8" s="473"/>
      <c r="CRA8" s="473"/>
      <c r="CRB8" s="473"/>
      <c r="CRC8" s="473"/>
      <c r="CRD8" s="473"/>
      <c r="CRE8" s="473"/>
      <c r="CRF8" s="473"/>
      <c r="CRG8" s="473"/>
      <c r="CRH8" s="473"/>
      <c r="CRI8" s="473"/>
      <c r="CRJ8" s="473"/>
      <c r="CRK8" s="473"/>
      <c r="CRL8" s="473"/>
      <c r="CRM8" s="473"/>
      <c r="CRN8" s="473"/>
      <c r="CRO8" s="473"/>
      <c r="CRP8" s="473"/>
      <c r="CRQ8" s="473"/>
      <c r="CRR8" s="473"/>
      <c r="CRS8" s="473"/>
      <c r="CRT8" s="473"/>
      <c r="CRU8" s="473"/>
      <c r="CRV8" s="473"/>
      <c r="CRW8" s="473"/>
      <c r="CRX8" s="473"/>
      <c r="CRY8" s="473"/>
      <c r="CRZ8" s="473"/>
      <c r="CSA8" s="473"/>
      <c r="CSB8" s="473"/>
      <c r="CSC8" s="473"/>
      <c r="CSD8" s="473"/>
      <c r="CSE8" s="473"/>
      <c r="CSF8" s="473"/>
      <c r="CSG8" s="473"/>
      <c r="CSH8" s="473"/>
      <c r="CSI8" s="473"/>
      <c r="CSJ8" s="473"/>
      <c r="CSK8" s="473"/>
      <c r="CSL8" s="473"/>
      <c r="CSM8" s="473"/>
      <c r="CSN8" s="473"/>
      <c r="CSO8" s="473"/>
      <c r="CSP8" s="473"/>
      <c r="CSQ8" s="473"/>
      <c r="CSR8" s="473"/>
      <c r="CSS8" s="473"/>
      <c r="CST8" s="473"/>
      <c r="CSU8" s="473"/>
      <c r="CSV8" s="473"/>
      <c r="CSW8" s="473"/>
      <c r="CSX8" s="473"/>
      <c r="CSY8" s="473"/>
      <c r="CSZ8" s="473"/>
      <c r="CTA8" s="473"/>
      <c r="CTB8" s="473"/>
      <c r="CTC8" s="473"/>
      <c r="CTD8" s="473"/>
      <c r="CTE8" s="473"/>
      <c r="CTF8" s="473"/>
      <c r="CTG8" s="473"/>
      <c r="CTH8" s="473"/>
      <c r="CTI8" s="473"/>
      <c r="CTJ8" s="473"/>
      <c r="CTK8" s="473"/>
      <c r="CTL8" s="473"/>
      <c r="CTM8" s="473"/>
      <c r="CTN8" s="473"/>
      <c r="CTO8" s="473"/>
      <c r="CTP8" s="473"/>
      <c r="CTQ8" s="473"/>
      <c r="CTR8" s="473"/>
      <c r="CTS8" s="473"/>
      <c r="CTT8" s="473"/>
      <c r="CTU8" s="473"/>
      <c r="CTV8" s="473"/>
      <c r="CTW8" s="473"/>
      <c r="CTX8" s="473"/>
      <c r="CTY8" s="473"/>
      <c r="CTZ8" s="473"/>
      <c r="CUA8" s="473"/>
      <c r="CUB8" s="473"/>
      <c r="CUC8" s="473"/>
      <c r="CUD8" s="473"/>
      <c r="CUE8" s="473"/>
      <c r="CUF8" s="473"/>
      <c r="CUG8" s="473"/>
      <c r="CUH8" s="473"/>
      <c r="CUI8" s="473"/>
      <c r="CUJ8" s="473"/>
      <c r="CUK8" s="473"/>
      <c r="CUL8" s="473"/>
      <c r="CUM8" s="473"/>
      <c r="CUN8" s="473"/>
      <c r="CUO8" s="473"/>
      <c r="CUP8" s="473"/>
      <c r="CUQ8" s="473"/>
      <c r="CUR8" s="473"/>
      <c r="CUS8" s="473"/>
      <c r="CUT8" s="473"/>
      <c r="CUU8" s="473"/>
      <c r="CUV8" s="473"/>
      <c r="CUW8" s="473"/>
      <c r="CUX8" s="473"/>
      <c r="CUY8" s="473"/>
      <c r="CUZ8" s="473"/>
      <c r="CVA8" s="473"/>
      <c r="CVB8" s="473"/>
      <c r="CVC8" s="473"/>
      <c r="CVD8" s="473"/>
      <c r="CVE8" s="473"/>
      <c r="CVF8" s="473"/>
      <c r="CVG8" s="473"/>
      <c r="CVH8" s="473"/>
      <c r="CVI8" s="473"/>
      <c r="CVJ8" s="473"/>
      <c r="CVK8" s="473"/>
      <c r="CVL8" s="473"/>
      <c r="CVM8" s="473"/>
      <c r="CVN8" s="473"/>
      <c r="CVO8" s="473"/>
      <c r="CVP8" s="473"/>
      <c r="CVQ8" s="473"/>
      <c r="CVR8" s="473"/>
      <c r="CVS8" s="473"/>
      <c r="CVT8" s="473"/>
      <c r="CVU8" s="473"/>
      <c r="CVV8" s="473"/>
      <c r="CVW8" s="473"/>
      <c r="CVX8" s="473"/>
      <c r="CVY8" s="473"/>
      <c r="CVZ8" s="473"/>
      <c r="CWA8" s="473"/>
      <c r="CWB8" s="473"/>
      <c r="CWC8" s="473"/>
      <c r="CWD8" s="473"/>
      <c r="CWE8" s="473"/>
      <c r="CWF8" s="473"/>
      <c r="CWG8" s="473"/>
      <c r="CWH8" s="473"/>
      <c r="CWI8" s="473"/>
      <c r="CWJ8" s="473"/>
      <c r="CWK8" s="473"/>
      <c r="CWL8" s="473"/>
      <c r="CWM8" s="473"/>
      <c r="CWN8" s="473"/>
      <c r="CWO8" s="473"/>
      <c r="CWP8" s="473"/>
      <c r="CWQ8" s="473"/>
      <c r="CWR8" s="473"/>
      <c r="CWS8" s="473"/>
      <c r="CWT8" s="473"/>
      <c r="CWU8" s="473"/>
      <c r="CWV8" s="473"/>
      <c r="CWW8" s="473"/>
      <c r="CWX8" s="473"/>
      <c r="CWY8" s="473"/>
      <c r="CWZ8" s="473"/>
      <c r="CXA8" s="473"/>
      <c r="CXB8" s="473"/>
      <c r="CXC8" s="473"/>
      <c r="CXD8" s="473"/>
      <c r="CXE8" s="473"/>
      <c r="CXF8" s="473"/>
      <c r="CXG8" s="473"/>
      <c r="CXH8" s="473"/>
      <c r="CXI8" s="473"/>
      <c r="CXJ8" s="473"/>
      <c r="CXK8" s="473"/>
      <c r="CXL8" s="473"/>
      <c r="CXM8" s="473"/>
      <c r="CXN8" s="473"/>
      <c r="CXO8" s="473"/>
      <c r="CXP8" s="473"/>
      <c r="CXQ8" s="473"/>
      <c r="CXR8" s="473"/>
      <c r="CXS8" s="473"/>
      <c r="CXT8" s="473"/>
      <c r="CXU8" s="473"/>
      <c r="CXV8" s="473"/>
      <c r="CXW8" s="473"/>
      <c r="CXX8" s="473"/>
      <c r="CXY8" s="473"/>
      <c r="CXZ8" s="473"/>
      <c r="CYA8" s="473"/>
      <c r="CYB8" s="473"/>
      <c r="CYC8" s="473"/>
      <c r="CYD8" s="473"/>
      <c r="CYE8" s="473"/>
      <c r="CYF8" s="473"/>
      <c r="CYG8" s="473"/>
      <c r="CYH8" s="473"/>
      <c r="CYI8" s="473"/>
      <c r="CYJ8" s="473"/>
      <c r="CYK8" s="473"/>
      <c r="CYL8" s="473"/>
      <c r="CYM8" s="473"/>
      <c r="CYN8" s="473"/>
      <c r="CYO8" s="473"/>
      <c r="CYP8" s="473"/>
      <c r="CYQ8" s="473"/>
      <c r="CYR8" s="473"/>
      <c r="CYS8" s="473"/>
      <c r="CYT8" s="473"/>
      <c r="CYU8" s="473"/>
      <c r="CYV8" s="473"/>
      <c r="CYW8" s="473"/>
      <c r="CYX8" s="473"/>
      <c r="CYY8" s="473"/>
      <c r="CYZ8" s="473"/>
      <c r="CZA8" s="473"/>
      <c r="CZB8" s="473"/>
      <c r="CZC8" s="473"/>
      <c r="CZD8" s="473"/>
      <c r="CZE8" s="473"/>
      <c r="CZF8" s="473"/>
      <c r="CZG8" s="473"/>
      <c r="CZH8" s="473"/>
      <c r="CZI8" s="473"/>
      <c r="CZJ8" s="473"/>
      <c r="CZK8" s="473"/>
      <c r="CZL8" s="473"/>
      <c r="CZM8" s="473"/>
      <c r="CZN8" s="473"/>
      <c r="CZO8" s="473"/>
      <c r="CZP8" s="473"/>
      <c r="CZQ8" s="473"/>
      <c r="CZR8" s="473"/>
      <c r="CZS8" s="473"/>
      <c r="CZT8" s="473"/>
      <c r="CZU8" s="473"/>
      <c r="CZV8" s="473"/>
      <c r="CZW8" s="473"/>
      <c r="CZX8" s="473"/>
      <c r="CZY8" s="473"/>
      <c r="CZZ8" s="473"/>
      <c r="DAA8" s="473"/>
      <c r="DAB8" s="473"/>
      <c r="DAC8" s="473"/>
      <c r="DAD8" s="473"/>
      <c r="DAE8" s="473"/>
      <c r="DAF8" s="473"/>
      <c r="DAG8" s="473"/>
      <c r="DAH8" s="473"/>
      <c r="DAI8" s="473"/>
      <c r="DAJ8" s="473"/>
      <c r="DAK8" s="473"/>
      <c r="DAL8" s="473"/>
      <c r="DAM8" s="473"/>
      <c r="DAN8" s="473"/>
      <c r="DAO8" s="473"/>
      <c r="DAP8" s="473"/>
      <c r="DAQ8" s="473"/>
      <c r="DAR8" s="473"/>
      <c r="DAS8" s="473"/>
      <c r="DAT8" s="473"/>
      <c r="DAU8" s="473"/>
      <c r="DAV8" s="473"/>
      <c r="DAW8" s="473"/>
      <c r="DAX8" s="473"/>
      <c r="DAY8" s="473"/>
      <c r="DAZ8" s="473"/>
      <c r="DBA8" s="473"/>
      <c r="DBB8" s="473"/>
      <c r="DBC8" s="473"/>
      <c r="DBD8" s="473"/>
      <c r="DBE8" s="473"/>
      <c r="DBF8" s="473"/>
      <c r="DBG8" s="473"/>
      <c r="DBH8" s="473"/>
      <c r="DBI8" s="473"/>
      <c r="DBJ8" s="473"/>
      <c r="DBK8" s="473"/>
      <c r="DBL8" s="473"/>
      <c r="DBM8" s="473"/>
      <c r="DBN8" s="473"/>
      <c r="DBO8" s="473"/>
      <c r="DBP8" s="473"/>
      <c r="DBQ8" s="473"/>
      <c r="DBR8" s="473"/>
      <c r="DBS8" s="473"/>
      <c r="DBT8" s="473"/>
      <c r="DBU8" s="473"/>
      <c r="DBV8" s="473"/>
      <c r="DBW8" s="473"/>
      <c r="DBX8" s="473"/>
      <c r="DBY8" s="473"/>
      <c r="DBZ8" s="473"/>
      <c r="DCA8" s="473"/>
      <c r="DCB8" s="473"/>
      <c r="DCC8" s="473"/>
      <c r="DCD8" s="473"/>
      <c r="DCE8" s="473"/>
      <c r="DCF8" s="473"/>
      <c r="DCG8" s="473"/>
      <c r="DCH8" s="473"/>
      <c r="DCI8" s="473"/>
      <c r="DCJ8" s="473"/>
      <c r="DCK8" s="473"/>
      <c r="DCL8" s="473"/>
      <c r="DCM8" s="473"/>
      <c r="DCN8" s="473"/>
      <c r="DCO8" s="473"/>
      <c r="DCP8" s="473"/>
      <c r="DCQ8" s="473"/>
      <c r="DCR8" s="473"/>
      <c r="DCS8" s="473"/>
      <c r="DCT8" s="473"/>
      <c r="DCU8" s="473"/>
      <c r="DCV8" s="473"/>
      <c r="DCW8" s="473"/>
      <c r="DCX8" s="473"/>
      <c r="DCY8" s="473"/>
      <c r="DCZ8" s="473"/>
      <c r="DDA8" s="473"/>
      <c r="DDB8" s="473"/>
      <c r="DDC8" s="473"/>
      <c r="DDD8" s="473"/>
      <c r="DDE8" s="473"/>
      <c r="DDF8" s="473"/>
      <c r="DDG8" s="473"/>
      <c r="DDH8" s="473"/>
      <c r="DDI8" s="473"/>
      <c r="DDJ8" s="473"/>
      <c r="DDK8" s="473"/>
      <c r="DDL8" s="473"/>
      <c r="DDM8" s="473"/>
      <c r="DDN8" s="473"/>
      <c r="DDO8" s="473"/>
      <c r="DDP8" s="473"/>
      <c r="DDQ8" s="473"/>
      <c r="DDR8" s="473"/>
      <c r="DDS8" s="473"/>
      <c r="DDT8" s="473"/>
      <c r="DDU8" s="473"/>
      <c r="DDV8" s="473"/>
      <c r="DDW8" s="473"/>
      <c r="DDX8" s="473"/>
      <c r="DDY8" s="473"/>
      <c r="DDZ8" s="473"/>
      <c r="DEA8" s="473"/>
      <c r="DEB8" s="473"/>
      <c r="DEC8" s="473"/>
      <c r="DED8" s="473"/>
      <c r="DEE8" s="473"/>
      <c r="DEF8" s="473"/>
      <c r="DEG8" s="473"/>
      <c r="DEH8" s="473"/>
      <c r="DEI8" s="473"/>
      <c r="DEJ8" s="473"/>
      <c r="DEK8" s="473"/>
      <c r="DEL8" s="473"/>
      <c r="DEM8" s="473"/>
      <c r="DEN8" s="473"/>
      <c r="DEO8" s="473"/>
      <c r="DEP8" s="473"/>
      <c r="DEQ8" s="473"/>
      <c r="DER8" s="473"/>
      <c r="DES8" s="473"/>
      <c r="DET8" s="473"/>
      <c r="DEU8" s="473"/>
      <c r="DEV8" s="473"/>
      <c r="DEW8" s="473"/>
      <c r="DEX8" s="473"/>
      <c r="DEY8" s="473"/>
      <c r="DEZ8" s="473"/>
      <c r="DFA8" s="473"/>
      <c r="DFB8" s="473"/>
      <c r="DFC8" s="473"/>
      <c r="DFD8" s="473"/>
      <c r="DFE8" s="473"/>
      <c r="DFF8" s="473"/>
      <c r="DFG8" s="473"/>
      <c r="DFH8" s="473"/>
      <c r="DFI8" s="473"/>
      <c r="DFJ8" s="473"/>
      <c r="DFK8" s="473"/>
      <c r="DFL8" s="473"/>
      <c r="DFM8" s="473"/>
      <c r="DFN8" s="473"/>
      <c r="DFO8" s="473"/>
      <c r="DFP8" s="473"/>
      <c r="DFQ8" s="473"/>
      <c r="DFR8" s="473"/>
      <c r="DFS8" s="473"/>
      <c r="DFT8" s="473"/>
      <c r="DFU8" s="473"/>
      <c r="DFV8" s="473"/>
      <c r="DFW8" s="473"/>
      <c r="DFX8" s="473"/>
      <c r="DFY8" s="473"/>
      <c r="DFZ8" s="473"/>
      <c r="DGA8" s="473"/>
      <c r="DGB8" s="473"/>
      <c r="DGC8" s="473"/>
      <c r="DGD8" s="473"/>
      <c r="DGE8" s="473"/>
      <c r="DGF8" s="473"/>
      <c r="DGG8" s="473"/>
      <c r="DGH8" s="473"/>
      <c r="DGI8" s="473"/>
      <c r="DGJ8" s="473"/>
      <c r="DGK8" s="473"/>
      <c r="DGL8" s="473"/>
      <c r="DGM8" s="473"/>
      <c r="DGN8" s="473"/>
      <c r="DGO8" s="473"/>
      <c r="DGP8" s="473"/>
      <c r="DGQ8" s="473"/>
      <c r="DGR8" s="473"/>
      <c r="DGS8" s="473"/>
      <c r="DGT8" s="473"/>
      <c r="DGU8" s="473"/>
      <c r="DGV8" s="473"/>
      <c r="DGW8" s="473"/>
      <c r="DGX8" s="473"/>
      <c r="DGY8" s="473"/>
      <c r="DGZ8" s="473"/>
      <c r="DHA8" s="473"/>
      <c r="DHB8" s="473"/>
      <c r="DHC8" s="473"/>
      <c r="DHD8" s="473"/>
      <c r="DHE8" s="473"/>
      <c r="DHF8" s="473"/>
      <c r="DHG8" s="473"/>
      <c r="DHH8" s="473"/>
      <c r="DHI8" s="473"/>
      <c r="DHJ8" s="473"/>
      <c r="DHK8" s="473"/>
      <c r="DHL8" s="473"/>
      <c r="DHM8" s="473"/>
      <c r="DHN8" s="473"/>
      <c r="DHO8" s="473"/>
      <c r="DHP8" s="473"/>
      <c r="DHQ8" s="473"/>
      <c r="DHR8" s="473"/>
      <c r="DHS8" s="473"/>
      <c r="DHT8" s="473"/>
      <c r="DHU8" s="473"/>
      <c r="DHV8" s="473"/>
      <c r="DHW8" s="473"/>
      <c r="DHX8" s="473"/>
      <c r="DHY8" s="473"/>
      <c r="DHZ8" s="473"/>
      <c r="DIA8" s="473"/>
      <c r="DIB8" s="473"/>
      <c r="DIC8" s="473"/>
      <c r="DID8" s="473"/>
      <c r="DIE8" s="473"/>
      <c r="DIF8" s="473"/>
      <c r="DIG8" s="473"/>
      <c r="DIH8" s="473"/>
      <c r="DII8" s="473"/>
      <c r="DIJ8" s="473"/>
      <c r="DIK8" s="473"/>
      <c r="DIL8" s="473"/>
      <c r="DIM8" s="473"/>
      <c r="DIN8" s="473"/>
      <c r="DIO8" s="473"/>
      <c r="DIP8" s="473"/>
      <c r="DIQ8" s="473"/>
      <c r="DIR8" s="473"/>
      <c r="DIS8" s="473"/>
      <c r="DIT8" s="473"/>
      <c r="DIU8" s="473"/>
      <c r="DIV8" s="473"/>
      <c r="DIW8" s="473"/>
      <c r="DIX8" s="473"/>
      <c r="DIY8" s="473"/>
      <c r="DIZ8" s="473"/>
      <c r="DJA8" s="473"/>
      <c r="DJB8" s="473"/>
      <c r="DJC8" s="473"/>
      <c r="DJD8" s="473"/>
      <c r="DJE8" s="473"/>
      <c r="DJF8" s="473"/>
      <c r="DJG8" s="473"/>
      <c r="DJH8" s="473"/>
      <c r="DJI8" s="473"/>
      <c r="DJJ8" s="473"/>
      <c r="DJK8" s="473"/>
      <c r="DJL8" s="473"/>
      <c r="DJM8" s="473"/>
      <c r="DJN8" s="473"/>
      <c r="DJO8" s="473"/>
      <c r="DJP8" s="473"/>
      <c r="DJQ8" s="473"/>
      <c r="DJR8" s="473"/>
      <c r="DJS8" s="473"/>
      <c r="DJT8" s="473"/>
      <c r="DJU8" s="473"/>
      <c r="DJV8" s="473"/>
      <c r="DJW8" s="473"/>
      <c r="DJX8" s="473"/>
      <c r="DJY8" s="473"/>
      <c r="DJZ8" s="473"/>
      <c r="DKA8" s="473"/>
      <c r="DKB8" s="473"/>
      <c r="DKC8" s="473"/>
      <c r="DKD8" s="473"/>
      <c r="DKE8" s="473"/>
      <c r="DKF8" s="473"/>
      <c r="DKG8" s="473"/>
      <c r="DKH8" s="473"/>
      <c r="DKI8" s="473"/>
      <c r="DKJ8" s="473"/>
      <c r="DKK8" s="473"/>
      <c r="DKL8" s="473"/>
      <c r="DKM8" s="473"/>
      <c r="DKN8" s="473"/>
      <c r="DKO8" s="473"/>
      <c r="DKP8" s="473"/>
      <c r="DKQ8" s="473"/>
      <c r="DKR8" s="473"/>
      <c r="DKS8" s="473"/>
      <c r="DKT8" s="473"/>
      <c r="DKU8" s="473"/>
      <c r="DKV8" s="473"/>
      <c r="DKW8" s="473"/>
      <c r="DKX8" s="473"/>
      <c r="DKY8" s="473"/>
      <c r="DKZ8" s="473"/>
      <c r="DLA8" s="473"/>
      <c r="DLB8" s="473"/>
      <c r="DLC8" s="473"/>
      <c r="DLD8" s="473"/>
      <c r="DLE8" s="473"/>
      <c r="DLF8" s="473"/>
      <c r="DLG8" s="473"/>
      <c r="DLH8" s="473"/>
      <c r="DLI8" s="473"/>
      <c r="DLJ8" s="473"/>
      <c r="DLK8" s="473"/>
      <c r="DLL8" s="473"/>
      <c r="DLM8" s="473"/>
      <c r="DLN8" s="473"/>
      <c r="DLO8" s="473"/>
      <c r="DLP8" s="473"/>
      <c r="DLQ8" s="473"/>
      <c r="DLR8" s="473"/>
      <c r="DLS8" s="473"/>
      <c r="DLT8" s="473"/>
      <c r="DLU8" s="473"/>
      <c r="DLV8" s="473"/>
      <c r="DLW8" s="473"/>
      <c r="DLX8" s="473"/>
      <c r="DLY8" s="473"/>
      <c r="DLZ8" s="473"/>
      <c r="DMA8" s="473"/>
      <c r="DMB8" s="473"/>
      <c r="DMC8" s="473"/>
      <c r="DMD8" s="473"/>
      <c r="DME8" s="473"/>
      <c r="DMF8" s="473"/>
      <c r="DMG8" s="473"/>
      <c r="DMH8" s="473"/>
      <c r="DMI8" s="473"/>
      <c r="DMJ8" s="473"/>
      <c r="DMK8" s="473"/>
      <c r="DML8" s="473"/>
      <c r="DMM8" s="473"/>
      <c r="DMN8" s="473"/>
      <c r="DMO8" s="473"/>
      <c r="DMP8" s="473"/>
      <c r="DMQ8" s="473"/>
      <c r="DMR8" s="473"/>
      <c r="DMS8" s="473"/>
      <c r="DMT8" s="473"/>
      <c r="DMU8" s="473"/>
      <c r="DMV8" s="473"/>
      <c r="DMW8" s="473"/>
      <c r="DMX8" s="473"/>
      <c r="DMY8" s="473"/>
      <c r="DMZ8" s="473"/>
      <c r="DNA8" s="473"/>
      <c r="DNB8" s="473"/>
      <c r="DNC8" s="473"/>
      <c r="DND8" s="473"/>
      <c r="DNE8" s="473"/>
      <c r="DNF8" s="473"/>
      <c r="DNG8" s="473"/>
      <c r="DNH8" s="473"/>
      <c r="DNI8" s="473"/>
      <c r="DNJ8" s="473"/>
      <c r="DNK8" s="473"/>
      <c r="DNL8" s="473"/>
      <c r="DNM8" s="473"/>
      <c r="DNN8" s="473"/>
      <c r="DNO8" s="473"/>
      <c r="DNP8" s="473"/>
      <c r="DNQ8" s="473"/>
      <c r="DNR8" s="473"/>
      <c r="DNS8" s="473"/>
      <c r="DNT8" s="473"/>
      <c r="DNU8" s="473"/>
      <c r="DNV8" s="473"/>
      <c r="DNW8" s="473"/>
      <c r="DNX8" s="473"/>
      <c r="DNY8" s="473"/>
      <c r="DNZ8" s="473"/>
      <c r="DOA8" s="473"/>
      <c r="DOB8" s="473"/>
      <c r="DOC8" s="473"/>
      <c r="DOD8" s="473"/>
      <c r="DOE8" s="473"/>
      <c r="DOF8" s="473"/>
      <c r="DOG8" s="473"/>
      <c r="DOH8" s="473"/>
      <c r="DOI8" s="473"/>
      <c r="DOJ8" s="473"/>
      <c r="DOK8" s="473"/>
      <c r="DOL8" s="473"/>
      <c r="DOM8" s="473"/>
      <c r="DON8" s="473"/>
      <c r="DOO8" s="473"/>
      <c r="DOP8" s="473"/>
      <c r="DOQ8" s="473"/>
      <c r="DOR8" s="473"/>
      <c r="DOS8" s="473"/>
      <c r="DOT8" s="473"/>
      <c r="DOU8" s="473"/>
      <c r="DOV8" s="473"/>
      <c r="DOW8" s="473"/>
      <c r="DOX8" s="473"/>
      <c r="DOY8" s="473"/>
      <c r="DOZ8" s="473"/>
      <c r="DPA8" s="473"/>
      <c r="DPB8" s="473"/>
      <c r="DPC8" s="473"/>
      <c r="DPD8" s="473"/>
      <c r="DPE8" s="473"/>
      <c r="DPF8" s="473"/>
      <c r="DPG8" s="473"/>
      <c r="DPH8" s="473"/>
      <c r="DPI8" s="473"/>
      <c r="DPJ8" s="473"/>
      <c r="DPK8" s="473"/>
      <c r="DPL8" s="473"/>
      <c r="DPM8" s="473"/>
      <c r="DPN8" s="473"/>
      <c r="DPO8" s="473"/>
      <c r="DPP8" s="473"/>
      <c r="DPQ8" s="473"/>
      <c r="DPR8" s="473"/>
      <c r="DPS8" s="473"/>
      <c r="DPT8" s="473"/>
      <c r="DPU8" s="473"/>
      <c r="DPV8" s="473"/>
      <c r="DPW8" s="473"/>
      <c r="DPX8" s="473"/>
      <c r="DPY8" s="473"/>
      <c r="DPZ8" s="473"/>
      <c r="DQA8" s="473"/>
      <c r="DQB8" s="473"/>
      <c r="DQC8" s="473"/>
      <c r="DQD8" s="473"/>
      <c r="DQE8" s="473"/>
      <c r="DQF8" s="473"/>
      <c r="DQG8" s="473"/>
      <c r="DQH8" s="473"/>
      <c r="DQI8" s="473"/>
      <c r="DQJ8" s="473"/>
      <c r="DQK8" s="473"/>
      <c r="DQL8" s="473"/>
      <c r="DQM8" s="473"/>
      <c r="DQN8" s="473"/>
      <c r="DQO8" s="473"/>
      <c r="DQP8" s="473"/>
      <c r="DQQ8" s="473"/>
      <c r="DQR8" s="473"/>
      <c r="DQS8" s="473"/>
      <c r="DQT8" s="473"/>
      <c r="DQU8" s="473"/>
      <c r="DQV8" s="473"/>
      <c r="DQW8" s="473"/>
      <c r="DQX8" s="473"/>
      <c r="DQY8" s="473"/>
      <c r="DQZ8" s="473"/>
      <c r="DRA8" s="473"/>
      <c r="DRB8" s="473"/>
      <c r="DRC8" s="473"/>
      <c r="DRD8" s="473"/>
      <c r="DRE8" s="473"/>
      <c r="DRF8" s="473"/>
      <c r="DRG8" s="473"/>
      <c r="DRH8" s="473"/>
      <c r="DRI8" s="473"/>
      <c r="DRJ8" s="473"/>
      <c r="DRK8" s="473"/>
      <c r="DRL8" s="473"/>
      <c r="DRM8" s="473"/>
      <c r="DRN8" s="473"/>
      <c r="DRO8" s="473"/>
      <c r="DRP8" s="473"/>
      <c r="DRQ8" s="473"/>
      <c r="DRR8" s="473"/>
      <c r="DRS8" s="473"/>
      <c r="DRT8" s="473"/>
      <c r="DRU8" s="473"/>
      <c r="DRV8" s="473"/>
      <c r="DRW8" s="473"/>
      <c r="DRX8" s="473"/>
      <c r="DRY8" s="473"/>
      <c r="DRZ8" s="473"/>
      <c r="DSA8" s="473"/>
      <c r="DSB8" s="473"/>
      <c r="DSC8" s="473"/>
      <c r="DSD8" s="473"/>
      <c r="DSE8" s="473"/>
      <c r="DSF8" s="473"/>
      <c r="DSG8" s="473"/>
      <c r="DSH8" s="473"/>
      <c r="DSI8" s="473"/>
      <c r="DSJ8" s="473"/>
      <c r="DSK8" s="473"/>
      <c r="DSL8" s="473"/>
      <c r="DSM8" s="473"/>
      <c r="DSN8" s="473"/>
      <c r="DSO8" s="473"/>
      <c r="DSP8" s="473"/>
      <c r="DSQ8" s="473"/>
      <c r="DSR8" s="473"/>
      <c r="DSS8" s="473"/>
      <c r="DST8" s="473"/>
      <c r="DSU8" s="473"/>
      <c r="DSV8" s="473"/>
      <c r="DSW8" s="473"/>
      <c r="DSX8" s="473"/>
      <c r="DSY8" s="473"/>
      <c r="DSZ8" s="473"/>
      <c r="DTA8" s="473"/>
      <c r="DTB8" s="473"/>
      <c r="DTC8" s="473"/>
      <c r="DTD8" s="473"/>
      <c r="DTE8" s="473"/>
      <c r="DTF8" s="473"/>
      <c r="DTG8" s="473"/>
      <c r="DTH8" s="473"/>
      <c r="DTI8" s="473"/>
      <c r="DTJ8" s="473"/>
      <c r="DTK8" s="473"/>
      <c r="DTL8" s="473"/>
      <c r="DTM8" s="473"/>
      <c r="DTN8" s="473"/>
      <c r="DTO8" s="473"/>
      <c r="DTP8" s="473"/>
      <c r="DTQ8" s="473"/>
      <c r="DTR8" s="473"/>
      <c r="DTS8" s="473"/>
      <c r="DTT8" s="473"/>
      <c r="DTU8" s="473"/>
      <c r="DTV8" s="473"/>
      <c r="DTW8" s="473"/>
      <c r="DTX8" s="473"/>
      <c r="DTY8" s="473"/>
      <c r="DTZ8" s="473"/>
      <c r="DUA8" s="473"/>
      <c r="DUB8" s="473"/>
      <c r="DUC8" s="473"/>
      <c r="DUD8" s="473"/>
      <c r="DUE8" s="473"/>
      <c r="DUF8" s="473"/>
      <c r="DUG8" s="473"/>
      <c r="DUH8" s="473"/>
      <c r="DUI8" s="473"/>
      <c r="DUJ8" s="473"/>
      <c r="DUK8" s="473"/>
      <c r="DUL8" s="473"/>
      <c r="DUM8" s="473"/>
      <c r="DUN8" s="473"/>
      <c r="DUO8" s="473"/>
      <c r="DUP8" s="473"/>
      <c r="DUQ8" s="473"/>
      <c r="DUR8" s="473"/>
      <c r="DUS8" s="473"/>
      <c r="DUT8" s="473"/>
      <c r="DUU8" s="473"/>
      <c r="DUV8" s="473"/>
      <c r="DUW8" s="473"/>
      <c r="DUX8" s="473"/>
      <c r="DUY8" s="473"/>
      <c r="DUZ8" s="473"/>
      <c r="DVA8" s="473"/>
      <c r="DVB8" s="473"/>
      <c r="DVC8" s="473"/>
      <c r="DVD8" s="473"/>
      <c r="DVE8" s="473"/>
      <c r="DVF8" s="473"/>
      <c r="DVG8" s="473"/>
      <c r="DVH8" s="473"/>
      <c r="DVI8" s="473"/>
      <c r="DVJ8" s="473"/>
      <c r="DVK8" s="473"/>
      <c r="DVL8" s="473"/>
      <c r="DVM8" s="473"/>
      <c r="DVN8" s="473"/>
      <c r="DVO8" s="473"/>
      <c r="DVP8" s="473"/>
      <c r="DVQ8" s="473"/>
      <c r="DVR8" s="473"/>
      <c r="DVS8" s="473"/>
      <c r="DVT8" s="473"/>
      <c r="DVU8" s="473"/>
      <c r="DVV8" s="473"/>
      <c r="DVW8" s="473"/>
      <c r="DVX8" s="473"/>
      <c r="DVY8" s="473"/>
      <c r="DVZ8" s="473"/>
      <c r="DWA8" s="473"/>
      <c r="DWB8" s="473"/>
      <c r="DWC8" s="473"/>
      <c r="DWD8" s="473"/>
      <c r="DWE8" s="473"/>
      <c r="DWF8" s="473"/>
      <c r="DWG8" s="473"/>
      <c r="DWH8" s="473"/>
      <c r="DWI8" s="473"/>
      <c r="DWJ8" s="473"/>
      <c r="DWK8" s="473"/>
      <c r="DWL8" s="473"/>
      <c r="DWM8" s="473"/>
      <c r="DWN8" s="473"/>
      <c r="DWO8" s="473"/>
      <c r="DWP8" s="473"/>
      <c r="DWQ8" s="473"/>
      <c r="DWR8" s="473"/>
      <c r="DWS8" s="473"/>
      <c r="DWT8" s="473"/>
      <c r="DWU8" s="473"/>
      <c r="DWV8" s="473"/>
      <c r="DWW8" s="473"/>
      <c r="DWX8" s="473"/>
      <c r="DWY8" s="473"/>
      <c r="DWZ8" s="473"/>
      <c r="DXA8" s="473"/>
      <c r="DXB8" s="473"/>
      <c r="DXC8" s="473"/>
      <c r="DXD8" s="473"/>
      <c r="DXE8" s="473"/>
      <c r="DXF8" s="473"/>
      <c r="DXG8" s="473"/>
      <c r="DXH8" s="473"/>
      <c r="DXI8" s="473"/>
      <c r="DXJ8" s="473"/>
      <c r="DXK8" s="473"/>
      <c r="DXL8" s="473"/>
      <c r="DXM8" s="473"/>
      <c r="DXN8" s="473"/>
      <c r="DXO8" s="473"/>
      <c r="DXP8" s="473"/>
      <c r="DXQ8" s="473"/>
      <c r="DXR8" s="473"/>
      <c r="DXS8" s="473"/>
      <c r="DXT8" s="473"/>
      <c r="DXU8" s="473"/>
      <c r="DXV8" s="473"/>
      <c r="DXW8" s="473"/>
      <c r="DXX8" s="473"/>
      <c r="DXY8" s="473"/>
      <c r="DXZ8" s="473"/>
      <c r="DYA8" s="473"/>
      <c r="DYB8" s="473"/>
      <c r="DYC8" s="473"/>
      <c r="DYD8" s="473"/>
      <c r="DYE8" s="473"/>
      <c r="DYF8" s="473"/>
      <c r="DYG8" s="473"/>
      <c r="DYH8" s="473"/>
      <c r="DYI8" s="473"/>
      <c r="DYJ8" s="473"/>
      <c r="DYK8" s="473"/>
      <c r="DYL8" s="473"/>
      <c r="DYM8" s="473"/>
      <c r="DYN8" s="473"/>
      <c r="DYO8" s="473"/>
      <c r="DYP8" s="473"/>
      <c r="DYQ8" s="473"/>
      <c r="DYR8" s="473"/>
      <c r="DYS8" s="473"/>
      <c r="DYT8" s="473"/>
      <c r="DYU8" s="473"/>
      <c r="DYV8" s="473"/>
      <c r="DYW8" s="473"/>
      <c r="DYX8" s="473"/>
      <c r="DYY8" s="473"/>
      <c r="DYZ8" s="473"/>
      <c r="DZA8" s="473"/>
      <c r="DZB8" s="473"/>
      <c r="DZC8" s="473"/>
      <c r="DZD8" s="473"/>
      <c r="DZE8" s="473"/>
      <c r="DZF8" s="473"/>
      <c r="DZG8" s="473"/>
      <c r="DZH8" s="473"/>
      <c r="DZI8" s="473"/>
      <c r="DZJ8" s="473"/>
      <c r="DZK8" s="473"/>
      <c r="DZL8" s="473"/>
      <c r="DZM8" s="473"/>
      <c r="DZN8" s="473"/>
      <c r="DZO8" s="473"/>
      <c r="DZP8" s="473"/>
      <c r="DZQ8" s="473"/>
      <c r="DZR8" s="473"/>
      <c r="DZS8" s="473"/>
      <c r="DZT8" s="473"/>
      <c r="DZU8" s="473"/>
      <c r="DZV8" s="473"/>
      <c r="DZW8" s="473"/>
      <c r="DZX8" s="473"/>
      <c r="DZY8" s="473"/>
      <c r="DZZ8" s="473"/>
      <c r="EAA8" s="473"/>
      <c r="EAB8" s="473"/>
      <c r="EAC8" s="473"/>
      <c r="EAD8" s="473"/>
      <c r="EAE8" s="473"/>
      <c r="EAF8" s="473"/>
      <c r="EAG8" s="473"/>
      <c r="EAH8" s="473"/>
      <c r="EAI8" s="473"/>
      <c r="EAJ8" s="473"/>
      <c r="EAK8" s="473"/>
      <c r="EAL8" s="473"/>
      <c r="EAM8" s="473"/>
      <c r="EAN8" s="473"/>
      <c r="EAO8" s="473"/>
      <c r="EAP8" s="473"/>
      <c r="EAQ8" s="473"/>
      <c r="EAR8" s="473"/>
      <c r="EAS8" s="473"/>
      <c r="EAT8" s="473"/>
      <c r="EAU8" s="473"/>
      <c r="EAV8" s="473"/>
      <c r="EAW8" s="473"/>
      <c r="EAX8" s="473"/>
      <c r="EAY8" s="473"/>
      <c r="EAZ8" s="473"/>
      <c r="EBA8" s="473"/>
      <c r="EBB8" s="473"/>
      <c r="EBC8" s="473"/>
      <c r="EBD8" s="473"/>
      <c r="EBE8" s="473"/>
      <c r="EBF8" s="473"/>
      <c r="EBG8" s="473"/>
      <c r="EBH8" s="473"/>
      <c r="EBI8" s="473"/>
      <c r="EBJ8" s="473"/>
      <c r="EBK8" s="473"/>
      <c r="EBL8" s="473"/>
      <c r="EBM8" s="473"/>
      <c r="EBN8" s="473"/>
      <c r="EBO8" s="473"/>
      <c r="EBP8" s="473"/>
      <c r="EBQ8" s="473"/>
      <c r="EBR8" s="473"/>
      <c r="EBS8" s="473"/>
      <c r="EBT8" s="473"/>
      <c r="EBU8" s="473"/>
      <c r="EBV8" s="473"/>
      <c r="EBW8" s="473"/>
      <c r="EBX8" s="473"/>
      <c r="EBY8" s="473"/>
      <c r="EBZ8" s="473"/>
      <c r="ECA8" s="473"/>
      <c r="ECB8" s="473"/>
      <c r="ECC8" s="473"/>
      <c r="ECD8" s="473"/>
      <c r="ECE8" s="473"/>
      <c r="ECF8" s="473"/>
      <c r="ECG8" s="473"/>
      <c r="ECH8" s="473"/>
      <c r="ECI8" s="473"/>
      <c r="ECJ8" s="473"/>
      <c r="ECK8" s="473"/>
      <c r="ECL8" s="473"/>
      <c r="ECM8" s="473"/>
      <c r="ECN8" s="473"/>
      <c r="ECO8" s="473"/>
      <c r="ECP8" s="473"/>
      <c r="ECQ8" s="473"/>
      <c r="ECR8" s="473"/>
      <c r="ECS8" s="473"/>
      <c r="ECT8" s="473"/>
      <c r="ECU8" s="473"/>
      <c r="ECV8" s="473"/>
      <c r="ECW8" s="473"/>
      <c r="ECX8" s="473"/>
      <c r="ECY8" s="473"/>
      <c r="ECZ8" s="473"/>
      <c r="EDA8" s="473"/>
      <c r="EDB8" s="473"/>
      <c r="EDC8" s="473"/>
      <c r="EDD8" s="473"/>
      <c r="EDE8" s="473"/>
      <c r="EDF8" s="473"/>
      <c r="EDG8" s="473"/>
      <c r="EDH8" s="473"/>
      <c r="EDI8" s="473"/>
      <c r="EDJ8" s="473"/>
      <c r="EDK8" s="473"/>
      <c r="EDL8" s="473"/>
      <c r="EDM8" s="473"/>
      <c r="EDN8" s="473"/>
      <c r="EDO8" s="473"/>
      <c r="EDP8" s="473"/>
      <c r="EDQ8" s="473"/>
      <c r="EDR8" s="473"/>
      <c r="EDS8" s="473"/>
      <c r="EDT8" s="473"/>
      <c r="EDU8" s="473"/>
      <c r="EDV8" s="473"/>
      <c r="EDW8" s="473"/>
      <c r="EDX8" s="473"/>
      <c r="EDY8" s="473"/>
      <c r="EDZ8" s="473"/>
      <c r="EEA8" s="473"/>
      <c r="EEB8" s="473"/>
      <c r="EEC8" s="473"/>
      <c r="EED8" s="473"/>
      <c r="EEE8" s="473"/>
      <c r="EEF8" s="473"/>
      <c r="EEG8" s="473"/>
      <c r="EEH8" s="473"/>
      <c r="EEI8" s="473"/>
      <c r="EEJ8" s="473"/>
      <c r="EEK8" s="473"/>
      <c r="EEL8" s="473"/>
      <c r="EEM8" s="473"/>
      <c r="EEN8" s="473"/>
      <c r="EEO8" s="473"/>
      <c r="EEP8" s="473"/>
      <c r="EEQ8" s="473"/>
      <c r="EER8" s="473"/>
      <c r="EES8" s="473"/>
      <c r="EET8" s="473"/>
      <c r="EEU8" s="473"/>
      <c r="EEV8" s="473"/>
      <c r="EEW8" s="473"/>
      <c r="EEX8" s="473"/>
      <c r="EEY8" s="473"/>
      <c r="EEZ8" s="473"/>
      <c r="EFA8" s="473"/>
      <c r="EFB8" s="473"/>
      <c r="EFC8" s="473"/>
      <c r="EFD8" s="473"/>
      <c r="EFE8" s="473"/>
      <c r="EFF8" s="473"/>
      <c r="EFG8" s="473"/>
      <c r="EFH8" s="473"/>
      <c r="EFI8" s="473"/>
      <c r="EFJ8" s="473"/>
      <c r="EFK8" s="473"/>
      <c r="EFL8" s="473"/>
      <c r="EFM8" s="473"/>
      <c r="EFN8" s="473"/>
      <c r="EFO8" s="473"/>
      <c r="EFP8" s="473"/>
      <c r="EFQ8" s="473"/>
      <c r="EFR8" s="473"/>
      <c r="EFS8" s="473"/>
      <c r="EFT8" s="473"/>
      <c r="EFU8" s="473"/>
      <c r="EFV8" s="473"/>
      <c r="EFW8" s="473"/>
      <c r="EFX8" s="473"/>
      <c r="EFY8" s="473"/>
      <c r="EFZ8" s="473"/>
      <c r="EGA8" s="473"/>
      <c r="EGB8" s="473"/>
      <c r="EGC8" s="473"/>
      <c r="EGD8" s="473"/>
      <c r="EGE8" s="473"/>
      <c r="EGF8" s="473"/>
      <c r="EGG8" s="473"/>
      <c r="EGH8" s="473"/>
      <c r="EGI8" s="473"/>
      <c r="EGJ8" s="473"/>
      <c r="EGK8" s="473"/>
      <c r="EGL8" s="473"/>
      <c r="EGM8" s="473"/>
      <c r="EGN8" s="473"/>
      <c r="EGO8" s="473"/>
      <c r="EGP8" s="473"/>
      <c r="EGQ8" s="473"/>
      <c r="EGR8" s="473"/>
      <c r="EGS8" s="473"/>
      <c r="EGT8" s="473"/>
      <c r="EGU8" s="473"/>
      <c r="EGV8" s="473"/>
      <c r="EGW8" s="473"/>
      <c r="EGX8" s="473"/>
      <c r="EGY8" s="473"/>
      <c r="EGZ8" s="473"/>
      <c r="EHA8" s="473"/>
      <c r="EHB8" s="473"/>
      <c r="EHC8" s="473"/>
      <c r="EHD8" s="473"/>
      <c r="EHE8" s="473"/>
      <c r="EHF8" s="473"/>
      <c r="EHG8" s="473"/>
      <c r="EHH8" s="473"/>
      <c r="EHI8" s="473"/>
      <c r="EHJ8" s="473"/>
      <c r="EHK8" s="473"/>
      <c r="EHL8" s="473"/>
      <c r="EHM8" s="473"/>
      <c r="EHN8" s="473"/>
      <c r="EHO8" s="473"/>
      <c r="EHP8" s="473"/>
      <c r="EHQ8" s="473"/>
      <c r="EHR8" s="473"/>
      <c r="EHS8" s="473"/>
      <c r="EHT8" s="473"/>
      <c r="EHU8" s="473"/>
      <c r="EHV8" s="473"/>
      <c r="EHW8" s="473"/>
      <c r="EHX8" s="473"/>
      <c r="EHY8" s="473"/>
      <c r="EHZ8" s="473"/>
      <c r="EIA8" s="473"/>
      <c r="EIB8" s="473"/>
      <c r="EIC8" s="473"/>
      <c r="EID8" s="473"/>
      <c r="EIE8" s="473"/>
      <c r="EIF8" s="473"/>
      <c r="EIG8" s="473"/>
      <c r="EIH8" s="473"/>
      <c r="EII8" s="473"/>
      <c r="EIJ8" s="473"/>
      <c r="EIK8" s="473"/>
      <c r="EIL8" s="473"/>
      <c r="EIM8" s="473"/>
      <c r="EIN8" s="473"/>
      <c r="EIO8" s="473"/>
      <c r="EIP8" s="473"/>
      <c r="EIQ8" s="473"/>
      <c r="EIR8" s="473"/>
      <c r="EIS8" s="473"/>
      <c r="EIT8" s="473"/>
      <c r="EIU8" s="473"/>
      <c r="EIV8" s="473"/>
      <c r="EIW8" s="473"/>
      <c r="EIX8" s="473"/>
      <c r="EIY8" s="473"/>
      <c r="EIZ8" s="473"/>
      <c r="EJA8" s="473"/>
      <c r="EJB8" s="473"/>
      <c r="EJC8" s="473"/>
      <c r="EJD8" s="473"/>
      <c r="EJE8" s="473"/>
      <c r="EJF8" s="473"/>
      <c r="EJG8" s="473"/>
      <c r="EJH8" s="473"/>
      <c r="EJI8" s="473"/>
      <c r="EJJ8" s="473"/>
      <c r="EJK8" s="473"/>
      <c r="EJL8" s="473"/>
      <c r="EJM8" s="473"/>
      <c r="EJN8" s="473"/>
      <c r="EJO8" s="473"/>
      <c r="EJP8" s="473"/>
      <c r="EJQ8" s="473"/>
      <c r="EJR8" s="473"/>
      <c r="EJS8" s="473"/>
      <c r="EJT8" s="473"/>
      <c r="EJU8" s="473"/>
      <c r="EJV8" s="473"/>
      <c r="EJW8" s="473"/>
      <c r="EJX8" s="473"/>
      <c r="EJY8" s="473"/>
      <c r="EJZ8" s="473"/>
      <c r="EKA8" s="473"/>
      <c r="EKB8" s="473"/>
      <c r="EKC8" s="473"/>
      <c r="EKD8" s="473"/>
      <c r="EKE8" s="473"/>
      <c r="EKF8" s="473"/>
      <c r="EKG8" s="473"/>
      <c r="EKH8" s="473"/>
      <c r="EKI8" s="473"/>
      <c r="EKJ8" s="473"/>
      <c r="EKK8" s="473"/>
      <c r="EKL8" s="473"/>
      <c r="EKM8" s="473"/>
      <c r="EKN8" s="473"/>
      <c r="EKO8" s="473"/>
      <c r="EKP8" s="473"/>
      <c r="EKQ8" s="473"/>
      <c r="EKR8" s="473"/>
      <c r="EKS8" s="473"/>
      <c r="EKT8" s="473"/>
      <c r="EKU8" s="473"/>
      <c r="EKV8" s="473"/>
      <c r="EKW8" s="473"/>
      <c r="EKX8" s="473"/>
      <c r="EKY8" s="473"/>
      <c r="EKZ8" s="473"/>
      <c r="ELA8" s="473"/>
      <c r="ELB8" s="473"/>
      <c r="ELC8" s="473"/>
      <c r="ELD8" s="473"/>
      <c r="ELE8" s="473"/>
      <c r="ELF8" s="473"/>
      <c r="ELG8" s="473"/>
      <c r="ELH8" s="473"/>
      <c r="ELI8" s="473"/>
      <c r="ELJ8" s="473"/>
      <c r="ELK8" s="473"/>
      <c r="ELL8" s="473"/>
      <c r="ELM8" s="473"/>
      <c r="ELN8" s="473"/>
      <c r="ELO8" s="473"/>
      <c r="ELP8" s="473"/>
      <c r="ELQ8" s="473"/>
      <c r="ELR8" s="473"/>
      <c r="ELS8" s="473"/>
      <c r="ELT8" s="473"/>
      <c r="ELU8" s="473"/>
      <c r="ELV8" s="473"/>
      <c r="ELW8" s="473"/>
      <c r="ELX8" s="473"/>
      <c r="ELY8" s="473"/>
      <c r="ELZ8" s="473"/>
      <c r="EMA8" s="473"/>
      <c r="EMB8" s="473"/>
      <c r="EMC8" s="473"/>
      <c r="EMD8" s="473"/>
      <c r="EME8" s="473"/>
      <c r="EMF8" s="473"/>
      <c r="EMG8" s="473"/>
      <c r="EMH8" s="473"/>
      <c r="EMI8" s="473"/>
      <c r="EMJ8" s="473"/>
      <c r="EMK8" s="473"/>
      <c r="EML8" s="473"/>
      <c r="EMM8" s="473"/>
      <c r="EMN8" s="473"/>
      <c r="EMO8" s="473"/>
      <c r="EMP8" s="473"/>
      <c r="EMQ8" s="473"/>
      <c r="EMR8" s="473"/>
      <c r="EMS8" s="473"/>
      <c r="EMT8" s="473"/>
      <c r="EMU8" s="473"/>
      <c r="EMV8" s="473"/>
      <c r="EMW8" s="473"/>
      <c r="EMX8" s="473"/>
      <c r="EMY8" s="473"/>
      <c r="EMZ8" s="473"/>
      <c r="ENA8" s="473"/>
      <c r="ENB8" s="473"/>
      <c r="ENC8" s="473"/>
      <c r="END8" s="473"/>
      <c r="ENE8" s="473"/>
      <c r="ENF8" s="473"/>
      <c r="ENG8" s="473"/>
      <c r="ENH8" s="473"/>
      <c r="ENI8" s="473"/>
      <c r="ENJ8" s="473"/>
      <c r="ENK8" s="473"/>
      <c r="ENL8" s="473"/>
      <c r="ENM8" s="473"/>
      <c r="ENN8" s="473"/>
      <c r="ENO8" s="473"/>
      <c r="ENP8" s="473"/>
      <c r="ENQ8" s="473"/>
      <c r="ENR8" s="473"/>
      <c r="ENS8" s="473"/>
      <c r="ENT8" s="473"/>
      <c r="ENU8" s="473"/>
      <c r="ENV8" s="473"/>
      <c r="ENW8" s="473"/>
      <c r="ENX8" s="473"/>
      <c r="ENY8" s="473"/>
      <c r="ENZ8" s="473"/>
      <c r="EOA8" s="473"/>
      <c r="EOB8" s="473"/>
      <c r="EOC8" s="473"/>
      <c r="EOD8" s="473"/>
      <c r="EOE8" s="473"/>
      <c r="EOF8" s="473"/>
      <c r="EOG8" s="473"/>
      <c r="EOH8" s="473"/>
      <c r="EOI8" s="473"/>
      <c r="EOJ8" s="473"/>
      <c r="EOK8" s="473"/>
      <c r="EOL8" s="473"/>
      <c r="EOM8" s="473"/>
      <c r="EON8" s="473"/>
      <c r="EOO8" s="473"/>
      <c r="EOP8" s="473"/>
      <c r="EOQ8" s="473"/>
      <c r="EOR8" s="473"/>
      <c r="EOS8" s="473"/>
      <c r="EOT8" s="473"/>
      <c r="EOU8" s="473"/>
      <c r="EOV8" s="473"/>
      <c r="EOW8" s="473"/>
      <c r="EOX8" s="473"/>
      <c r="EOY8" s="473"/>
      <c r="EOZ8" s="473"/>
      <c r="EPA8" s="473"/>
      <c r="EPB8" s="473"/>
      <c r="EPC8" s="473"/>
      <c r="EPD8" s="473"/>
      <c r="EPE8" s="473"/>
      <c r="EPF8" s="473"/>
      <c r="EPG8" s="473"/>
      <c r="EPH8" s="473"/>
      <c r="EPI8" s="473"/>
      <c r="EPJ8" s="473"/>
      <c r="EPK8" s="473"/>
      <c r="EPL8" s="473"/>
      <c r="EPM8" s="473"/>
      <c r="EPN8" s="473"/>
      <c r="EPO8" s="473"/>
      <c r="EPP8" s="473"/>
      <c r="EPQ8" s="473"/>
      <c r="EPR8" s="473"/>
      <c r="EPS8" s="473"/>
      <c r="EPT8" s="473"/>
      <c r="EPU8" s="473"/>
      <c r="EPV8" s="473"/>
      <c r="EPW8" s="473"/>
      <c r="EPX8" s="473"/>
      <c r="EPY8" s="473"/>
      <c r="EPZ8" s="473"/>
      <c r="EQA8" s="473"/>
      <c r="EQB8" s="473"/>
      <c r="EQC8" s="473"/>
      <c r="EQD8" s="473"/>
      <c r="EQE8" s="473"/>
      <c r="EQF8" s="473"/>
      <c r="EQG8" s="473"/>
      <c r="EQH8" s="473"/>
      <c r="EQI8" s="473"/>
      <c r="EQJ8" s="473"/>
      <c r="EQK8" s="473"/>
      <c r="EQL8" s="473"/>
      <c r="EQM8" s="473"/>
      <c r="EQN8" s="473"/>
      <c r="EQO8" s="473"/>
      <c r="EQP8" s="473"/>
      <c r="EQQ8" s="473"/>
      <c r="EQR8" s="473"/>
      <c r="EQS8" s="473"/>
      <c r="EQT8" s="473"/>
      <c r="EQU8" s="473"/>
      <c r="EQV8" s="473"/>
      <c r="EQW8" s="473"/>
      <c r="EQX8" s="473"/>
      <c r="EQY8" s="473"/>
      <c r="EQZ8" s="473"/>
      <c r="ERA8" s="473"/>
      <c r="ERB8" s="473"/>
      <c r="ERC8" s="473"/>
      <c r="ERD8" s="473"/>
      <c r="ERE8" s="473"/>
      <c r="ERF8" s="473"/>
      <c r="ERG8" s="473"/>
      <c r="ERH8" s="473"/>
      <c r="ERI8" s="473"/>
      <c r="ERJ8" s="473"/>
      <c r="ERK8" s="473"/>
      <c r="ERL8" s="473"/>
      <c r="ERM8" s="473"/>
      <c r="ERN8" s="473"/>
      <c r="ERO8" s="473"/>
      <c r="ERP8" s="473"/>
      <c r="ERQ8" s="473"/>
      <c r="ERR8" s="473"/>
      <c r="ERS8" s="473"/>
      <c r="ERT8" s="473"/>
      <c r="ERU8" s="473"/>
      <c r="ERV8" s="473"/>
      <c r="ERW8" s="473"/>
      <c r="ERX8" s="473"/>
      <c r="ERY8" s="473"/>
      <c r="ERZ8" s="473"/>
      <c r="ESA8" s="473"/>
      <c r="ESB8" s="473"/>
      <c r="ESC8" s="473"/>
      <c r="ESD8" s="473"/>
      <c r="ESE8" s="473"/>
      <c r="ESF8" s="473"/>
      <c r="ESG8" s="473"/>
      <c r="ESH8" s="473"/>
      <c r="ESI8" s="473"/>
      <c r="ESJ8" s="473"/>
      <c r="ESK8" s="473"/>
      <c r="ESL8" s="473"/>
      <c r="ESM8" s="473"/>
      <c r="ESN8" s="473"/>
      <c r="ESO8" s="473"/>
      <c r="ESP8" s="473"/>
      <c r="ESQ8" s="473"/>
      <c r="ESR8" s="473"/>
      <c r="ESS8" s="473"/>
      <c r="EST8" s="473"/>
      <c r="ESU8" s="473"/>
      <c r="ESV8" s="473"/>
      <c r="ESW8" s="473"/>
      <c r="ESX8" s="473"/>
      <c r="ESY8" s="473"/>
      <c r="ESZ8" s="473"/>
      <c r="ETA8" s="473"/>
      <c r="ETB8" s="473"/>
      <c r="ETC8" s="473"/>
      <c r="ETD8" s="473"/>
      <c r="ETE8" s="473"/>
      <c r="ETF8" s="473"/>
      <c r="ETG8" s="473"/>
      <c r="ETH8" s="473"/>
      <c r="ETI8" s="473"/>
      <c r="ETJ8" s="473"/>
      <c r="ETK8" s="473"/>
      <c r="ETL8" s="473"/>
      <c r="ETM8" s="473"/>
      <c r="ETN8" s="473"/>
      <c r="ETO8" s="473"/>
      <c r="ETP8" s="473"/>
      <c r="ETQ8" s="473"/>
      <c r="ETR8" s="473"/>
      <c r="ETS8" s="473"/>
      <c r="ETT8" s="473"/>
      <c r="ETU8" s="473"/>
      <c r="ETV8" s="473"/>
      <c r="ETW8" s="473"/>
      <c r="ETX8" s="473"/>
      <c r="ETY8" s="473"/>
      <c r="ETZ8" s="473"/>
      <c r="EUA8" s="473"/>
      <c r="EUB8" s="473"/>
      <c r="EUC8" s="473"/>
      <c r="EUD8" s="473"/>
      <c r="EUE8" s="473"/>
      <c r="EUF8" s="473"/>
      <c r="EUG8" s="473"/>
      <c r="EUH8" s="473"/>
      <c r="EUI8" s="473"/>
      <c r="EUJ8" s="473"/>
      <c r="EUK8" s="473"/>
      <c r="EUL8" s="473"/>
      <c r="EUM8" s="473"/>
      <c r="EUN8" s="473"/>
      <c r="EUO8" s="473"/>
      <c r="EUP8" s="473"/>
      <c r="EUQ8" s="473"/>
      <c r="EUR8" s="473"/>
      <c r="EUS8" s="473"/>
      <c r="EUT8" s="473"/>
      <c r="EUU8" s="473"/>
      <c r="EUV8" s="473"/>
      <c r="EUW8" s="473"/>
      <c r="EUX8" s="473"/>
      <c r="EUY8" s="473"/>
      <c r="EUZ8" s="473"/>
      <c r="EVA8" s="473"/>
      <c r="EVB8" s="473"/>
      <c r="EVC8" s="473"/>
      <c r="EVD8" s="473"/>
      <c r="EVE8" s="473"/>
      <c r="EVF8" s="473"/>
      <c r="EVG8" s="473"/>
      <c r="EVH8" s="473"/>
      <c r="EVI8" s="473"/>
      <c r="EVJ8" s="473"/>
      <c r="EVK8" s="473"/>
      <c r="EVL8" s="473"/>
      <c r="EVM8" s="473"/>
      <c r="EVN8" s="473"/>
      <c r="EVO8" s="473"/>
      <c r="EVP8" s="473"/>
      <c r="EVQ8" s="473"/>
      <c r="EVR8" s="473"/>
      <c r="EVS8" s="473"/>
      <c r="EVT8" s="473"/>
      <c r="EVU8" s="473"/>
      <c r="EVV8" s="473"/>
      <c r="EVW8" s="473"/>
      <c r="EVX8" s="473"/>
      <c r="EVY8" s="473"/>
      <c r="EVZ8" s="473"/>
      <c r="EWA8" s="473"/>
      <c r="EWB8" s="473"/>
      <c r="EWC8" s="473"/>
      <c r="EWD8" s="473"/>
      <c r="EWE8" s="473"/>
      <c r="EWF8" s="473"/>
      <c r="EWG8" s="473"/>
      <c r="EWH8" s="473"/>
      <c r="EWI8" s="473"/>
      <c r="EWJ8" s="473"/>
      <c r="EWK8" s="473"/>
      <c r="EWL8" s="473"/>
      <c r="EWM8" s="473"/>
      <c r="EWN8" s="473"/>
      <c r="EWO8" s="473"/>
      <c r="EWP8" s="473"/>
      <c r="EWQ8" s="473"/>
      <c r="EWR8" s="473"/>
      <c r="EWS8" s="473"/>
      <c r="EWT8" s="473"/>
      <c r="EWU8" s="473"/>
      <c r="EWV8" s="473"/>
      <c r="EWW8" s="473"/>
      <c r="EWX8" s="473"/>
      <c r="EWY8" s="473"/>
      <c r="EWZ8" s="473"/>
      <c r="EXA8" s="473"/>
      <c r="EXB8" s="473"/>
      <c r="EXC8" s="473"/>
      <c r="EXD8" s="473"/>
      <c r="EXE8" s="473"/>
      <c r="EXF8" s="473"/>
      <c r="EXG8" s="473"/>
      <c r="EXH8" s="473"/>
      <c r="EXI8" s="473"/>
      <c r="EXJ8" s="473"/>
      <c r="EXK8" s="473"/>
      <c r="EXL8" s="473"/>
      <c r="EXM8" s="473"/>
      <c r="EXN8" s="473"/>
      <c r="EXO8" s="473"/>
      <c r="EXP8" s="473"/>
      <c r="EXQ8" s="473"/>
      <c r="EXR8" s="473"/>
      <c r="EXS8" s="473"/>
      <c r="EXT8" s="473"/>
      <c r="EXU8" s="473"/>
      <c r="EXV8" s="473"/>
      <c r="EXW8" s="473"/>
      <c r="EXX8" s="473"/>
      <c r="EXY8" s="473"/>
      <c r="EXZ8" s="473"/>
      <c r="EYA8" s="473"/>
      <c r="EYB8" s="473"/>
      <c r="EYC8" s="473"/>
      <c r="EYD8" s="473"/>
      <c r="EYE8" s="473"/>
      <c r="EYF8" s="473"/>
      <c r="EYG8" s="473"/>
      <c r="EYH8" s="473"/>
      <c r="EYI8" s="473"/>
      <c r="EYJ8" s="473"/>
      <c r="EYK8" s="473"/>
      <c r="EYL8" s="473"/>
      <c r="EYM8" s="473"/>
      <c r="EYN8" s="473"/>
      <c r="EYO8" s="473"/>
      <c r="EYP8" s="473"/>
      <c r="EYQ8" s="473"/>
      <c r="EYR8" s="473"/>
      <c r="EYS8" s="473"/>
      <c r="EYT8" s="473"/>
      <c r="EYU8" s="473"/>
      <c r="EYV8" s="473"/>
      <c r="EYW8" s="473"/>
      <c r="EYX8" s="473"/>
      <c r="EYY8" s="473"/>
      <c r="EYZ8" s="473"/>
      <c r="EZA8" s="473"/>
      <c r="EZB8" s="473"/>
      <c r="EZC8" s="473"/>
      <c r="EZD8" s="473"/>
      <c r="EZE8" s="473"/>
      <c r="EZF8" s="473"/>
      <c r="EZG8" s="473"/>
      <c r="EZH8" s="473"/>
      <c r="EZI8" s="473"/>
      <c r="EZJ8" s="473"/>
      <c r="EZK8" s="473"/>
      <c r="EZL8" s="473"/>
      <c r="EZM8" s="473"/>
      <c r="EZN8" s="473"/>
      <c r="EZO8" s="473"/>
      <c r="EZP8" s="473"/>
      <c r="EZQ8" s="473"/>
      <c r="EZR8" s="473"/>
      <c r="EZS8" s="473"/>
      <c r="EZT8" s="473"/>
      <c r="EZU8" s="473"/>
      <c r="EZV8" s="473"/>
      <c r="EZW8" s="473"/>
      <c r="EZX8" s="473"/>
      <c r="EZY8" s="473"/>
      <c r="EZZ8" s="473"/>
      <c r="FAA8" s="473"/>
      <c r="FAB8" s="473"/>
      <c r="FAC8" s="473"/>
      <c r="FAD8" s="473"/>
      <c r="FAE8" s="473"/>
      <c r="FAF8" s="473"/>
      <c r="FAG8" s="473"/>
      <c r="FAH8" s="473"/>
      <c r="FAI8" s="473"/>
      <c r="FAJ8" s="473"/>
      <c r="FAK8" s="473"/>
      <c r="FAL8" s="473"/>
      <c r="FAM8" s="473"/>
      <c r="FAN8" s="473"/>
      <c r="FAO8" s="473"/>
      <c r="FAP8" s="473"/>
      <c r="FAQ8" s="473"/>
      <c r="FAR8" s="473"/>
      <c r="FAS8" s="473"/>
      <c r="FAT8" s="473"/>
      <c r="FAU8" s="473"/>
      <c r="FAV8" s="473"/>
      <c r="FAW8" s="473"/>
      <c r="FAX8" s="473"/>
      <c r="FAY8" s="473"/>
      <c r="FAZ8" s="473"/>
      <c r="FBA8" s="473"/>
      <c r="FBB8" s="473"/>
      <c r="FBC8" s="473"/>
      <c r="FBD8" s="473"/>
      <c r="FBE8" s="473"/>
      <c r="FBF8" s="473"/>
      <c r="FBG8" s="473"/>
      <c r="FBH8" s="473"/>
      <c r="FBI8" s="473"/>
      <c r="FBJ8" s="473"/>
      <c r="FBK8" s="473"/>
      <c r="FBL8" s="473"/>
      <c r="FBM8" s="473"/>
      <c r="FBN8" s="473"/>
      <c r="FBO8" s="473"/>
      <c r="FBP8" s="473"/>
      <c r="FBQ8" s="473"/>
      <c r="FBR8" s="473"/>
      <c r="FBS8" s="473"/>
      <c r="FBT8" s="473"/>
      <c r="FBU8" s="473"/>
      <c r="FBV8" s="473"/>
      <c r="FBW8" s="473"/>
      <c r="FBX8" s="473"/>
      <c r="FBY8" s="473"/>
      <c r="FBZ8" s="473"/>
      <c r="FCA8" s="473"/>
      <c r="FCB8" s="473"/>
      <c r="FCC8" s="473"/>
      <c r="FCD8" s="473"/>
      <c r="FCE8" s="473"/>
      <c r="FCF8" s="473"/>
      <c r="FCG8" s="473"/>
      <c r="FCH8" s="473"/>
      <c r="FCI8" s="473"/>
      <c r="FCJ8" s="473"/>
      <c r="FCK8" s="473"/>
      <c r="FCL8" s="473"/>
      <c r="FCM8" s="473"/>
      <c r="FCN8" s="473"/>
      <c r="FCO8" s="473"/>
      <c r="FCP8" s="473"/>
      <c r="FCQ8" s="473"/>
      <c r="FCR8" s="473"/>
      <c r="FCS8" s="473"/>
      <c r="FCT8" s="473"/>
      <c r="FCU8" s="473"/>
      <c r="FCV8" s="473"/>
      <c r="FCW8" s="473"/>
      <c r="FCX8" s="473"/>
      <c r="FCY8" s="473"/>
      <c r="FCZ8" s="473"/>
      <c r="FDA8" s="473"/>
      <c r="FDB8" s="473"/>
      <c r="FDC8" s="473"/>
      <c r="FDD8" s="473"/>
      <c r="FDE8" s="473"/>
      <c r="FDF8" s="473"/>
      <c r="FDG8" s="473"/>
      <c r="FDH8" s="473"/>
      <c r="FDI8" s="473"/>
      <c r="FDJ8" s="473"/>
      <c r="FDK8" s="473"/>
      <c r="FDL8" s="473"/>
      <c r="FDM8" s="473"/>
      <c r="FDN8" s="473"/>
      <c r="FDO8" s="473"/>
      <c r="FDP8" s="473"/>
      <c r="FDQ8" s="473"/>
      <c r="FDR8" s="473"/>
      <c r="FDS8" s="473"/>
      <c r="FDT8" s="473"/>
      <c r="FDU8" s="473"/>
      <c r="FDV8" s="473"/>
      <c r="FDW8" s="473"/>
      <c r="FDX8" s="473"/>
      <c r="FDY8" s="473"/>
      <c r="FDZ8" s="473"/>
      <c r="FEA8" s="473"/>
      <c r="FEB8" s="473"/>
      <c r="FEC8" s="473"/>
      <c r="FED8" s="473"/>
      <c r="FEE8" s="473"/>
      <c r="FEF8" s="473"/>
      <c r="FEG8" s="473"/>
      <c r="FEH8" s="473"/>
      <c r="FEI8" s="473"/>
      <c r="FEJ8" s="473"/>
      <c r="FEK8" s="473"/>
      <c r="FEL8" s="473"/>
      <c r="FEM8" s="473"/>
      <c r="FEN8" s="473"/>
      <c r="FEO8" s="473"/>
      <c r="FEP8" s="473"/>
      <c r="FEQ8" s="473"/>
      <c r="FER8" s="473"/>
      <c r="FES8" s="473"/>
      <c r="FET8" s="473"/>
      <c r="FEU8" s="473"/>
      <c r="FEV8" s="473"/>
      <c r="FEW8" s="473"/>
      <c r="FEX8" s="473"/>
      <c r="FEY8" s="473"/>
      <c r="FEZ8" s="473"/>
      <c r="FFA8" s="473"/>
      <c r="FFB8" s="473"/>
      <c r="FFC8" s="473"/>
      <c r="FFD8" s="473"/>
      <c r="FFE8" s="473"/>
      <c r="FFF8" s="473"/>
      <c r="FFG8" s="473"/>
      <c r="FFH8" s="473"/>
      <c r="FFI8" s="473"/>
      <c r="FFJ8" s="473"/>
      <c r="FFK8" s="473"/>
      <c r="FFL8" s="473"/>
      <c r="FFM8" s="473"/>
      <c r="FFN8" s="473"/>
      <c r="FFO8" s="473"/>
      <c r="FFP8" s="473"/>
      <c r="FFQ8" s="473"/>
      <c r="FFR8" s="473"/>
      <c r="FFS8" s="473"/>
      <c r="FFT8" s="473"/>
      <c r="FFU8" s="473"/>
      <c r="FFV8" s="473"/>
      <c r="FFW8" s="473"/>
      <c r="FFX8" s="473"/>
      <c r="FFY8" s="473"/>
      <c r="FFZ8" s="473"/>
      <c r="FGA8" s="473"/>
      <c r="FGB8" s="473"/>
      <c r="FGC8" s="473"/>
      <c r="FGD8" s="473"/>
      <c r="FGE8" s="473"/>
      <c r="FGF8" s="473"/>
      <c r="FGG8" s="473"/>
      <c r="FGH8" s="473"/>
      <c r="FGI8" s="473"/>
      <c r="FGJ8" s="473"/>
      <c r="FGK8" s="473"/>
      <c r="FGL8" s="473"/>
      <c r="FGM8" s="473"/>
      <c r="FGN8" s="473"/>
      <c r="FGO8" s="473"/>
      <c r="FGP8" s="473"/>
      <c r="FGQ8" s="473"/>
      <c r="FGR8" s="473"/>
      <c r="FGS8" s="473"/>
      <c r="FGT8" s="473"/>
      <c r="FGU8" s="473"/>
      <c r="FGV8" s="473"/>
      <c r="FGW8" s="473"/>
      <c r="FGX8" s="473"/>
      <c r="FGY8" s="473"/>
      <c r="FGZ8" s="473"/>
      <c r="FHA8" s="473"/>
      <c r="FHB8" s="473"/>
      <c r="FHC8" s="473"/>
      <c r="FHD8" s="473"/>
      <c r="FHE8" s="473"/>
      <c r="FHF8" s="473"/>
      <c r="FHG8" s="473"/>
      <c r="FHH8" s="473"/>
      <c r="FHI8" s="473"/>
      <c r="FHJ8" s="473"/>
      <c r="FHK8" s="473"/>
      <c r="FHL8" s="473"/>
      <c r="FHM8" s="473"/>
      <c r="FHN8" s="473"/>
      <c r="FHO8" s="473"/>
      <c r="FHP8" s="473"/>
      <c r="FHQ8" s="473"/>
      <c r="FHR8" s="473"/>
      <c r="FHS8" s="473"/>
      <c r="FHT8" s="473"/>
      <c r="FHU8" s="473"/>
      <c r="FHV8" s="473"/>
      <c r="FHW8" s="473"/>
      <c r="FHX8" s="473"/>
      <c r="FHY8" s="473"/>
      <c r="FHZ8" s="473"/>
      <c r="FIA8" s="473"/>
      <c r="FIB8" s="473"/>
      <c r="FIC8" s="473"/>
      <c r="FID8" s="473"/>
      <c r="FIE8" s="473"/>
      <c r="FIF8" s="473"/>
      <c r="FIG8" s="473"/>
      <c r="FIH8" s="473"/>
      <c r="FII8" s="473"/>
      <c r="FIJ8" s="473"/>
      <c r="FIK8" s="473"/>
      <c r="FIL8" s="473"/>
      <c r="FIM8" s="473"/>
      <c r="FIN8" s="473"/>
      <c r="FIO8" s="473"/>
      <c r="FIP8" s="473"/>
      <c r="FIQ8" s="473"/>
      <c r="FIR8" s="473"/>
      <c r="FIS8" s="473"/>
      <c r="FIT8" s="473"/>
      <c r="FIU8" s="473"/>
      <c r="FIV8" s="473"/>
      <c r="FIW8" s="473"/>
      <c r="FIX8" s="473"/>
      <c r="FIY8" s="473"/>
      <c r="FIZ8" s="473"/>
      <c r="FJA8" s="473"/>
      <c r="FJB8" s="473"/>
      <c r="FJC8" s="473"/>
      <c r="FJD8" s="473"/>
      <c r="FJE8" s="473"/>
      <c r="FJF8" s="473"/>
      <c r="FJG8" s="473"/>
      <c r="FJH8" s="473"/>
      <c r="FJI8" s="473"/>
      <c r="FJJ8" s="473"/>
      <c r="FJK8" s="473"/>
      <c r="FJL8" s="473"/>
      <c r="FJM8" s="473"/>
      <c r="FJN8" s="473"/>
      <c r="FJO8" s="473"/>
      <c r="FJP8" s="473"/>
      <c r="FJQ8" s="473"/>
      <c r="FJR8" s="473"/>
      <c r="FJS8" s="473"/>
      <c r="FJT8" s="473"/>
      <c r="FJU8" s="473"/>
      <c r="FJV8" s="473"/>
      <c r="FJW8" s="473"/>
      <c r="FJX8" s="473"/>
      <c r="FJY8" s="473"/>
      <c r="FJZ8" s="473"/>
      <c r="FKA8" s="473"/>
      <c r="FKB8" s="473"/>
      <c r="FKC8" s="473"/>
      <c r="FKD8" s="473"/>
      <c r="FKE8" s="473"/>
      <c r="FKF8" s="473"/>
      <c r="FKG8" s="473"/>
      <c r="FKH8" s="473"/>
      <c r="FKI8" s="473"/>
      <c r="FKJ8" s="473"/>
      <c r="FKK8" s="473"/>
      <c r="FKL8" s="473"/>
      <c r="FKM8" s="473"/>
      <c r="FKN8" s="473"/>
      <c r="FKO8" s="473"/>
      <c r="FKP8" s="473"/>
      <c r="FKQ8" s="473"/>
      <c r="FKR8" s="473"/>
      <c r="FKS8" s="473"/>
      <c r="FKT8" s="473"/>
      <c r="FKU8" s="473"/>
      <c r="FKV8" s="473"/>
      <c r="FKW8" s="473"/>
      <c r="FKX8" s="473"/>
      <c r="FKY8" s="473"/>
      <c r="FKZ8" s="473"/>
      <c r="FLA8" s="473"/>
      <c r="FLB8" s="473"/>
      <c r="FLC8" s="473"/>
      <c r="FLD8" s="473"/>
      <c r="FLE8" s="473"/>
      <c r="FLF8" s="473"/>
      <c r="FLG8" s="473"/>
      <c r="FLH8" s="473"/>
      <c r="FLI8" s="473"/>
      <c r="FLJ8" s="473"/>
      <c r="FLK8" s="473"/>
      <c r="FLL8" s="473"/>
      <c r="FLM8" s="473"/>
      <c r="FLN8" s="473"/>
      <c r="FLO8" s="473"/>
      <c r="FLP8" s="473"/>
      <c r="FLQ8" s="473"/>
      <c r="FLR8" s="473"/>
      <c r="FLS8" s="473"/>
      <c r="FLT8" s="473"/>
      <c r="FLU8" s="473"/>
      <c r="FLV8" s="473"/>
      <c r="FLW8" s="473"/>
      <c r="FLX8" s="473"/>
      <c r="FLY8" s="473"/>
      <c r="FLZ8" s="473"/>
      <c r="FMA8" s="473"/>
      <c r="FMB8" s="473"/>
      <c r="FMC8" s="473"/>
      <c r="FMD8" s="473"/>
      <c r="FME8" s="473"/>
      <c r="FMF8" s="473"/>
      <c r="FMG8" s="473"/>
      <c r="FMH8" s="473"/>
      <c r="FMI8" s="473"/>
      <c r="FMJ8" s="473"/>
      <c r="FMK8" s="473"/>
      <c r="FML8" s="473"/>
      <c r="FMM8" s="473"/>
      <c r="FMN8" s="473"/>
      <c r="FMO8" s="473"/>
      <c r="FMP8" s="473"/>
      <c r="FMQ8" s="473"/>
      <c r="FMR8" s="473"/>
      <c r="FMS8" s="473"/>
      <c r="FMT8" s="473"/>
      <c r="FMU8" s="473"/>
      <c r="FMV8" s="473"/>
      <c r="FMW8" s="473"/>
      <c r="FMX8" s="473"/>
      <c r="FMY8" s="473"/>
      <c r="FMZ8" s="473"/>
      <c r="FNA8" s="473"/>
      <c r="FNB8" s="473"/>
      <c r="FNC8" s="473"/>
      <c r="FND8" s="473"/>
      <c r="FNE8" s="473"/>
      <c r="FNF8" s="473"/>
      <c r="FNG8" s="473"/>
      <c r="FNH8" s="473"/>
      <c r="FNI8" s="473"/>
      <c r="FNJ8" s="473"/>
      <c r="FNK8" s="473"/>
      <c r="FNL8" s="473"/>
      <c r="FNM8" s="473"/>
      <c r="FNN8" s="473"/>
      <c r="FNO8" s="473"/>
      <c r="FNP8" s="473"/>
      <c r="FNQ8" s="473"/>
      <c r="FNR8" s="473"/>
      <c r="FNS8" s="473"/>
      <c r="FNT8" s="473"/>
      <c r="FNU8" s="473"/>
      <c r="FNV8" s="473"/>
      <c r="FNW8" s="473"/>
      <c r="FNX8" s="473"/>
      <c r="FNY8" s="473"/>
      <c r="FNZ8" s="473"/>
      <c r="FOA8" s="473"/>
      <c r="FOB8" s="473"/>
      <c r="FOC8" s="473"/>
      <c r="FOD8" s="473"/>
      <c r="FOE8" s="473"/>
      <c r="FOF8" s="473"/>
      <c r="FOG8" s="473"/>
      <c r="FOH8" s="473"/>
      <c r="FOI8" s="473"/>
      <c r="FOJ8" s="473"/>
      <c r="FOK8" s="473"/>
      <c r="FOL8" s="473"/>
      <c r="FOM8" s="473"/>
      <c r="FON8" s="473"/>
      <c r="FOO8" s="473"/>
      <c r="FOP8" s="473"/>
      <c r="FOQ8" s="473"/>
      <c r="FOR8" s="473"/>
      <c r="FOS8" s="473"/>
      <c r="FOT8" s="473"/>
      <c r="FOU8" s="473"/>
      <c r="FOV8" s="473"/>
      <c r="FOW8" s="473"/>
      <c r="FOX8" s="473"/>
      <c r="FOY8" s="473"/>
      <c r="FOZ8" s="473"/>
      <c r="FPA8" s="473"/>
      <c r="FPB8" s="473"/>
      <c r="FPC8" s="473"/>
      <c r="FPD8" s="473"/>
      <c r="FPE8" s="473"/>
      <c r="FPF8" s="473"/>
      <c r="FPG8" s="473"/>
      <c r="FPH8" s="473"/>
      <c r="FPI8" s="473"/>
      <c r="FPJ8" s="473"/>
      <c r="FPK8" s="473"/>
      <c r="FPL8" s="473"/>
      <c r="FPM8" s="473"/>
      <c r="FPN8" s="473"/>
      <c r="FPO8" s="473"/>
      <c r="FPP8" s="473"/>
      <c r="FPQ8" s="473"/>
      <c r="FPR8" s="473"/>
      <c r="FPS8" s="473"/>
      <c r="FPT8" s="473"/>
      <c r="FPU8" s="473"/>
      <c r="FPV8" s="473"/>
      <c r="FPW8" s="473"/>
      <c r="FPX8" s="473"/>
      <c r="FPY8" s="473"/>
      <c r="FPZ8" s="473"/>
      <c r="FQA8" s="473"/>
      <c r="FQB8" s="473"/>
      <c r="FQC8" s="473"/>
      <c r="FQD8" s="473"/>
      <c r="FQE8" s="473"/>
      <c r="FQF8" s="473"/>
      <c r="FQG8" s="473"/>
      <c r="FQH8" s="473"/>
      <c r="FQI8" s="473"/>
      <c r="FQJ8" s="473"/>
      <c r="FQK8" s="473"/>
      <c r="FQL8" s="473"/>
      <c r="FQM8" s="473"/>
      <c r="FQN8" s="473"/>
      <c r="FQO8" s="473"/>
      <c r="FQP8" s="473"/>
      <c r="FQQ8" s="473"/>
      <c r="FQR8" s="473"/>
      <c r="FQS8" s="473"/>
      <c r="FQT8" s="473"/>
      <c r="FQU8" s="473"/>
      <c r="FQV8" s="473"/>
      <c r="FQW8" s="473"/>
      <c r="FQX8" s="473"/>
      <c r="FQY8" s="473"/>
      <c r="FQZ8" s="473"/>
      <c r="FRA8" s="473"/>
      <c r="FRB8" s="473"/>
      <c r="FRC8" s="473"/>
      <c r="FRD8" s="473"/>
      <c r="FRE8" s="473"/>
      <c r="FRF8" s="473"/>
      <c r="FRG8" s="473"/>
      <c r="FRH8" s="473"/>
      <c r="FRI8" s="473"/>
      <c r="FRJ8" s="473"/>
      <c r="FRK8" s="473"/>
      <c r="FRL8" s="473"/>
      <c r="FRM8" s="473"/>
      <c r="FRN8" s="473"/>
      <c r="FRO8" s="473"/>
      <c r="FRP8" s="473"/>
      <c r="FRQ8" s="473"/>
      <c r="FRR8" s="473"/>
      <c r="FRS8" s="473"/>
      <c r="FRT8" s="473"/>
      <c r="FRU8" s="473"/>
      <c r="FRV8" s="473"/>
      <c r="FRW8" s="473"/>
      <c r="FRX8" s="473"/>
      <c r="FRY8" s="473"/>
      <c r="FRZ8" s="473"/>
      <c r="FSA8" s="473"/>
      <c r="FSB8" s="473"/>
      <c r="FSC8" s="473"/>
      <c r="FSD8" s="473"/>
      <c r="FSE8" s="473"/>
      <c r="FSF8" s="473"/>
      <c r="FSG8" s="473"/>
      <c r="FSH8" s="473"/>
      <c r="FSI8" s="473"/>
      <c r="FSJ8" s="473"/>
      <c r="FSK8" s="473"/>
      <c r="FSL8" s="473"/>
      <c r="FSM8" s="473"/>
      <c r="FSN8" s="473"/>
      <c r="FSO8" s="473"/>
      <c r="FSP8" s="473"/>
      <c r="FSQ8" s="473"/>
      <c r="FSR8" s="473"/>
      <c r="FSS8" s="473"/>
      <c r="FST8" s="473"/>
      <c r="FSU8" s="473"/>
      <c r="FSV8" s="473"/>
      <c r="FSW8" s="473"/>
      <c r="FSX8" s="473"/>
      <c r="FSY8" s="473"/>
      <c r="FSZ8" s="473"/>
      <c r="FTA8" s="473"/>
      <c r="FTB8" s="473"/>
      <c r="FTC8" s="473"/>
      <c r="FTD8" s="473"/>
      <c r="FTE8" s="473"/>
      <c r="FTF8" s="473"/>
      <c r="FTG8" s="473"/>
      <c r="FTH8" s="473"/>
      <c r="FTI8" s="473"/>
      <c r="FTJ8" s="473"/>
      <c r="FTK8" s="473"/>
      <c r="FTL8" s="473"/>
      <c r="FTM8" s="473"/>
      <c r="FTN8" s="473"/>
      <c r="FTO8" s="473"/>
      <c r="FTP8" s="473"/>
      <c r="FTQ8" s="473"/>
      <c r="FTR8" s="473"/>
      <c r="FTS8" s="473"/>
      <c r="FTT8" s="473"/>
      <c r="FTU8" s="473"/>
      <c r="FTV8" s="473"/>
      <c r="FTW8" s="473"/>
      <c r="FTX8" s="473"/>
      <c r="FTY8" s="473"/>
      <c r="FTZ8" s="473"/>
      <c r="FUA8" s="473"/>
      <c r="FUB8" s="473"/>
      <c r="FUC8" s="473"/>
      <c r="FUD8" s="473"/>
      <c r="FUE8" s="473"/>
      <c r="FUF8" s="473"/>
      <c r="FUG8" s="473"/>
      <c r="FUH8" s="473"/>
      <c r="FUI8" s="473"/>
      <c r="FUJ8" s="473"/>
      <c r="FUK8" s="473"/>
      <c r="FUL8" s="473"/>
      <c r="FUM8" s="473"/>
      <c r="FUN8" s="473"/>
      <c r="FUO8" s="473"/>
      <c r="FUP8" s="473"/>
      <c r="FUQ8" s="473"/>
      <c r="FUR8" s="473"/>
      <c r="FUS8" s="473"/>
      <c r="FUT8" s="473"/>
      <c r="FUU8" s="473"/>
      <c r="FUV8" s="473"/>
      <c r="FUW8" s="473"/>
      <c r="FUX8" s="473"/>
      <c r="FUY8" s="473"/>
      <c r="FUZ8" s="473"/>
      <c r="FVA8" s="473"/>
      <c r="FVB8" s="473"/>
      <c r="FVC8" s="473"/>
      <c r="FVD8" s="473"/>
      <c r="FVE8" s="473"/>
      <c r="FVF8" s="473"/>
      <c r="FVG8" s="473"/>
      <c r="FVH8" s="473"/>
      <c r="FVI8" s="473"/>
      <c r="FVJ8" s="473"/>
      <c r="FVK8" s="473"/>
      <c r="FVL8" s="473"/>
      <c r="FVM8" s="473"/>
      <c r="FVN8" s="473"/>
      <c r="FVO8" s="473"/>
      <c r="FVP8" s="473"/>
      <c r="FVQ8" s="473"/>
      <c r="FVR8" s="473"/>
      <c r="FVS8" s="473"/>
      <c r="FVT8" s="473"/>
      <c r="FVU8" s="473"/>
      <c r="FVV8" s="473"/>
      <c r="FVW8" s="473"/>
      <c r="FVX8" s="473"/>
      <c r="FVY8" s="473"/>
      <c r="FVZ8" s="473"/>
      <c r="FWA8" s="473"/>
      <c r="FWB8" s="473"/>
      <c r="FWC8" s="473"/>
      <c r="FWD8" s="473"/>
      <c r="FWE8" s="473"/>
      <c r="FWF8" s="473"/>
      <c r="FWG8" s="473"/>
      <c r="FWH8" s="473"/>
      <c r="FWI8" s="473"/>
      <c r="FWJ8" s="473"/>
      <c r="FWK8" s="473"/>
      <c r="FWL8" s="473"/>
      <c r="FWM8" s="473"/>
      <c r="FWN8" s="473"/>
      <c r="FWO8" s="473"/>
      <c r="FWP8" s="473"/>
      <c r="FWQ8" s="473"/>
      <c r="FWR8" s="473"/>
      <c r="FWS8" s="473"/>
      <c r="FWT8" s="473"/>
      <c r="FWU8" s="473"/>
      <c r="FWV8" s="473"/>
      <c r="FWW8" s="473"/>
      <c r="FWX8" s="473"/>
      <c r="FWY8" s="473"/>
      <c r="FWZ8" s="473"/>
      <c r="FXA8" s="473"/>
      <c r="FXB8" s="473"/>
      <c r="FXC8" s="473"/>
      <c r="FXD8" s="473"/>
      <c r="FXE8" s="473"/>
      <c r="FXF8" s="473"/>
      <c r="FXG8" s="473"/>
      <c r="FXH8" s="473"/>
      <c r="FXI8" s="473"/>
      <c r="FXJ8" s="473"/>
      <c r="FXK8" s="473"/>
      <c r="FXL8" s="473"/>
      <c r="FXM8" s="473"/>
      <c r="FXN8" s="473"/>
      <c r="FXO8" s="473"/>
      <c r="FXP8" s="473"/>
      <c r="FXQ8" s="473"/>
      <c r="FXR8" s="473"/>
      <c r="FXS8" s="473"/>
      <c r="FXT8" s="473"/>
      <c r="FXU8" s="473"/>
      <c r="FXV8" s="473"/>
      <c r="FXW8" s="473"/>
      <c r="FXX8" s="473"/>
      <c r="FXY8" s="473"/>
      <c r="FXZ8" s="473"/>
      <c r="FYA8" s="473"/>
      <c r="FYB8" s="473"/>
      <c r="FYC8" s="473"/>
      <c r="FYD8" s="473"/>
      <c r="FYE8" s="473"/>
      <c r="FYF8" s="473"/>
      <c r="FYG8" s="473"/>
      <c r="FYH8" s="473"/>
      <c r="FYI8" s="473"/>
      <c r="FYJ8" s="473"/>
      <c r="FYK8" s="473"/>
      <c r="FYL8" s="473"/>
      <c r="FYM8" s="473"/>
      <c r="FYN8" s="473"/>
      <c r="FYO8" s="473"/>
      <c r="FYP8" s="473"/>
      <c r="FYQ8" s="473"/>
      <c r="FYR8" s="473"/>
      <c r="FYS8" s="473"/>
      <c r="FYT8" s="473"/>
      <c r="FYU8" s="473"/>
      <c r="FYV8" s="473"/>
      <c r="FYW8" s="473"/>
      <c r="FYX8" s="473"/>
      <c r="FYY8" s="473"/>
      <c r="FYZ8" s="473"/>
      <c r="FZA8" s="473"/>
      <c r="FZB8" s="473"/>
      <c r="FZC8" s="473"/>
      <c r="FZD8" s="473"/>
      <c r="FZE8" s="473"/>
      <c r="FZF8" s="473"/>
      <c r="FZG8" s="473"/>
      <c r="FZH8" s="473"/>
      <c r="FZI8" s="473"/>
      <c r="FZJ8" s="473"/>
      <c r="FZK8" s="473"/>
      <c r="FZL8" s="473"/>
      <c r="FZM8" s="473"/>
      <c r="FZN8" s="473"/>
      <c r="FZO8" s="473"/>
      <c r="FZP8" s="473"/>
      <c r="FZQ8" s="473"/>
      <c r="FZR8" s="473"/>
      <c r="FZS8" s="473"/>
      <c r="FZT8" s="473"/>
      <c r="FZU8" s="473"/>
      <c r="FZV8" s="473"/>
      <c r="FZW8" s="473"/>
      <c r="FZX8" s="473"/>
      <c r="FZY8" s="473"/>
      <c r="FZZ8" s="473"/>
      <c r="GAA8" s="473"/>
      <c r="GAB8" s="473"/>
      <c r="GAC8" s="473"/>
      <c r="GAD8" s="473"/>
      <c r="GAE8" s="473"/>
      <c r="GAF8" s="473"/>
      <c r="GAG8" s="473"/>
      <c r="GAH8" s="473"/>
      <c r="GAI8" s="473"/>
      <c r="GAJ8" s="473"/>
      <c r="GAK8" s="473"/>
      <c r="GAL8" s="473"/>
      <c r="GAM8" s="473"/>
      <c r="GAN8" s="473"/>
      <c r="GAO8" s="473"/>
      <c r="GAP8" s="473"/>
      <c r="GAQ8" s="473"/>
      <c r="GAR8" s="473"/>
      <c r="GAS8" s="473"/>
      <c r="GAT8" s="473"/>
      <c r="GAU8" s="473"/>
      <c r="GAV8" s="473"/>
      <c r="GAW8" s="473"/>
      <c r="GAX8" s="473"/>
      <c r="GAY8" s="473"/>
      <c r="GAZ8" s="473"/>
      <c r="GBA8" s="473"/>
      <c r="GBB8" s="473"/>
      <c r="GBC8" s="473"/>
      <c r="GBD8" s="473"/>
      <c r="GBE8" s="473"/>
      <c r="GBF8" s="473"/>
      <c r="GBG8" s="473"/>
      <c r="GBH8" s="473"/>
      <c r="GBI8" s="473"/>
      <c r="GBJ8" s="473"/>
      <c r="GBK8" s="473"/>
      <c r="GBL8" s="473"/>
      <c r="GBM8" s="473"/>
      <c r="GBN8" s="473"/>
      <c r="GBO8" s="473"/>
      <c r="GBP8" s="473"/>
      <c r="GBQ8" s="473"/>
      <c r="GBR8" s="473"/>
      <c r="GBS8" s="473"/>
      <c r="GBT8" s="473"/>
      <c r="GBU8" s="473"/>
      <c r="GBV8" s="473"/>
      <c r="GBW8" s="473"/>
      <c r="GBX8" s="473"/>
      <c r="GBY8" s="473"/>
      <c r="GBZ8" s="473"/>
      <c r="GCA8" s="473"/>
      <c r="GCB8" s="473"/>
      <c r="GCC8" s="473"/>
      <c r="GCD8" s="473"/>
      <c r="GCE8" s="473"/>
      <c r="GCF8" s="473"/>
      <c r="GCG8" s="473"/>
      <c r="GCH8" s="473"/>
      <c r="GCI8" s="473"/>
      <c r="GCJ8" s="473"/>
      <c r="GCK8" s="473"/>
      <c r="GCL8" s="473"/>
      <c r="GCM8" s="473"/>
      <c r="GCN8" s="473"/>
      <c r="GCO8" s="473"/>
      <c r="GCP8" s="473"/>
      <c r="GCQ8" s="473"/>
      <c r="GCR8" s="473"/>
      <c r="GCS8" s="473"/>
      <c r="GCT8" s="473"/>
      <c r="GCU8" s="473"/>
      <c r="GCV8" s="473"/>
      <c r="GCW8" s="473"/>
      <c r="GCX8" s="473"/>
      <c r="GCY8" s="473"/>
      <c r="GCZ8" s="473"/>
      <c r="GDA8" s="473"/>
      <c r="GDB8" s="473"/>
      <c r="GDC8" s="473"/>
      <c r="GDD8" s="473"/>
      <c r="GDE8" s="473"/>
      <c r="GDF8" s="473"/>
      <c r="GDG8" s="473"/>
      <c r="GDH8" s="473"/>
      <c r="GDI8" s="473"/>
      <c r="GDJ8" s="473"/>
      <c r="GDK8" s="473"/>
      <c r="GDL8" s="473"/>
      <c r="GDM8" s="473"/>
      <c r="GDN8" s="473"/>
      <c r="GDO8" s="473"/>
      <c r="GDP8" s="473"/>
      <c r="GDQ8" s="473"/>
      <c r="GDR8" s="473"/>
      <c r="GDS8" s="473"/>
      <c r="GDT8" s="473"/>
      <c r="GDU8" s="473"/>
      <c r="GDV8" s="473"/>
      <c r="GDW8" s="473"/>
      <c r="GDX8" s="473"/>
      <c r="GDY8" s="473"/>
      <c r="GDZ8" s="473"/>
      <c r="GEA8" s="473"/>
      <c r="GEB8" s="473"/>
      <c r="GEC8" s="473"/>
      <c r="GED8" s="473"/>
      <c r="GEE8" s="473"/>
      <c r="GEF8" s="473"/>
      <c r="GEG8" s="473"/>
      <c r="GEH8" s="473"/>
      <c r="GEI8" s="473"/>
      <c r="GEJ8" s="473"/>
      <c r="GEK8" s="473"/>
      <c r="GEL8" s="473"/>
      <c r="GEM8" s="473"/>
      <c r="GEN8" s="473"/>
      <c r="GEO8" s="473"/>
      <c r="GEP8" s="473"/>
      <c r="GEQ8" s="473"/>
      <c r="GER8" s="473"/>
      <c r="GES8" s="473"/>
      <c r="GET8" s="473"/>
      <c r="GEU8" s="473"/>
      <c r="GEV8" s="473"/>
      <c r="GEW8" s="473"/>
      <c r="GEX8" s="473"/>
      <c r="GEY8" s="473"/>
      <c r="GEZ8" s="473"/>
      <c r="GFA8" s="473"/>
      <c r="GFB8" s="473"/>
      <c r="GFC8" s="473"/>
      <c r="GFD8" s="473"/>
      <c r="GFE8" s="473"/>
      <c r="GFF8" s="473"/>
      <c r="GFG8" s="473"/>
      <c r="GFH8" s="473"/>
      <c r="GFI8" s="473"/>
      <c r="GFJ8" s="473"/>
      <c r="GFK8" s="473"/>
      <c r="GFL8" s="473"/>
      <c r="GFM8" s="473"/>
      <c r="GFN8" s="473"/>
      <c r="GFO8" s="473"/>
      <c r="GFP8" s="473"/>
      <c r="GFQ8" s="473"/>
      <c r="GFR8" s="473"/>
      <c r="GFS8" s="473"/>
      <c r="GFT8" s="473"/>
      <c r="GFU8" s="473"/>
      <c r="GFV8" s="473"/>
      <c r="GFW8" s="473"/>
      <c r="GFX8" s="473"/>
      <c r="GFY8" s="473"/>
      <c r="GFZ8" s="473"/>
      <c r="GGA8" s="473"/>
      <c r="GGB8" s="473"/>
      <c r="GGC8" s="473"/>
      <c r="GGD8" s="473"/>
      <c r="GGE8" s="473"/>
      <c r="GGF8" s="473"/>
      <c r="GGG8" s="473"/>
      <c r="GGH8" s="473"/>
      <c r="GGI8" s="473"/>
      <c r="GGJ8" s="473"/>
      <c r="GGK8" s="473"/>
      <c r="GGL8" s="473"/>
      <c r="GGM8" s="473"/>
      <c r="GGN8" s="473"/>
      <c r="GGO8" s="473"/>
      <c r="GGP8" s="473"/>
      <c r="GGQ8" s="473"/>
      <c r="GGR8" s="473"/>
      <c r="GGS8" s="473"/>
      <c r="GGT8" s="473"/>
      <c r="GGU8" s="473"/>
      <c r="GGV8" s="473"/>
      <c r="GGW8" s="473"/>
      <c r="GGX8" s="473"/>
      <c r="GGY8" s="473"/>
      <c r="GGZ8" s="473"/>
      <c r="GHA8" s="473"/>
      <c r="GHB8" s="473"/>
      <c r="GHC8" s="473"/>
      <c r="GHD8" s="473"/>
      <c r="GHE8" s="473"/>
      <c r="GHF8" s="473"/>
      <c r="GHG8" s="473"/>
      <c r="GHH8" s="473"/>
      <c r="GHI8" s="473"/>
      <c r="GHJ8" s="473"/>
      <c r="GHK8" s="473"/>
      <c r="GHL8" s="473"/>
      <c r="GHM8" s="473"/>
      <c r="GHN8" s="473"/>
      <c r="GHO8" s="473"/>
      <c r="GHP8" s="473"/>
      <c r="GHQ8" s="473"/>
      <c r="GHR8" s="473"/>
      <c r="GHS8" s="473"/>
      <c r="GHT8" s="473"/>
      <c r="GHU8" s="473"/>
      <c r="GHV8" s="473"/>
      <c r="GHW8" s="473"/>
      <c r="GHX8" s="473"/>
      <c r="GHY8" s="473"/>
      <c r="GHZ8" s="473"/>
      <c r="GIA8" s="473"/>
      <c r="GIB8" s="473"/>
      <c r="GIC8" s="473"/>
      <c r="GID8" s="473"/>
      <c r="GIE8" s="473"/>
      <c r="GIF8" s="473"/>
      <c r="GIG8" s="473"/>
      <c r="GIH8" s="473"/>
      <c r="GII8" s="473"/>
      <c r="GIJ8" s="473"/>
      <c r="GIK8" s="473"/>
      <c r="GIL8" s="473"/>
      <c r="GIM8" s="473"/>
      <c r="GIN8" s="473"/>
      <c r="GIO8" s="473"/>
      <c r="GIP8" s="473"/>
      <c r="GIQ8" s="473"/>
      <c r="GIR8" s="473"/>
      <c r="GIS8" s="473"/>
      <c r="GIT8" s="473"/>
      <c r="GIU8" s="473"/>
      <c r="GIV8" s="473"/>
      <c r="GIW8" s="473"/>
      <c r="GIX8" s="473"/>
      <c r="GIY8" s="473"/>
      <c r="GIZ8" s="473"/>
      <c r="GJA8" s="473"/>
      <c r="GJB8" s="473"/>
      <c r="GJC8" s="473"/>
      <c r="GJD8" s="473"/>
      <c r="GJE8" s="473"/>
      <c r="GJF8" s="473"/>
      <c r="GJG8" s="473"/>
      <c r="GJH8" s="473"/>
      <c r="GJI8" s="473"/>
      <c r="GJJ8" s="473"/>
      <c r="GJK8" s="473"/>
      <c r="GJL8" s="473"/>
      <c r="GJM8" s="473"/>
      <c r="GJN8" s="473"/>
      <c r="GJO8" s="473"/>
      <c r="GJP8" s="473"/>
      <c r="GJQ8" s="473"/>
      <c r="GJR8" s="473"/>
      <c r="GJS8" s="473"/>
      <c r="GJT8" s="473"/>
      <c r="GJU8" s="473"/>
      <c r="GJV8" s="473"/>
      <c r="GJW8" s="473"/>
      <c r="GJX8" s="473"/>
      <c r="GJY8" s="473"/>
      <c r="GJZ8" s="473"/>
      <c r="GKA8" s="473"/>
      <c r="GKB8" s="473"/>
      <c r="GKC8" s="473"/>
      <c r="GKD8" s="473"/>
      <c r="GKE8" s="473"/>
      <c r="GKF8" s="473"/>
      <c r="GKG8" s="473"/>
      <c r="GKH8" s="473"/>
      <c r="GKI8" s="473"/>
      <c r="GKJ8" s="473"/>
      <c r="GKK8" s="473"/>
      <c r="GKL8" s="473"/>
      <c r="GKM8" s="473"/>
      <c r="GKN8" s="473"/>
      <c r="GKO8" s="473"/>
      <c r="GKP8" s="473"/>
      <c r="GKQ8" s="473"/>
      <c r="GKR8" s="473"/>
      <c r="GKS8" s="473"/>
      <c r="GKT8" s="473"/>
      <c r="GKU8" s="473"/>
      <c r="GKV8" s="473"/>
      <c r="GKW8" s="473"/>
      <c r="GKX8" s="473"/>
      <c r="GKY8" s="473"/>
      <c r="GKZ8" s="473"/>
      <c r="GLA8" s="473"/>
      <c r="GLB8" s="473"/>
      <c r="GLC8" s="473"/>
      <c r="GLD8" s="473"/>
      <c r="GLE8" s="473"/>
      <c r="GLF8" s="473"/>
      <c r="GLG8" s="473"/>
      <c r="GLH8" s="473"/>
      <c r="GLI8" s="473"/>
      <c r="GLJ8" s="473"/>
      <c r="GLK8" s="473"/>
      <c r="GLL8" s="473"/>
      <c r="GLM8" s="473"/>
      <c r="GLN8" s="473"/>
      <c r="GLO8" s="473"/>
      <c r="GLP8" s="473"/>
      <c r="GLQ8" s="473"/>
      <c r="GLR8" s="473"/>
      <c r="GLS8" s="473"/>
      <c r="GLT8" s="473"/>
      <c r="GLU8" s="473"/>
      <c r="GLV8" s="473"/>
      <c r="GLW8" s="473"/>
      <c r="GLX8" s="473"/>
      <c r="GLY8" s="473"/>
      <c r="GLZ8" s="473"/>
      <c r="GMA8" s="473"/>
      <c r="GMB8" s="473"/>
      <c r="GMC8" s="473"/>
      <c r="GMD8" s="473"/>
      <c r="GME8" s="473"/>
      <c r="GMF8" s="473"/>
      <c r="GMG8" s="473"/>
      <c r="GMH8" s="473"/>
      <c r="GMI8" s="473"/>
      <c r="GMJ8" s="473"/>
      <c r="GMK8" s="473"/>
      <c r="GML8" s="473"/>
      <c r="GMM8" s="473"/>
      <c r="GMN8" s="473"/>
      <c r="GMO8" s="473"/>
      <c r="GMP8" s="473"/>
      <c r="GMQ8" s="473"/>
      <c r="GMR8" s="473"/>
      <c r="GMS8" s="473"/>
      <c r="GMT8" s="473"/>
      <c r="GMU8" s="473"/>
      <c r="GMV8" s="473"/>
      <c r="GMW8" s="473"/>
      <c r="GMX8" s="473"/>
      <c r="GMY8" s="473"/>
      <c r="GMZ8" s="473"/>
      <c r="GNA8" s="473"/>
      <c r="GNB8" s="473"/>
      <c r="GNC8" s="473"/>
      <c r="GND8" s="473"/>
      <c r="GNE8" s="473"/>
      <c r="GNF8" s="473"/>
      <c r="GNG8" s="473"/>
      <c r="GNH8" s="473"/>
      <c r="GNI8" s="473"/>
      <c r="GNJ8" s="473"/>
      <c r="GNK8" s="473"/>
      <c r="GNL8" s="473"/>
      <c r="GNM8" s="473"/>
      <c r="GNN8" s="473"/>
      <c r="GNO8" s="473"/>
      <c r="GNP8" s="473"/>
      <c r="GNQ8" s="473"/>
      <c r="GNR8" s="473"/>
      <c r="GNS8" s="473"/>
      <c r="GNT8" s="473"/>
      <c r="GNU8" s="473"/>
      <c r="GNV8" s="473"/>
      <c r="GNW8" s="473"/>
      <c r="GNX8" s="473"/>
      <c r="GNY8" s="473"/>
      <c r="GNZ8" s="473"/>
      <c r="GOA8" s="473"/>
      <c r="GOB8" s="473"/>
      <c r="GOC8" s="473"/>
      <c r="GOD8" s="473"/>
      <c r="GOE8" s="473"/>
      <c r="GOF8" s="473"/>
      <c r="GOG8" s="473"/>
      <c r="GOH8" s="473"/>
      <c r="GOI8" s="473"/>
      <c r="GOJ8" s="473"/>
      <c r="GOK8" s="473"/>
      <c r="GOL8" s="473"/>
      <c r="GOM8" s="473"/>
      <c r="GON8" s="473"/>
      <c r="GOO8" s="473"/>
      <c r="GOP8" s="473"/>
      <c r="GOQ8" s="473"/>
      <c r="GOR8" s="473"/>
      <c r="GOS8" s="473"/>
      <c r="GOT8" s="473"/>
      <c r="GOU8" s="473"/>
      <c r="GOV8" s="473"/>
      <c r="GOW8" s="473"/>
      <c r="GOX8" s="473"/>
      <c r="GOY8" s="473"/>
      <c r="GOZ8" s="473"/>
      <c r="GPA8" s="473"/>
      <c r="GPB8" s="473"/>
      <c r="GPC8" s="473"/>
      <c r="GPD8" s="473"/>
      <c r="GPE8" s="473"/>
      <c r="GPF8" s="473"/>
      <c r="GPG8" s="473"/>
      <c r="GPH8" s="473"/>
      <c r="GPI8" s="473"/>
      <c r="GPJ8" s="473"/>
      <c r="GPK8" s="473"/>
      <c r="GPL8" s="473"/>
      <c r="GPM8" s="473"/>
      <c r="GPN8" s="473"/>
      <c r="GPO8" s="473"/>
      <c r="GPP8" s="473"/>
      <c r="GPQ8" s="473"/>
      <c r="GPR8" s="473"/>
      <c r="GPS8" s="473"/>
      <c r="GPT8" s="473"/>
      <c r="GPU8" s="473"/>
      <c r="GPV8" s="473"/>
      <c r="GPW8" s="473"/>
      <c r="GPX8" s="473"/>
      <c r="GPY8" s="473"/>
      <c r="GPZ8" s="473"/>
      <c r="GQA8" s="473"/>
      <c r="GQB8" s="473"/>
      <c r="GQC8" s="473"/>
      <c r="GQD8" s="473"/>
      <c r="GQE8" s="473"/>
      <c r="GQF8" s="473"/>
      <c r="GQG8" s="473"/>
      <c r="GQH8" s="473"/>
      <c r="GQI8" s="473"/>
      <c r="GQJ8" s="473"/>
      <c r="GQK8" s="473"/>
      <c r="GQL8" s="473"/>
      <c r="GQM8" s="473"/>
      <c r="GQN8" s="473"/>
      <c r="GQO8" s="473"/>
      <c r="GQP8" s="473"/>
      <c r="GQQ8" s="473"/>
      <c r="GQR8" s="473"/>
      <c r="GQS8" s="473"/>
      <c r="GQT8" s="473"/>
      <c r="GQU8" s="473"/>
      <c r="GQV8" s="473"/>
      <c r="GQW8" s="473"/>
      <c r="GQX8" s="473"/>
      <c r="GQY8" s="473"/>
      <c r="GQZ8" s="473"/>
      <c r="GRA8" s="473"/>
      <c r="GRB8" s="473"/>
      <c r="GRC8" s="473"/>
      <c r="GRD8" s="473"/>
      <c r="GRE8" s="473"/>
      <c r="GRF8" s="473"/>
      <c r="GRG8" s="473"/>
      <c r="GRH8" s="473"/>
      <c r="GRI8" s="473"/>
      <c r="GRJ8" s="473"/>
      <c r="GRK8" s="473"/>
      <c r="GRL8" s="473"/>
      <c r="GRM8" s="473"/>
      <c r="GRN8" s="473"/>
      <c r="GRO8" s="473"/>
      <c r="GRP8" s="473"/>
      <c r="GRQ8" s="473"/>
      <c r="GRR8" s="473"/>
      <c r="GRS8" s="473"/>
      <c r="GRT8" s="473"/>
      <c r="GRU8" s="473"/>
      <c r="GRV8" s="473"/>
      <c r="GRW8" s="473"/>
      <c r="GRX8" s="473"/>
      <c r="GRY8" s="473"/>
      <c r="GRZ8" s="473"/>
      <c r="GSA8" s="473"/>
      <c r="GSB8" s="473"/>
      <c r="GSC8" s="473"/>
      <c r="GSD8" s="473"/>
      <c r="GSE8" s="473"/>
      <c r="GSF8" s="473"/>
      <c r="GSG8" s="473"/>
      <c r="GSH8" s="473"/>
      <c r="GSI8" s="473"/>
      <c r="GSJ8" s="473"/>
      <c r="GSK8" s="473"/>
      <c r="GSL8" s="473"/>
      <c r="GSM8" s="473"/>
      <c r="GSN8" s="473"/>
      <c r="GSO8" s="473"/>
      <c r="GSP8" s="473"/>
      <c r="GSQ8" s="473"/>
      <c r="GSR8" s="473"/>
      <c r="GSS8" s="473"/>
      <c r="GST8" s="473"/>
      <c r="GSU8" s="473"/>
      <c r="GSV8" s="473"/>
      <c r="GSW8" s="473"/>
      <c r="GSX8" s="473"/>
      <c r="GSY8" s="473"/>
      <c r="GSZ8" s="473"/>
      <c r="GTA8" s="473"/>
      <c r="GTB8" s="473"/>
      <c r="GTC8" s="473"/>
      <c r="GTD8" s="473"/>
      <c r="GTE8" s="473"/>
      <c r="GTF8" s="473"/>
      <c r="GTG8" s="473"/>
      <c r="GTH8" s="473"/>
      <c r="GTI8" s="473"/>
      <c r="GTJ8" s="473"/>
      <c r="GTK8" s="473"/>
      <c r="GTL8" s="473"/>
      <c r="GTM8" s="473"/>
      <c r="GTN8" s="473"/>
      <c r="GTO8" s="473"/>
      <c r="GTP8" s="473"/>
      <c r="GTQ8" s="473"/>
      <c r="GTR8" s="473"/>
      <c r="GTS8" s="473"/>
      <c r="GTT8" s="473"/>
      <c r="GTU8" s="473"/>
      <c r="GTV8" s="473"/>
      <c r="GTW8" s="473"/>
      <c r="GTX8" s="473"/>
      <c r="GTY8" s="473"/>
      <c r="GTZ8" s="473"/>
      <c r="GUA8" s="473"/>
      <c r="GUB8" s="473"/>
      <c r="GUC8" s="473"/>
      <c r="GUD8" s="473"/>
      <c r="GUE8" s="473"/>
      <c r="GUF8" s="473"/>
      <c r="GUG8" s="473"/>
      <c r="GUH8" s="473"/>
      <c r="GUI8" s="473"/>
      <c r="GUJ8" s="473"/>
      <c r="GUK8" s="473"/>
      <c r="GUL8" s="473"/>
      <c r="GUM8" s="473"/>
      <c r="GUN8" s="473"/>
      <c r="GUO8" s="473"/>
      <c r="GUP8" s="473"/>
      <c r="GUQ8" s="473"/>
      <c r="GUR8" s="473"/>
      <c r="GUS8" s="473"/>
      <c r="GUT8" s="473"/>
      <c r="GUU8" s="473"/>
      <c r="GUV8" s="473"/>
      <c r="GUW8" s="473"/>
      <c r="GUX8" s="473"/>
      <c r="GUY8" s="473"/>
      <c r="GUZ8" s="473"/>
      <c r="GVA8" s="473"/>
      <c r="GVB8" s="473"/>
      <c r="GVC8" s="473"/>
      <c r="GVD8" s="473"/>
      <c r="GVE8" s="473"/>
      <c r="GVF8" s="473"/>
      <c r="GVG8" s="473"/>
      <c r="GVH8" s="473"/>
      <c r="GVI8" s="473"/>
      <c r="GVJ8" s="473"/>
      <c r="GVK8" s="473"/>
      <c r="GVL8" s="473"/>
      <c r="GVM8" s="473"/>
      <c r="GVN8" s="473"/>
      <c r="GVO8" s="473"/>
      <c r="GVP8" s="473"/>
      <c r="GVQ8" s="473"/>
      <c r="GVR8" s="473"/>
      <c r="GVS8" s="473"/>
      <c r="GVT8" s="473"/>
      <c r="GVU8" s="473"/>
      <c r="GVV8" s="473"/>
      <c r="GVW8" s="473"/>
      <c r="GVX8" s="473"/>
      <c r="GVY8" s="473"/>
      <c r="GVZ8" s="473"/>
      <c r="GWA8" s="473"/>
      <c r="GWB8" s="473"/>
      <c r="GWC8" s="473"/>
      <c r="GWD8" s="473"/>
      <c r="GWE8" s="473"/>
      <c r="GWF8" s="473"/>
      <c r="GWG8" s="473"/>
      <c r="GWH8" s="473"/>
      <c r="GWI8" s="473"/>
      <c r="GWJ8" s="473"/>
      <c r="GWK8" s="473"/>
      <c r="GWL8" s="473"/>
      <c r="GWM8" s="473"/>
      <c r="GWN8" s="473"/>
      <c r="GWO8" s="473"/>
      <c r="GWP8" s="473"/>
      <c r="GWQ8" s="473"/>
      <c r="GWR8" s="473"/>
      <c r="GWS8" s="473"/>
      <c r="GWT8" s="473"/>
      <c r="GWU8" s="473"/>
      <c r="GWV8" s="473"/>
      <c r="GWW8" s="473"/>
      <c r="GWX8" s="473"/>
      <c r="GWY8" s="473"/>
      <c r="GWZ8" s="473"/>
      <c r="GXA8" s="473"/>
      <c r="GXB8" s="473"/>
      <c r="GXC8" s="473"/>
      <c r="GXD8" s="473"/>
      <c r="GXE8" s="473"/>
      <c r="GXF8" s="473"/>
      <c r="GXG8" s="473"/>
      <c r="GXH8" s="473"/>
      <c r="GXI8" s="473"/>
      <c r="GXJ8" s="473"/>
      <c r="GXK8" s="473"/>
      <c r="GXL8" s="473"/>
      <c r="GXM8" s="473"/>
      <c r="GXN8" s="473"/>
      <c r="GXO8" s="473"/>
      <c r="GXP8" s="473"/>
      <c r="GXQ8" s="473"/>
      <c r="GXR8" s="473"/>
      <c r="GXS8" s="473"/>
      <c r="GXT8" s="473"/>
      <c r="GXU8" s="473"/>
      <c r="GXV8" s="473"/>
      <c r="GXW8" s="473"/>
      <c r="GXX8" s="473"/>
      <c r="GXY8" s="473"/>
      <c r="GXZ8" s="473"/>
      <c r="GYA8" s="473"/>
      <c r="GYB8" s="473"/>
      <c r="GYC8" s="473"/>
      <c r="GYD8" s="473"/>
      <c r="GYE8" s="473"/>
      <c r="GYF8" s="473"/>
      <c r="GYG8" s="473"/>
      <c r="GYH8" s="473"/>
      <c r="GYI8" s="473"/>
      <c r="GYJ8" s="473"/>
      <c r="GYK8" s="473"/>
      <c r="GYL8" s="473"/>
      <c r="GYM8" s="473"/>
      <c r="GYN8" s="473"/>
      <c r="GYO8" s="473"/>
      <c r="GYP8" s="473"/>
      <c r="GYQ8" s="473"/>
      <c r="GYR8" s="473"/>
      <c r="GYS8" s="473"/>
      <c r="GYT8" s="473"/>
      <c r="GYU8" s="473"/>
      <c r="GYV8" s="473"/>
      <c r="GYW8" s="473"/>
      <c r="GYX8" s="473"/>
      <c r="GYY8" s="473"/>
      <c r="GYZ8" s="473"/>
      <c r="GZA8" s="473"/>
      <c r="GZB8" s="473"/>
      <c r="GZC8" s="473"/>
      <c r="GZD8" s="473"/>
      <c r="GZE8" s="473"/>
      <c r="GZF8" s="473"/>
      <c r="GZG8" s="473"/>
      <c r="GZH8" s="473"/>
      <c r="GZI8" s="473"/>
      <c r="GZJ8" s="473"/>
      <c r="GZK8" s="473"/>
      <c r="GZL8" s="473"/>
      <c r="GZM8" s="473"/>
      <c r="GZN8" s="473"/>
      <c r="GZO8" s="473"/>
      <c r="GZP8" s="473"/>
      <c r="GZQ8" s="473"/>
      <c r="GZR8" s="473"/>
      <c r="GZS8" s="473"/>
      <c r="GZT8" s="473"/>
      <c r="GZU8" s="473"/>
      <c r="GZV8" s="473"/>
      <c r="GZW8" s="473"/>
      <c r="GZX8" s="473"/>
      <c r="GZY8" s="473"/>
      <c r="GZZ8" s="473"/>
      <c r="HAA8" s="473"/>
      <c r="HAB8" s="473"/>
      <c r="HAC8" s="473"/>
      <c r="HAD8" s="473"/>
      <c r="HAE8" s="473"/>
      <c r="HAF8" s="473"/>
      <c r="HAG8" s="473"/>
      <c r="HAH8" s="473"/>
      <c r="HAI8" s="473"/>
      <c r="HAJ8" s="473"/>
      <c r="HAK8" s="473"/>
      <c r="HAL8" s="473"/>
      <c r="HAM8" s="473"/>
      <c r="HAN8" s="473"/>
      <c r="HAO8" s="473"/>
      <c r="HAP8" s="473"/>
      <c r="HAQ8" s="473"/>
      <c r="HAR8" s="473"/>
      <c r="HAS8" s="473"/>
      <c r="HAT8" s="473"/>
      <c r="HAU8" s="473"/>
      <c r="HAV8" s="473"/>
      <c r="HAW8" s="473"/>
      <c r="HAX8" s="473"/>
      <c r="HAY8" s="473"/>
      <c r="HAZ8" s="473"/>
      <c r="HBA8" s="473"/>
      <c r="HBB8" s="473"/>
      <c r="HBC8" s="473"/>
      <c r="HBD8" s="473"/>
      <c r="HBE8" s="473"/>
      <c r="HBF8" s="473"/>
      <c r="HBG8" s="473"/>
      <c r="HBH8" s="473"/>
      <c r="HBI8" s="473"/>
      <c r="HBJ8" s="473"/>
      <c r="HBK8" s="473"/>
      <c r="HBL8" s="473"/>
      <c r="HBM8" s="473"/>
      <c r="HBN8" s="473"/>
      <c r="HBO8" s="473"/>
      <c r="HBP8" s="473"/>
      <c r="HBQ8" s="473"/>
      <c r="HBR8" s="473"/>
      <c r="HBS8" s="473"/>
      <c r="HBT8" s="473"/>
      <c r="HBU8" s="473"/>
      <c r="HBV8" s="473"/>
      <c r="HBW8" s="473"/>
      <c r="HBX8" s="473"/>
      <c r="HBY8" s="473"/>
      <c r="HBZ8" s="473"/>
      <c r="HCA8" s="473"/>
      <c r="HCB8" s="473"/>
      <c r="HCC8" s="473"/>
      <c r="HCD8" s="473"/>
      <c r="HCE8" s="473"/>
      <c r="HCF8" s="473"/>
      <c r="HCG8" s="473"/>
      <c r="HCH8" s="473"/>
      <c r="HCI8" s="473"/>
      <c r="HCJ8" s="473"/>
      <c r="HCK8" s="473"/>
      <c r="HCL8" s="473"/>
      <c r="HCM8" s="473"/>
      <c r="HCN8" s="473"/>
      <c r="HCO8" s="473"/>
      <c r="HCP8" s="473"/>
      <c r="HCQ8" s="473"/>
      <c r="HCR8" s="473"/>
      <c r="HCS8" s="473"/>
      <c r="HCT8" s="473"/>
      <c r="HCU8" s="473"/>
      <c r="HCV8" s="473"/>
      <c r="HCW8" s="473"/>
      <c r="HCX8" s="473"/>
      <c r="HCY8" s="473"/>
      <c r="HCZ8" s="473"/>
      <c r="HDA8" s="473"/>
      <c r="HDB8" s="473"/>
      <c r="HDC8" s="473"/>
      <c r="HDD8" s="473"/>
      <c r="HDE8" s="473"/>
      <c r="HDF8" s="473"/>
      <c r="HDG8" s="473"/>
      <c r="HDH8" s="473"/>
      <c r="HDI8" s="473"/>
      <c r="HDJ8" s="473"/>
      <c r="HDK8" s="473"/>
      <c r="HDL8" s="473"/>
      <c r="HDM8" s="473"/>
      <c r="HDN8" s="473"/>
      <c r="HDO8" s="473"/>
      <c r="HDP8" s="473"/>
      <c r="HDQ8" s="473"/>
      <c r="HDR8" s="473"/>
      <c r="HDS8" s="473"/>
      <c r="HDT8" s="473"/>
      <c r="HDU8" s="473"/>
      <c r="HDV8" s="473"/>
      <c r="HDW8" s="473"/>
      <c r="HDX8" s="473"/>
      <c r="HDY8" s="473"/>
      <c r="HDZ8" s="473"/>
      <c r="HEA8" s="473"/>
      <c r="HEB8" s="473"/>
      <c r="HEC8" s="473"/>
      <c r="HED8" s="473"/>
      <c r="HEE8" s="473"/>
      <c r="HEF8" s="473"/>
      <c r="HEG8" s="473"/>
      <c r="HEH8" s="473"/>
      <c r="HEI8" s="473"/>
      <c r="HEJ8" s="473"/>
      <c r="HEK8" s="473"/>
      <c r="HEL8" s="473"/>
      <c r="HEM8" s="473"/>
      <c r="HEN8" s="473"/>
      <c r="HEO8" s="473"/>
      <c r="HEP8" s="473"/>
      <c r="HEQ8" s="473"/>
      <c r="HER8" s="473"/>
      <c r="HES8" s="473"/>
      <c r="HET8" s="473"/>
      <c r="HEU8" s="473"/>
      <c r="HEV8" s="473"/>
      <c r="HEW8" s="473"/>
      <c r="HEX8" s="473"/>
      <c r="HEY8" s="473"/>
      <c r="HEZ8" s="473"/>
      <c r="HFA8" s="473"/>
      <c r="HFB8" s="473"/>
      <c r="HFC8" s="473"/>
      <c r="HFD8" s="473"/>
      <c r="HFE8" s="473"/>
      <c r="HFF8" s="473"/>
      <c r="HFG8" s="473"/>
      <c r="HFH8" s="473"/>
      <c r="HFI8" s="473"/>
      <c r="HFJ8" s="473"/>
      <c r="HFK8" s="473"/>
      <c r="HFL8" s="473"/>
      <c r="HFM8" s="473"/>
      <c r="HFN8" s="473"/>
      <c r="HFO8" s="473"/>
      <c r="HFP8" s="473"/>
      <c r="HFQ8" s="473"/>
      <c r="HFR8" s="473"/>
      <c r="HFS8" s="473"/>
      <c r="HFT8" s="473"/>
      <c r="HFU8" s="473"/>
      <c r="HFV8" s="473"/>
      <c r="HFW8" s="473"/>
      <c r="HFX8" s="473"/>
      <c r="HFY8" s="473"/>
      <c r="HFZ8" s="473"/>
      <c r="HGA8" s="473"/>
      <c r="HGB8" s="473"/>
      <c r="HGC8" s="473"/>
      <c r="HGD8" s="473"/>
      <c r="HGE8" s="473"/>
      <c r="HGF8" s="473"/>
      <c r="HGG8" s="473"/>
      <c r="HGH8" s="473"/>
      <c r="HGI8" s="473"/>
      <c r="HGJ8" s="473"/>
      <c r="HGK8" s="473"/>
      <c r="HGL8" s="473"/>
      <c r="HGM8" s="473"/>
      <c r="HGN8" s="473"/>
      <c r="HGO8" s="473"/>
      <c r="HGP8" s="473"/>
      <c r="HGQ8" s="473"/>
      <c r="HGR8" s="473"/>
      <c r="HGS8" s="473"/>
      <c r="HGT8" s="473"/>
      <c r="HGU8" s="473"/>
      <c r="HGV8" s="473"/>
      <c r="HGW8" s="473"/>
      <c r="HGX8" s="473"/>
      <c r="HGY8" s="473"/>
      <c r="HGZ8" s="473"/>
      <c r="HHA8" s="473"/>
      <c r="HHB8" s="473"/>
      <c r="HHC8" s="473"/>
      <c r="HHD8" s="473"/>
      <c r="HHE8" s="473"/>
      <c r="HHF8" s="473"/>
      <c r="HHG8" s="473"/>
      <c r="HHH8" s="473"/>
      <c r="HHI8" s="473"/>
      <c r="HHJ8" s="473"/>
      <c r="HHK8" s="473"/>
      <c r="HHL8" s="473"/>
      <c r="HHM8" s="473"/>
      <c r="HHN8" s="473"/>
      <c r="HHO8" s="473"/>
      <c r="HHP8" s="473"/>
      <c r="HHQ8" s="473"/>
      <c r="HHR8" s="473"/>
      <c r="HHS8" s="473"/>
      <c r="HHT8" s="473"/>
      <c r="HHU8" s="473"/>
      <c r="HHV8" s="473"/>
      <c r="HHW8" s="473"/>
      <c r="HHX8" s="473"/>
      <c r="HHY8" s="473"/>
      <c r="HHZ8" s="473"/>
      <c r="HIA8" s="473"/>
      <c r="HIB8" s="473"/>
      <c r="HIC8" s="473"/>
      <c r="HID8" s="473"/>
      <c r="HIE8" s="473"/>
      <c r="HIF8" s="473"/>
      <c r="HIG8" s="473"/>
      <c r="HIH8" s="473"/>
      <c r="HII8" s="473"/>
      <c r="HIJ8" s="473"/>
      <c r="HIK8" s="473"/>
      <c r="HIL8" s="473"/>
      <c r="HIM8" s="473"/>
      <c r="HIN8" s="473"/>
      <c r="HIO8" s="473"/>
      <c r="HIP8" s="473"/>
      <c r="HIQ8" s="473"/>
      <c r="HIR8" s="473"/>
      <c r="HIS8" s="473"/>
      <c r="HIT8" s="473"/>
      <c r="HIU8" s="473"/>
      <c r="HIV8" s="473"/>
      <c r="HIW8" s="473"/>
      <c r="HIX8" s="473"/>
      <c r="HIY8" s="473"/>
      <c r="HIZ8" s="473"/>
      <c r="HJA8" s="473"/>
      <c r="HJB8" s="473"/>
      <c r="HJC8" s="473"/>
      <c r="HJD8" s="473"/>
      <c r="HJE8" s="473"/>
      <c r="HJF8" s="473"/>
      <c r="HJG8" s="473"/>
      <c r="HJH8" s="473"/>
      <c r="HJI8" s="473"/>
      <c r="HJJ8" s="473"/>
      <c r="HJK8" s="473"/>
      <c r="HJL8" s="473"/>
      <c r="HJM8" s="473"/>
      <c r="HJN8" s="473"/>
      <c r="HJO8" s="473"/>
      <c r="HJP8" s="473"/>
      <c r="HJQ8" s="473"/>
      <c r="HJR8" s="473"/>
      <c r="HJS8" s="473"/>
      <c r="HJT8" s="473"/>
      <c r="HJU8" s="473"/>
      <c r="HJV8" s="473"/>
      <c r="HJW8" s="473"/>
      <c r="HJX8" s="473"/>
      <c r="HJY8" s="473"/>
      <c r="HJZ8" s="473"/>
      <c r="HKA8" s="473"/>
      <c r="HKB8" s="473"/>
      <c r="HKC8" s="473"/>
      <c r="HKD8" s="473"/>
      <c r="HKE8" s="473"/>
      <c r="HKF8" s="473"/>
      <c r="HKG8" s="473"/>
      <c r="HKH8" s="473"/>
      <c r="HKI8" s="473"/>
      <c r="HKJ8" s="473"/>
      <c r="HKK8" s="473"/>
      <c r="HKL8" s="473"/>
      <c r="HKM8" s="473"/>
      <c r="HKN8" s="473"/>
      <c r="HKO8" s="473"/>
      <c r="HKP8" s="473"/>
      <c r="HKQ8" s="473"/>
      <c r="HKR8" s="473"/>
      <c r="HKS8" s="473"/>
      <c r="HKT8" s="473"/>
      <c r="HKU8" s="473"/>
      <c r="HKV8" s="473"/>
      <c r="HKW8" s="473"/>
      <c r="HKX8" s="473"/>
      <c r="HKY8" s="473"/>
      <c r="HKZ8" s="473"/>
      <c r="HLA8" s="473"/>
      <c r="HLB8" s="473"/>
      <c r="HLC8" s="473"/>
      <c r="HLD8" s="473"/>
      <c r="HLE8" s="473"/>
      <c r="HLF8" s="473"/>
      <c r="HLG8" s="473"/>
      <c r="HLH8" s="473"/>
      <c r="HLI8" s="473"/>
      <c r="HLJ8" s="473"/>
      <c r="HLK8" s="473"/>
      <c r="HLL8" s="473"/>
      <c r="HLM8" s="473"/>
      <c r="HLN8" s="473"/>
      <c r="HLO8" s="473"/>
      <c r="HLP8" s="473"/>
      <c r="HLQ8" s="473"/>
      <c r="HLR8" s="473"/>
      <c r="HLS8" s="473"/>
      <c r="HLT8" s="473"/>
      <c r="HLU8" s="473"/>
      <c r="HLV8" s="473"/>
      <c r="HLW8" s="473"/>
      <c r="HLX8" s="473"/>
      <c r="HLY8" s="473"/>
      <c r="HLZ8" s="473"/>
      <c r="HMA8" s="473"/>
      <c r="HMB8" s="473"/>
      <c r="HMC8" s="473"/>
      <c r="HMD8" s="473"/>
      <c r="HME8" s="473"/>
      <c r="HMF8" s="473"/>
      <c r="HMG8" s="473"/>
      <c r="HMH8" s="473"/>
      <c r="HMI8" s="473"/>
      <c r="HMJ8" s="473"/>
      <c r="HMK8" s="473"/>
      <c r="HML8" s="473"/>
      <c r="HMM8" s="473"/>
      <c r="HMN8" s="473"/>
      <c r="HMO8" s="473"/>
      <c r="HMP8" s="473"/>
      <c r="HMQ8" s="473"/>
      <c r="HMR8" s="473"/>
      <c r="HMS8" s="473"/>
      <c r="HMT8" s="473"/>
      <c r="HMU8" s="473"/>
      <c r="HMV8" s="473"/>
      <c r="HMW8" s="473"/>
      <c r="HMX8" s="473"/>
      <c r="HMY8" s="473"/>
      <c r="HMZ8" s="473"/>
      <c r="HNA8" s="473"/>
      <c r="HNB8" s="473"/>
      <c r="HNC8" s="473"/>
      <c r="HND8" s="473"/>
      <c r="HNE8" s="473"/>
      <c r="HNF8" s="473"/>
      <c r="HNG8" s="473"/>
      <c r="HNH8" s="473"/>
      <c r="HNI8" s="473"/>
      <c r="HNJ8" s="473"/>
      <c r="HNK8" s="473"/>
      <c r="HNL8" s="473"/>
      <c r="HNM8" s="473"/>
      <c r="HNN8" s="473"/>
      <c r="HNO8" s="473"/>
      <c r="HNP8" s="473"/>
      <c r="HNQ8" s="473"/>
      <c r="HNR8" s="473"/>
      <c r="HNS8" s="473"/>
      <c r="HNT8" s="473"/>
      <c r="HNU8" s="473"/>
      <c r="HNV8" s="473"/>
      <c r="HNW8" s="473"/>
      <c r="HNX8" s="473"/>
      <c r="HNY8" s="473"/>
      <c r="HNZ8" s="473"/>
      <c r="HOA8" s="473"/>
      <c r="HOB8" s="473"/>
      <c r="HOC8" s="473"/>
      <c r="HOD8" s="473"/>
      <c r="HOE8" s="473"/>
      <c r="HOF8" s="473"/>
      <c r="HOG8" s="473"/>
      <c r="HOH8" s="473"/>
      <c r="HOI8" s="473"/>
      <c r="HOJ8" s="473"/>
      <c r="HOK8" s="473"/>
      <c r="HOL8" s="473"/>
      <c r="HOM8" s="473"/>
      <c r="HON8" s="473"/>
      <c r="HOO8" s="473"/>
      <c r="HOP8" s="473"/>
      <c r="HOQ8" s="473"/>
      <c r="HOR8" s="473"/>
      <c r="HOS8" s="473"/>
      <c r="HOT8" s="473"/>
      <c r="HOU8" s="473"/>
      <c r="HOV8" s="473"/>
      <c r="HOW8" s="473"/>
      <c r="HOX8" s="473"/>
      <c r="HOY8" s="473"/>
      <c r="HOZ8" s="473"/>
      <c r="HPA8" s="473"/>
      <c r="HPB8" s="473"/>
      <c r="HPC8" s="473"/>
      <c r="HPD8" s="473"/>
      <c r="HPE8" s="473"/>
      <c r="HPF8" s="473"/>
      <c r="HPG8" s="473"/>
      <c r="HPH8" s="473"/>
      <c r="HPI8" s="473"/>
      <c r="HPJ8" s="473"/>
      <c r="HPK8" s="473"/>
      <c r="HPL8" s="473"/>
      <c r="HPM8" s="473"/>
      <c r="HPN8" s="473"/>
      <c r="HPO8" s="473"/>
      <c r="HPP8" s="473"/>
      <c r="HPQ8" s="473"/>
      <c r="HPR8" s="473"/>
      <c r="HPS8" s="473"/>
      <c r="HPT8" s="473"/>
      <c r="HPU8" s="473"/>
      <c r="HPV8" s="473"/>
      <c r="HPW8" s="473"/>
      <c r="HPX8" s="473"/>
      <c r="HPY8" s="473"/>
      <c r="HPZ8" s="473"/>
      <c r="HQA8" s="473"/>
      <c r="HQB8" s="473"/>
      <c r="HQC8" s="473"/>
      <c r="HQD8" s="473"/>
      <c r="HQE8" s="473"/>
      <c r="HQF8" s="473"/>
      <c r="HQG8" s="473"/>
      <c r="HQH8" s="473"/>
      <c r="HQI8" s="473"/>
      <c r="HQJ8" s="473"/>
      <c r="HQK8" s="473"/>
      <c r="HQL8" s="473"/>
      <c r="HQM8" s="473"/>
      <c r="HQN8" s="473"/>
      <c r="HQO8" s="473"/>
      <c r="HQP8" s="473"/>
      <c r="HQQ8" s="473"/>
      <c r="HQR8" s="473"/>
      <c r="HQS8" s="473"/>
      <c r="HQT8" s="473"/>
      <c r="HQU8" s="473"/>
      <c r="HQV8" s="473"/>
      <c r="HQW8" s="473"/>
      <c r="HQX8" s="473"/>
      <c r="HQY8" s="473"/>
      <c r="HQZ8" s="473"/>
      <c r="HRA8" s="473"/>
      <c r="HRB8" s="473"/>
      <c r="HRC8" s="473"/>
      <c r="HRD8" s="473"/>
      <c r="HRE8" s="473"/>
      <c r="HRF8" s="473"/>
      <c r="HRG8" s="473"/>
      <c r="HRH8" s="473"/>
      <c r="HRI8" s="473"/>
      <c r="HRJ8" s="473"/>
      <c r="HRK8" s="473"/>
      <c r="HRL8" s="473"/>
      <c r="HRM8" s="473"/>
      <c r="HRN8" s="473"/>
      <c r="HRO8" s="473"/>
      <c r="HRP8" s="473"/>
      <c r="HRQ8" s="473"/>
      <c r="HRR8" s="473"/>
      <c r="HRS8" s="473"/>
      <c r="HRT8" s="473"/>
      <c r="HRU8" s="473"/>
      <c r="HRV8" s="473"/>
      <c r="HRW8" s="473"/>
      <c r="HRX8" s="473"/>
      <c r="HRY8" s="473"/>
      <c r="HRZ8" s="473"/>
      <c r="HSA8" s="473"/>
      <c r="HSB8" s="473"/>
      <c r="HSC8" s="473"/>
      <c r="HSD8" s="473"/>
      <c r="HSE8" s="473"/>
      <c r="HSF8" s="473"/>
      <c r="HSG8" s="473"/>
      <c r="HSH8" s="473"/>
      <c r="HSI8" s="473"/>
      <c r="HSJ8" s="473"/>
      <c r="HSK8" s="473"/>
      <c r="HSL8" s="473"/>
      <c r="HSM8" s="473"/>
      <c r="HSN8" s="473"/>
      <c r="HSO8" s="473"/>
      <c r="HSP8" s="473"/>
      <c r="HSQ8" s="473"/>
      <c r="HSR8" s="473"/>
      <c r="HSS8" s="473"/>
      <c r="HST8" s="473"/>
      <c r="HSU8" s="473"/>
      <c r="HSV8" s="473"/>
      <c r="HSW8" s="473"/>
      <c r="HSX8" s="473"/>
      <c r="HSY8" s="473"/>
      <c r="HSZ8" s="473"/>
      <c r="HTA8" s="473"/>
      <c r="HTB8" s="473"/>
      <c r="HTC8" s="473"/>
      <c r="HTD8" s="473"/>
      <c r="HTE8" s="473"/>
      <c r="HTF8" s="473"/>
      <c r="HTG8" s="473"/>
      <c r="HTH8" s="473"/>
      <c r="HTI8" s="473"/>
      <c r="HTJ8" s="473"/>
      <c r="HTK8" s="473"/>
      <c r="HTL8" s="473"/>
      <c r="HTM8" s="473"/>
      <c r="HTN8" s="473"/>
      <c r="HTO8" s="473"/>
      <c r="HTP8" s="473"/>
      <c r="HTQ8" s="473"/>
      <c r="HTR8" s="473"/>
      <c r="HTS8" s="473"/>
      <c r="HTT8" s="473"/>
      <c r="HTU8" s="473"/>
      <c r="HTV8" s="473"/>
      <c r="HTW8" s="473"/>
      <c r="HTX8" s="473"/>
      <c r="HTY8" s="473"/>
      <c r="HTZ8" s="473"/>
      <c r="HUA8" s="473"/>
      <c r="HUB8" s="473"/>
      <c r="HUC8" s="473"/>
      <c r="HUD8" s="473"/>
      <c r="HUE8" s="473"/>
      <c r="HUF8" s="473"/>
      <c r="HUG8" s="473"/>
      <c r="HUH8" s="473"/>
      <c r="HUI8" s="473"/>
      <c r="HUJ8" s="473"/>
      <c r="HUK8" s="473"/>
      <c r="HUL8" s="473"/>
      <c r="HUM8" s="473"/>
      <c r="HUN8" s="473"/>
      <c r="HUO8" s="473"/>
      <c r="HUP8" s="473"/>
      <c r="HUQ8" s="473"/>
      <c r="HUR8" s="473"/>
      <c r="HUS8" s="473"/>
      <c r="HUT8" s="473"/>
      <c r="HUU8" s="473"/>
      <c r="HUV8" s="473"/>
      <c r="HUW8" s="473"/>
      <c r="HUX8" s="473"/>
      <c r="HUY8" s="473"/>
      <c r="HUZ8" s="473"/>
      <c r="HVA8" s="473"/>
      <c r="HVB8" s="473"/>
      <c r="HVC8" s="473"/>
      <c r="HVD8" s="473"/>
      <c r="HVE8" s="473"/>
      <c r="HVF8" s="473"/>
      <c r="HVG8" s="473"/>
      <c r="HVH8" s="473"/>
      <c r="HVI8" s="473"/>
      <c r="HVJ8" s="473"/>
      <c r="HVK8" s="473"/>
      <c r="HVL8" s="473"/>
      <c r="HVM8" s="473"/>
      <c r="HVN8" s="473"/>
      <c r="HVO8" s="473"/>
      <c r="HVP8" s="473"/>
      <c r="HVQ8" s="473"/>
      <c r="HVR8" s="473"/>
      <c r="HVS8" s="473"/>
      <c r="HVT8" s="473"/>
      <c r="HVU8" s="473"/>
      <c r="HVV8" s="473"/>
      <c r="HVW8" s="473"/>
      <c r="HVX8" s="473"/>
      <c r="HVY8" s="473"/>
      <c r="HVZ8" s="473"/>
      <c r="HWA8" s="473"/>
      <c r="HWB8" s="473"/>
      <c r="HWC8" s="473"/>
      <c r="HWD8" s="473"/>
      <c r="HWE8" s="473"/>
      <c r="HWF8" s="473"/>
      <c r="HWG8" s="473"/>
      <c r="HWH8" s="473"/>
      <c r="HWI8" s="473"/>
      <c r="HWJ8" s="473"/>
      <c r="HWK8" s="473"/>
      <c r="HWL8" s="473"/>
      <c r="HWM8" s="473"/>
      <c r="HWN8" s="473"/>
      <c r="HWO8" s="473"/>
      <c r="HWP8" s="473"/>
      <c r="HWQ8" s="473"/>
      <c r="HWR8" s="473"/>
      <c r="HWS8" s="473"/>
      <c r="HWT8" s="473"/>
      <c r="HWU8" s="473"/>
      <c r="HWV8" s="473"/>
      <c r="HWW8" s="473"/>
      <c r="HWX8" s="473"/>
      <c r="HWY8" s="473"/>
      <c r="HWZ8" s="473"/>
      <c r="HXA8" s="473"/>
      <c r="HXB8" s="473"/>
      <c r="HXC8" s="473"/>
      <c r="HXD8" s="473"/>
      <c r="HXE8" s="473"/>
      <c r="HXF8" s="473"/>
      <c r="HXG8" s="473"/>
      <c r="HXH8" s="473"/>
      <c r="HXI8" s="473"/>
      <c r="HXJ8" s="473"/>
      <c r="HXK8" s="473"/>
      <c r="HXL8" s="473"/>
      <c r="HXM8" s="473"/>
      <c r="HXN8" s="473"/>
      <c r="HXO8" s="473"/>
      <c r="HXP8" s="473"/>
      <c r="HXQ8" s="473"/>
      <c r="HXR8" s="473"/>
      <c r="HXS8" s="473"/>
      <c r="HXT8" s="473"/>
      <c r="HXU8" s="473"/>
      <c r="HXV8" s="473"/>
      <c r="HXW8" s="473"/>
      <c r="HXX8" s="473"/>
      <c r="HXY8" s="473"/>
      <c r="HXZ8" s="473"/>
      <c r="HYA8" s="473"/>
      <c r="HYB8" s="473"/>
      <c r="HYC8" s="473"/>
      <c r="HYD8" s="473"/>
      <c r="HYE8" s="473"/>
      <c r="HYF8" s="473"/>
      <c r="HYG8" s="473"/>
      <c r="HYH8" s="473"/>
      <c r="HYI8" s="473"/>
      <c r="HYJ8" s="473"/>
      <c r="HYK8" s="473"/>
      <c r="HYL8" s="473"/>
      <c r="HYM8" s="473"/>
      <c r="HYN8" s="473"/>
      <c r="HYO8" s="473"/>
      <c r="HYP8" s="473"/>
      <c r="HYQ8" s="473"/>
      <c r="HYR8" s="473"/>
      <c r="HYS8" s="473"/>
      <c r="HYT8" s="473"/>
      <c r="HYU8" s="473"/>
      <c r="HYV8" s="473"/>
      <c r="HYW8" s="473"/>
      <c r="HYX8" s="473"/>
      <c r="HYY8" s="473"/>
      <c r="HYZ8" s="473"/>
      <c r="HZA8" s="473"/>
      <c r="HZB8" s="473"/>
      <c r="HZC8" s="473"/>
      <c r="HZD8" s="473"/>
      <c r="HZE8" s="473"/>
      <c r="HZF8" s="473"/>
      <c r="HZG8" s="473"/>
      <c r="HZH8" s="473"/>
      <c r="HZI8" s="473"/>
      <c r="HZJ8" s="473"/>
      <c r="HZK8" s="473"/>
      <c r="HZL8" s="473"/>
      <c r="HZM8" s="473"/>
      <c r="HZN8" s="473"/>
      <c r="HZO8" s="473"/>
      <c r="HZP8" s="473"/>
      <c r="HZQ8" s="473"/>
      <c r="HZR8" s="473"/>
      <c r="HZS8" s="473"/>
      <c r="HZT8" s="473"/>
      <c r="HZU8" s="473"/>
      <c r="HZV8" s="473"/>
      <c r="HZW8" s="473"/>
      <c r="HZX8" s="473"/>
      <c r="HZY8" s="473"/>
      <c r="HZZ8" s="473"/>
      <c r="IAA8" s="473"/>
      <c r="IAB8" s="473"/>
      <c r="IAC8" s="473"/>
      <c r="IAD8" s="473"/>
      <c r="IAE8" s="473"/>
      <c r="IAF8" s="473"/>
      <c r="IAG8" s="473"/>
      <c r="IAH8" s="473"/>
      <c r="IAI8" s="473"/>
      <c r="IAJ8" s="473"/>
      <c r="IAK8" s="473"/>
      <c r="IAL8" s="473"/>
      <c r="IAM8" s="473"/>
      <c r="IAN8" s="473"/>
      <c r="IAO8" s="473"/>
      <c r="IAP8" s="473"/>
      <c r="IAQ8" s="473"/>
      <c r="IAR8" s="473"/>
      <c r="IAS8" s="473"/>
      <c r="IAT8" s="473"/>
      <c r="IAU8" s="473"/>
      <c r="IAV8" s="473"/>
      <c r="IAW8" s="473"/>
      <c r="IAX8" s="473"/>
      <c r="IAY8" s="473"/>
      <c r="IAZ8" s="473"/>
      <c r="IBA8" s="473"/>
      <c r="IBB8" s="473"/>
      <c r="IBC8" s="473"/>
      <c r="IBD8" s="473"/>
      <c r="IBE8" s="473"/>
      <c r="IBF8" s="473"/>
      <c r="IBG8" s="473"/>
      <c r="IBH8" s="473"/>
      <c r="IBI8" s="473"/>
      <c r="IBJ8" s="473"/>
      <c r="IBK8" s="473"/>
      <c r="IBL8" s="473"/>
      <c r="IBM8" s="473"/>
      <c r="IBN8" s="473"/>
      <c r="IBO8" s="473"/>
      <c r="IBP8" s="473"/>
      <c r="IBQ8" s="473"/>
      <c r="IBR8" s="473"/>
      <c r="IBS8" s="473"/>
      <c r="IBT8" s="473"/>
      <c r="IBU8" s="473"/>
      <c r="IBV8" s="473"/>
      <c r="IBW8" s="473"/>
      <c r="IBX8" s="473"/>
      <c r="IBY8" s="473"/>
      <c r="IBZ8" s="473"/>
      <c r="ICA8" s="473"/>
      <c r="ICB8" s="473"/>
      <c r="ICC8" s="473"/>
      <c r="ICD8" s="473"/>
      <c r="ICE8" s="473"/>
      <c r="ICF8" s="473"/>
      <c r="ICG8" s="473"/>
      <c r="ICH8" s="473"/>
      <c r="ICI8" s="473"/>
      <c r="ICJ8" s="473"/>
      <c r="ICK8" s="473"/>
      <c r="ICL8" s="473"/>
      <c r="ICM8" s="473"/>
      <c r="ICN8" s="473"/>
      <c r="ICO8" s="473"/>
      <c r="ICP8" s="473"/>
      <c r="ICQ8" s="473"/>
      <c r="ICR8" s="473"/>
      <c r="ICS8" s="473"/>
      <c r="ICT8" s="473"/>
      <c r="ICU8" s="473"/>
      <c r="ICV8" s="473"/>
      <c r="ICW8" s="473"/>
      <c r="ICX8" s="473"/>
      <c r="ICY8" s="473"/>
      <c r="ICZ8" s="473"/>
      <c r="IDA8" s="473"/>
      <c r="IDB8" s="473"/>
      <c r="IDC8" s="473"/>
      <c r="IDD8" s="473"/>
      <c r="IDE8" s="473"/>
      <c r="IDF8" s="473"/>
      <c r="IDG8" s="473"/>
      <c r="IDH8" s="473"/>
      <c r="IDI8" s="473"/>
      <c r="IDJ8" s="473"/>
      <c r="IDK8" s="473"/>
      <c r="IDL8" s="473"/>
      <c r="IDM8" s="473"/>
      <c r="IDN8" s="473"/>
      <c r="IDO8" s="473"/>
      <c r="IDP8" s="473"/>
      <c r="IDQ8" s="473"/>
      <c r="IDR8" s="473"/>
      <c r="IDS8" s="473"/>
      <c r="IDT8" s="473"/>
      <c r="IDU8" s="473"/>
      <c r="IDV8" s="473"/>
      <c r="IDW8" s="473"/>
      <c r="IDX8" s="473"/>
      <c r="IDY8" s="473"/>
      <c r="IDZ8" s="473"/>
      <c r="IEA8" s="473"/>
      <c r="IEB8" s="473"/>
      <c r="IEC8" s="473"/>
      <c r="IED8" s="473"/>
      <c r="IEE8" s="473"/>
      <c r="IEF8" s="473"/>
      <c r="IEG8" s="473"/>
      <c r="IEH8" s="473"/>
      <c r="IEI8" s="473"/>
      <c r="IEJ8" s="473"/>
      <c r="IEK8" s="473"/>
      <c r="IEL8" s="473"/>
      <c r="IEM8" s="473"/>
      <c r="IEN8" s="473"/>
      <c r="IEO8" s="473"/>
      <c r="IEP8" s="473"/>
      <c r="IEQ8" s="473"/>
      <c r="IER8" s="473"/>
      <c r="IES8" s="473"/>
      <c r="IET8" s="473"/>
      <c r="IEU8" s="473"/>
      <c r="IEV8" s="473"/>
      <c r="IEW8" s="473"/>
      <c r="IEX8" s="473"/>
      <c r="IEY8" s="473"/>
      <c r="IEZ8" s="473"/>
      <c r="IFA8" s="473"/>
      <c r="IFB8" s="473"/>
      <c r="IFC8" s="473"/>
      <c r="IFD8" s="473"/>
      <c r="IFE8" s="473"/>
      <c r="IFF8" s="473"/>
      <c r="IFG8" s="473"/>
      <c r="IFH8" s="473"/>
      <c r="IFI8" s="473"/>
      <c r="IFJ8" s="473"/>
      <c r="IFK8" s="473"/>
      <c r="IFL8" s="473"/>
      <c r="IFM8" s="473"/>
      <c r="IFN8" s="473"/>
      <c r="IFO8" s="473"/>
      <c r="IFP8" s="473"/>
      <c r="IFQ8" s="473"/>
      <c r="IFR8" s="473"/>
      <c r="IFS8" s="473"/>
      <c r="IFT8" s="473"/>
      <c r="IFU8" s="473"/>
      <c r="IFV8" s="473"/>
      <c r="IFW8" s="473"/>
      <c r="IFX8" s="473"/>
      <c r="IFY8" s="473"/>
      <c r="IFZ8" s="473"/>
      <c r="IGA8" s="473"/>
      <c r="IGB8" s="473"/>
      <c r="IGC8" s="473"/>
      <c r="IGD8" s="473"/>
      <c r="IGE8" s="473"/>
      <c r="IGF8" s="473"/>
      <c r="IGG8" s="473"/>
      <c r="IGH8" s="473"/>
      <c r="IGI8" s="473"/>
      <c r="IGJ8" s="473"/>
      <c r="IGK8" s="473"/>
      <c r="IGL8" s="473"/>
      <c r="IGM8" s="473"/>
      <c r="IGN8" s="473"/>
      <c r="IGO8" s="473"/>
      <c r="IGP8" s="473"/>
      <c r="IGQ8" s="473"/>
      <c r="IGR8" s="473"/>
      <c r="IGS8" s="473"/>
      <c r="IGT8" s="473"/>
      <c r="IGU8" s="473"/>
      <c r="IGV8" s="473"/>
      <c r="IGW8" s="473"/>
      <c r="IGX8" s="473"/>
      <c r="IGY8" s="473"/>
      <c r="IGZ8" s="473"/>
      <c r="IHA8" s="473"/>
      <c r="IHB8" s="473"/>
      <c r="IHC8" s="473"/>
      <c r="IHD8" s="473"/>
      <c r="IHE8" s="473"/>
      <c r="IHF8" s="473"/>
      <c r="IHG8" s="473"/>
      <c r="IHH8" s="473"/>
      <c r="IHI8" s="473"/>
      <c r="IHJ8" s="473"/>
      <c r="IHK8" s="473"/>
      <c r="IHL8" s="473"/>
      <c r="IHM8" s="473"/>
      <c r="IHN8" s="473"/>
      <c r="IHO8" s="473"/>
      <c r="IHP8" s="473"/>
      <c r="IHQ8" s="473"/>
      <c r="IHR8" s="473"/>
      <c r="IHS8" s="473"/>
      <c r="IHT8" s="473"/>
      <c r="IHU8" s="473"/>
      <c r="IHV8" s="473"/>
      <c r="IHW8" s="473"/>
      <c r="IHX8" s="473"/>
      <c r="IHY8" s="473"/>
      <c r="IHZ8" s="473"/>
      <c r="IIA8" s="473"/>
      <c r="IIB8" s="473"/>
      <c r="IIC8" s="473"/>
      <c r="IID8" s="473"/>
      <c r="IIE8" s="473"/>
      <c r="IIF8" s="473"/>
      <c r="IIG8" s="473"/>
      <c r="IIH8" s="473"/>
      <c r="III8" s="473"/>
      <c r="IIJ8" s="473"/>
      <c r="IIK8" s="473"/>
      <c r="IIL8" s="473"/>
      <c r="IIM8" s="473"/>
      <c r="IIN8" s="473"/>
      <c r="IIO8" s="473"/>
      <c r="IIP8" s="473"/>
      <c r="IIQ8" s="473"/>
      <c r="IIR8" s="473"/>
      <c r="IIS8" s="473"/>
      <c r="IIT8" s="473"/>
      <c r="IIU8" s="473"/>
      <c r="IIV8" s="473"/>
      <c r="IIW8" s="473"/>
      <c r="IIX8" s="473"/>
      <c r="IIY8" s="473"/>
      <c r="IIZ8" s="473"/>
      <c r="IJA8" s="473"/>
      <c r="IJB8" s="473"/>
      <c r="IJC8" s="473"/>
      <c r="IJD8" s="473"/>
      <c r="IJE8" s="473"/>
      <c r="IJF8" s="473"/>
      <c r="IJG8" s="473"/>
      <c r="IJH8" s="473"/>
      <c r="IJI8" s="473"/>
      <c r="IJJ8" s="473"/>
      <c r="IJK8" s="473"/>
      <c r="IJL8" s="473"/>
      <c r="IJM8" s="473"/>
      <c r="IJN8" s="473"/>
      <c r="IJO8" s="473"/>
      <c r="IJP8" s="473"/>
      <c r="IJQ8" s="473"/>
      <c r="IJR8" s="473"/>
      <c r="IJS8" s="473"/>
      <c r="IJT8" s="473"/>
      <c r="IJU8" s="473"/>
      <c r="IJV8" s="473"/>
      <c r="IJW8" s="473"/>
      <c r="IJX8" s="473"/>
      <c r="IJY8" s="473"/>
      <c r="IJZ8" s="473"/>
      <c r="IKA8" s="473"/>
      <c r="IKB8" s="473"/>
      <c r="IKC8" s="473"/>
      <c r="IKD8" s="473"/>
      <c r="IKE8" s="473"/>
      <c r="IKF8" s="473"/>
      <c r="IKG8" s="473"/>
      <c r="IKH8" s="473"/>
      <c r="IKI8" s="473"/>
      <c r="IKJ8" s="473"/>
      <c r="IKK8" s="473"/>
      <c r="IKL8" s="473"/>
      <c r="IKM8" s="473"/>
      <c r="IKN8" s="473"/>
      <c r="IKO8" s="473"/>
      <c r="IKP8" s="473"/>
      <c r="IKQ8" s="473"/>
      <c r="IKR8" s="473"/>
      <c r="IKS8" s="473"/>
      <c r="IKT8" s="473"/>
      <c r="IKU8" s="473"/>
      <c r="IKV8" s="473"/>
      <c r="IKW8" s="473"/>
      <c r="IKX8" s="473"/>
      <c r="IKY8" s="473"/>
      <c r="IKZ8" s="473"/>
      <c r="ILA8" s="473"/>
      <c r="ILB8" s="473"/>
      <c r="ILC8" s="473"/>
      <c r="ILD8" s="473"/>
      <c r="ILE8" s="473"/>
      <c r="ILF8" s="473"/>
      <c r="ILG8" s="473"/>
      <c r="ILH8" s="473"/>
      <c r="ILI8" s="473"/>
      <c r="ILJ8" s="473"/>
      <c r="ILK8" s="473"/>
      <c r="ILL8" s="473"/>
      <c r="ILM8" s="473"/>
      <c r="ILN8" s="473"/>
      <c r="ILO8" s="473"/>
      <c r="ILP8" s="473"/>
      <c r="ILQ8" s="473"/>
      <c r="ILR8" s="473"/>
      <c r="ILS8" s="473"/>
      <c r="ILT8" s="473"/>
      <c r="ILU8" s="473"/>
      <c r="ILV8" s="473"/>
      <c r="ILW8" s="473"/>
      <c r="ILX8" s="473"/>
      <c r="ILY8" s="473"/>
      <c r="ILZ8" s="473"/>
      <c r="IMA8" s="473"/>
      <c r="IMB8" s="473"/>
      <c r="IMC8" s="473"/>
      <c r="IMD8" s="473"/>
      <c r="IME8" s="473"/>
      <c r="IMF8" s="473"/>
      <c r="IMG8" s="473"/>
      <c r="IMH8" s="473"/>
      <c r="IMI8" s="473"/>
      <c r="IMJ8" s="473"/>
      <c r="IMK8" s="473"/>
      <c r="IML8" s="473"/>
      <c r="IMM8" s="473"/>
      <c r="IMN8" s="473"/>
      <c r="IMO8" s="473"/>
      <c r="IMP8" s="473"/>
      <c r="IMQ8" s="473"/>
      <c r="IMR8" s="473"/>
      <c r="IMS8" s="473"/>
      <c r="IMT8" s="473"/>
      <c r="IMU8" s="473"/>
      <c r="IMV8" s="473"/>
      <c r="IMW8" s="473"/>
      <c r="IMX8" s="473"/>
      <c r="IMY8" s="473"/>
      <c r="IMZ8" s="473"/>
      <c r="INA8" s="473"/>
      <c r="INB8" s="473"/>
      <c r="INC8" s="473"/>
      <c r="IND8" s="473"/>
      <c r="INE8" s="473"/>
      <c r="INF8" s="473"/>
      <c r="ING8" s="473"/>
      <c r="INH8" s="473"/>
      <c r="INI8" s="473"/>
      <c r="INJ8" s="473"/>
      <c r="INK8" s="473"/>
      <c r="INL8" s="473"/>
      <c r="INM8" s="473"/>
      <c r="INN8" s="473"/>
      <c r="INO8" s="473"/>
      <c r="INP8" s="473"/>
      <c r="INQ8" s="473"/>
      <c r="INR8" s="473"/>
      <c r="INS8" s="473"/>
      <c r="INT8" s="473"/>
      <c r="INU8" s="473"/>
      <c r="INV8" s="473"/>
      <c r="INW8" s="473"/>
      <c r="INX8" s="473"/>
      <c r="INY8" s="473"/>
      <c r="INZ8" s="473"/>
      <c r="IOA8" s="473"/>
      <c r="IOB8" s="473"/>
      <c r="IOC8" s="473"/>
      <c r="IOD8" s="473"/>
      <c r="IOE8" s="473"/>
      <c r="IOF8" s="473"/>
      <c r="IOG8" s="473"/>
      <c r="IOH8" s="473"/>
      <c r="IOI8" s="473"/>
      <c r="IOJ8" s="473"/>
      <c r="IOK8" s="473"/>
      <c r="IOL8" s="473"/>
      <c r="IOM8" s="473"/>
      <c r="ION8" s="473"/>
      <c r="IOO8" s="473"/>
      <c r="IOP8" s="473"/>
      <c r="IOQ8" s="473"/>
      <c r="IOR8" s="473"/>
      <c r="IOS8" s="473"/>
      <c r="IOT8" s="473"/>
      <c r="IOU8" s="473"/>
      <c r="IOV8" s="473"/>
      <c r="IOW8" s="473"/>
      <c r="IOX8" s="473"/>
      <c r="IOY8" s="473"/>
      <c r="IOZ8" s="473"/>
      <c r="IPA8" s="473"/>
      <c r="IPB8" s="473"/>
      <c r="IPC8" s="473"/>
      <c r="IPD8" s="473"/>
      <c r="IPE8" s="473"/>
      <c r="IPF8" s="473"/>
      <c r="IPG8" s="473"/>
      <c r="IPH8" s="473"/>
      <c r="IPI8" s="473"/>
      <c r="IPJ8" s="473"/>
      <c r="IPK8" s="473"/>
      <c r="IPL8" s="473"/>
      <c r="IPM8" s="473"/>
      <c r="IPN8" s="473"/>
      <c r="IPO8" s="473"/>
      <c r="IPP8" s="473"/>
      <c r="IPQ8" s="473"/>
      <c r="IPR8" s="473"/>
      <c r="IPS8" s="473"/>
      <c r="IPT8" s="473"/>
      <c r="IPU8" s="473"/>
      <c r="IPV8" s="473"/>
      <c r="IPW8" s="473"/>
      <c r="IPX8" s="473"/>
      <c r="IPY8" s="473"/>
      <c r="IPZ8" s="473"/>
      <c r="IQA8" s="473"/>
      <c r="IQB8" s="473"/>
      <c r="IQC8" s="473"/>
      <c r="IQD8" s="473"/>
      <c r="IQE8" s="473"/>
      <c r="IQF8" s="473"/>
      <c r="IQG8" s="473"/>
      <c r="IQH8" s="473"/>
      <c r="IQI8" s="473"/>
      <c r="IQJ8" s="473"/>
      <c r="IQK8" s="473"/>
      <c r="IQL8" s="473"/>
      <c r="IQM8" s="473"/>
      <c r="IQN8" s="473"/>
      <c r="IQO8" s="473"/>
      <c r="IQP8" s="473"/>
      <c r="IQQ8" s="473"/>
      <c r="IQR8" s="473"/>
      <c r="IQS8" s="473"/>
      <c r="IQT8" s="473"/>
      <c r="IQU8" s="473"/>
      <c r="IQV8" s="473"/>
      <c r="IQW8" s="473"/>
      <c r="IQX8" s="473"/>
      <c r="IQY8" s="473"/>
      <c r="IQZ8" s="473"/>
      <c r="IRA8" s="473"/>
      <c r="IRB8" s="473"/>
      <c r="IRC8" s="473"/>
      <c r="IRD8" s="473"/>
      <c r="IRE8" s="473"/>
      <c r="IRF8" s="473"/>
      <c r="IRG8" s="473"/>
      <c r="IRH8" s="473"/>
      <c r="IRI8" s="473"/>
      <c r="IRJ8" s="473"/>
      <c r="IRK8" s="473"/>
      <c r="IRL8" s="473"/>
      <c r="IRM8" s="473"/>
      <c r="IRN8" s="473"/>
      <c r="IRO8" s="473"/>
      <c r="IRP8" s="473"/>
      <c r="IRQ8" s="473"/>
      <c r="IRR8" s="473"/>
      <c r="IRS8" s="473"/>
      <c r="IRT8" s="473"/>
      <c r="IRU8" s="473"/>
      <c r="IRV8" s="473"/>
      <c r="IRW8" s="473"/>
      <c r="IRX8" s="473"/>
      <c r="IRY8" s="473"/>
      <c r="IRZ8" s="473"/>
      <c r="ISA8" s="473"/>
      <c r="ISB8" s="473"/>
      <c r="ISC8" s="473"/>
      <c r="ISD8" s="473"/>
      <c r="ISE8" s="473"/>
      <c r="ISF8" s="473"/>
      <c r="ISG8" s="473"/>
      <c r="ISH8" s="473"/>
      <c r="ISI8" s="473"/>
      <c r="ISJ8" s="473"/>
      <c r="ISK8" s="473"/>
      <c r="ISL8" s="473"/>
      <c r="ISM8" s="473"/>
      <c r="ISN8" s="473"/>
      <c r="ISO8" s="473"/>
      <c r="ISP8" s="473"/>
      <c r="ISQ8" s="473"/>
      <c r="ISR8" s="473"/>
      <c r="ISS8" s="473"/>
      <c r="IST8" s="473"/>
      <c r="ISU8" s="473"/>
      <c r="ISV8" s="473"/>
      <c r="ISW8" s="473"/>
      <c r="ISX8" s="473"/>
      <c r="ISY8" s="473"/>
      <c r="ISZ8" s="473"/>
      <c r="ITA8" s="473"/>
      <c r="ITB8" s="473"/>
      <c r="ITC8" s="473"/>
      <c r="ITD8" s="473"/>
      <c r="ITE8" s="473"/>
      <c r="ITF8" s="473"/>
      <c r="ITG8" s="473"/>
      <c r="ITH8" s="473"/>
      <c r="ITI8" s="473"/>
      <c r="ITJ8" s="473"/>
      <c r="ITK8" s="473"/>
      <c r="ITL8" s="473"/>
      <c r="ITM8" s="473"/>
      <c r="ITN8" s="473"/>
      <c r="ITO8" s="473"/>
      <c r="ITP8" s="473"/>
      <c r="ITQ8" s="473"/>
      <c r="ITR8" s="473"/>
      <c r="ITS8" s="473"/>
      <c r="ITT8" s="473"/>
      <c r="ITU8" s="473"/>
      <c r="ITV8" s="473"/>
      <c r="ITW8" s="473"/>
      <c r="ITX8" s="473"/>
      <c r="ITY8" s="473"/>
      <c r="ITZ8" s="473"/>
      <c r="IUA8" s="473"/>
      <c r="IUB8" s="473"/>
      <c r="IUC8" s="473"/>
      <c r="IUD8" s="473"/>
      <c r="IUE8" s="473"/>
      <c r="IUF8" s="473"/>
      <c r="IUG8" s="473"/>
      <c r="IUH8" s="473"/>
      <c r="IUI8" s="473"/>
      <c r="IUJ8" s="473"/>
      <c r="IUK8" s="473"/>
      <c r="IUL8" s="473"/>
      <c r="IUM8" s="473"/>
      <c r="IUN8" s="473"/>
      <c r="IUO8" s="473"/>
      <c r="IUP8" s="473"/>
      <c r="IUQ8" s="473"/>
      <c r="IUR8" s="473"/>
      <c r="IUS8" s="473"/>
      <c r="IUT8" s="473"/>
      <c r="IUU8" s="473"/>
      <c r="IUV8" s="473"/>
      <c r="IUW8" s="473"/>
      <c r="IUX8" s="473"/>
      <c r="IUY8" s="473"/>
      <c r="IUZ8" s="473"/>
      <c r="IVA8" s="473"/>
      <c r="IVB8" s="473"/>
      <c r="IVC8" s="473"/>
      <c r="IVD8" s="473"/>
      <c r="IVE8" s="473"/>
      <c r="IVF8" s="473"/>
      <c r="IVG8" s="473"/>
      <c r="IVH8" s="473"/>
      <c r="IVI8" s="473"/>
      <c r="IVJ8" s="473"/>
      <c r="IVK8" s="473"/>
      <c r="IVL8" s="473"/>
      <c r="IVM8" s="473"/>
      <c r="IVN8" s="473"/>
      <c r="IVO8" s="473"/>
      <c r="IVP8" s="473"/>
      <c r="IVQ8" s="473"/>
      <c r="IVR8" s="473"/>
      <c r="IVS8" s="473"/>
      <c r="IVT8" s="473"/>
      <c r="IVU8" s="473"/>
      <c r="IVV8" s="473"/>
      <c r="IVW8" s="473"/>
      <c r="IVX8" s="473"/>
      <c r="IVY8" s="473"/>
      <c r="IVZ8" s="473"/>
      <c r="IWA8" s="473"/>
      <c r="IWB8" s="473"/>
      <c r="IWC8" s="473"/>
      <c r="IWD8" s="473"/>
      <c r="IWE8" s="473"/>
      <c r="IWF8" s="473"/>
      <c r="IWG8" s="473"/>
      <c r="IWH8" s="473"/>
      <c r="IWI8" s="473"/>
      <c r="IWJ8" s="473"/>
      <c r="IWK8" s="473"/>
      <c r="IWL8" s="473"/>
      <c r="IWM8" s="473"/>
      <c r="IWN8" s="473"/>
      <c r="IWO8" s="473"/>
      <c r="IWP8" s="473"/>
      <c r="IWQ8" s="473"/>
      <c r="IWR8" s="473"/>
      <c r="IWS8" s="473"/>
      <c r="IWT8" s="473"/>
      <c r="IWU8" s="473"/>
      <c r="IWV8" s="473"/>
      <c r="IWW8" s="473"/>
      <c r="IWX8" s="473"/>
      <c r="IWY8" s="473"/>
      <c r="IWZ8" s="473"/>
      <c r="IXA8" s="473"/>
      <c r="IXB8" s="473"/>
      <c r="IXC8" s="473"/>
      <c r="IXD8" s="473"/>
      <c r="IXE8" s="473"/>
      <c r="IXF8" s="473"/>
      <c r="IXG8" s="473"/>
      <c r="IXH8" s="473"/>
      <c r="IXI8" s="473"/>
      <c r="IXJ8" s="473"/>
      <c r="IXK8" s="473"/>
      <c r="IXL8" s="473"/>
      <c r="IXM8" s="473"/>
      <c r="IXN8" s="473"/>
      <c r="IXO8" s="473"/>
      <c r="IXP8" s="473"/>
      <c r="IXQ8" s="473"/>
      <c r="IXR8" s="473"/>
      <c r="IXS8" s="473"/>
      <c r="IXT8" s="473"/>
      <c r="IXU8" s="473"/>
      <c r="IXV8" s="473"/>
      <c r="IXW8" s="473"/>
      <c r="IXX8" s="473"/>
      <c r="IXY8" s="473"/>
      <c r="IXZ8" s="473"/>
      <c r="IYA8" s="473"/>
      <c r="IYB8" s="473"/>
      <c r="IYC8" s="473"/>
      <c r="IYD8" s="473"/>
      <c r="IYE8" s="473"/>
      <c r="IYF8" s="473"/>
      <c r="IYG8" s="473"/>
      <c r="IYH8" s="473"/>
      <c r="IYI8" s="473"/>
      <c r="IYJ8" s="473"/>
      <c r="IYK8" s="473"/>
      <c r="IYL8" s="473"/>
      <c r="IYM8" s="473"/>
      <c r="IYN8" s="473"/>
      <c r="IYO8" s="473"/>
      <c r="IYP8" s="473"/>
      <c r="IYQ8" s="473"/>
      <c r="IYR8" s="473"/>
      <c r="IYS8" s="473"/>
      <c r="IYT8" s="473"/>
      <c r="IYU8" s="473"/>
      <c r="IYV8" s="473"/>
      <c r="IYW8" s="473"/>
      <c r="IYX8" s="473"/>
      <c r="IYY8" s="473"/>
      <c r="IYZ8" s="473"/>
      <c r="IZA8" s="473"/>
      <c r="IZB8" s="473"/>
      <c r="IZC8" s="473"/>
      <c r="IZD8" s="473"/>
      <c r="IZE8" s="473"/>
      <c r="IZF8" s="473"/>
      <c r="IZG8" s="473"/>
      <c r="IZH8" s="473"/>
      <c r="IZI8" s="473"/>
      <c r="IZJ8" s="473"/>
      <c r="IZK8" s="473"/>
      <c r="IZL8" s="473"/>
      <c r="IZM8" s="473"/>
      <c r="IZN8" s="473"/>
      <c r="IZO8" s="473"/>
      <c r="IZP8" s="473"/>
      <c r="IZQ8" s="473"/>
      <c r="IZR8" s="473"/>
      <c r="IZS8" s="473"/>
      <c r="IZT8" s="473"/>
      <c r="IZU8" s="473"/>
      <c r="IZV8" s="473"/>
      <c r="IZW8" s="473"/>
      <c r="IZX8" s="473"/>
      <c r="IZY8" s="473"/>
      <c r="IZZ8" s="473"/>
      <c r="JAA8" s="473"/>
      <c r="JAB8" s="473"/>
      <c r="JAC8" s="473"/>
      <c r="JAD8" s="473"/>
      <c r="JAE8" s="473"/>
      <c r="JAF8" s="473"/>
      <c r="JAG8" s="473"/>
      <c r="JAH8" s="473"/>
      <c r="JAI8" s="473"/>
      <c r="JAJ8" s="473"/>
      <c r="JAK8" s="473"/>
      <c r="JAL8" s="473"/>
      <c r="JAM8" s="473"/>
      <c r="JAN8" s="473"/>
      <c r="JAO8" s="473"/>
      <c r="JAP8" s="473"/>
      <c r="JAQ8" s="473"/>
      <c r="JAR8" s="473"/>
      <c r="JAS8" s="473"/>
      <c r="JAT8" s="473"/>
      <c r="JAU8" s="473"/>
      <c r="JAV8" s="473"/>
      <c r="JAW8" s="473"/>
      <c r="JAX8" s="473"/>
      <c r="JAY8" s="473"/>
      <c r="JAZ8" s="473"/>
      <c r="JBA8" s="473"/>
      <c r="JBB8" s="473"/>
      <c r="JBC8" s="473"/>
      <c r="JBD8" s="473"/>
      <c r="JBE8" s="473"/>
      <c r="JBF8" s="473"/>
      <c r="JBG8" s="473"/>
      <c r="JBH8" s="473"/>
      <c r="JBI8" s="473"/>
      <c r="JBJ8" s="473"/>
      <c r="JBK8" s="473"/>
      <c r="JBL8" s="473"/>
      <c r="JBM8" s="473"/>
      <c r="JBN8" s="473"/>
      <c r="JBO8" s="473"/>
      <c r="JBP8" s="473"/>
      <c r="JBQ8" s="473"/>
      <c r="JBR8" s="473"/>
      <c r="JBS8" s="473"/>
      <c r="JBT8" s="473"/>
      <c r="JBU8" s="473"/>
      <c r="JBV8" s="473"/>
      <c r="JBW8" s="473"/>
      <c r="JBX8" s="473"/>
      <c r="JBY8" s="473"/>
      <c r="JBZ8" s="473"/>
      <c r="JCA8" s="473"/>
      <c r="JCB8" s="473"/>
      <c r="JCC8" s="473"/>
      <c r="JCD8" s="473"/>
      <c r="JCE8" s="473"/>
      <c r="JCF8" s="473"/>
      <c r="JCG8" s="473"/>
      <c r="JCH8" s="473"/>
      <c r="JCI8" s="473"/>
      <c r="JCJ8" s="473"/>
      <c r="JCK8" s="473"/>
      <c r="JCL8" s="473"/>
      <c r="JCM8" s="473"/>
      <c r="JCN8" s="473"/>
      <c r="JCO8" s="473"/>
      <c r="JCP8" s="473"/>
      <c r="JCQ8" s="473"/>
      <c r="JCR8" s="473"/>
      <c r="JCS8" s="473"/>
      <c r="JCT8" s="473"/>
      <c r="JCU8" s="473"/>
      <c r="JCV8" s="473"/>
      <c r="JCW8" s="473"/>
      <c r="JCX8" s="473"/>
      <c r="JCY8" s="473"/>
      <c r="JCZ8" s="473"/>
      <c r="JDA8" s="473"/>
      <c r="JDB8" s="473"/>
      <c r="JDC8" s="473"/>
      <c r="JDD8" s="473"/>
      <c r="JDE8" s="473"/>
      <c r="JDF8" s="473"/>
      <c r="JDG8" s="473"/>
      <c r="JDH8" s="473"/>
      <c r="JDI8" s="473"/>
      <c r="JDJ8" s="473"/>
      <c r="JDK8" s="473"/>
      <c r="JDL8" s="473"/>
      <c r="JDM8" s="473"/>
      <c r="JDN8" s="473"/>
      <c r="JDO8" s="473"/>
      <c r="JDP8" s="473"/>
      <c r="JDQ8" s="473"/>
      <c r="JDR8" s="473"/>
      <c r="JDS8" s="473"/>
      <c r="JDT8" s="473"/>
      <c r="JDU8" s="473"/>
      <c r="JDV8" s="473"/>
      <c r="JDW8" s="473"/>
      <c r="JDX8" s="473"/>
      <c r="JDY8" s="473"/>
      <c r="JDZ8" s="473"/>
      <c r="JEA8" s="473"/>
      <c r="JEB8" s="473"/>
      <c r="JEC8" s="473"/>
      <c r="JED8" s="473"/>
      <c r="JEE8" s="473"/>
      <c r="JEF8" s="473"/>
      <c r="JEG8" s="473"/>
      <c r="JEH8" s="473"/>
      <c r="JEI8" s="473"/>
      <c r="JEJ8" s="473"/>
      <c r="JEK8" s="473"/>
      <c r="JEL8" s="473"/>
      <c r="JEM8" s="473"/>
      <c r="JEN8" s="473"/>
      <c r="JEO8" s="473"/>
      <c r="JEP8" s="473"/>
      <c r="JEQ8" s="473"/>
      <c r="JER8" s="473"/>
      <c r="JES8" s="473"/>
      <c r="JET8" s="473"/>
      <c r="JEU8" s="473"/>
      <c r="JEV8" s="473"/>
      <c r="JEW8" s="473"/>
      <c r="JEX8" s="473"/>
      <c r="JEY8" s="473"/>
      <c r="JEZ8" s="473"/>
      <c r="JFA8" s="473"/>
      <c r="JFB8" s="473"/>
      <c r="JFC8" s="473"/>
      <c r="JFD8" s="473"/>
      <c r="JFE8" s="473"/>
      <c r="JFF8" s="473"/>
      <c r="JFG8" s="473"/>
      <c r="JFH8" s="473"/>
      <c r="JFI8" s="473"/>
      <c r="JFJ8" s="473"/>
      <c r="JFK8" s="473"/>
      <c r="JFL8" s="473"/>
      <c r="JFM8" s="473"/>
      <c r="JFN8" s="473"/>
      <c r="JFO8" s="473"/>
      <c r="JFP8" s="473"/>
      <c r="JFQ8" s="473"/>
      <c r="JFR8" s="473"/>
      <c r="JFS8" s="473"/>
      <c r="JFT8" s="473"/>
      <c r="JFU8" s="473"/>
      <c r="JFV8" s="473"/>
      <c r="JFW8" s="473"/>
      <c r="JFX8" s="473"/>
      <c r="JFY8" s="473"/>
      <c r="JFZ8" s="473"/>
      <c r="JGA8" s="473"/>
      <c r="JGB8" s="473"/>
      <c r="JGC8" s="473"/>
      <c r="JGD8" s="473"/>
      <c r="JGE8" s="473"/>
      <c r="JGF8" s="473"/>
      <c r="JGG8" s="473"/>
      <c r="JGH8" s="473"/>
      <c r="JGI8" s="473"/>
      <c r="JGJ8" s="473"/>
      <c r="JGK8" s="473"/>
      <c r="JGL8" s="473"/>
      <c r="JGM8" s="473"/>
      <c r="JGN8" s="473"/>
      <c r="JGO8" s="473"/>
      <c r="JGP8" s="473"/>
      <c r="JGQ8" s="473"/>
      <c r="JGR8" s="473"/>
      <c r="JGS8" s="473"/>
      <c r="JGT8" s="473"/>
      <c r="JGU8" s="473"/>
      <c r="JGV8" s="473"/>
      <c r="JGW8" s="473"/>
      <c r="JGX8" s="473"/>
      <c r="JGY8" s="473"/>
      <c r="JGZ8" s="473"/>
      <c r="JHA8" s="473"/>
      <c r="JHB8" s="473"/>
      <c r="JHC8" s="473"/>
      <c r="JHD8" s="473"/>
      <c r="JHE8" s="473"/>
      <c r="JHF8" s="473"/>
      <c r="JHG8" s="473"/>
      <c r="JHH8" s="473"/>
      <c r="JHI8" s="473"/>
      <c r="JHJ8" s="473"/>
      <c r="JHK8" s="473"/>
      <c r="JHL8" s="473"/>
      <c r="JHM8" s="473"/>
      <c r="JHN8" s="473"/>
      <c r="JHO8" s="473"/>
      <c r="JHP8" s="473"/>
      <c r="JHQ8" s="473"/>
      <c r="JHR8" s="473"/>
      <c r="JHS8" s="473"/>
      <c r="JHT8" s="473"/>
      <c r="JHU8" s="473"/>
      <c r="JHV8" s="473"/>
      <c r="JHW8" s="473"/>
      <c r="JHX8" s="473"/>
      <c r="JHY8" s="473"/>
      <c r="JHZ8" s="473"/>
      <c r="JIA8" s="473"/>
      <c r="JIB8" s="473"/>
      <c r="JIC8" s="473"/>
      <c r="JID8" s="473"/>
      <c r="JIE8" s="473"/>
      <c r="JIF8" s="473"/>
      <c r="JIG8" s="473"/>
      <c r="JIH8" s="473"/>
      <c r="JII8" s="473"/>
      <c r="JIJ8" s="473"/>
      <c r="JIK8" s="473"/>
      <c r="JIL8" s="473"/>
      <c r="JIM8" s="473"/>
      <c r="JIN8" s="473"/>
      <c r="JIO8" s="473"/>
      <c r="JIP8" s="473"/>
      <c r="JIQ8" s="473"/>
      <c r="JIR8" s="473"/>
      <c r="JIS8" s="473"/>
      <c r="JIT8" s="473"/>
      <c r="JIU8" s="473"/>
      <c r="JIV8" s="473"/>
      <c r="JIW8" s="473"/>
      <c r="JIX8" s="473"/>
      <c r="JIY8" s="473"/>
      <c r="JIZ8" s="473"/>
      <c r="JJA8" s="473"/>
      <c r="JJB8" s="473"/>
      <c r="JJC8" s="473"/>
      <c r="JJD8" s="473"/>
      <c r="JJE8" s="473"/>
      <c r="JJF8" s="473"/>
      <c r="JJG8" s="473"/>
      <c r="JJH8" s="473"/>
      <c r="JJI8" s="473"/>
      <c r="JJJ8" s="473"/>
      <c r="JJK8" s="473"/>
      <c r="JJL8" s="473"/>
      <c r="JJM8" s="473"/>
      <c r="JJN8" s="473"/>
      <c r="JJO8" s="473"/>
      <c r="JJP8" s="473"/>
      <c r="JJQ8" s="473"/>
      <c r="JJR8" s="473"/>
      <c r="JJS8" s="473"/>
      <c r="JJT8" s="473"/>
      <c r="JJU8" s="473"/>
      <c r="JJV8" s="473"/>
      <c r="JJW8" s="473"/>
      <c r="JJX8" s="473"/>
      <c r="JJY8" s="473"/>
      <c r="JJZ8" s="473"/>
      <c r="JKA8" s="473"/>
      <c r="JKB8" s="473"/>
      <c r="JKC8" s="473"/>
      <c r="JKD8" s="473"/>
      <c r="JKE8" s="473"/>
      <c r="JKF8" s="473"/>
      <c r="JKG8" s="473"/>
      <c r="JKH8" s="473"/>
      <c r="JKI8" s="473"/>
      <c r="JKJ8" s="473"/>
      <c r="JKK8" s="473"/>
      <c r="JKL8" s="473"/>
      <c r="JKM8" s="473"/>
      <c r="JKN8" s="473"/>
      <c r="JKO8" s="473"/>
      <c r="JKP8" s="473"/>
      <c r="JKQ8" s="473"/>
      <c r="JKR8" s="473"/>
      <c r="JKS8" s="473"/>
      <c r="JKT8" s="473"/>
      <c r="JKU8" s="473"/>
      <c r="JKV8" s="473"/>
      <c r="JKW8" s="473"/>
      <c r="JKX8" s="473"/>
      <c r="JKY8" s="473"/>
      <c r="JKZ8" s="473"/>
      <c r="JLA8" s="473"/>
      <c r="JLB8" s="473"/>
      <c r="JLC8" s="473"/>
      <c r="JLD8" s="473"/>
      <c r="JLE8" s="473"/>
      <c r="JLF8" s="473"/>
      <c r="JLG8" s="473"/>
      <c r="JLH8" s="473"/>
      <c r="JLI8" s="473"/>
      <c r="JLJ8" s="473"/>
      <c r="JLK8" s="473"/>
      <c r="JLL8" s="473"/>
      <c r="JLM8" s="473"/>
      <c r="JLN8" s="473"/>
      <c r="JLO8" s="473"/>
      <c r="JLP8" s="473"/>
      <c r="JLQ8" s="473"/>
      <c r="JLR8" s="473"/>
      <c r="JLS8" s="473"/>
      <c r="JLT8" s="473"/>
      <c r="JLU8" s="473"/>
      <c r="JLV8" s="473"/>
      <c r="JLW8" s="473"/>
      <c r="JLX8" s="473"/>
      <c r="JLY8" s="473"/>
      <c r="JLZ8" s="473"/>
      <c r="JMA8" s="473"/>
      <c r="JMB8" s="473"/>
      <c r="JMC8" s="473"/>
      <c r="JMD8" s="473"/>
      <c r="JME8" s="473"/>
      <c r="JMF8" s="473"/>
      <c r="JMG8" s="473"/>
      <c r="JMH8" s="473"/>
      <c r="JMI8" s="473"/>
      <c r="JMJ8" s="473"/>
      <c r="JMK8" s="473"/>
      <c r="JML8" s="473"/>
      <c r="JMM8" s="473"/>
      <c r="JMN8" s="473"/>
      <c r="JMO8" s="473"/>
      <c r="JMP8" s="473"/>
      <c r="JMQ8" s="473"/>
      <c r="JMR8" s="473"/>
      <c r="JMS8" s="473"/>
      <c r="JMT8" s="473"/>
      <c r="JMU8" s="473"/>
      <c r="JMV8" s="473"/>
      <c r="JMW8" s="473"/>
      <c r="JMX8" s="473"/>
      <c r="JMY8" s="473"/>
      <c r="JMZ8" s="473"/>
      <c r="JNA8" s="473"/>
      <c r="JNB8" s="473"/>
      <c r="JNC8" s="473"/>
      <c r="JND8" s="473"/>
      <c r="JNE8" s="473"/>
      <c r="JNF8" s="473"/>
      <c r="JNG8" s="473"/>
      <c r="JNH8" s="473"/>
      <c r="JNI8" s="473"/>
      <c r="JNJ8" s="473"/>
      <c r="JNK8" s="473"/>
      <c r="JNL8" s="473"/>
      <c r="JNM8" s="473"/>
      <c r="JNN8" s="473"/>
      <c r="JNO8" s="473"/>
      <c r="JNP8" s="473"/>
      <c r="JNQ8" s="473"/>
      <c r="JNR8" s="473"/>
      <c r="JNS8" s="473"/>
      <c r="JNT8" s="473"/>
      <c r="JNU8" s="473"/>
      <c r="JNV8" s="473"/>
      <c r="JNW8" s="473"/>
      <c r="JNX8" s="473"/>
      <c r="JNY8" s="473"/>
      <c r="JNZ8" s="473"/>
      <c r="JOA8" s="473"/>
      <c r="JOB8" s="473"/>
      <c r="JOC8" s="473"/>
      <c r="JOD8" s="473"/>
      <c r="JOE8" s="473"/>
      <c r="JOF8" s="473"/>
      <c r="JOG8" s="473"/>
      <c r="JOH8" s="473"/>
      <c r="JOI8" s="473"/>
      <c r="JOJ8" s="473"/>
      <c r="JOK8" s="473"/>
      <c r="JOL8" s="473"/>
      <c r="JOM8" s="473"/>
      <c r="JON8" s="473"/>
      <c r="JOO8" s="473"/>
      <c r="JOP8" s="473"/>
      <c r="JOQ8" s="473"/>
      <c r="JOR8" s="473"/>
      <c r="JOS8" s="473"/>
      <c r="JOT8" s="473"/>
      <c r="JOU8" s="473"/>
      <c r="JOV8" s="473"/>
      <c r="JOW8" s="473"/>
      <c r="JOX8" s="473"/>
      <c r="JOY8" s="473"/>
      <c r="JOZ8" s="473"/>
      <c r="JPA8" s="473"/>
      <c r="JPB8" s="473"/>
      <c r="JPC8" s="473"/>
      <c r="JPD8" s="473"/>
      <c r="JPE8" s="473"/>
      <c r="JPF8" s="473"/>
      <c r="JPG8" s="473"/>
      <c r="JPH8" s="473"/>
      <c r="JPI8" s="473"/>
      <c r="JPJ8" s="473"/>
      <c r="JPK8" s="473"/>
      <c r="JPL8" s="473"/>
      <c r="JPM8" s="473"/>
      <c r="JPN8" s="473"/>
      <c r="JPO8" s="473"/>
      <c r="JPP8" s="473"/>
      <c r="JPQ8" s="473"/>
      <c r="JPR8" s="473"/>
      <c r="JPS8" s="473"/>
      <c r="JPT8" s="473"/>
      <c r="JPU8" s="473"/>
      <c r="JPV8" s="473"/>
      <c r="JPW8" s="473"/>
      <c r="JPX8" s="473"/>
      <c r="JPY8" s="473"/>
      <c r="JPZ8" s="473"/>
      <c r="JQA8" s="473"/>
      <c r="JQB8" s="473"/>
      <c r="JQC8" s="473"/>
      <c r="JQD8" s="473"/>
      <c r="JQE8" s="473"/>
      <c r="JQF8" s="473"/>
      <c r="JQG8" s="473"/>
      <c r="JQH8" s="473"/>
      <c r="JQI8" s="473"/>
      <c r="JQJ8" s="473"/>
      <c r="JQK8" s="473"/>
      <c r="JQL8" s="473"/>
      <c r="JQM8" s="473"/>
      <c r="JQN8" s="473"/>
      <c r="JQO8" s="473"/>
      <c r="JQP8" s="473"/>
      <c r="JQQ8" s="473"/>
      <c r="JQR8" s="473"/>
      <c r="JQS8" s="473"/>
      <c r="JQT8" s="473"/>
      <c r="JQU8" s="473"/>
      <c r="JQV8" s="473"/>
      <c r="JQW8" s="473"/>
      <c r="JQX8" s="473"/>
      <c r="JQY8" s="473"/>
      <c r="JQZ8" s="473"/>
      <c r="JRA8" s="473"/>
      <c r="JRB8" s="473"/>
      <c r="JRC8" s="473"/>
      <c r="JRD8" s="473"/>
      <c r="JRE8" s="473"/>
      <c r="JRF8" s="473"/>
      <c r="JRG8" s="473"/>
      <c r="JRH8" s="473"/>
      <c r="JRI8" s="473"/>
      <c r="JRJ8" s="473"/>
      <c r="JRK8" s="473"/>
      <c r="JRL8" s="473"/>
      <c r="JRM8" s="473"/>
      <c r="JRN8" s="473"/>
      <c r="JRO8" s="473"/>
      <c r="JRP8" s="473"/>
      <c r="JRQ8" s="473"/>
      <c r="JRR8" s="473"/>
      <c r="JRS8" s="473"/>
      <c r="JRT8" s="473"/>
      <c r="JRU8" s="473"/>
      <c r="JRV8" s="473"/>
      <c r="JRW8" s="473"/>
      <c r="JRX8" s="473"/>
      <c r="JRY8" s="473"/>
      <c r="JRZ8" s="473"/>
      <c r="JSA8" s="473"/>
      <c r="JSB8" s="473"/>
      <c r="JSC8" s="473"/>
      <c r="JSD8" s="473"/>
      <c r="JSE8" s="473"/>
      <c r="JSF8" s="473"/>
      <c r="JSG8" s="473"/>
      <c r="JSH8" s="473"/>
      <c r="JSI8" s="473"/>
      <c r="JSJ8" s="473"/>
      <c r="JSK8" s="473"/>
      <c r="JSL8" s="473"/>
      <c r="JSM8" s="473"/>
      <c r="JSN8" s="473"/>
      <c r="JSO8" s="473"/>
      <c r="JSP8" s="473"/>
      <c r="JSQ8" s="473"/>
      <c r="JSR8" s="473"/>
      <c r="JSS8" s="473"/>
      <c r="JST8" s="473"/>
      <c r="JSU8" s="473"/>
      <c r="JSV8" s="473"/>
      <c r="JSW8" s="473"/>
      <c r="JSX8" s="473"/>
      <c r="JSY8" s="473"/>
      <c r="JSZ8" s="473"/>
      <c r="JTA8" s="473"/>
      <c r="JTB8" s="473"/>
      <c r="JTC8" s="473"/>
      <c r="JTD8" s="473"/>
      <c r="JTE8" s="473"/>
      <c r="JTF8" s="473"/>
      <c r="JTG8" s="473"/>
      <c r="JTH8" s="473"/>
      <c r="JTI8" s="473"/>
      <c r="JTJ8" s="473"/>
      <c r="JTK8" s="473"/>
      <c r="JTL8" s="473"/>
      <c r="JTM8" s="473"/>
      <c r="JTN8" s="473"/>
      <c r="JTO8" s="473"/>
      <c r="JTP8" s="473"/>
      <c r="JTQ8" s="473"/>
      <c r="JTR8" s="473"/>
      <c r="JTS8" s="473"/>
      <c r="JTT8" s="473"/>
      <c r="JTU8" s="473"/>
      <c r="JTV8" s="473"/>
      <c r="JTW8" s="473"/>
      <c r="JTX8" s="473"/>
      <c r="JTY8" s="473"/>
      <c r="JTZ8" s="473"/>
      <c r="JUA8" s="473"/>
      <c r="JUB8" s="473"/>
      <c r="JUC8" s="473"/>
      <c r="JUD8" s="473"/>
      <c r="JUE8" s="473"/>
      <c r="JUF8" s="473"/>
      <c r="JUG8" s="473"/>
      <c r="JUH8" s="473"/>
      <c r="JUI8" s="473"/>
      <c r="JUJ8" s="473"/>
      <c r="JUK8" s="473"/>
      <c r="JUL8" s="473"/>
      <c r="JUM8" s="473"/>
      <c r="JUN8" s="473"/>
      <c r="JUO8" s="473"/>
      <c r="JUP8" s="473"/>
      <c r="JUQ8" s="473"/>
      <c r="JUR8" s="473"/>
      <c r="JUS8" s="473"/>
      <c r="JUT8" s="473"/>
      <c r="JUU8" s="473"/>
      <c r="JUV8" s="473"/>
      <c r="JUW8" s="473"/>
      <c r="JUX8" s="473"/>
      <c r="JUY8" s="473"/>
      <c r="JUZ8" s="473"/>
      <c r="JVA8" s="473"/>
      <c r="JVB8" s="473"/>
      <c r="JVC8" s="473"/>
      <c r="JVD8" s="473"/>
      <c r="JVE8" s="473"/>
      <c r="JVF8" s="473"/>
      <c r="JVG8" s="473"/>
      <c r="JVH8" s="473"/>
      <c r="JVI8" s="473"/>
      <c r="JVJ8" s="473"/>
      <c r="JVK8" s="473"/>
      <c r="JVL8" s="473"/>
      <c r="JVM8" s="473"/>
      <c r="JVN8" s="473"/>
      <c r="JVO8" s="473"/>
      <c r="JVP8" s="473"/>
      <c r="JVQ8" s="473"/>
      <c r="JVR8" s="473"/>
      <c r="JVS8" s="473"/>
      <c r="JVT8" s="473"/>
      <c r="JVU8" s="473"/>
      <c r="JVV8" s="473"/>
      <c r="JVW8" s="473"/>
      <c r="JVX8" s="473"/>
      <c r="JVY8" s="473"/>
      <c r="JVZ8" s="473"/>
      <c r="JWA8" s="473"/>
      <c r="JWB8" s="473"/>
      <c r="JWC8" s="473"/>
      <c r="JWD8" s="473"/>
      <c r="JWE8" s="473"/>
      <c r="JWF8" s="473"/>
      <c r="JWG8" s="473"/>
      <c r="JWH8" s="473"/>
      <c r="JWI8" s="473"/>
      <c r="JWJ8" s="473"/>
      <c r="JWK8" s="473"/>
      <c r="JWL8" s="473"/>
      <c r="JWM8" s="473"/>
      <c r="JWN8" s="473"/>
      <c r="JWO8" s="473"/>
      <c r="JWP8" s="473"/>
      <c r="JWQ8" s="473"/>
      <c r="JWR8" s="473"/>
      <c r="JWS8" s="473"/>
      <c r="JWT8" s="473"/>
      <c r="JWU8" s="473"/>
      <c r="JWV8" s="473"/>
      <c r="JWW8" s="473"/>
      <c r="JWX8" s="473"/>
      <c r="JWY8" s="473"/>
      <c r="JWZ8" s="473"/>
      <c r="JXA8" s="473"/>
      <c r="JXB8" s="473"/>
      <c r="JXC8" s="473"/>
      <c r="JXD8" s="473"/>
      <c r="JXE8" s="473"/>
      <c r="JXF8" s="473"/>
      <c r="JXG8" s="473"/>
      <c r="JXH8" s="473"/>
      <c r="JXI8" s="473"/>
      <c r="JXJ8" s="473"/>
      <c r="JXK8" s="473"/>
      <c r="JXL8" s="473"/>
      <c r="JXM8" s="473"/>
      <c r="JXN8" s="473"/>
      <c r="JXO8" s="473"/>
      <c r="JXP8" s="473"/>
      <c r="JXQ8" s="473"/>
      <c r="JXR8" s="473"/>
      <c r="JXS8" s="473"/>
      <c r="JXT8" s="473"/>
      <c r="JXU8" s="473"/>
      <c r="JXV8" s="473"/>
      <c r="JXW8" s="473"/>
      <c r="JXX8" s="473"/>
      <c r="JXY8" s="473"/>
      <c r="JXZ8" s="473"/>
      <c r="JYA8" s="473"/>
      <c r="JYB8" s="473"/>
      <c r="JYC8" s="473"/>
      <c r="JYD8" s="473"/>
      <c r="JYE8" s="473"/>
      <c r="JYF8" s="473"/>
      <c r="JYG8" s="473"/>
      <c r="JYH8" s="473"/>
      <c r="JYI8" s="473"/>
      <c r="JYJ8" s="473"/>
      <c r="JYK8" s="473"/>
      <c r="JYL8" s="473"/>
      <c r="JYM8" s="473"/>
      <c r="JYN8" s="473"/>
      <c r="JYO8" s="473"/>
      <c r="JYP8" s="473"/>
      <c r="JYQ8" s="473"/>
      <c r="JYR8" s="473"/>
      <c r="JYS8" s="473"/>
      <c r="JYT8" s="473"/>
      <c r="JYU8" s="473"/>
      <c r="JYV8" s="473"/>
      <c r="JYW8" s="473"/>
      <c r="JYX8" s="473"/>
      <c r="JYY8" s="473"/>
      <c r="JYZ8" s="473"/>
      <c r="JZA8" s="473"/>
      <c r="JZB8" s="473"/>
      <c r="JZC8" s="473"/>
      <c r="JZD8" s="473"/>
      <c r="JZE8" s="473"/>
      <c r="JZF8" s="473"/>
      <c r="JZG8" s="473"/>
      <c r="JZH8" s="473"/>
      <c r="JZI8" s="473"/>
      <c r="JZJ8" s="473"/>
      <c r="JZK8" s="473"/>
      <c r="JZL8" s="473"/>
      <c r="JZM8" s="473"/>
      <c r="JZN8" s="473"/>
      <c r="JZO8" s="473"/>
      <c r="JZP8" s="473"/>
      <c r="JZQ8" s="473"/>
      <c r="JZR8" s="473"/>
      <c r="JZS8" s="473"/>
      <c r="JZT8" s="473"/>
      <c r="JZU8" s="473"/>
      <c r="JZV8" s="473"/>
      <c r="JZW8" s="473"/>
      <c r="JZX8" s="473"/>
      <c r="JZY8" s="473"/>
      <c r="JZZ8" s="473"/>
      <c r="KAA8" s="473"/>
      <c r="KAB8" s="473"/>
      <c r="KAC8" s="473"/>
      <c r="KAD8" s="473"/>
      <c r="KAE8" s="473"/>
      <c r="KAF8" s="473"/>
      <c r="KAG8" s="473"/>
      <c r="KAH8" s="473"/>
      <c r="KAI8" s="473"/>
      <c r="KAJ8" s="473"/>
      <c r="KAK8" s="473"/>
      <c r="KAL8" s="473"/>
      <c r="KAM8" s="473"/>
      <c r="KAN8" s="473"/>
      <c r="KAO8" s="473"/>
      <c r="KAP8" s="473"/>
      <c r="KAQ8" s="473"/>
      <c r="KAR8" s="473"/>
      <c r="KAS8" s="473"/>
      <c r="KAT8" s="473"/>
      <c r="KAU8" s="473"/>
      <c r="KAV8" s="473"/>
      <c r="KAW8" s="473"/>
      <c r="KAX8" s="473"/>
      <c r="KAY8" s="473"/>
      <c r="KAZ8" s="473"/>
      <c r="KBA8" s="473"/>
      <c r="KBB8" s="473"/>
      <c r="KBC8" s="473"/>
      <c r="KBD8" s="473"/>
      <c r="KBE8" s="473"/>
      <c r="KBF8" s="473"/>
      <c r="KBG8" s="473"/>
      <c r="KBH8" s="473"/>
      <c r="KBI8" s="473"/>
      <c r="KBJ8" s="473"/>
      <c r="KBK8" s="473"/>
      <c r="KBL8" s="473"/>
      <c r="KBM8" s="473"/>
      <c r="KBN8" s="473"/>
      <c r="KBO8" s="473"/>
      <c r="KBP8" s="473"/>
      <c r="KBQ8" s="473"/>
      <c r="KBR8" s="473"/>
      <c r="KBS8" s="473"/>
      <c r="KBT8" s="473"/>
      <c r="KBU8" s="473"/>
      <c r="KBV8" s="473"/>
      <c r="KBW8" s="473"/>
      <c r="KBX8" s="473"/>
      <c r="KBY8" s="473"/>
      <c r="KBZ8" s="473"/>
      <c r="KCA8" s="473"/>
      <c r="KCB8" s="473"/>
      <c r="KCC8" s="473"/>
      <c r="KCD8" s="473"/>
      <c r="KCE8" s="473"/>
      <c r="KCF8" s="473"/>
      <c r="KCG8" s="473"/>
      <c r="KCH8" s="473"/>
      <c r="KCI8" s="473"/>
      <c r="KCJ8" s="473"/>
      <c r="KCK8" s="473"/>
      <c r="KCL8" s="473"/>
      <c r="KCM8" s="473"/>
      <c r="KCN8" s="473"/>
      <c r="KCO8" s="473"/>
      <c r="KCP8" s="473"/>
      <c r="KCQ8" s="473"/>
      <c r="KCR8" s="473"/>
      <c r="KCS8" s="473"/>
      <c r="KCT8" s="473"/>
      <c r="KCU8" s="473"/>
      <c r="KCV8" s="473"/>
      <c r="KCW8" s="473"/>
      <c r="KCX8" s="473"/>
      <c r="KCY8" s="473"/>
      <c r="KCZ8" s="473"/>
      <c r="KDA8" s="473"/>
      <c r="KDB8" s="473"/>
      <c r="KDC8" s="473"/>
      <c r="KDD8" s="473"/>
      <c r="KDE8" s="473"/>
      <c r="KDF8" s="473"/>
      <c r="KDG8" s="473"/>
      <c r="KDH8" s="473"/>
      <c r="KDI8" s="473"/>
      <c r="KDJ8" s="473"/>
      <c r="KDK8" s="473"/>
      <c r="KDL8" s="473"/>
      <c r="KDM8" s="473"/>
      <c r="KDN8" s="473"/>
      <c r="KDO8" s="473"/>
      <c r="KDP8" s="473"/>
      <c r="KDQ8" s="473"/>
      <c r="KDR8" s="473"/>
      <c r="KDS8" s="473"/>
      <c r="KDT8" s="473"/>
      <c r="KDU8" s="473"/>
      <c r="KDV8" s="473"/>
      <c r="KDW8" s="473"/>
      <c r="KDX8" s="473"/>
      <c r="KDY8" s="473"/>
      <c r="KDZ8" s="473"/>
      <c r="KEA8" s="473"/>
      <c r="KEB8" s="473"/>
      <c r="KEC8" s="473"/>
      <c r="KED8" s="473"/>
      <c r="KEE8" s="473"/>
      <c r="KEF8" s="473"/>
      <c r="KEG8" s="473"/>
      <c r="KEH8" s="473"/>
      <c r="KEI8" s="473"/>
      <c r="KEJ8" s="473"/>
      <c r="KEK8" s="473"/>
      <c r="KEL8" s="473"/>
      <c r="KEM8" s="473"/>
      <c r="KEN8" s="473"/>
      <c r="KEO8" s="473"/>
      <c r="KEP8" s="473"/>
      <c r="KEQ8" s="473"/>
      <c r="KER8" s="473"/>
      <c r="KES8" s="473"/>
      <c r="KET8" s="473"/>
      <c r="KEU8" s="473"/>
      <c r="KEV8" s="473"/>
      <c r="KEW8" s="473"/>
      <c r="KEX8" s="473"/>
      <c r="KEY8" s="473"/>
      <c r="KEZ8" s="473"/>
      <c r="KFA8" s="473"/>
      <c r="KFB8" s="473"/>
      <c r="KFC8" s="473"/>
      <c r="KFD8" s="473"/>
      <c r="KFE8" s="473"/>
      <c r="KFF8" s="473"/>
      <c r="KFG8" s="473"/>
      <c r="KFH8" s="473"/>
      <c r="KFI8" s="473"/>
      <c r="KFJ8" s="473"/>
      <c r="KFK8" s="473"/>
      <c r="KFL8" s="473"/>
      <c r="KFM8" s="473"/>
      <c r="KFN8" s="473"/>
      <c r="KFO8" s="473"/>
      <c r="KFP8" s="473"/>
      <c r="KFQ8" s="473"/>
      <c r="KFR8" s="473"/>
      <c r="KFS8" s="473"/>
      <c r="KFT8" s="473"/>
      <c r="KFU8" s="473"/>
      <c r="KFV8" s="473"/>
      <c r="KFW8" s="473"/>
      <c r="KFX8" s="473"/>
      <c r="KFY8" s="473"/>
      <c r="KFZ8" s="473"/>
      <c r="KGA8" s="473"/>
      <c r="KGB8" s="473"/>
      <c r="KGC8" s="473"/>
      <c r="KGD8" s="473"/>
      <c r="KGE8" s="473"/>
      <c r="KGF8" s="473"/>
      <c r="KGG8" s="473"/>
      <c r="KGH8" s="473"/>
      <c r="KGI8" s="473"/>
      <c r="KGJ8" s="473"/>
      <c r="KGK8" s="473"/>
      <c r="KGL8" s="473"/>
      <c r="KGM8" s="473"/>
      <c r="KGN8" s="473"/>
      <c r="KGO8" s="473"/>
      <c r="KGP8" s="473"/>
      <c r="KGQ8" s="473"/>
      <c r="KGR8" s="473"/>
      <c r="KGS8" s="473"/>
      <c r="KGT8" s="473"/>
      <c r="KGU8" s="473"/>
      <c r="KGV8" s="473"/>
      <c r="KGW8" s="473"/>
      <c r="KGX8" s="473"/>
      <c r="KGY8" s="473"/>
      <c r="KGZ8" s="473"/>
      <c r="KHA8" s="473"/>
      <c r="KHB8" s="473"/>
      <c r="KHC8" s="473"/>
      <c r="KHD8" s="473"/>
      <c r="KHE8" s="473"/>
      <c r="KHF8" s="473"/>
      <c r="KHG8" s="473"/>
      <c r="KHH8" s="473"/>
      <c r="KHI8" s="473"/>
      <c r="KHJ8" s="473"/>
      <c r="KHK8" s="473"/>
      <c r="KHL8" s="473"/>
      <c r="KHM8" s="473"/>
      <c r="KHN8" s="473"/>
      <c r="KHO8" s="473"/>
      <c r="KHP8" s="473"/>
      <c r="KHQ8" s="473"/>
      <c r="KHR8" s="473"/>
      <c r="KHS8" s="473"/>
      <c r="KHT8" s="473"/>
      <c r="KHU8" s="473"/>
      <c r="KHV8" s="473"/>
      <c r="KHW8" s="473"/>
      <c r="KHX8" s="473"/>
      <c r="KHY8" s="473"/>
      <c r="KHZ8" s="473"/>
      <c r="KIA8" s="473"/>
      <c r="KIB8" s="473"/>
      <c r="KIC8" s="473"/>
      <c r="KID8" s="473"/>
      <c r="KIE8" s="473"/>
      <c r="KIF8" s="473"/>
      <c r="KIG8" s="473"/>
      <c r="KIH8" s="473"/>
      <c r="KII8" s="473"/>
      <c r="KIJ8" s="473"/>
      <c r="KIK8" s="473"/>
      <c r="KIL8" s="473"/>
      <c r="KIM8" s="473"/>
      <c r="KIN8" s="473"/>
      <c r="KIO8" s="473"/>
      <c r="KIP8" s="473"/>
      <c r="KIQ8" s="473"/>
      <c r="KIR8" s="473"/>
      <c r="KIS8" s="473"/>
      <c r="KIT8" s="473"/>
      <c r="KIU8" s="473"/>
      <c r="KIV8" s="473"/>
      <c r="KIW8" s="473"/>
      <c r="KIX8" s="473"/>
      <c r="KIY8" s="473"/>
      <c r="KIZ8" s="473"/>
      <c r="KJA8" s="473"/>
      <c r="KJB8" s="473"/>
      <c r="KJC8" s="473"/>
      <c r="KJD8" s="473"/>
      <c r="KJE8" s="473"/>
      <c r="KJF8" s="473"/>
      <c r="KJG8" s="473"/>
      <c r="KJH8" s="473"/>
      <c r="KJI8" s="473"/>
      <c r="KJJ8" s="473"/>
      <c r="KJK8" s="473"/>
      <c r="KJL8" s="473"/>
      <c r="KJM8" s="473"/>
      <c r="KJN8" s="473"/>
      <c r="KJO8" s="473"/>
      <c r="KJP8" s="473"/>
      <c r="KJQ8" s="473"/>
      <c r="KJR8" s="473"/>
      <c r="KJS8" s="473"/>
      <c r="KJT8" s="473"/>
      <c r="KJU8" s="473"/>
      <c r="KJV8" s="473"/>
      <c r="KJW8" s="473"/>
      <c r="KJX8" s="473"/>
      <c r="KJY8" s="473"/>
      <c r="KJZ8" s="473"/>
      <c r="KKA8" s="473"/>
      <c r="KKB8" s="473"/>
      <c r="KKC8" s="473"/>
      <c r="KKD8" s="473"/>
      <c r="KKE8" s="473"/>
      <c r="KKF8" s="473"/>
      <c r="KKG8" s="473"/>
      <c r="KKH8" s="473"/>
      <c r="KKI8" s="473"/>
      <c r="KKJ8" s="473"/>
      <c r="KKK8" s="473"/>
      <c r="KKL8" s="473"/>
      <c r="KKM8" s="473"/>
      <c r="KKN8" s="473"/>
      <c r="KKO8" s="473"/>
      <c r="KKP8" s="473"/>
      <c r="KKQ8" s="473"/>
      <c r="KKR8" s="473"/>
      <c r="KKS8" s="473"/>
      <c r="KKT8" s="473"/>
      <c r="KKU8" s="473"/>
      <c r="KKV8" s="473"/>
      <c r="KKW8" s="473"/>
      <c r="KKX8" s="473"/>
      <c r="KKY8" s="473"/>
      <c r="KKZ8" s="473"/>
      <c r="KLA8" s="473"/>
      <c r="KLB8" s="473"/>
      <c r="KLC8" s="473"/>
      <c r="KLD8" s="473"/>
      <c r="KLE8" s="473"/>
      <c r="KLF8" s="473"/>
      <c r="KLG8" s="473"/>
      <c r="KLH8" s="473"/>
      <c r="KLI8" s="473"/>
      <c r="KLJ8" s="473"/>
      <c r="KLK8" s="473"/>
      <c r="KLL8" s="473"/>
      <c r="KLM8" s="473"/>
      <c r="KLN8" s="473"/>
      <c r="KLO8" s="473"/>
      <c r="KLP8" s="473"/>
      <c r="KLQ8" s="473"/>
      <c r="KLR8" s="473"/>
      <c r="KLS8" s="473"/>
      <c r="KLT8" s="473"/>
      <c r="KLU8" s="473"/>
      <c r="KLV8" s="473"/>
      <c r="KLW8" s="473"/>
      <c r="KLX8" s="473"/>
      <c r="KLY8" s="473"/>
      <c r="KLZ8" s="473"/>
      <c r="KMA8" s="473"/>
      <c r="KMB8" s="473"/>
      <c r="KMC8" s="473"/>
      <c r="KMD8" s="473"/>
      <c r="KME8" s="473"/>
      <c r="KMF8" s="473"/>
      <c r="KMG8" s="473"/>
      <c r="KMH8" s="473"/>
      <c r="KMI8" s="473"/>
      <c r="KMJ8" s="473"/>
      <c r="KMK8" s="473"/>
      <c r="KML8" s="473"/>
      <c r="KMM8" s="473"/>
      <c r="KMN8" s="473"/>
      <c r="KMO8" s="473"/>
      <c r="KMP8" s="473"/>
      <c r="KMQ8" s="473"/>
      <c r="KMR8" s="473"/>
      <c r="KMS8" s="473"/>
      <c r="KMT8" s="473"/>
      <c r="KMU8" s="473"/>
      <c r="KMV8" s="473"/>
      <c r="KMW8" s="473"/>
      <c r="KMX8" s="473"/>
      <c r="KMY8" s="473"/>
      <c r="KMZ8" s="473"/>
      <c r="KNA8" s="473"/>
      <c r="KNB8" s="473"/>
      <c r="KNC8" s="473"/>
      <c r="KND8" s="473"/>
      <c r="KNE8" s="473"/>
      <c r="KNF8" s="473"/>
      <c r="KNG8" s="473"/>
      <c r="KNH8" s="473"/>
      <c r="KNI8" s="473"/>
      <c r="KNJ8" s="473"/>
      <c r="KNK8" s="473"/>
      <c r="KNL8" s="473"/>
      <c r="KNM8" s="473"/>
      <c r="KNN8" s="473"/>
      <c r="KNO8" s="473"/>
      <c r="KNP8" s="473"/>
      <c r="KNQ8" s="473"/>
      <c r="KNR8" s="473"/>
      <c r="KNS8" s="473"/>
      <c r="KNT8" s="473"/>
      <c r="KNU8" s="473"/>
      <c r="KNV8" s="473"/>
      <c r="KNW8" s="473"/>
      <c r="KNX8" s="473"/>
      <c r="KNY8" s="473"/>
      <c r="KNZ8" s="473"/>
      <c r="KOA8" s="473"/>
      <c r="KOB8" s="473"/>
      <c r="KOC8" s="473"/>
      <c r="KOD8" s="473"/>
      <c r="KOE8" s="473"/>
      <c r="KOF8" s="473"/>
      <c r="KOG8" s="473"/>
      <c r="KOH8" s="473"/>
      <c r="KOI8" s="473"/>
      <c r="KOJ8" s="473"/>
      <c r="KOK8" s="473"/>
      <c r="KOL8" s="473"/>
      <c r="KOM8" s="473"/>
      <c r="KON8" s="473"/>
      <c r="KOO8" s="473"/>
      <c r="KOP8" s="473"/>
      <c r="KOQ8" s="473"/>
      <c r="KOR8" s="473"/>
      <c r="KOS8" s="473"/>
      <c r="KOT8" s="473"/>
      <c r="KOU8" s="473"/>
      <c r="KOV8" s="473"/>
      <c r="KOW8" s="473"/>
      <c r="KOX8" s="473"/>
      <c r="KOY8" s="473"/>
      <c r="KOZ8" s="473"/>
      <c r="KPA8" s="473"/>
      <c r="KPB8" s="473"/>
      <c r="KPC8" s="473"/>
      <c r="KPD8" s="473"/>
      <c r="KPE8" s="473"/>
      <c r="KPF8" s="473"/>
      <c r="KPG8" s="473"/>
      <c r="KPH8" s="473"/>
      <c r="KPI8" s="473"/>
      <c r="KPJ8" s="473"/>
      <c r="KPK8" s="473"/>
      <c r="KPL8" s="473"/>
      <c r="KPM8" s="473"/>
      <c r="KPN8" s="473"/>
      <c r="KPO8" s="473"/>
      <c r="KPP8" s="473"/>
      <c r="KPQ8" s="473"/>
      <c r="KPR8" s="473"/>
      <c r="KPS8" s="473"/>
      <c r="KPT8" s="473"/>
      <c r="KPU8" s="473"/>
      <c r="KPV8" s="473"/>
      <c r="KPW8" s="473"/>
      <c r="KPX8" s="473"/>
      <c r="KPY8" s="473"/>
      <c r="KPZ8" s="473"/>
      <c r="KQA8" s="473"/>
      <c r="KQB8" s="473"/>
      <c r="KQC8" s="473"/>
      <c r="KQD8" s="473"/>
      <c r="KQE8" s="473"/>
      <c r="KQF8" s="473"/>
      <c r="KQG8" s="473"/>
      <c r="KQH8" s="473"/>
      <c r="KQI8" s="473"/>
      <c r="KQJ8" s="473"/>
      <c r="KQK8" s="473"/>
      <c r="KQL8" s="473"/>
      <c r="KQM8" s="473"/>
      <c r="KQN8" s="473"/>
      <c r="KQO8" s="473"/>
      <c r="KQP8" s="473"/>
      <c r="KQQ8" s="473"/>
      <c r="KQR8" s="473"/>
      <c r="KQS8" s="473"/>
      <c r="KQT8" s="473"/>
      <c r="KQU8" s="473"/>
      <c r="KQV8" s="473"/>
      <c r="KQW8" s="473"/>
      <c r="KQX8" s="473"/>
      <c r="KQY8" s="473"/>
      <c r="KQZ8" s="473"/>
      <c r="KRA8" s="473"/>
      <c r="KRB8" s="473"/>
      <c r="KRC8" s="473"/>
      <c r="KRD8" s="473"/>
      <c r="KRE8" s="473"/>
      <c r="KRF8" s="473"/>
      <c r="KRG8" s="473"/>
      <c r="KRH8" s="473"/>
      <c r="KRI8" s="473"/>
      <c r="KRJ8" s="473"/>
      <c r="KRK8" s="473"/>
      <c r="KRL8" s="473"/>
      <c r="KRM8" s="473"/>
      <c r="KRN8" s="473"/>
      <c r="KRO8" s="473"/>
      <c r="KRP8" s="473"/>
      <c r="KRQ8" s="473"/>
      <c r="KRR8" s="473"/>
      <c r="KRS8" s="473"/>
      <c r="KRT8" s="473"/>
      <c r="KRU8" s="473"/>
      <c r="KRV8" s="473"/>
      <c r="KRW8" s="473"/>
      <c r="KRX8" s="473"/>
      <c r="KRY8" s="473"/>
      <c r="KRZ8" s="473"/>
      <c r="KSA8" s="473"/>
      <c r="KSB8" s="473"/>
      <c r="KSC8" s="473"/>
      <c r="KSD8" s="473"/>
      <c r="KSE8" s="473"/>
      <c r="KSF8" s="473"/>
      <c r="KSG8" s="473"/>
      <c r="KSH8" s="473"/>
      <c r="KSI8" s="473"/>
      <c r="KSJ8" s="473"/>
      <c r="KSK8" s="473"/>
      <c r="KSL8" s="473"/>
      <c r="KSM8" s="473"/>
      <c r="KSN8" s="473"/>
      <c r="KSO8" s="473"/>
      <c r="KSP8" s="473"/>
      <c r="KSQ8" s="473"/>
      <c r="KSR8" s="473"/>
      <c r="KSS8" s="473"/>
      <c r="KST8" s="473"/>
      <c r="KSU8" s="473"/>
      <c r="KSV8" s="473"/>
      <c r="KSW8" s="473"/>
      <c r="KSX8" s="473"/>
      <c r="KSY8" s="473"/>
      <c r="KSZ8" s="473"/>
      <c r="KTA8" s="473"/>
      <c r="KTB8" s="473"/>
      <c r="KTC8" s="473"/>
      <c r="KTD8" s="473"/>
      <c r="KTE8" s="473"/>
      <c r="KTF8" s="473"/>
      <c r="KTG8" s="473"/>
      <c r="KTH8" s="473"/>
      <c r="KTI8" s="473"/>
      <c r="KTJ8" s="473"/>
      <c r="KTK8" s="473"/>
      <c r="KTL8" s="473"/>
      <c r="KTM8" s="473"/>
      <c r="KTN8" s="473"/>
      <c r="KTO8" s="473"/>
      <c r="KTP8" s="473"/>
      <c r="KTQ8" s="473"/>
      <c r="KTR8" s="473"/>
      <c r="KTS8" s="473"/>
      <c r="KTT8" s="473"/>
      <c r="KTU8" s="473"/>
      <c r="KTV8" s="473"/>
      <c r="KTW8" s="473"/>
      <c r="KTX8" s="473"/>
      <c r="KTY8" s="473"/>
      <c r="KTZ8" s="473"/>
      <c r="KUA8" s="473"/>
      <c r="KUB8" s="473"/>
      <c r="KUC8" s="473"/>
      <c r="KUD8" s="473"/>
      <c r="KUE8" s="473"/>
      <c r="KUF8" s="473"/>
      <c r="KUG8" s="473"/>
      <c r="KUH8" s="473"/>
      <c r="KUI8" s="473"/>
      <c r="KUJ8" s="473"/>
      <c r="KUK8" s="473"/>
      <c r="KUL8" s="473"/>
      <c r="KUM8" s="473"/>
      <c r="KUN8" s="473"/>
      <c r="KUO8" s="473"/>
      <c r="KUP8" s="473"/>
      <c r="KUQ8" s="473"/>
      <c r="KUR8" s="473"/>
      <c r="KUS8" s="473"/>
      <c r="KUT8" s="473"/>
      <c r="KUU8" s="473"/>
      <c r="KUV8" s="473"/>
      <c r="KUW8" s="473"/>
      <c r="KUX8" s="473"/>
      <c r="KUY8" s="473"/>
      <c r="KUZ8" s="473"/>
      <c r="KVA8" s="473"/>
      <c r="KVB8" s="473"/>
      <c r="KVC8" s="473"/>
      <c r="KVD8" s="473"/>
      <c r="KVE8" s="473"/>
      <c r="KVF8" s="473"/>
      <c r="KVG8" s="473"/>
      <c r="KVH8" s="473"/>
      <c r="KVI8" s="473"/>
      <c r="KVJ8" s="473"/>
      <c r="KVK8" s="473"/>
      <c r="KVL8" s="473"/>
      <c r="KVM8" s="473"/>
      <c r="KVN8" s="473"/>
      <c r="KVO8" s="473"/>
      <c r="KVP8" s="473"/>
      <c r="KVQ8" s="473"/>
      <c r="KVR8" s="473"/>
      <c r="KVS8" s="473"/>
      <c r="KVT8" s="473"/>
      <c r="KVU8" s="473"/>
      <c r="KVV8" s="473"/>
      <c r="KVW8" s="473"/>
      <c r="KVX8" s="473"/>
      <c r="KVY8" s="473"/>
      <c r="KVZ8" s="473"/>
      <c r="KWA8" s="473"/>
      <c r="KWB8" s="473"/>
      <c r="KWC8" s="473"/>
      <c r="KWD8" s="473"/>
      <c r="KWE8" s="473"/>
      <c r="KWF8" s="473"/>
      <c r="KWG8" s="473"/>
      <c r="KWH8" s="473"/>
      <c r="KWI8" s="473"/>
      <c r="KWJ8" s="473"/>
      <c r="KWK8" s="473"/>
      <c r="KWL8" s="473"/>
      <c r="KWM8" s="473"/>
      <c r="KWN8" s="473"/>
      <c r="KWO8" s="473"/>
      <c r="KWP8" s="473"/>
      <c r="KWQ8" s="473"/>
      <c r="KWR8" s="473"/>
      <c r="KWS8" s="473"/>
      <c r="KWT8" s="473"/>
      <c r="KWU8" s="473"/>
      <c r="KWV8" s="473"/>
      <c r="KWW8" s="473"/>
      <c r="KWX8" s="473"/>
      <c r="KWY8" s="473"/>
      <c r="KWZ8" s="473"/>
      <c r="KXA8" s="473"/>
      <c r="KXB8" s="473"/>
      <c r="KXC8" s="473"/>
      <c r="KXD8" s="473"/>
      <c r="KXE8" s="473"/>
      <c r="KXF8" s="473"/>
      <c r="KXG8" s="473"/>
      <c r="KXH8" s="473"/>
      <c r="KXI8" s="473"/>
      <c r="KXJ8" s="473"/>
      <c r="KXK8" s="473"/>
      <c r="KXL8" s="473"/>
      <c r="KXM8" s="473"/>
      <c r="KXN8" s="473"/>
      <c r="KXO8" s="473"/>
      <c r="KXP8" s="473"/>
      <c r="KXQ8" s="473"/>
      <c r="KXR8" s="473"/>
      <c r="KXS8" s="473"/>
      <c r="KXT8" s="473"/>
      <c r="KXU8" s="473"/>
      <c r="KXV8" s="473"/>
      <c r="KXW8" s="473"/>
      <c r="KXX8" s="473"/>
      <c r="KXY8" s="473"/>
      <c r="KXZ8" s="473"/>
      <c r="KYA8" s="473"/>
      <c r="KYB8" s="473"/>
      <c r="KYC8" s="473"/>
      <c r="KYD8" s="473"/>
      <c r="KYE8" s="473"/>
      <c r="KYF8" s="473"/>
      <c r="KYG8" s="473"/>
      <c r="KYH8" s="473"/>
      <c r="KYI8" s="473"/>
      <c r="KYJ8" s="473"/>
      <c r="KYK8" s="473"/>
      <c r="KYL8" s="473"/>
      <c r="KYM8" s="473"/>
      <c r="KYN8" s="473"/>
      <c r="KYO8" s="473"/>
      <c r="KYP8" s="473"/>
      <c r="KYQ8" s="473"/>
      <c r="KYR8" s="473"/>
      <c r="KYS8" s="473"/>
      <c r="KYT8" s="473"/>
      <c r="KYU8" s="473"/>
      <c r="KYV8" s="473"/>
      <c r="KYW8" s="473"/>
      <c r="KYX8" s="473"/>
      <c r="KYY8" s="473"/>
      <c r="KYZ8" s="473"/>
      <c r="KZA8" s="473"/>
      <c r="KZB8" s="473"/>
      <c r="KZC8" s="473"/>
      <c r="KZD8" s="473"/>
      <c r="KZE8" s="473"/>
      <c r="KZF8" s="473"/>
      <c r="KZG8" s="473"/>
      <c r="KZH8" s="473"/>
      <c r="KZI8" s="473"/>
      <c r="KZJ8" s="473"/>
      <c r="KZK8" s="473"/>
      <c r="KZL8" s="473"/>
      <c r="KZM8" s="473"/>
      <c r="KZN8" s="473"/>
      <c r="KZO8" s="473"/>
      <c r="KZP8" s="473"/>
      <c r="KZQ8" s="473"/>
      <c r="KZR8" s="473"/>
      <c r="KZS8" s="473"/>
      <c r="KZT8" s="473"/>
      <c r="KZU8" s="473"/>
      <c r="KZV8" s="473"/>
      <c r="KZW8" s="473"/>
      <c r="KZX8" s="473"/>
      <c r="KZY8" s="473"/>
      <c r="KZZ8" s="473"/>
      <c r="LAA8" s="473"/>
      <c r="LAB8" s="473"/>
      <c r="LAC8" s="473"/>
      <c r="LAD8" s="473"/>
      <c r="LAE8" s="473"/>
      <c r="LAF8" s="473"/>
      <c r="LAG8" s="473"/>
      <c r="LAH8" s="473"/>
      <c r="LAI8" s="473"/>
      <c r="LAJ8" s="473"/>
      <c r="LAK8" s="473"/>
      <c r="LAL8" s="473"/>
      <c r="LAM8" s="473"/>
      <c r="LAN8" s="473"/>
      <c r="LAO8" s="473"/>
      <c r="LAP8" s="473"/>
      <c r="LAQ8" s="473"/>
      <c r="LAR8" s="473"/>
      <c r="LAS8" s="473"/>
      <c r="LAT8" s="473"/>
      <c r="LAU8" s="473"/>
      <c r="LAV8" s="473"/>
      <c r="LAW8" s="473"/>
      <c r="LAX8" s="473"/>
      <c r="LAY8" s="473"/>
      <c r="LAZ8" s="473"/>
      <c r="LBA8" s="473"/>
      <c r="LBB8" s="473"/>
      <c r="LBC8" s="473"/>
      <c r="LBD8" s="473"/>
      <c r="LBE8" s="473"/>
      <c r="LBF8" s="473"/>
      <c r="LBG8" s="473"/>
      <c r="LBH8" s="473"/>
      <c r="LBI8" s="473"/>
      <c r="LBJ8" s="473"/>
      <c r="LBK8" s="473"/>
      <c r="LBL8" s="473"/>
      <c r="LBM8" s="473"/>
      <c r="LBN8" s="473"/>
      <c r="LBO8" s="473"/>
      <c r="LBP8" s="473"/>
      <c r="LBQ8" s="473"/>
      <c r="LBR8" s="473"/>
      <c r="LBS8" s="473"/>
      <c r="LBT8" s="473"/>
      <c r="LBU8" s="473"/>
      <c r="LBV8" s="473"/>
      <c r="LBW8" s="473"/>
      <c r="LBX8" s="473"/>
      <c r="LBY8" s="473"/>
      <c r="LBZ8" s="473"/>
      <c r="LCA8" s="473"/>
      <c r="LCB8" s="473"/>
      <c r="LCC8" s="473"/>
      <c r="LCD8" s="473"/>
      <c r="LCE8" s="473"/>
      <c r="LCF8" s="473"/>
      <c r="LCG8" s="473"/>
      <c r="LCH8" s="473"/>
      <c r="LCI8" s="473"/>
      <c r="LCJ8" s="473"/>
      <c r="LCK8" s="473"/>
      <c r="LCL8" s="473"/>
      <c r="LCM8" s="473"/>
      <c r="LCN8" s="473"/>
      <c r="LCO8" s="473"/>
      <c r="LCP8" s="473"/>
      <c r="LCQ8" s="473"/>
      <c r="LCR8" s="473"/>
      <c r="LCS8" s="473"/>
      <c r="LCT8" s="473"/>
      <c r="LCU8" s="473"/>
      <c r="LCV8" s="473"/>
      <c r="LCW8" s="473"/>
      <c r="LCX8" s="473"/>
      <c r="LCY8" s="473"/>
      <c r="LCZ8" s="473"/>
      <c r="LDA8" s="473"/>
      <c r="LDB8" s="473"/>
      <c r="LDC8" s="473"/>
      <c r="LDD8" s="473"/>
      <c r="LDE8" s="473"/>
      <c r="LDF8" s="473"/>
      <c r="LDG8" s="473"/>
      <c r="LDH8" s="473"/>
      <c r="LDI8" s="473"/>
      <c r="LDJ8" s="473"/>
      <c r="LDK8" s="473"/>
      <c r="LDL8" s="473"/>
      <c r="LDM8" s="473"/>
      <c r="LDN8" s="473"/>
      <c r="LDO8" s="473"/>
      <c r="LDP8" s="473"/>
      <c r="LDQ8" s="473"/>
      <c r="LDR8" s="473"/>
      <c r="LDS8" s="473"/>
      <c r="LDT8" s="473"/>
      <c r="LDU8" s="473"/>
      <c r="LDV8" s="473"/>
      <c r="LDW8" s="473"/>
      <c r="LDX8" s="473"/>
      <c r="LDY8" s="473"/>
      <c r="LDZ8" s="473"/>
      <c r="LEA8" s="473"/>
      <c r="LEB8" s="473"/>
      <c r="LEC8" s="473"/>
      <c r="LED8" s="473"/>
      <c r="LEE8" s="473"/>
      <c r="LEF8" s="473"/>
      <c r="LEG8" s="473"/>
      <c r="LEH8" s="473"/>
      <c r="LEI8" s="473"/>
      <c r="LEJ8" s="473"/>
      <c r="LEK8" s="473"/>
      <c r="LEL8" s="473"/>
      <c r="LEM8" s="473"/>
      <c r="LEN8" s="473"/>
      <c r="LEO8" s="473"/>
      <c r="LEP8" s="473"/>
      <c r="LEQ8" s="473"/>
      <c r="LER8" s="473"/>
      <c r="LES8" s="473"/>
      <c r="LET8" s="473"/>
      <c r="LEU8" s="473"/>
      <c r="LEV8" s="473"/>
      <c r="LEW8" s="473"/>
      <c r="LEX8" s="473"/>
      <c r="LEY8" s="473"/>
      <c r="LEZ8" s="473"/>
      <c r="LFA8" s="473"/>
      <c r="LFB8" s="473"/>
      <c r="LFC8" s="473"/>
      <c r="LFD8" s="473"/>
      <c r="LFE8" s="473"/>
      <c r="LFF8" s="473"/>
      <c r="LFG8" s="473"/>
      <c r="LFH8" s="473"/>
      <c r="LFI8" s="473"/>
      <c r="LFJ8" s="473"/>
      <c r="LFK8" s="473"/>
      <c r="LFL8" s="473"/>
      <c r="LFM8" s="473"/>
      <c r="LFN8" s="473"/>
      <c r="LFO8" s="473"/>
      <c r="LFP8" s="473"/>
      <c r="LFQ8" s="473"/>
      <c r="LFR8" s="473"/>
      <c r="LFS8" s="473"/>
      <c r="LFT8" s="473"/>
      <c r="LFU8" s="473"/>
      <c r="LFV8" s="473"/>
      <c r="LFW8" s="473"/>
      <c r="LFX8" s="473"/>
      <c r="LFY8" s="473"/>
      <c r="LFZ8" s="473"/>
      <c r="LGA8" s="473"/>
      <c r="LGB8" s="473"/>
      <c r="LGC8" s="473"/>
      <c r="LGD8" s="473"/>
      <c r="LGE8" s="473"/>
      <c r="LGF8" s="473"/>
      <c r="LGG8" s="473"/>
      <c r="LGH8" s="473"/>
      <c r="LGI8" s="473"/>
      <c r="LGJ8" s="473"/>
      <c r="LGK8" s="473"/>
      <c r="LGL8" s="473"/>
      <c r="LGM8" s="473"/>
      <c r="LGN8" s="473"/>
      <c r="LGO8" s="473"/>
      <c r="LGP8" s="473"/>
      <c r="LGQ8" s="473"/>
      <c r="LGR8" s="473"/>
      <c r="LGS8" s="473"/>
      <c r="LGT8" s="473"/>
      <c r="LGU8" s="473"/>
      <c r="LGV8" s="473"/>
      <c r="LGW8" s="473"/>
      <c r="LGX8" s="473"/>
      <c r="LGY8" s="473"/>
      <c r="LGZ8" s="473"/>
      <c r="LHA8" s="473"/>
      <c r="LHB8" s="473"/>
      <c r="LHC8" s="473"/>
      <c r="LHD8" s="473"/>
      <c r="LHE8" s="473"/>
      <c r="LHF8" s="473"/>
      <c r="LHG8" s="473"/>
      <c r="LHH8" s="473"/>
      <c r="LHI8" s="473"/>
      <c r="LHJ8" s="473"/>
      <c r="LHK8" s="473"/>
      <c r="LHL8" s="473"/>
      <c r="LHM8" s="473"/>
      <c r="LHN8" s="473"/>
      <c r="LHO8" s="473"/>
      <c r="LHP8" s="473"/>
      <c r="LHQ8" s="473"/>
      <c r="LHR8" s="473"/>
      <c r="LHS8" s="473"/>
      <c r="LHT8" s="473"/>
      <c r="LHU8" s="473"/>
      <c r="LHV8" s="473"/>
      <c r="LHW8" s="473"/>
      <c r="LHX8" s="473"/>
      <c r="LHY8" s="473"/>
      <c r="LHZ8" s="473"/>
      <c r="LIA8" s="473"/>
      <c r="LIB8" s="473"/>
      <c r="LIC8" s="473"/>
      <c r="LID8" s="473"/>
      <c r="LIE8" s="473"/>
      <c r="LIF8" s="473"/>
      <c r="LIG8" s="473"/>
      <c r="LIH8" s="473"/>
      <c r="LII8" s="473"/>
      <c r="LIJ8" s="473"/>
      <c r="LIK8" s="473"/>
      <c r="LIL8" s="473"/>
      <c r="LIM8" s="473"/>
      <c r="LIN8" s="473"/>
      <c r="LIO8" s="473"/>
      <c r="LIP8" s="473"/>
      <c r="LIQ8" s="473"/>
      <c r="LIR8" s="473"/>
      <c r="LIS8" s="473"/>
      <c r="LIT8" s="473"/>
      <c r="LIU8" s="473"/>
      <c r="LIV8" s="473"/>
      <c r="LIW8" s="473"/>
      <c r="LIX8" s="473"/>
      <c r="LIY8" s="473"/>
      <c r="LIZ8" s="473"/>
      <c r="LJA8" s="473"/>
      <c r="LJB8" s="473"/>
      <c r="LJC8" s="473"/>
      <c r="LJD8" s="473"/>
      <c r="LJE8" s="473"/>
      <c r="LJF8" s="473"/>
      <c r="LJG8" s="473"/>
      <c r="LJH8" s="473"/>
      <c r="LJI8" s="473"/>
      <c r="LJJ8" s="473"/>
      <c r="LJK8" s="473"/>
      <c r="LJL8" s="473"/>
      <c r="LJM8" s="473"/>
      <c r="LJN8" s="473"/>
      <c r="LJO8" s="473"/>
      <c r="LJP8" s="473"/>
      <c r="LJQ8" s="473"/>
      <c r="LJR8" s="473"/>
      <c r="LJS8" s="473"/>
      <c r="LJT8" s="473"/>
      <c r="LJU8" s="473"/>
      <c r="LJV8" s="473"/>
      <c r="LJW8" s="473"/>
      <c r="LJX8" s="473"/>
      <c r="LJY8" s="473"/>
      <c r="LJZ8" s="473"/>
      <c r="LKA8" s="473"/>
      <c r="LKB8" s="473"/>
      <c r="LKC8" s="473"/>
      <c r="LKD8" s="473"/>
      <c r="LKE8" s="473"/>
      <c r="LKF8" s="473"/>
      <c r="LKG8" s="473"/>
      <c r="LKH8" s="473"/>
      <c r="LKI8" s="473"/>
      <c r="LKJ8" s="473"/>
      <c r="LKK8" s="473"/>
      <c r="LKL8" s="473"/>
      <c r="LKM8" s="473"/>
      <c r="LKN8" s="473"/>
      <c r="LKO8" s="473"/>
      <c r="LKP8" s="473"/>
      <c r="LKQ8" s="473"/>
      <c r="LKR8" s="473"/>
      <c r="LKS8" s="473"/>
      <c r="LKT8" s="473"/>
      <c r="LKU8" s="473"/>
      <c r="LKV8" s="473"/>
      <c r="LKW8" s="473"/>
      <c r="LKX8" s="473"/>
      <c r="LKY8" s="473"/>
      <c r="LKZ8" s="473"/>
      <c r="LLA8" s="473"/>
      <c r="LLB8" s="473"/>
      <c r="LLC8" s="473"/>
      <c r="LLD8" s="473"/>
      <c r="LLE8" s="473"/>
      <c r="LLF8" s="473"/>
      <c r="LLG8" s="473"/>
      <c r="LLH8" s="473"/>
      <c r="LLI8" s="473"/>
      <c r="LLJ8" s="473"/>
      <c r="LLK8" s="473"/>
      <c r="LLL8" s="473"/>
      <c r="LLM8" s="473"/>
      <c r="LLN8" s="473"/>
      <c r="LLO8" s="473"/>
      <c r="LLP8" s="473"/>
      <c r="LLQ8" s="473"/>
      <c r="LLR8" s="473"/>
      <c r="LLS8" s="473"/>
      <c r="LLT8" s="473"/>
      <c r="LLU8" s="473"/>
      <c r="LLV8" s="473"/>
      <c r="LLW8" s="473"/>
      <c r="LLX8" s="473"/>
      <c r="LLY8" s="473"/>
      <c r="LLZ8" s="473"/>
      <c r="LMA8" s="473"/>
      <c r="LMB8" s="473"/>
      <c r="LMC8" s="473"/>
      <c r="LMD8" s="473"/>
      <c r="LME8" s="473"/>
      <c r="LMF8" s="473"/>
      <c r="LMG8" s="473"/>
      <c r="LMH8" s="473"/>
      <c r="LMI8" s="473"/>
      <c r="LMJ8" s="473"/>
      <c r="LMK8" s="473"/>
      <c r="LML8" s="473"/>
      <c r="LMM8" s="473"/>
      <c r="LMN8" s="473"/>
      <c r="LMO8" s="473"/>
      <c r="LMP8" s="473"/>
      <c r="LMQ8" s="473"/>
      <c r="LMR8" s="473"/>
      <c r="LMS8" s="473"/>
      <c r="LMT8" s="473"/>
      <c r="LMU8" s="473"/>
      <c r="LMV8" s="473"/>
      <c r="LMW8" s="473"/>
      <c r="LMX8" s="473"/>
      <c r="LMY8" s="473"/>
      <c r="LMZ8" s="473"/>
      <c r="LNA8" s="473"/>
      <c r="LNB8" s="473"/>
      <c r="LNC8" s="473"/>
      <c r="LND8" s="473"/>
      <c r="LNE8" s="473"/>
      <c r="LNF8" s="473"/>
      <c r="LNG8" s="473"/>
      <c r="LNH8" s="473"/>
      <c r="LNI8" s="473"/>
      <c r="LNJ8" s="473"/>
      <c r="LNK8" s="473"/>
      <c r="LNL8" s="473"/>
      <c r="LNM8" s="473"/>
      <c r="LNN8" s="473"/>
      <c r="LNO8" s="473"/>
      <c r="LNP8" s="473"/>
      <c r="LNQ8" s="473"/>
      <c r="LNR8" s="473"/>
      <c r="LNS8" s="473"/>
      <c r="LNT8" s="473"/>
      <c r="LNU8" s="473"/>
      <c r="LNV8" s="473"/>
      <c r="LNW8" s="473"/>
      <c r="LNX8" s="473"/>
      <c r="LNY8" s="473"/>
      <c r="LNZ8" s="473"/>
      <c r="LOA8" s="473"/>
      <c r="LOB8" s="473"/>
      <c r="LOC8" s="473"/>
      <c r="LOD8" s="473"/>
      <c r="LOE8" s="473"/>
      <c r="LOF8" s="473"/>
      <c r="LOG8" s="473"/>
      <c r="LOH8" s="473"/>
      <c r="LOI8" s="473"/>
      <c r="LOJ8" s="473"/>
      <c r="LOK8" s="473"/>
      <c r="LOL8" s="473"/>
      <c r="LOM8" s="473"/>
      <c r="LON8" s="473"/>
      <c r="LOO8" s="473"/>
      <c r="LOP8" s="473"/>
      <c r="LOQ8" s="473"/>
      <c r="LOR8" s="473"/>
      <c r="LOS8" s="473"/>
      <c r="LOT8" s="473"/>
      <c r="LOU8" s="473"/>
      <c r="LOV8" s="473"/>
      <c r="LOW8" s="473"/>
      <c r="LOX8" s="473"/>
      <c r="LOY8" s="473"/>
      <c r="LOZ8" s="473"/>
      <c r="LPA8" s="473"/>
      <c r="LPB8" s="473"/>
      <c r="LPC8" s="473"/>
      <c r="LPD8" s="473"/>
      <c r="LPE8" s="473"/>
      <c r="LPF8" s="473"/>
      <c r="LPG8" s="473"/>
      <c r="LPH8" s="473"/>
      <c r="LPI8" s="473"/>
      <c r="LPJ8" s="473"/>
      <c r="LPK8" s="473"/>
      <c r="LPL8" s="473"/>
      <c r="LPM8" s="473"/>
      <c r="LPN8" s="473"/>
      <c r="LPO8" s="473"/>
      <c r="LPP8" s="473"/>
      <c r="LPQ8" s="473"/>
      <c r="LPR8" s="473"/>
      <c r="LPS8" s="473"/>
      <c r="LPT8" s="473"/>
      <c r="LPU8" s="473"/>
      <c r="LPV8" s="473"/>
      <c r="LPW8" s="473"/>
      <c r="LPX8" s="473"/>
      <c r="LPY8" s="473"/>
      <c r="LPZ8" s="473"/>
      <c r="LQA8" s="473"/>
      <c r="LQB8" s="473"/>
      <c r="LQC8" s="473"/>
      <c r="LQD8" s="473"/>
      <c r="LQE8" s="473"/>
      <c r="LQF8" s="473"/>
      <c r="LQG8" s="473"/>
      <c r="LQH8" s="473"/>
      <c r="LQI8" s="473"/>
      <c r="LQJ8" s="473"/>
      <c r="LQK8" s="473"/>
      <c r="LQL8" s="473"/>
      <c r="LQM8" s="473"/>
      <c r="LQN8" s="473"/>
      <c r="LQO8" s="473"/>
      <c r="LQP8" s="473"/>
      <c r="LQQ8" s="473"/>
      <c r="LQR8" s="473"/>
      <c r="LQS8" s="473"/>
      <c r="LQT8" s="473"/>
      <c r="LQU8" s="473"/>
      <c r="LQV8" s="473"/>
      <c r="LQW8" s="473"/>
      <c r="LQX8" s="473"/>
      <c r="LQY8" s="473"/>
      <c r="LQZ8" s="473"/>
      <c r="LRA8" s="473"/>
      <c r="LRB8" s="473"/>
      <c r="LRC8" s="473"/>
      <c r="LRD8" s="473"/>
      <c r="LRE8" s="473"/>
      <c r="LRF8" s="473"/>
      <c r="LRG8" s="473"/>
      <c r="LRH8" s="473"/>
      <c r="LRI8" s="473"/>
      <c r="LRJ8" s="473"/>
      <c r="LRK8" s="473"/>
      <c r="LRL8" s="473"/>
      <c r="LRM8" s="473"/>
      <c r="LRN8" s="473"/>
      <c r="LRO8" s="473"/>
      <c r="LRP8" s="473"/>
      <c r="LRQ8" s="473"/>
      <c r="LRR8" s="473"/>
      <c r="LRS8" s="473"/>
      <c r="LRT8" s="473"/>
      <c r="LRU8" s="473"/>
      <c r="LRV8" s="473"/>
      <c r="LRW8" s="473"/>
      <c r="LRX8" s="473"/>
      <c r="LRY8" s="473"/>
      <c r="LRZ8" s="473"/>
      <c r="LSA8" s="473"/>
      <c r="LSB8" s="473"/>
      <c r="LSC8" s="473"/>
      <c r="LSD8" s="473"/>
      <c r="LSE8" s="473"/>
      <c r="LSF8" s="473"/>
      <c r="LSG8" s="473"/>
      <c r="LSH8" s="473"/>
      <c r="LSI8" s="473"/>
      <c r="LSJ8" s="473"/>
      <c r="LSK8" s="473"/>
      <c r="LSL8" s="473"/>
      <c r="LSM8" s="473"/>
      <c r="LSN8" s="473"/>
      <c r="LSO8" s="473"/>
      <c r="LSP8" s="473"/>
      <c r="LSQ8" s="473"/>
      <c r="LSR8" s="473"/>
      <c r="LSS8" s="473"/>
      <c r="LST8" s="473"/>
      <c r="LSU8" s="473"/>
      <c r="LSV8" s="473"/>
      <c r="LSW8" s="473"/>
      <c r="LSX8" s="473"/>
      <c r="LSY8" s="473"/>
      <c r="LSZ8" s="473"/>
      <c r="LTA8" s="473"/>
      <c r="LTB8" s="473"/>
      <c r="LTC8" s="473"/>
      <c r="LTD8" s="473"/>
      <c r="LTE8" s="473"/>
      <c r="LTF8" s="473"/>
      <c r="LTG8" s="473"/>
      <c r="LTH8" s="473"/>
      <c r="LTI8" s="473"/>
      <c r="LTJ8" s="473"/>
      <c r="LTK8" s="473"/>
      <c r="LTL8" s="473"/>
      <c r="LTM8" s="473"/>
      <c r="LTN8" s="473"/>
      <c r="LTO8" s="473"/>
      <c r="LTP8" s="473"/>
      <c r="LTQ8" s="473"/>
      <c r="LTR8" s="473"/>
      <c r="LTS8" s="473"/>
      <c r="LTT8" s="473"/>
      <c r="LTU8" s="473"/>
      <c r="LTV8" s="473"/>
      <c r="LTW8" s="473"/>
      <c r="LTX8" s="473"/>
      <c r="LTY8" s="473"/>
      <c r="LTZ8" s="473"/>
      <c r="LUA8" s="473"/>
      <c r="LUB8" s="473"/>
      <c r="LUC8" s="473"/>
      <c r="LUD8" s="473"/>
      <c r="LUE8" s="473"/>
      <c r="LUF8" s="473"/>
      <c r="LUG8" s="473"/>
      <c r="LUH8" s="473"/>
      <c r="LUI8" s="473"/>
      <c r="LUJ8" s="473"/>
      <c r="LUK8" s="473"/>
      <c r="LUL8" s="473"/>
      <c r="LUM8" s="473"/>
      <c r="LUN8" s="473"/>
      <c r="LUO8" s="473"/>
      <c r="LUP8" s="473"/>
      <c r="LUQ8" s="473"/>
      <c r="LUR8" s="473"/>
      <c r="LUS8" s="473"/>
      <c r="LUT8" s="473"/>
      <c r="LUU8" s="473"/>
      <c r="LUV8" s="473"/>
      <c r="LUW8" s="473"/>
      <c r="LUX8" s="473"/>
      <c r="LUY8" s="473"/>
      <c r="LUZ8" s="473"/>
      <c r="LVA8" s="473"/>
      <c r="LVB8" s="473"/>
      <c r="LVC8" s="473"/>
      <c r="LVD8" s="473"/>
      <c r="LVE8" s="473"/>
      <c r="LVF8" s="473"/>
      <c r="LVG8" s="473"/>
      <c r="LVH8" s="473"/>
      <c r="LVI8" s="473"/>
      <c r="LVJ8" s="473"/>
      <c r="LVK8" s="473"/>
      <c r="LVL8" s="473"/>
      <c r="LVM8" s="473"/>
      <c r="LVN8" s="473"/>
      <c r="LVO8" s="473"/>
      <c r="LVP8" s="473"/>
      <c r="LVQ8" s="473"/>
      <c r="LVR8" s="473"/>
      <c r="LVS8" s="473"/>
      <c r="LVT8" s="473"/>
      <c r="LVU8" s="473"/>
      <c r="LVV8" s="473"/>
      <c r="LVW8" s="473"/>
      <c r="LVX8" s="473"/>
      <c r="LVY8" s="473"/>
      <c r="LVZ8" s="473"/>
      <c r="LWA8" s="473"/>
      <c r="LWB8" s="473"/>
      <c r="LWC8" s="473"/>
      <c r="LWD8" s="473"/>
      <c r="LWE8" s="473"/>
      <c r="LWF8" s="473"/>
      <c r="LWG8" s="473"/>
      <c r="LWH8" s="473"/>
      <c r="LWI8" s="473"/>
      <c r="LWJ8" s="473"/>
      <c r="LWK8" s="473"/>
      <c r="LWL8" s="473"/>
      <c r="LWM8" s="473"/>
      <c r="LWN8" s="473"/>
      <c r="LWO8" s="473"/>
      <c r="LWP8" s="473"/>
      <c r="LWQ8" s="473"/>
      <c r="LWR8" s="473"/>
      <c r="LWS8" s="473"/>
      <c r="LWT8" s="473"/>
      <c r="LWU8" s="473"/>
      <c r="LWV8" s="473"/>
      <c r="LWW8" s="473"/>
      <c r="LWX8" s="473"/>
      <c r="LWY8" s="473"/>
      <c r="LWZ8" s="473"/>
      <c r="LXA8" s="473"/>
      <c r="LXB8" s="473"/>
      <c r="LXC8" s="473"/>
      <c r="LXD8" s="473"/>
      <c r="LXE8" s="473"/>
      <c r="LXF8" s="473"/>
      <c r="LXG8" s="473"/>
      <c r="LXH8" s="473"/>
      <c r="LXI8" s="473"/>
      <c r="LXJ8" s="473"/>
      <c r="LXK8" s="473"/>
      <c r="LXL8" s="473"/>
      <c r="LXM8" s="473"/>
      <c r="LXN8" s="473"/>
      <c r="LXO8" s="473"/>
      <c r="LXP8" s="473"/>
      <c r="LXQ8" s="473"/>
      <c r="LXR8" s="473"/>
      <c r="LXS8" s="473"/>
      <c r="LXT8" s="473"/>
      <c r="LXU8" s="473"/>
      <c r="LXV8" s="473"/>
      <c r="LXW8" s="473"/>
      <c r="LXX8" s="473"/>
      <c r="LXY8" s="473"/>
      <c r="LXZ8" s="473"/>
      <c r="LYA8" s="473"/>
      <c r="LYB8" s="473"/>
      <c r="LYC8" s="473"/>
      <c r="LYD8" s="473"/>
      <c r="LYE8" s="473"/>
      <c r="LYF8" s="473"/>
      <c r="LYG8" s="473"/>
      <c r="LYH8" s="473"/>
      <c r="LYI8" s="473"/>
      <c r="LYJ8" s="473"/>
      <c r="LYK8" s="473"/>
      <c r="LYL8" s="473"/>
      <c r="LYM8" s="473"/>
      <c r="LYN8" s="473"/>
      <c r="LYO8" s="473"/>
      <c r="LYP8" s="473"/>
      <c r="LYQ8" s="473"/>
      <c r="LYR8" s="473"/>
      <c r="LYS8" s="473"/>
      <c r="LYT8" s="473"/>
      <c r="LYU8" s="473"/>
      <c r="LYV8" s="473"/>
      <c r="LYW8" s="473"/>
      <c r="LYX8" s="473"/>
      <c r="LYY8" s="473"/>
      <c r="LYZ8" s="473"/>
      <c r="LZA8" s="473"/>
      <c r="LZB8" s="473"/>
      <c r="LZC8" s="473"/>
      <c r="LZD8" s="473"/>
      <c r="LZE8" s="473"/>
      <c r="LZF8" s="473"/>
      <c r="LZG8" s="473"/>
      <c r="LZH8" s="473"/>
      <c r="LZI8" s="473"/>
      <c r="LZJ8" s="473"/>
      <c r="LZK8" s="473"/>
      <c r="LZL8" s="473"/>
      <c r="LZM8" s="473"/>
      <c r="LZN8" s="473"/>
      <c r="LZO8" s="473"/>
      <c r="LZP8" s="473"/>
      <c r="LZQ8" s="473"/>
      <c r="LZR8" s="473"/>
      <c r="LZS8" s="473"/>
      <c r="LZT8" s="473"/>
      <c r="LZU8" s="473"/>
      <c r="LZV8" s="473"/>
      <c r="LZW8" s="473"/>
      <c r="LZX8" s="473"/>
      <c r="LZY8" s="473"/>
      <c r="LZZ8" s="473"/>
      <c r="MAA8" s="473"/>
      <c r="MAB8" s="473"/>
      <c r="MAC8" s="473"/>
      <c r="MAD8" s="473"/>
      <c r="MAE8" s="473"/>
      <c r="MAF8" s="473"/>
      <c r="MAG8" s="473"/>
      <c r="MAH8" s="473"/>
      <c r="MAI8" s="473"/>
      <c r="MAJ8" s="473"/>
      <c r="MAK8" s="473"/>
      <c r="MAL8" s="473"/>
      <c r="MAM8" s="473"/>
      <c r="MAN8" s="473"/>
      <c r="MAO8" s="473"/>
      <c r="MAP8" s="473"/>
      <c r="MAQ8" s="473"/>
      <c r="MAR8" s="473"/>
      <c r="MAS8" s="473"/>
      <c r="MAT8" s="473"/>
      <c r="MAU8" s="473"/>
      <c r="MAV8" s="473"/>
      <c r="MAW8" s="473"/>
      <c r="MAX8" s="473"/>
      <c r="MAY8" s="473"/>
      <c r="MAZ8" s="473"/>
      <c r="MBA8" s="473"/>
      <c r="MBB8" s="473"/>
      <c r="MBC8" s="473"/>
      <c r="MBD8" s="473"/>
      <c r="MBE8" s="473"/>
      <c r="MBF8" s="473"/>
      <c r="MBG8" s="473"/>
      <c r="MBH8" s="473"/>
      <c r="MBI8" s="473"/>
      <c r="MBJ8" s="473"/>
      <c r="MBK8" s="473"/>
      <c r="MBL8" s="473"/>
      <c r="MBM8" s="473"/>
      <c r="MBN8" s="473"/>
      <c r="MBO8" s="473"/>
      <c r="MBP8" s="473"/>
      <c r="MBQ8" s="473"/>
      <c r="MBR8" s="473"/>
      <c r="MBS8" s="473"/>
      <c r="MBT8" s="473"/>
      <c r="MBU8" s="473"/>
      <c r="MBV8" s="473"/>
      <c r="MBW8" s="473"/>
      <c r="MBX8" s="473"/>
      <c r="MBY8" s="473"/>
      <c r="MBZ8" s="473"/>
      <c r="MCA8" s="473"/>
      <c r="MCB8" s="473"/>
      <c r="MCC8" s="473"/>
      <c r="MCD8" s="473"/>
      <c r="MCE8" s="473"/>
      <c r="MCF8" s="473"/>
      <c r="MCG8" s="473"/>
      <c r="MCH8" s="473"/>
      <c r="MCI8" s="473"/>
      <c r="MCJ8" s="473"/>
      <c r="MCK8" s="473"/>
      <c r="MCL8" s="473"/>
      <c r="MCM8" s="473"/>
      <c r="MCN8" s="473"/>
      <c r="MCO8" s="473"/>
      <c r="MCP8" s="473"/>
      <c r="MCQ8" s="473"/>
      <c r="MCR8" s="473"/>
      <c r="MCS8" s="473"/>
      <c r="MCT8" s="473"/>
      <c r="MCU8" s="473"/>
      <c r="MCV8" s="473"/>
      <c r="MCW8" s="473"/>
      <c r="MCX8" s="473"/>
      <c r="MCY8" s="473"/>
      <c r="MCZ8" s="473"/>
      <c r="MDA8" s="473"/>
      <c r="MDB8" s="473"/>
      <c r="MDC8" s="473"/>
      <c r="MDD8" s="473"/>
      <c r="MDE8" s="473"/>
      <c r="MDF8" s="473"/>
      <c r="MDG8" s="473"/>
      <c r="MDH8" s="473"/>
      <c r="MDI8" s="473"/>
      <c r="MDJ8" s="473"/>
      <c r="MDK8" s="473"/>
      <c r="MDL8" s="473"/>
      <c r="MDM8" s="473"/>
      <c r="MDN8" s="473"/>
      <c r="MDO8" s="473"/>
      <c r="MDP8" s="473"/>
      <c r="MDQ8" s="473"/>
      <c r="MDR8" s="473"/>
      <c r="MDS8" s="473"/>
      <c r="MDT8" s="473"/>
      <c r="MDU8" s="473"/>
      <c r="MDV8" s="473"/>
      <c r="MDW8" s="473"/>
      <c r="MDX8" s="473"/>
      <c r="MDY8" s="473"/>
      <c r="MDZ8" s="473"/>
      <c r="MEA8" s="473"/>
      <c r="MEB8" s="473"/>
      <c r="MEC8" s="473"/>
      <c r="MED8" s="473"/>
      <c r="MEE8" s="473"/>
      <c r="MEF8" s="473"/>
      <c r="MEG8" s="473"/>
      <c r="MEH8" s="473"/>
      <c r="MEI8" s="473"/>
      <c r="MEJ8" s="473"/>
      <c r="MEK8" s="473"/>
      <c r="MEL8" s="473"/>
      <c r="MEM8" s="473"/>
      <c r="MEN8" s="473"/>
      <c r="MEO8" s="473"/>
      <c r="MEP8" s="473"/>
      <c r="MEQ8" s="473"/>
      <c r="MER8" s="473"/>
      <c r="MES8" s="473"/>
      <c r="MET8" s="473"/>
      <c r="MEU8" s="473"/>
      <c r="MEV8" s="473"/>
      <c r="MEW8" s="473"/>
      <c r="MEX8" s="473"/>
      <c r="MEY8" s="473"/>
      <c r="MEZ8" s="473"/>
      <c r="MFA8" s="473"/>
      <c r="MFB8" s="473"/>
      <c r="MFC8" s="473"/>
      <c r="MFD8" s="473"/>
      <c r="MFE8" s="473"/>
      <c r="MFF8" s="473"/>
      <c r="MFG8" s="473"/>
      <c r="MFH8" s="473"/>
      <c r="MFI8" s="473"/>
      <c r="MFJ8" s="473"/>
      <c r="MFK8" s="473"/>
      <c r="MFL8" s="473"/>
      <c r="MFM8" s="473"/>
      <c r="MFN8" s="473"/>
      <c r="MFO8" s="473"/>
      <c r="MFP8" s="473"/>
      <c r="MFQ8" s="473"/>
      <c r="MFR8" s="473"/>
      <c r="MFS8" s="473"/>
      <c r="MFT8" s="473"/>
      <c r="MFU8" s="473"/>
      <c r="MFV8" s="473"/>
      <c r="MFW8" s="473"/>
      <c r="MFX8" s="473"/>
      <c r="MFY8" s="473"/>
      <c r="MFZ8" s="473"/>
      <c r="MGA8" s="473"/>
      <c r="MGB8" s="473"/>
      <c r="MGC8" s="473"/>
      <c r="MGD8" s="473"/>
      <c r="MGE8" s="473"/>
      <c r="MGF8" s="473"/>
      <c r="MGG8" s="473"/>
      <c r="MGH8" s="473"/>
      <c r="MGI8" s="473"/>
      <c r="MGJ8" s="473"/>
      <c r="MGK8" s="473"/>
      <c r="MGL8" s="473"/>
      <c r="MGM8" s="473"/>
      <c r="MGN8" s="473"/>
      <c r="MGO8" s="473"/>
      <c r="MGP8" s="473"/>
      <c r="MGQ8" s="473"/>
      <c r="MGR8" s="473"/>
      <c r="MGS8" s="473"/>
      <c r="MGT8" s="473"/>
      <c r="MGU8" s="473"/>
      <c r="MGV8" s="473"/>
      <c r="MGW8" s="473"/>
      <c r="MGX8" s="473"/>
      <c r="MGY8" s="473"/>
      <c r="MGZ8" s="473"/>
      <c r="MHA8" s="473"/>
      <c r="MHB8" s="473"/>
      <c r="MHC8" s="473"/>
      <c r="MHD8" s="473"/>
      <c r="MHE8" s="473"/>
      <c r="MHF8" s="473"/>
      <c r="MHG8" s="473"/>
      <c r="MHH8" s="473"/>
      <c r="MHI8" s="473"/>
      <c r="MHJ8" s="473"/>
      <c r="MHK8" s="473"/>
      <c r="MHL8" s="473"/>
      <c r="MHM8" s="473"/>
      <c r="MHN8" s="473"/>
      <c r="MHO8" s="473"/>
      <c r="MHP8" s="473"/>
      <c r="MHQ8" s="473"/>
      <c r="MHR8" s="473"/>
      <c r="MHS8" s="473"/>
      <c r="MHT8" s="473"/>
      <c r="MHU8" s="473"/>
      <c r="MHV8" s="473"/>
      <c r="MHW8" s="473"/>
      <c r="MHX8" s="473"/>
      <c r="MHY8" s="473"/>
      <c r="MHZ8" s="473"/>
      <c r="MIA8" s="473"/>
      <c r="MIB8" s="473"/>
      <c r="MIC8" s="473"/>
      <c r="MID8" s="473"/>
      <c r="MIE8" s="473"/>
      <c r="MIF8" s="473"/>
      <c r="MIG8" s="473"/>
      <c r="MIH8" s="473"/>
      <c r="MII8" s="473"/>
      <c r="MIJ8" s="473"/>
      <c r="MIK8" s="473"/>
      <c r="MIL8" s="473"/>
      <c r="MIM8" s="473"/>
      <c r="MIN8" s="473"/>
      <c r="MIO8" s="473"/>
      <c r="MIP8" s="473"/>
      <c r="MIQ8" s="473"/>
      <c r="MIR8" s="473"/>
      <c r="MIS8" s="473"/>
      <c r="MIT8" s="473"/>
      <c r="MIU8" s="473"/>
      <c r="MIV8" s="473"/>
      <c r="MIW8" s="473"/>
      <c r="MIX8" s="473"/>
      <c r="MIY8" s="473"/>
      <c r="MIZ8" s="473"/>
      <c r="MJA8" s="473"/>
      <c r="MJB8" s="473"/>
      <c r="MJC8" s="473"/>
      <c r="MJD8" s="473"/>
      <c r="MJE8" s="473"/>
      <c r="MJF8" s="473"/>
      <c r="MJG8" s="473"/>
      <c r="MJH8" s="473"/>
      <c r="MJI8" s="473"/>
      <c r="MJJ8" s="473"/>
      <c r="MJK8" s="473"/>
      <c r="MJL8" s="473"/>
      <c r="MJM8" s="473"/>
      <c r="MJN8" s="473"/>
      <c r="MJO8" s="473"/>
      <c r="MJP8" s="473"/>
      <c r="MJQ8" s="473"/>
      <c r="MJR8" s="473"/>
      <c r="MJS8" s="473"/>
      <c r="MJT8" s="473"/>
      <c r="MJU8" s="473"/>
      <c r="MJV8" s="473"/>
      <c r="MJW8" s="473"/>
      <c r="MJX8" s="473"/>
      <c r="MJY8" s="473"/>
      <c r="MJZ8" s="473"/>
      <c r="MKA8" s="473"/>
      <c r="MKB8" s="473"/>
      <c r="MKC8" s="473"/>
      <c r="MKD8" s="473"/>
      <c r="MKE8" s="473"/>
      <c r="MKF8" s="473"/>
      <c r="MKG8" s="473"/>
      <c r="MKH8" s="473"/>
      <c r="MKI8" s="473"/>
      <c r="MKJ8" s="473"/>
      <c r="MKK8" s="473"/>
      <c r="MKL8" s="473"/>
      <c r="MKM8" s="473"/>
      <c r="MKN8" s="473"/>
      <c r="MKO8" s="473"/>
      <c r="MKP8" s="473"/>
      <c r="MKQ8" s="473"/>
      <c r="MKR8" s="473"/>
      <c r="MKS8" s="473"/>
      <c r="MKT8" s="473"/>
      <c r="MKU8" s="473"/>
      <c r="MKV8" s="473"/>
      <c r="MKW8" s="473"/>
      <c r="MKX8" s="473"/>
      <c r="MKY8" s="473"/>
      <c r="MKZ8" s="473"/>
      <c r="MLA8" s="473"/>
      <c r="MLB8" s="473"/>
      <c r="MLC8" s="473"/>
      <c r="MLD8" s="473"/>
      <c r="MLE8" s="473"/>
      <c r="MLF8" s="473"/>
      <c r="MLG8" s="473"/>
      <c r="MLH8" s="473"/>
      <c r="MLI8" s="473"/>
      <c r="MLJ8" s="473"/>
      <c r="MLK8" s="473"/>
      <c r="MLL8" s="473"/>
      <c r="MLM8" s="473"/>
      <c r="MLN8" s="473"/>
      <c r="MLO8" s="473"/>
      <c r="MLP8" s="473"/>
      <c r="MLQ8" s="473"/>
      <c r="MLR8" s="473"/>
      <c r="MLS8" s="473"/>
      <c r="MLT8" s="473"/>
      <c r="MLU8" s="473"/>
      <c r="MLV8" s="473"/>
      <c r="MLW8" s="473"/>
      <c r="MLX8" s="473"/>
      <c r="MLY8" s="473"/>
      <c r="MLZ8" s="473"/>
      <c r="MMA8" s="473"/>
      <c r="MMB8" s="473"/>
      <c r="MMC8" s="473"/>
      <c r="MMD8" s="473"/>
      <c r="MME8" s="473"/>
      <c r="MMF8" s="473"/>
      <c r="MMG8" s="473"/>
      <c r="MMH8" s="473"/>
      <c r="MMI8" s="473"/>
      <c r="MMJ8" s="473"/>
      <c r="MMK8" s="473"/>
      <c r="MML8" s="473"/>
      <c r="MMM8" s="473"/>
      <c r="MMN8" s="473"/>
      <c r="MMO8" s="473"/>
      <c r="MMP8" s="473"/>
      <c r="MMQ8" s="473"/>
      <c r="MMR8" s="473"/>
      <c r="MMS8" s="473"/>
      <c r="MMT8" s="473"/>
      <c r="MMU8" s="473"/>
      <c r="MMV8" s="473"/>
      <c r="MMW8" s="473"/>
      <c r="MMX8" s="473"/>
      <c r="MMY8" s="473"/>
      <c r="MMZ8" s="473"/>
      <c r="MNA8" s="473"/>
      <c r="MNB8" s="473"/>
      <c r="MNC8" s="473"/>
      <c r="MND8" s="473"/>
      <c r="MNE8" s="473"/>
      <c r="MNF8" s="473"/>
      <c r="MNG8" s="473"/>
      <c r="MNH8" s="473"/>
      <c r="MNI8" s="473"/>
      <c r="MNJ8" s="473"/>
      <c r="MNK8" s="473"/>
      <c r="MNL8" s="473"/>
      <c r="MNM8" s="473"/>
      <c r="MNN8" s="473"/>
      <c r="MNO8" s="473"/>
      <c r="MNP8" s="473"/>
      <c r="MNQ8" s="473"/>
      <c r="MNR8" s="473"/>
      <c r="MNS8" s="473"/>
      <c r="MNT8" s="473"/>
      <c r="MNU8" s="473"/>
      <c r="MNV8" s="473"/>
      <c r="MNW8" s="473"/>
      <c r="MNX8" s="473"/>
      <c r="MNY8" s="473"/>
      <c r="MNZ8" s="473"/>
      <c r="MOA8" s="473"/>
      <c r="MOB8" s="473"/>
      <c r="MOC8" s="473"/>
      <c r="MOD8" s="473"/>
      <c r="MOE8" s="473"/>
      <c r="MOF8" s="473"/>
      <c r="MOG8" s="473"/>
      <c r="MOH8" s="473"/>
      <c r="MOI8" s="473"/>
      <c r="MOJ8" s="473"/>
      <c r="MOK8" s="473"/>
      <c r="MOL8" s="473"/>
      <c r="MOM8" s="473"/>
      <c r="MON8" s="473"/>
      <c r="MOO8" s="473"/>
      <c r="MOP8" s="473"/>
      <c r="MOQ8" s="473"/>
      <c r="MOR8" s="473"/>
      <c r="MOS8" s="473"/>
      <c r="MOT8" s="473"/>
      <c r="MOU8" s="473"/>
      <c r="MOV8" s="473"/>
      <c r="MOW8" s="473"/>
      <c r="MOX8" s="473"/>
      <c r="MOY8" s="473"/>
      <c r="MOZ8" s="473"/>
      <c r="MPA8" s="473"/>
      <c r="MPB8" s="473"/>
      <c r="MPC8" s="473"/>
      <c r="MPD8" s="473"/>
      <c r="MPE8" s="473"/>
      <c r="MPF8" s="473"/>
      <c r="MPG8" s="473"/>
      <c r="MPH8" s="473"/>
      <c r="MPI8" s="473"/>
      <c r="MPJ8" s="473"/>
      <c r="MPK8" s="473"/>
      <c r="MPL8" s="473"/>
      <c r="MPM8" s="473"/>
      <c r="MPN8" s="473"/>
      <c r="MPO8" s="473"/>
      <c r="MPP8" s="473"/>
      <c r="MPQ8" s="473"/>
      <c r="MPR8" s="473"/>
      <c r="MPS8" s="473"/>
      <c r="MPT8" s="473"/>
      <c r="MPU8" s="473"/>
      <c r="MPV8" s="473"/>
      <c r="MPW8" s="473"/>
      <c r="MPX8" s="473"/>
      <c r="MPY8" s="473"/>
      <c r="MPZ8" s="473"/>
      <c r="MQA8" s="473"/>
      <c r="MQB8" s="473"/>
      <c r="MQC8" s="473"/>
      <c r="MQD8" s="473"/>
      <c r="MQE8" s="473"/>
      <c r="MQF8" s="473"/>
      <c r="MQG8" s="473"/>
      <c r="MQH8" s="473"/>
      <c r="MQI8" s="473"/>
      <c r="MQJ8" s="473"/>
      <c r="MQK8" s="473"/>
      <c r="MQL8" s="473"/>
      <c r="MQM8" s="473"/>
      <c r="MQN8" s="473"/>
      <c r="MQO8" s="473"/>
      <c r="MQP8" s="473"/>
      <c r="MQQ8" s="473"/>
      <c r="MQR8" s="473"/>
      <c r="MQS8" s="473"/>
      <c r="MQT8" s="473"/>
      <c r="MQU8" s="473"/>
      <c r="MQV8" s="473"/>
      <c r="MQW8" s="473"/>
      <c r="MQX8" s="473"/>
      <c r="MQY8" s="473"/>
      <c r="MQZ8" s="473"/>
      <c r="MRA8" s="473"/>
      <c r="MRB8" s="473"/>
      <c r="MRC8" s="473"/>
      <c r="MRD8" s="473"/>
      <c r="MRE8" s="473"/>
      <c r="MRF8" s="473"/>
      <c r="MRG8" s="473"/>
      <c r="MRH8" s="473"/>
      <c r="MRI8" s="473"/>
      <c r="MRJ8" s="473"/>
      <c r="MRK8" s="473"/>
      <c r="MRL8" s="473"/>
      <c r="MRM8" s="473"/>
      <c r="MRN8" s="473"/>
      <c r="MRO8" s="473"/>
      <c r="MRP8" s="473"/>
      <c r="MRQ8" s="473"/>
      <c r="MRR8" s="473"/>
      <c r="MRS8" s="473"/>
      <c r="MRT8" s="473"/>
      <c r="MRU8" s="473"/>
      <c r="MRV8" s="473"/>
      <c r="MRW8" s="473"/>
      <c r="MRX8" s="473"/>
      <c r="MRY8" s="473"/>
      <c r="MRZ8" s="473"/>
      <c r="MSA8" s="473"/>
      <c r="MSB8" s="473"/>
      <c r="MSC8" s="473"/>
      <c r="MSD8" s="473"/>
      <c r="MSE8" s="473"/>
      <c r="MSF8" s="473"/>
      <c r="MSG8" s="473"/>
      <c r="MSH8" s="473"/>
      <c r="MSI8" s="473"/>
      <c r="MSJ8" s="473"/>
      <c r="MSK8" s="473"/>
      <c r="MSL8" s="473"/>
      <c r="MSM8" s="473"/>
      <c r="MSN8" s="473"/>
      <c r="MSO8" s="473"/>
      <c r="MSP8" s="473"/>
      <c r="MSQ8" s="473"/>
      <c r="MSR8" s="473"/>
      <c r="MSS8" s="473"/>
      <c r="MST8" s="473"/>
      <c r="MSU8" s="473"/>
      <c r="MSV8" s="473"/>
      <c r="MSW8" s="473"/>
      <c r="MSX8" s="473"/>
      <c r="MSY8" s="473"/>
      <c r="MSZ8" s="473"/>
      <c r="MTA8" s="473"/>
      <c r="MTB8" s="473"/>
      <c r="MTC8" s="473"/>
      <c r="MTD8" s="473"/>
      <c r="MTE8" s="473"/>
      <c r="MTF8" s="473"/>
      <c r="MTG8" s="473"/>
      <c r="MTH8" s="473"/>
      <c r="MTI8" s="473"/>
      <c r="MTJ8" s="473"/>
      <c r="MTK8" s="473"/>
      <c r="MTL8" s="473"/>
      <c r="MTM8" s="473"/>
      <c r="MTN8" s="473"/>
      <c r="MTO8" s="473"/>
      <c r="MTP8" s="473"/>
      <c r="MTQ8" s="473"/>
      <c r="MTR8" s="473"/>
      <c r="MTS8" s="473"/>
      <c r="MTT8" s="473"/>
      <c r="MTU8" s="473"/>
      <c r="MTV8" s="473"/>
      <c r="MTW8" s="473"/>
      <c r="MTX8" s="473"/>
      <c r="MTY8" s="473"/>
      <c r="MTZ8" s="473"/>
      <c r="MUA8" s="473"/>
      <c r="MUB8" s="473"/>
      <c r="MUC8" s="473"/>
      <c r="MUD8" s="473"/>
      <c r="MUE8" s="473"/>
      <c r="MUF8" s="473"/>
      <c r="MUG8" s="473"/>
      <c r="MUH8" s="473"/>
      <c r="MUI8" s="473"/>
      <c r="MUJ8" s="473"/>
      <c r="MUK8" s="473"/>
      <c r="MUL8" s="473"/>
      <c r="MUM8" s="473"/>
      <c r="MUN8" s="473"/>
      <c r="MUO8" s="473"/>
      <c r="MUP8" s="473"/>
      <c r="MUQ8" s="473"/>
      <c r="MUR8" s="473"/>
      <c r="MUS8" s="473"/>
      <c r="MUT8" s="473"/>
      <c r="MUU8" s="473"/>
      <c r="MUV8" s="473"/>
      <c r="MUW8" s="473"/>
      <c r="MUX8" s="473"/>
      <c r="MUY8" s="473"/>
      <c r="MUZ8" s="473"/>
      <c r="MVA8" s="473"/>
      <c r="MVB8" s="473"/>
      <c r="MVC8" s="473"/>
      <c r="MVD8" s="473"/>
      <c r="MVE8" s="473"/>
      <c r="MVF8" s="473"/>
      <c r="MVG8" s="473"/>
      <c r="MVH8" s="473"/>
      <c r="MVI8" s="473"/>
      <c r="MVJ8" s="473"/>
      <c r="MVK8" s="473"/>
      <c r="MVL8" s="473"/>
      <c r="MVM8" s="473"/>
      <c r="MVN8" s="473"/>
      <c r="MVO8" s="473"/>
      <c r="MVP8" s="473"/>
      <c r="MVQ8" s="473"/>
      <c r="MVR8" s="473"/>
      <c r="MVS8" s="473"/>
      <c r="MVT8" s="473"/>
      <c r="MVU8" s="473"/>
      <c r="MVV8" s="473"/>
      <c r="MVW8" s="473"/>
      <c r="MVX8" s="473"/>
      <c r="MVY8" s="473"/>
      <c r="MVZ8" s="473"/>
      <c r="MWA8" s="473"/>
      <c r="MWB8" s="473"/>
      <c r="MWC8" s="473"/>
      <c r="MWD8" s="473"/>
      <c r="MWE8" s="473"/>
      <c r="MWF8" s="473"/>
      <c r="MWG8" s="473"/>
      <c r="MWH8" s="473"/>
      <c r="MWI8" s="473"/>
      <c r="MWJ8" s="473"/>
      <c r="MWK8" s="473"/>
      <c r="MWL8" s="473"/>
      <c r="MWM8" s="473"/>
      <c r="MWN8" s="473"/>
      <c r="MWO8" s="473"/>
      <c r="MWP8" s="473"/>
      <c r="MWQ8" s="473"/>
      <c r="MWR8" s="473"/>
      <c r="MWS8" s="473"/>
      <c r="MWT8" s="473"/>
      <c r="MWU8" s="473"/>
      <c r="MWV8" s="473"/>
      <c r="MWW8" s="473"/>
      <c r="MWX8" s="473"/>
      <c r="MWY8" s="473"/>
      <c r="MWZ8" s="473"/>
      <c r="MXA8" s="473"/>
      <c r="MXB8" s="473"/>
      <c r="MXC8" s="473"/>
      <c r="MXD8" s="473"/>
      <c r="MXE8" s="473"/>
      <c r="MXF8" s="473"/>
      <c r="MXG8" s="473"/>
      <c r="MXH8" s="473"/>
      <c r="MXI8" s="473"/>
      <c r="MXJ8" s="473"/>
      <c r="MXK8" s="473"/>
      <c r="MXL8" s="473"/>
      <c r="MXM8" s="473"/>
      <c r="MXN8" s="473"/>
      <c r="MXO8" s="473"/>
      <c r="MXP8" s="473"/>
      <c r="MXQ8" s="473"/>
      <c r="MXR8" s="473"/>
      <c r="MXS8" s="473"/>
      <c r="MXT8" s="473"/>
      <c r="MXU8" s="473"/>
      <c r="MXV8" s="473"/>
      <c r="MXW8" s="473"/>
      <c r="MXX8" s="473"/>
      <c r="MXY8" s="473"/>
      <c r="MXZ8" s="473"/>
      <c r="MYA8" s="473"/>
      <c r="MYB8" s="473"/>
      <c r="MYC8" s="473"/>
      <c r="MYD8" s="473"/>
      <c r="MYE8" s="473"/>
      <c r="MYF8" s="473"/>
      <c r="MYG8" s="473"/>
      <c r="MYH8" s="473"/>
      <c r="MYI8" s="473"/>
      <c r="MYJ8" s="473"/>
      <c r="MYK8" s="473"/>
      <c r="MYL8" s="473"/>
      <c r="MYM8" s="473"/>
      <c r="MYN8" s="473"/>
      <c r="MYO8" s="473"/>
      <c r="MYP8" s="473"/>
      <c r="MYQ8" s="473"/>
      <c r="MYR8" s="473"/>
      <c r="MYS8" s="473"/>
      <c r="MYT8" s="473"/>
      <c r="MYU8" s="473"/>
      <c r="MYV8" s="473"/>
      <c r="MYW8" s="473"/>
      <c r="MYX8" s="473"/>
      <c r="MYY8" s="473"/>
      <c r="MYZ8" s="473"/>
      <c r="MZA8" s="473"/>
      <c r="MZB8" s="473"/>
      <c r="MZC8" s="473"/>
      <c r="MZD8" s="473"/>
      <c r="MZE8" s="473"/>
      <c r="MZF8" s="473"/>
      <c r="MZG8" s="473"/>
      <c r="MZH8" s="473"/>
      <c r="MZI8" s="473"/>
      <c r="MZJ8" s="473"/>
      <c r="MZK8" s="473"/>
      <c r="MZL8" s="473"/>
      <c r="MZM8" s="473"/>
      <c r="MZN8" s="473"/>
      <c r="MZO8" s="473"/>
      <c r="MZP8" s="473"/>
      <c r="MZQ8" s="473"/>
      <c r="MZR8" s="473"/>
      <c r="MZS8" s="473"/>
      <c r="MZT8" s="473"/>
      <c r="MZU8" s="473"/>
      <c r="MZV8" s="473"/>
      <c r="MZW8" s="473"/>
      <c r="MZX8" s="473"/>
      <c r="MZY8" s="473"/>
      <c r="MZZ8" s="473"/>
      <c r="NAA8" s="473"/>
      <c r="NAB8" s="473"/>
      <c r="NAC8" s="473"/>
      <c r="NAD8" s="473"/>
      <c r="NAE8" s="473"/>
      <c r="NAF8" s="473"/>
      <c r="NAG8" s="473"/>
      <c r="NAH8" s="473"/>
      <c r="NAI8" s="473"/>
      <c r="NAJ8" s="473"/>
      <c r="NAK8" s="473"/>
      <c r="NAL8" s="473"/>
      <c r="NAM8" s="473"/>
      <c r="NAN8" s="473"/>
      <c r="NAO8" s="473"/>
      <c r="NAP8" s="473"/>
      <c r="NAQ8" s="473"/>
      <c r="NAR8" s="473"/>
      <c r="NAS8" s="473"/>
      <c r="NAT8" s="473"/>
      <c r="NAU8" s="473"/>
      <c r="NAV8" s="473"/>
      <c r="NAW8" s="473"/>
      <c r="NAX8" s="473"/>
      <c r="NAY8" s="473"/>
      <c r="NAZ8" s="473"/>
      <c r="NBA8" s="473"/>
      <c r="NBB8" s="473"/>
      <c r="NBC8" s="473"/>
      <c r="NBD8" s="473"/>
      <c r="NBE8" s="473"/>
      <c r="NBF8" s="473"/>
      <c r="NBG8" s="473"/>
      <c r="NBH8" s="473"/>
      <c r="NBI8" s="473"/>
      <c r="NBJ8" s="473"/>
      <c r="NBK8" s="473"/>
      <c r="NBL8" s="473"/>
      <c r="NBM8" s="473"/>
      <c r="NBN8" s="473"/>
      <c r="NBO8" s="473"/>
      <c r="NBP8" s="473"/>
      <c r="NBQ8" s="473"/>
      <c r="NBR8" s="473"/>
      <c r="NBS8" s="473"/>
      <c r="NBT8" s="473"/>
      <c r="NBU8" s="473"/>
      <c r="NBV8" s="473"/>
      <c r="NBW8" s="473"/>
      <c r="NBX8" s="473"/>
      <c r="NBY8" s="473"/>
      <c r="NBZ8" s="473"/>
      <c r="NCA8" s="473"/>
      <c r="NCB8" s="473"/>
      <c r="NCC8" s="473"/>
      <c r="NCD8" s="473"/>
      <c r="NCE8" s="473"/>
      <c r="NCF8" s="473"/>
      <c r="NCG8" s="473"/>
      <c r="NCH8" s="473"/>
      <c r="NCI8" s="473"/>
      <c r="NCJ8" s="473"/>
      <c r="NCK8" s="473"/>
      <c r="NCL8" s="473"/>
      <c r="NCM8" s="473"/>
      <c r="NCN8" s="473"/>
      <c r="NCO8" s="473"/>
      <c r="NCP8" s="473"/>
      <c r="NCQ8" s="473"/>
      <c r="NCR8" s="473"/>
      <c r="NCS8" s="473"/>
      <c r="NCT8" s="473"/>
      <c r="NCU8" s="473"/>
      <c r="NCV8" s="473"/>
      <c r="NCW8" s="473"/>
      <c r="NCX8" s="473"/>
      <c r="NCY8" s="473"/>
      <c r="NCZ8" s="473"/>
      <c r="NDA8" s="473"/>
      <c r="NDB8" s="473"/>
      <c r="NDC8" s="473"/>
      <c r="NDD8" s="473"/>
      <c r="NDE8" s="473"/>
      <c r="NDF8" s="473"/>
      <c r="NDG8" s="473"/>
      <c r="NDH8" s="473"/>
      <c r="NDI8" s="473"/>
      <c r="NDJ8" s="473"/>
      <c r="NDK8" s="473"/>
      <c r="NDL8" s="473"/>
      <c r="NDM8" s="473"/>
      <c r="NDN8" s="473"/>
      <c r="NDO8" s="473"/>
      <c r="NDP8" s="473"/>
      <c r="NDQ8" s="473"/>
      <c r="NDR8" s="473"/>
      <c r="NDS8" s="473"/>
      <c r="NDT8" s="473"/>
      <c r="NDU8" s="473"/>
      <c r="NDV8" s="473"/>
      <c r="NDW8" s="473"/>
      <c r="NDX8" s="473"/>
      <c r="NDY8" s="473"/>
      <c r="NDZ8" s="473"/>
      <c r="NEA8" s="473"/>
      <c r="NEB8" s="473"/>
      <c r="NEC8" s="473"/>
      <c r="NED8" s="473"/>
      <c r="NEE8" s="473"/>
      <c r="NEF8" s="473"/>
      <c r="NEG8" s="473"/>
      <c r="NEH8" s="473"/>
      <c r="NEI8" s="473"/>
      <c r="NEJ8" s="473"/>
      <c r="NEK8" s="473"/>
      <c r="NEL8" s="473"/>
      <c r="NEM8" s="473"/>
      <c r="NEN8" s="473"/>
      <c r="NEO8" s="473"/>
      <c r="NEP8" s="473"/>
      <c r="NEQ8" s="473"/>
      <c r="NER8" s="473"/>
      <c r="NES8" s="473"/>
      <c r="NET8" s="473"/>
      <c r="NEU8" s="473"/>
      <c r="NEV8" s="473"/>
      <c r="NEW8" s="473"/>
      <c r="NEX8" s="473"/>
      <c r="NEY8" s="473"/>
      <c r="NEZ8" s="473"/>
      <c r="NFA8" s="473"/>
      <c r="NFB8" s="473"/>
      <c r="NFC8" s="473"/>
      <c r="NFD8" s="473"/>
      <c r="NFE8" s="473"/>
      <c r="NFF8" s="473"/>
      <c r="NFG8" s="473"/>
      <c r="NFH8" s="473"/>
      <c r="NFI8" s="473"/>
      <c r="NFJ8" s="473"/>
      <c r="NFK8" s="473"/>
      <c r="NFL8" s="473"/>
      <c r="NFM8" s="473"/>
      <c r="NFN8" s="473"/>
      <c r="NFO8" s="473"/>
      <c r="NFP8" s="473"/>
      <c r="NFQ8" s="473"/>
      <c r="NFR8" s="473"/>
      <c r="NFS8" s="473"/>
      <c r="NFT8" s="473"/>
      <c r="NFU8" s="473"/>
      <c r="NFV8" s="473"/>
      <c r="NFW8" s="473"/>
      <c r="NFX8" s="473"/>
      <c r="NFY8" s="473"/>
      <c r="NFZ8" s="473"/>
      <c r="NGA8" s="473"/>
      <c r="NGB8" s="473"/>
      <c r="NGC8" s="473"/>
      <c r="NGD8" s="473"/>
      <c r="NGE8" s="473"/>
      <c r="NGF8" s="473"/>
      <c r="NGG8" s="473"/>
      <c r="NGH8" s="473"/>
      <c r="NGI8" s="473"/>
      <c r="NGJ8" s="473"/>
      <c r="NGK8" s="473"/>
      <c r="NGL8" s="473"/>
      <c r="NGM8" s="473"/>
      <c r="NGN8" s="473"/>
      <c r="NGO8" s="473"/>
      <c r="NGP8" s="473"/>
      <c r="NGQ8" s="473"/>
      <c r="NGR8" s="473"/>
      <c r="NGS8" s="473"/>
      <c r="NGT8" s="473"/>
      <c r="NGU8" s="473"/>
      <c r="NGV8" s="473"/>
      <c r="NGW8" s="473"/>
      <c r="NGX8" s="473"/>
      <c r="NGY8" s="473"/>
      <c r="NGZ8" s="473"/>
      <c r="NHA8" s="473"/>
      <c r="NHB8" s="473"/>
      <c r="NHC8" s="473"/>
      <c r="NHD8" s="473"/>
      <c r="NHE8" s="473"/>
      <c r="NHF8" s="473"/>
      <c r="NHG8" s="473"/>
      <c r="NHH8" s="473"/>
      <c r="NHI8" s="473"/>
      <c r="NHJ8" s="473"/>
      <c r="NHK8" s="473"/>
      <c r="NHL8" s="473"/>
      <c r="NHM8" s="473"/>
      <c r="NHN8" s="473"/>
      <c r="NHO8" s="473"/>
      <c r="NHP8" s="473"/>
      <c r="NHQ8" s="473"/>
      <c r="NHR8" s="473"/>
      <c r="NHS8" s="473"/>
      <c r="NHT8" s="473"/>
      <c r="NHU8" s="473"/>
      <c r="NHV8" s="473"/>
      <c r="NHW8" s="473"/>
      <c r="NHX8" s="473"/>
      <c r="NHY8" s="473"/>
      <c r="NHZ8" s="473"/>
      <c r="NIA8" s="473"/>
      <c r="NIB8" s="473"/>
      <c r="NIC8" s="473"/>
      <c r="NID8" s="473"/>
      <c r="NIE8" s="473"/>
      <c r="NIF8" s="473"/>
      <c r="NIG8" s="473"/>
      <c r="NIH8" s="473"/>
      <c r="NII8" s="473"/>
      <c r="NIJ8" s="473"/>
      <c r="NIK8" s="473"/>
      <c r="NIL8" s="473"/>
      <c r="NIM8" s="473"/>
      <c r="NIN8" s="473"/>
      <c r="NIO8" s="473"/>
      <c r="NIP8" s="473"/>
      <c r="NIQ8" s="473"/>
      <c r="NIR8" s="473"/>
      <c r="NIS8" s="473"/>
      <c r="NIT8" s="473"/>
      <c r="NIU8" s="473"/>
      <c r="NIV8" s="473"/>
      <c r="NIW8" s="473"/>
      <c r="NIX8" s="473"/>
      <c r="NIY8" s="473"/>
      <c r="NIZ8" s="473"/>
      <c r="NJA8" s="473"/>
      <c r="NJB8" s="473"/>
      <c r="NJC8" s="473"/>
      <c r="NJD8" s="473"/>
      <c r="NJE8" s="473"/>
      <c r="NJF8" s="473"/>
      <c r="NJG8" s="473"/>
      <c r="NJH8" s="473"/>
      <c r="NJI8" s="473"/>
      <c r="NJJ8" s="473"/>
      <c r="NJK8" s="473"/>
      <c r="NJL8" s="473"/>
      <c r="NJM8" s="473"/>
      <c r="NJN8" s="473"/>
      <c r="NJO8" s="473"/>
      <c r="NJP8" s="473"/>
      <c r="NJQ8" s="473"/>
      <c r="NJR8" s="473"/>
      <c r="NJS8" s="473"/>
      <c r="NJT8" s="473"/>
      <c r="NJU8" s="473"/>
      <c r="NJV8" s="473"/>
      <c r="NJW8" s="473"/>
      <c r="NJX8" s="473"/>
      <c r="NJY8" s="473"/>
      <c r="NJZ8" s="473"/>
      <c r="NKA8" s="473"/>
      <c r="NKB8" s="473"/>
      <c r="NKC8" s="473"/>
      <c r="NKD8" s="473"/>
      <c r="NKE8" s="473"/>
      <c r="NKF8" s="473"/>
      <c r="NKG8" s="473"/>
      <c r="NKH8" s="473"/>
      <c r="NKI8" s="473"/>
      <c r="NKJ8" s="473"/>
      <c r="NKK8" s="473"/>
      <c r="NKL8" s="473"/>
      <c r="NKM8" s="473"/>
      <c r="NKN8" s="473"/>
      <c r="NKO8" s="473"/>
      <c r="NKP8" s="473"/>
      <c r="NKQ8" s="473"/>
      <c r="NKR8" s="473"/>
      <c r="NKS8" s="473"/>
      <c r="NKT8" s="473"/>
      <c r="NKU8" s="473"/>
      <c r="NKV8" s="473"/>
      <c r="NKW8" s="473"/>
      <c r="NKX8" s="473"/>
      <c r="NKY8" s="473"/>
      <c r="NKZ8" s="473"/>
      <c r="NLA8" s="473"/>
      <c r="NLB8" s="473"/>
      <c r="NLC8" s="473"/>
      <c r="NLD8" s="473"/>
      <c r="NLE8" s="473"/>
      <c r="NLF8" s="473"/>
      <c r="NLG8" s="473"/>
      <c r="NLH8" s="473"/>
      <c r="NLI8" s="473"/>
      <c r="NLJ8" s="473"/>
      <c r="NLK8" s="473"/>
      <c r="NLL8" s="473"/>
      <c r="NLM8" s="473"/>
      <c r="NLN8" s="473"/>
      <c r="NLO8" s="473"/>
      <c r="NLP8" s="473"/>
      <c r="NLQ8" s="473"/>
      <c r="NLR8" s="473"/>
      <c r="NLS8" s="473"/>
      <c r="NLT8" s="473"/>
      <c r="NLU8" s="473"/>
      <c r="NLV8" s="473"/>
      <c r="NLW8" s="473"/>
      <c r="NLX8" s="473"/>
      <c r="NLY8" s="473"/>
      <c r="NLZ8" s="473"/>
      <c r="NMA8" s="473"/>
      <c r="NMB8" s="473"/>
      <c r="NMC8" s="473"/>
      <c r="NMD8" s="473"/>
      <c r="NME8" s="473"/>
      <c r="NMF8" s="473"/>
      <c r="NMG8" s="473"/>
      <c r="NMH8" s="473"/>
      <c r="NMI8" s="473"/>
      <c r="NMJ8" s="473"/>
      <c r="NMK8" s="473"/>
      <c r="NML8" s="473"/>
      <c r="NMM8" s="473"/>
      <c r="NMN8" s="473"/>
      <c r="NMO8" s="473"/>
      <c r="NMP8" s="473"/>
      <c r="NMQ8" s="473"/>
      <c r="NMR8" s="473"/>
      <c r="NMS8" s="473"/>
      <c r="NMT8" s="473"/>
      <c r="NMU8" s="473"/>
      <c r="NMV8" s="473"/>
      <c r="NMW8" s="473"/>
      <c r="NMX8" s="473"/>
      <c r="NMY8" s="473"/>
      <c r="NMZ8" s="473"/>
      <c r="NNA8" s="473"/>
      <c r="NNB8" s="473"/>
      <c r="NNC8" s="473"/>
      <c r="NND8" s="473"/>
      <c r="NNE8" s="473"/>
      <c r="NNF8" s="473"/>
      <c r="NNG8" s="473"/>
      <c r="NNH8" s="473"/>
      <c r="NNI8" s="473"/>
      <c r="NNJ8" s="473"/>
      <c r="NNK8" s="473"/>
      <c r="NNL8" s="473"/>
      <c r="NNM8" s="473"/>
      <c r="NNN8" s="473"/>
      <c r="NNO8" s="473"/>
      <c r="NNP8" s="473"/>
      <c r="NNQ8" s="473"/>
      <c r="NNR8" s="473"/>
      <c r="NNS8" s="473"/>
      <c r="NNT8" s="473"/>
      <c r="NNU8" s="473"/>
      <c r="NNV8" s="473"/>
      <c r="NNW8" s="473"/>
      <c r="NNX8" s="473"/>
      <c r="NNY8" s="473"/>
      <c r="NNZ8" s="473"/>
      <c r="NOA8" s="473"/>
      <c r="NOB8" s="473"/>
      <c r="NOC8" s="473"/>
      <c r="NOD8" s="473"/>
      <c r="NOE8" s="473"/>
      <c r="NOF8" s="473"/>
      <c r="NOG8" s="473"/>
      <c r="NOH8" s="473"/>
      <c r="NOI8" s="473"/>
      <c r="NOJ8" s="473"/>
      <c r="NOK8" s="473"/>
      <c r="NOL8" s="473"/>
      <c r="NOM8" s="473"/>
      <c r="NON8" s="473"/>
      <c r="NOO8" s="473"/>
      <c r="NOP8" s="473"/>
      <c r="NOQ8" s="473"/>
      <c r="NOR8" s="473"/>
      <c r="NOS8" s="473"/>
      <c r="NOT8" s="473"/>
      <c r="NOU8" s="473"/>
      <c r="NOV8" s="473"/>
      <c r="NOW8" s="473"/>
      <c r="NOX8" s="473"/>
      <c r="NOY8" s="473"/>
      <c r="NOZ8" s="473"/>
      <c r="NPA8" s="473"/>
      <c r="NPB8" s="473"/>
      <c r="NPC8" s="473"/>
      <c r="NPD8" s="473"/>
      <c r="NPE8" s="473"/>
      <c r="NPF8" s="473"/>
      <c r="NPG8" s="473"/>
      <c r="NPH8" s="473"/>
      <c r="NPI8" s="473"/>
      <c r="NPJ8" s="473"/>
      <c r="NPK8" s="473"/>
      <c r="NPL8" s="473"/>
      <c r="NPM8" s="473"/>
      <c r="NPN8" s="473"/>
      <c r="NPO8" s="473"/>
      <c r="NPP8" s="473"/>
      <c r="NPQ8" s="473"/>
      <c r="NPR8" s="473"/>
      <c r="NPS8" s="473"/>
      <c r="NPT8" s="473"/>
      <c r="NPU8" s="473"/>
      <c r="NPV8" s="473"/>
      <c r="NPW8" s="473"/>
      <c r="NPX8" s="473"/>
      <c r="NPY8" s="473"/>
      <c r="NPZ8" s="473"/>
      <c r="NQA8" s="473"/>
      <c r="NQB8" s="473"/>
      <c r="NQC8" s="473"/>
      <c r="NQD8" s="473"/>
      <c r="NQE8" s="473"/>
      <c r="NQF8" s="473"/>
      <c r="NQG8" s="473"/>
      <c r="NQH8" s="473"/>
      <c r="NQI8" s="473"/>
      <c r="NQJ8" s="473"/>
      <c r="NQK8" s="473"/>
      <c r="NQL8" s="473"/>
      <c r="NQM8" s="473"/>
      <c r="NQN8" s="473"/>
      <c r="NQO8" s="473"/>
      <c r="NQP8" s="473"/>
      <c r="NQQ8" s="473"/>
      <c r="NQR8" s="473"/>
      <c r="NQS8" s="473"/>
      <c r="NQT8" s="473"/>
      <c r="NQU8" s="473"/>
      <c r="NQV8" s="473"/>
      <c r="NQW8" s="473"/>
      <c r="NQX8" s="473"/>
      <c r="NQY8" s="473"/>
      <c r="NQZ8" s="473"/>
      <c r="NRA8" s="473"/>
      <c r="NRB8" s="473"/>
      <c r="NRC8" s="473"/>
      <c r="NRD8" s="473"/>
      <c r="NRE8" s="473"/>
      <c r="NRF8" s="473"/>
      <c r="NRG8" s="473"/>
      <c r="NRH8" s="473"/>
      <c r="NRI8" s="473"/>
      <c r="NRJ8" s="473"/>
      <c r="NRK8" s="473"/>
      <c r="NRL8" s="473"/>
      <c r="NRM8" s="473"/>
      <c r="NRN8" s="473"/>
      <c r="NRO8" s="473"/>
      <c r="NRP8" s="473"/>
      <c r="NRQ8" s="473"/>
      <c r="NRR8" s="473"/>
      <c r="NRS8" s="473"/>
      <c r="NRT8" s="473"/>
      <c r="NRU8" s="473"/>
      <c r="NRV8" s="473"/>
      <c r="NRW8" s="473"/>
      <c r="NRX8" s="473"/>
      <c r="NRY8" s="473"/>
      <c r="NRZ8" s="473"/>
      <c r="NSA8" s="473"/>
      <c r="NSB8" s="473"/>
      <c r="NSC8" s="473"/>
      <c r="NSD8" s="473"/>
      <c r="NSE8" s="473"/>
      <c r="NSF8" s="473"/>
      <c r="NSG8" s="473"/>
      <c r="NSH8" s="473"/>
      <c r="NSI8" s="473"/>
      <c r="NSJ8" s="473"/>
      <c r="NSK8" s="473"/>
      <c r="NSL8" s="473"/>
      <c r="NSM8" s="473"/>
      <c r="NSN8" s="473"/>
      <c r="NSO8" s="473"/>
      <c r="NSP8" s="473"/>
      <c r="NSQ8" s="473"/>
      <c r="NSR8" s="473"/>
      <c r="NSS8" s="473"/>
      <c r="NST8" s="473"/>
      <c r="NSU8" s="473"/>
      <c r="NSV8" s="473"/>
      <c r="NSW8" s="473"/>
      <c r="NSX8" s="473"/>
      <c r="NSY8" s="473"/>
      <c r="NSZ8" s="473"/>
      <c r="NTA8" s="473"/>
      <c r="NTB8" s="473"/>
      <c r="NTC8" s="473"/>
      <c r="NTD8" s="473"/>
      <c r="NTE8" s="473"/>
      <c r="NTF8" s="473"/>
      <c r="NTG8" s="473"/>
      <c r="NTH8" s="473"/>
      <c r="NTI8" s="473"/>
      <c r="NTJ8" s="473"/>
      <c r="NTK8" s="473"/>
      <c r="NTL8" s="473"/>
      <c r="NTM8" s="473"/>
      <c r="NTN8" s="473"/>
      <c r="NTO8" s="473"/>
      <c r="NTP8" s="473"/>
      <c r="NTQ8" s="473"/>
      <c r="NTR8" s="473"/>
      <c r="NTS8" s="473"/>
      <c r="NTT8" s="473"/>
      <c r="NTU8" s="473"/>
      <c r="NTV8" s="473"/>
      <c r="NTW8" s="473"/>
      <c r="NTX8" s="473"/>
      <c r="NTY8" s="473"/>
      <c r="NTZ8" s="473"/>
      <c r="NUA8" s="473"/>
      <c r="NUB8" s="473"/>
      <c r="NUC8" s="473"/>
      <c r="NUD8" s="473"/>
      <c r="NUE8" s="473"/>
      <c r="NUF8" s="473"/>
      <c r="NUG8" s="473"/>
      <c r="NUH8" s="473"/>
      <c r="NUI8" s="473"/>
      <c r="NUJ8" s="473"/>
      <c r="NUK8" s="473"/>
      <c r="NUL8" s="473"/>
      <c r="NUM8" s="473"/>
      <c r="NUN8" s="473"/>
      <c r="NUO8" s="473"/>
      <c r="NUP8" s="473"/>
      <c r="NUQ8" s="473"/>
      <c r="NUR8" s="473"/>
      <c r="NUS8" s="473"/>
      <c r="NUT8" s="473"/>
      <c r="NUU8" s="473"/>
      <c r="NUV8" s="473"/>
      <c r="NUW8" s="473"/>
      <c r="NUX8" s="473"/>
      <c r="NUY8" s="473"/>
      <c r="NUZ8" s="473"/>
      <c r="NVA8" s="473"/>
      <c r="NVB8" s="473"/>
      <c r="NVC8" s="473"/>
      <c r="NVD8" s="473"/>
      <c r="NVE8" s="473"/>
      <c r="NVF8" s="473"/>
      <c r="NVG8" s="473"/>
      <c r="NVH8" s="473"/>
      <c r="NVI8" s="473"/>
      <c r="NVJ8" s="473"/>
      <c r="NVK8" s="473"/>
      <c r="NVL8" s="473"/>
      <c r="NVM8" s="473"/>
      <c r="NVN8" s="473"/>
      <c r="NVO8" s="473"/>
      <c r="NVP8" s="473"/>
      <c r="NVQ8" s="473"/>
      <c r="NVR8" s="473"/>
      <c r="NVS8" s="473"/>
      <c r="NVT8" s="473"/>
      <c r="NVU8" s="473"/>
      <c r="NVV8" s="473"/>
      <c r="NVW8" s="473"/>
      <c r="NVX8" s="473"/>
      <c r="NVY8" s="473"/>
      <c r="NVZ8" s="473"/>
      <c r="NWA8" s="473"/>
      <c r="NWB8" s="473"/>
      <c r="NWC8" s="473"/>
      <c r="NWD8" s="473"/>
      <c r="NWE8" s="473"/>
      <c r="NWF8" s="473"/>
      <c r="NWG8" s="473"/>
      <c r="NWH8" s="473"/>
      <c r="NWI8" s="473"/>
      <c r="NWJ8" s="473"/>
      <c r="NWK8" s="473"/>
      <c r="NWL8" s="473"/>
      <c r="NWM8" s="473"/>
      <c r="NWN8" s="473"/>
      <c r="NWO8" s="473"/>
      <c r="NWP8" s="473"/>
      <c r="NWQ8" s="473"/>
      <c r="NWR8" s="473"/>
      <c r="NWS8" s="473"/>
      <c r="NWT8" s="473"/>
      <c r="NWU8" s="473"/>
      <c r="NWV8" s="473"/>
      <c r="NWW8" s="473"/>
      <c r="NWX8" s="473"/>
      <c r="NWY8" s="473"/>
      <c r="NWZ8" s="473"/>
      <c r="NXA8" s="473"/>
      <c r="NXB8" s="473"/>
      <c r="NXC8" s="473"/>
      <c r="NXD8" s="473"/>
      <c r="NXE8" s="473"/>
      <c r="NXF8" s="473"/>
      <c r="NXG8" s="473"/>
      <c r="NXH8" s="473"/>
      <c r="NXI8" s="473"/>
      <c r="NXJ8" s="473"/>
      <c r="NXK8" s="473"/>
      <c r="NXL8" s="473"/>
      <c r="NXM8" s="473"/>
      <c r="NXN8" s="473"/>
      <c r="NXO8" s="473"/>
      <c r="NXP8" s="473"/>
      <c r="NXQ8" s="473"/>
      <c r="NXR8" s="473"/>
      <c r="NXS8" s="473"/>
      <c r="NXT8" s="473"/>
      <c r="NXU8" s="473"/>
      <c r="NXV8" s="473"/>
      <c r="NXW8" s="473"/>
      <c r="NXX8" s="473"/>
      <c r="NXY8" s="473"/>
      <c r="NXZ8" s="473"/>
      <c r="NYA8" s="473"/>
      <c r="NYB8" s="473"/>
      <c r="NYC8" s="473"/>
      <c r="NYD8" s="473"/>
      <c r="NYE8" s="473"/>
      <c r="NYF8" s="473"/>
      <c r="NYG8" s="473"/>
      <c r="NYH8" s="473"/>
      <c r="NYI8" s="473"/>
      <c r="NYJ8" s="473"/>
      <c r="NYK8" s="473"/>
      <c r="NYL8" s="473"/>
      <c r="NYM8" s="473"/>
      <c r="NYN8" s="473"/>
      <c r="NYO8" s="473"/>
      <c r="NYP8" s="473"/>
      <c r="NYQ8" s="473"/>
      <c r="NYR8" s="473"/>
      <c r="NYS8" s="473"/>
      <c r="NYT8" s="473"/>
      <c r="NYU8" s="473"/>
      <c r="NYV8" s="473"/>
      <c r="NYW8" s="473"/>
      <c r="NYX8" s="473"/>
      <c r="NYY8" s="473"/>
      <c r="NYZ8" s="473"/>
      <c r="NZA8" s="473"/>
      <c r="NZB8" s="473"/>
      <c r="NZC8" s="473"/>
      <c r="NZD8" s="473"/>
      <c r="NZE8" s="473"/>
      <c r="NZF8" s="473"/>
      <c r="NZG8" s="473"/>
      <c r="NZH8" s="473"/>
      <c r="NZI8" s="473"/>
      <c r="NZJ8" s="473"/>
      <c r="NZK8" s="473"/>
      <c r="NZL8" s="473"/>
      <c r="NZM8" s="473"/>
      <c r="NZN8" s="473"/>
      <c r="NZO8" s="473"/>
      <c r="NZP8" s="473"/>
      <c r="NZQ8" s="473"/>
      <c r="NZR8" s="473"/>
      <c r="NZS8" s="473"/>
      <c r="NZT8" s="473"/>
      <c r="NZU8" s="473"/>
      <c r="NZV8" s="473"/>
      <c r="NZW8" s="473"/>
      <c r="NZX8" s="473"/>
      <c r="NZY8" s="473"/>
      <c r="NZZ8" s="473"/>
      <c r="OAA8" s="473"/>
      <c r="OAB8" s="473"/>
      <c r="OAC8" s="473"/>
      <c r="OAD8" s="473"/>
      <c r="OAE8" s="473"/>
      <c r="OAF8" s="473"/>
      <c r="OAG8" s="473"/>
      <c r="OAH8" s="473"/>
      <c r="OAI8" s="473"/>
      <c r="OAJ8" s="473"/>
      <c r="OAK8" s="473"/>
      <c r="OAL8" s="473"/>
      <c r="OAM8" s="473"/>
      <c r="OAN8" s="473"/>
      <c r="OAO8" s="473"/>
      <c r="OAP8" s="473"/>
      <c r="OAQ8" s="473"/>
      <c r="OAR8" s="473"/>
      <c r="OAS8" s="473"/>
      <c r="OAT8" s="473"/>
      <c r="OAU8" s="473"/>
      <c r="OAV8" s="473"/>
      <c r="OAW8" s="473"/>
      <c r="OAX8" s="473"/>
      <c r="OAY8" s="473"/>
      <c r="OAZ8" s="473"/>
      <c r="OBA8" s="473"/>
      <c r="OBB8" s="473"/>
      <c r="OBC8" s="473"/>
      <c r="OBD8" s="473"/>
      <c r="OBE8" s="473"/>
      <c r="OBF8" s="473"/>
      <c r="OBG8" s="473"/>
      <c r="OBH8" s="473"/>
      <c r="OBI8" s="473"/>
      <c r="OBJ8" s="473"/>
      <c r="OBK8" s="473"/>
      <c r="OBL8" s="473"/>
      <c r="OBM8" s="473"/>
      <c r="OBN8" s="473"/>
      <c r="OBO8" s="473"/>
      <c r="OBP8" s="473"/>
      <c r="OBQ8" s="473"/>
      <c r="OBR8" s="473"/>
      <c r="OBS8" s="473"/>
      <c r="OBT8" s="473"/>
      <c r="OBU8" s="473"/>
      <c r="OBV8" s="473"/>
      <c r="OBW8" s="473"/>
      <c r="OBX8" s="473"/>
      <c r="OBY8" s="473"/>
      <c r="OBZ8" s="473"/>
      <c r="OCA8" s="473"/>
      <c r="OCB8" s="473"/>
      <c r="OCC8" s="473"/>
      <c r="OCD8" s="473"/>
      <c r="OCE8" s="473"/>
      <c r="OCF8" s="473"/>
      <c r="OCG8" s="473"/>
      <c r="OCH8" s="473"/>
      <c r="OCI8" s="473"/>
      <c r="OCJ8" s="473"/>
      <c r="OCK8" s="473"/>
      <c r="OCL8" s="473"/>
      <c r="OCM8" s="473"/>
      <c r="OCN8" s="473"/>
      <c r="OCO8" s="473"/>
      <c r="OCP8" s="473"/>
      <c r="OCQ8" s="473"/>
      <c r="OCR8" s="473"/>
      <c r="OCS8" s="473"/>
      <c r="OCT8" s="473"/>
      <c r="OCU8" s="473"/>
      <c r="OCV8" s="473"/>
      <c r="OCW8" s="473"/>
      <c r="OCX8" s="473"/>
      <c r="OCY8" s="473"/>
      <c r="OCZ8" s="473"/>
      <c r="ODA8" s="473"/>
      <c r="ODB8" s="473"/>
      <c r="ODC8" s="473"/>
      <c r="ODD8" s="473"/>
      <c r="ODE8" s="473"/>
      <c r="ODF8" s="473"/>
      <c r="ODG8" s="473"/>
      <c r="ODH8" s="473"/>
      <c r="ODI8" s="473"/>
      <c r="ODJ8" s="473"/>
      <c r="ODK8" s="473"/>
      <c r="ODL8" s="473"/>
      <c r="ODM8" s="473"/>
      <c r="ODN8" s="473"/>
      <c r="ODO8" s="473"/>
      <c r="ODP8" s="473"/>
      <c r="ODQ8" s="473"/>
      <c r="ODR8" s="473"/>
      <c r="ODS8" s="473"/>
      <c r="ODT8" s="473"/>
      <c r="ODU8" s="473"/>
      <c r="ODV8" s="473"/>
      <c r="ODW8" s="473"/>
      <c r="ODX8" s="473"/>
      <c r="ODY8" s="473"/>
      <c r="ODZ8" s="473"/>
      <c r="OEA8" s="473"/>
      <c r="OEB8" s="473"/>
      <c r="OEC8" s="473"/>
      <c r="OED8" s="473"/>
      <c r="OEE8" s="473"/>
      <c r="OEF8" s="473"/>
      <c r="OEG8" s="473"/>
      <c r="OEH8" s="473"/>
      <c r="OEI8" s="473"/>
      <c r="OEJ8" s="473"/>
      <c r="OEK8" s="473"/>
      <c r="OEL8" s="473"/>
      <c r="OEM8" s="473"/>
      <c r="OEN8" s="473"/>
      <c r="OEO8" s="473"/>
      <c r="OEP8" s="473"/>
      <c r="OEQ8" s="473"/>
      <c r="OER8" s="473"/>
      <c r="OES8" s="473"/>
      <c r="OET8" s="473"/>
      <c r="OEU8" s="473"/>
      <c r="OEV8" s="473"/>
      <c r="OEW8" s="473"/>
      <c r="OEX8" s="473"/>
      <c r="OEY8" s="473"/>
      <c r="OEZ8" s="473"/>
      <c r="OFA8" s="473"/>
      <c r="OFB8" s="473"/>
      <c r="OFC8" s="473"/>
      <c r="OFD8" s="473"/>
      <c r="OFE8" s="473"/>
      <c r="OFF8" s="473"/>
      <c r="OFG8" s="473"/>
      <c r="OFH8" s="473"/>
      <c r="OFI8" s="473"/>
      <c r="OFJ8" s="473"/>
      <c r="OFK8" s="473"/>
      <c r="OFL8" s="473"/>
      <c r="OFM8" s="473"/>
      <c r="OFN8" s="473"/>
      <c r="OFO8" s="473"/>
      <c r="OFP8" s="473"/>
      <c r="OFQ8" s="473"/>
      <c r="OFR8" s="473"/>
      <c r="OFS8" s="473"/>
      <c r="OFT8" s="473"/>
      <c r="OFU8" s="473"/>
      <c r="OFV8" s="473"/>
      <c r="OFW8" s="473"/>
      <c r="OFX8" s="473"/>
      <c r="OFY8" s="473"/>
      <c r="OFZ8" s="473"/>
      <c r="OGA8" s="473"/>
      <c r="OGB8" s="473"/>
      <c r="OGC8" s="473"/>
      <c r="OGD8" s="473"/>
      <c r="OGE8" s="473"/>
      <c r="OGF8" s="473"/>
      <c r="OGG8" s="473"/>
      <c r="OGH8" s="473"/>
      <c r="OGI8" s="473"/>
      <c r="OGJ8" s="473"/>
      <c r="OGK8" s="473"/>
      <c r="OGL8" s="473"/>
      <c r="OGM8" s="473"/>
      <c r="OGN8" s="473"/>
      <c r="OGO8" s="473"/>
      <c r="OGP8" s="473"/>
      <c r="OGQ8" s="473"/>
      <c r="OGR8" s="473"/>
      <c r="OGS8" s="473"/>
      <c r="OGT8" s="473"/>
      <c r="OGU8" s="473"/>
      <c r="OGV8" s="473"/>
      <c r="OGW8" s="473"/>
      <c r="OGX8" s="473"/>
      <c r="OGY8" s="473"/>
      <c r="OGZ8" s="473"/>
      <c r="OHA8" s="473"/>
      <c r="OHB8" s="473"/>
      <c r="OHC8" s="473"/>
      <c r="OHD8" s="473"/>
      <c r="OHE8" s="473"/>
      <c r="OHF8" s="473"/>
      <c r="OHG8" s="473"/>
      <c r="OHH8" s="473"/>
      <c r="OHI8" s="473"/>
      <c r="OHJ8" s="473"/>
      <c r="OHK8" s="473"/>
      <c r="OHL8" s="473"/>
      <c r="OHM8" s="473"/>
      <c r="OHN8" s="473"/>
      <c r="OHO8" s="473"/>
      <c r="OHP8" s="473"/>
      <c r="OHQ8" s="473"/>
      <c r="OHR8" s="473"/>
      <c r="OHS8" s="473"/>
      <c r="OHT8" s="473"/>
      <c r="OHU8" s="473"/>
      <c r="OHV8" s="473"/>
      <c r="OHW8" s="473"/>
      <c r="OHX8" s="473"/>
      <c r="OHY8" s="473"/>
      <c r="OHZ8" s="473"/>
      <c r="OIA8" s="473"/>
      <c r="OIB8" s="473"/>
      <c r="OIC8" s="473"/>
      <c r="OID8" s="473"/>
      <c r="OIE8" s="473"/>
      <c r="OIF8" s="473"/>
      <c r="OIG8" s="473"/>
      <c r="OIH8" s="473"/>
      <c r="OII8" s="473"/>
      <c r="OIJ8" s="473"/>
      <c r="OIK8" s="473"/>
      <c r="OIL8" s="473"/>
      <c r="OIM8" s="473"/>
      <c r="OIN8" s="473"/>
      <c r="OIO8" s="473"/>
      <c r="OIP8" s="473"/>
      <c r="OIQ8" s="473"/>
      <c r="OIR8" s="473"/>
      <c r="OIS8" s="473"/>
      <c r="OIT8" s="473"/>
      <c r="OIU8" s="473"/>
      <c r="OIV8" s="473"/>
      <c r="OIW8" s="473"/>
      <c r="OIX8" s="473"/>
      <c r="OIY8" s="473"/>
      <c r="OIZ8" s="473"/>
      <c r="OJA8" s="473"/>
      <c r="OJB8" s="473"/>
      <c r="OJC8" s="473"/>
      <c r="OJD8" s="473"/>
      <c r="OJE8" s="473"/>
      <c r="OJF8" s="473"/>
      <c r="OJG8" s="473"/>
      <c r="OJH8" s="473"/>
      <c r="OJI8" s="473"/>
      <c r="OJJ8" s="473"/>
      <c r="OJK8" s="473"/>
      <c r="OJL8" s="473"/>
      <c r="OJM8" s="473"/>
      <c r="OJN8" s="473"/>
      <c r="OJO8" s="473"/>
      <c r="OJP8" s="473"/>
      <c r="OJQ8" s="473"/>
      <c r="OJR8" s="473"/>
      <c r="OJS8" s="473"/>
      <c r="OJT8" s="473"/>
      <c r="OJU8" s="473"/>
      <c r="OJV8" s="473"/>
      <c r="OJW8" s="473"/>
      <c r="OJX8" s="473"/>
      <c r="OJY8" s="473"/>
      <c r="OJZ8" s="473"/>
      <c r="OKA8" s="473"/>
      <c r="OKB8" s="473"/>
      <c r="OKC8" s="473"/>
      <c r="OKD8" s="473"/>
      <c r="OKE8" s="473"/>
      <c r="OKF8" s="473"/>
      <c r="OKG8" s="473"/>
      <c r="OKH8" s="473"/>
      <c r="OKI8" s="473"/>
      <c r="OKJ8" s="473"/>
      <c r="OKK8" s="473"/>
      <c r="OKL8" s="473"/>
      <c r="OKM8" s="473"/>
      <c r="OKN8" s="473"/>
      <c r="OKO8" s="473"/>
      <c r="OKP8" s="473"/>
      <c r="OKQ8" s="473"/>
      <c r="OKR8" s="473"/>
      <c r="OKS8" s="473"/>
      <c r="OKT8" s="473"/>
      <c r="OKU8" s="473"/>
      <c r="OKV8" s="473"/>
      <c r="OKW8" s="473"/>
      <c r="OKX8" s="473"/>
      <c r="OKY8" s="473"/>
      <c r="OKZ8" s="473"/>
      <c r="OLA8" s="473"/>
      <c r="OLB8" s="473"/>
      <c r="OLC8" s="473"/>
      <c r="OLD8" s="473"/>
      <c r="OLE8" s="473"/>
      <c r="OLF8" s="473"/>
      <c r="OLG8" s="473"/>
      <c r="OLH8" s="473"/>
      <c r="OLI8" s="473"/>
      <c r="OLJ8" s="473"/>
      <c r="OLK8" s="473"/>
      <c r="OLL8" s="473"/>
      <c r="OLM8" s="473"/>
      <c r="OLN8" s="473"/>
      <c r="OLO8" s="473"/>
      <c r="OLP8" s="473"/>
      <c r="OLQ8" s="473"/>
      <c r="OLR8" s="473"/>
      <c r="OLS8" s="473"/>
      <c r="OLT8" s="473"/>
      <c r="OLU8" s="473"/>
      <c r="OLV8" s="473"/>
      <c r="OLW8" s="473"/>
      <c r="OLX8" s="473"/>
      <c r="OLY8" s="473"/>
      <c r="OLZ8" s="473"/>
      <c r="OMA8" s="473"/>
      <c r="OMB8" s="473"/>
      <c r="OMC8" s="473"/>
      <c r="OMD8" s="473"/>
      <c r="OME8" s="473"/>
      <c r="OMF8" s="473"/>
      <c r="OMG8" s="473"/>
      <c r="OMH8" s="473"/>
      <c r="OMI8" s="473"/>
      <c r="OMJ8" s="473"/>
      <c r="OMK8" s="473"/>
      <c r="OML8" s="473"/>
      <c r="OMM8" s="473"/>
      <c r="OMN8" s="473"/>
      <c r="OMO8" s="473"/>
      <c r="OMP8" s="473"/>
      <c r="OMQ8" s="473"/>
      <c r="OMR8" s="473"/>
      <c r="OMS8" s="473"/>
      <c r="OMT8" s="473"/>
      <c r="OMU8" s="473"/>
      <c r="OMV8" s="473"/>
      <c r="OMW8" s="473"/>
      <c r="OMX8" s="473"/>
      <c r="OMY8" s="473"/>
      <c r="OMZ8" s="473"/>
      <c r="ONA8" s="473"/>
      <c r="ONB8" s="473"/>
      <c r="ONC8" s="473"/>
      <c r="OND8" s="473"/>
      <c r="ONE8" s="473"/>
      <c r="ONF8" s="473"/>
      <c r="ONG8" s="473"/>
      <c r="ONH8" s="473"/>
      <c r="ONI8" s="473"/>
      <c r="ONJ8" s="473"/>
      <c r="ONK8" s="473"/>
      <c r="ONL8" s="473"/>
      <c r="ONM8" s="473"/>
      <c r="ONN8" s="473"/>
      <c r="ONO8" s="473"/>
      <c r="ONP8" s="473"/>
      <c r="ONQ8" s="473"/>
      <c r="ONR8" s="473"/>
      <c r="ONS8" s="473"/>
      <c r="ONT8" s="473"/>
      <c r="ONU8" s="473"/>
      <c r="ONV8" s="473"/>
      <c r="ONW8" s="473"/>
      <c r="ONX8" s="473"/>
      <c r="ONY8" s="473"/>
      <c r="ONZ8" s="473"/>
      <c r="OOA8" s="473"/>
      <c r="OOB8" s="473"/>
      <c r="OOC8" s="473"/>
      <c r="OOD8" s="473"/>
      <c r="OOE8" s="473"/>
      <c r="OOF8" s="473"/>
      <c r="OOG8" s="473"/>
      <c r="OOH8" s="473"/>
      <c r="OOI8" s="473"/>
      <c r="OOJ8" s="473"/>
      <c r="OOK8" s="473"/>
      <c r="OOL8" s="473"/>
      <c r="OOM8" s="473"/>
      <c r="OON8" s="473"/>
      <c r="OOO8" s="473"/>
      <c r="OOP8" s="473"/>
      <c r="OOQ8" s="473"/>
      <c r="OOR8" s="473"/>
      <c r="OOS8" s="473"/>
      <c r="OOT8" s="473"/>
      <c r="OOU8" s="473"/>
      <c r="OOV8" s="473"/>
      <c r="OOW8" s="473"/>
      <c r="OOX8" s="473"/>
      <c r="OOY8" s="473"/>
      <c r="OOZ8" s="473"/>
      <c r="OPA8" s="473"/>
      <c r="OPB8" s="473"/>
      <c r="OPC8" s="473"/>
      <c r="OPD8" s="473"/>
      <c r="OPE8" s="473"/>
      <c r="OPF8" s="473"/>
      <c r="OPG8" s="473"/>
      <c r="OPH8" s="473"/>
      <c r="OPI8" s="473"/>
      <c r="OPJ8" s="473"/>
      <c r="OPK8" s="473"/>
      <c r="OPL8" s="473"/>
      <c r="OPM8" s="473"/>
      <c r="OPN8" s="473"/>
      <c r="OPO8" s="473"/>
      <c r="OPP8" s="473"/>
      <c r="OPQ8" s="473"/>
      <c r="OPR8" s="473"/>
      <c r="OPS8" s="473"/>
      <c r="OPT8" s="473"/>
      <c r="OPU8" s="473"/>
      <c r="OPV8" s="473"/>
      <c r="OPW8" s="473"/>
      <c r="OPX8" s="473"/>
      <c r="OPY8" s="473"/>
      <c r="OPZ8" s="473"/>
      <c r="OQA8" s="473"/>
      <c r="OQB8" s="473"/>
      <c r="OQC8" s="473"/>
      <c r="OQD8" s="473"/>
      <c r="OQE8" s="473"/>
      <c r="OQF8" s="473"/>
      <c r="OQG8" s="473"/>
      <c r="OQH8" s="473"/>
      <c r="OQI8" s="473"/>
      <c r="OQJ8" s="473"/>
      <c r="OQK8" s="473"/>
      <c r="OQL8" s="473"/>
      <c r="OQM8" s="473"/>
      <c r="OQN8" s="473"/>
      <c r="OQO8" s="473"/>
      <c r="OQP8" s="473"/>
      <c r="OQQ8" s="473"/>
      <c r="OQR8" s="473"/>
      <c r="OQS8" s="473"/>
      <c r="OQT8" s="473"/>
      <c r="OQU8" s="473"/>
      <c r="OQV8" s="473"/>
      <c r="OQW8" s="473"/>
      <c r="OQX8" s="473"/>
      <c r="OQY8" s="473"/>
      <c r="OQZ8" s="473"/>
      <c r="ORA8" s="473"/>
      <c r="ORB8" s="473"/>
      <c r="ORC8" s="473"/>
      <c r="ORD8" s="473"/>
      <c r="ORE8" s="473"/>
      <c r="ORF8" s="473"/>
      <c r="ORG8" s="473"/>
      <c r="ORH8" s="473"/>
      <c r="ORI8" s="473"/>
      <c r="ORJ8" s="473"/>
      <c r="ORK8" s="473"/>
      <c r="ORL8" s="473"/>
      <c r="ORM8" s="473"/>
      <c r="ORN8" s="473"/>
      <c r="ORO8" s="473"/>
      <c r="ORP8" s="473"/>
      <c r="ORQ8" s="473"/>
      <c r="ORR8" s="473"/>
      <c r="ORS8" s="473"/>
      <c r="ORT8" s="473"/>
      <c r="ORU8" s="473"/>
      <c r="ORV8" s="473"/>
      <c r="ORW8" s="473"/>
      <c r="ORX8" s="473"/>
      <c r="ORY8" s="473"/>
      <c r="ORZ8" s="473"/>
      <c r="OSA8" s="473"/>
      <c r="OSB8" s="473"/>
      <c r="OSC8" s="473"/>
      <c r="OSD8" s="473"/>
      <c r="OSE8" s="473"/>
      <c r="OSF8" s="473"/>
      <c r="OSG8" s="473"/>
      <c r="OSH8" s="473"/>
      <c r="OSI8" s="473"/>
      <c r="OSJ8" s="473"/>
      <c r="OSK8" s="473"/>
      <c r="OSL8" s="473"/>
      <c r="OSM8" s="473"/>
      <c r="OSN8" s="473"/>
      <c r="OSO8" s="473"/>
      <c r="OSP8" s="473"/>
      <c r="OSQ8" s="473"/>
      <c r="OSR8" s="473"/>
      <c r="OSS8" s="473"/>
      <c r="OST8" s="473"/>
      <c r="OSU8" s="473"/>
      <c r="OSV8" s="473"/>
      <c r="OSW8" s="473"/>
      <c r="OSX8" s="473"/>
      <c r="OSY8" s="473"/>
      <c r="OSZ8" s="473"/>
      <c r="OTA8" s="473"/>
      <c r="OTB8" s="473"/>
      <c r="OTC8" s="473"/>
      <c r="OTD8" s="473"/>
      <c r="OTE8" s="473"/>
      <c r="OTF8" s="473"/>
      <c r="OTG8" s="473"/>
      <c r="OTH8" s="473"/>
      <c r="OTI8" s="473"/>
      <c r="OTJ8" s="473"/>
      <c r="OTK8" s="473"/>
      <c r="OTL8" s="473"/>
      <c r="OTM8" s="473"/>
      <c r="OTN8" s="473"/>
      <c r="OTO8" s="473"/>
      <c r="OTP8" s="473"/>
      <c r="OTQ8" s="473"/>
      <c r="OTR8" s="473"/>
      <c r="OTS8" s="473"/>
      <c r="OTT8" s="473"/>
      <c r="OTU8" s="473"/>
      <c r="OTV8" s="473"/>
      <c r="OTW8" s="473"/>
      <c r="OTX8" s="473"/>
      <c r="OTY8" s="473"/>
      <c r="OTZ8" s="473"/>
      <c r="OUA8" s="473"/>
      <c r="OUB8" s="473"/>
      <c r="OUC8" s="473"/>
      <c r="OUD8" s="473"/>
      <c r="OUE8" s="473"/>
      <c r="OUF8" s="473"/>
      <c r="OUG8" s="473"/>
      <c r="OUH8" s="473"/>
      <c r="OUI8" s="473"/>
      <c r="OUJ8" s="473"/>
      <c r="OUK8" s="473"/>
      <c r="OUL8" s="473"/>
      <c r="OUM8" s="473"/>
      <c r="OUN8" s="473"/>
      <c r="OUO8" s="473"/>
      <c r="OUP8" s="473"/>
      <c r="OUQ8" s="473"/>
      <c r="OUR8" s="473"/>
      <c r="OUS8" s="473"/>
      <c r="OUT8" s="473"/>
      <c r="OUU8" s="473"/>
      <c r="OUV8" s="473"/>
      <c r="OUW8" s="473"/>
      <c r="OUX8" s="473"/>
      <c r="OUY8" s="473"/>
      <c r="OUZ8" s="473"/>
      <c r="OVA8" s="473"/>
      <c r="OVB8" s="473"/>
      <c r="OVC8" s="473"/>
      <c r="OVD8" s="473"/>
      <c r="OVE8" s="473"/>
      <c r="OVF8" s="473"/>
      <c r="OVG8" s="473"/>
      <c r="OVH8" s="473"/>
      <c r="OVI8" s="473"/>
      <c r="OVJ8" s="473"/>
      <c r="OVK8" s="473"/>
      <c r="OVL8" s="473"/>
      <c r="OVM8" s="473"/>
      <c r="OVN8" s="473"/>
      <c r="OVO8" s="473"/>
      <c r="OVP8" s="473"/>
      <c r="OVQ8" s="473"/>
      <c r="OVR8" s="473"/>
      <c r="OVS8" s="473"/>
      <c r="OVT8" s="473"/>
      <c r="OVU8" s="473"/>
      <c r="OVV8" s="473"/>
      <c r="OVW8" s="473"/>
      <c r="OVX8" s="473"/>
      <c r="OVY8" s="473"/>
      <c r="OVZ8" s="473"/>
      <c r="OWA8" s="473"/>
      <c r="OWB8" s="473"/>
      <c r="OWC8" s="473"/>
      <c r="OWD8" s="473"/>
      <c r="OWE8" s="473"/>
      <c r="OWF8" s="473"/>
      <c r="OWG8" s="473"/>
      <c r="OWH8" s="473"/>
      <c r="OWI8" s="473"/>
      <c r="OWJ8" s="473"/>
      <c r="OWK8" s="473"/>
      <c r="OWL8" s="473"/>
      <c r="OWM8" s="473"/>
      <c r="OWN8" s="473"/>
      <c r="OWO8" s="473"/>
      <c r="OWP8" s="473"/>
      <c r="OWQ8" s="473"/>
      <c r="OWR8" s="473"/>
      <c r="OWS8" s="473"/>
      <c r="OWT8" s="473"/>
      <c r="OWU8" s="473"/>
      <c r="OWV8" s="473"/>
      <c r="OWW8" s="473"/>
      <c r="OWX8" s="473"/>
      <c r="OWY8" s="473"/>
      <c r="OWZ8" s="473"/>
      <c r="OXA8" s="473"/>
      <c r="OXB8" s="473"/>
      <c r="OXC8" s="473"/>
      <c r="OXD8" s="473"/>
      <c r="OXE8" s="473"/>
      <c r="OXF8" s="473"/>
      <c r="OXG8" s="473"/>
      <c r="OXH8" s="473"/>
      <c r="OXI8" s="473"/>
      <c r="OXJ8" s="473"/>
      <c r="OXK8" s="473"/>
      <c r="OXL8" s="473"/>
      <c r="OXM8" s="473"/>
      <c r="OXN8" s="473"/>
      <c r="OXO8" s="473"/>
      <c r="OXP8" s="473"/>
      <c r="OXQ8" s="473"/>
      <c r="OXR8" s="473"/>
      <c r="OXS8" s="473"/>
      <c r="OXT8" s="473"/>
      <c r="OXU8" s="473"/>
      <c r="OXV8" s="473"/>
      <c r="OXW8" s="473"/>
      <c r="OXX8" s="473"/>
      <c r="OXY8" s="473"/>
      <c r="OXZ8" s="473"/>
      <c r="OYA8" s="473"/>
      <c r="OYB8" s="473"/>
      <c r="OYC8" s="473"/>
      <c r="OYD8" s="473"/>
      <c r="OYE8" s="473"/>
      <c r="OYF8" s="473"/>
      <c r="OYG8" s="473"/>
      <c r="OYH8" s="473"/>
      <c r="OYI8" s="473"/>
      <c r="OYJ8" s="473"/>
      <c r="OYK8" s="473"/>
      <c r="OYL8" s="473"/>
      <c r="OYM8" s="473"/>
      <c r="OYN8" s="473"/>
      <c r="OYO8" s="473"/>
      <c r="OYP8" s="473"/>
      <c r="OYQ8" s="473"/>
      <c r="OYR8" s="473"/>
      <c r="OYS8" s="473"/>
      <c r="OYT8" s="473"/>
      <c r="OYU8" s="473"/>
      <c r="OYV8" s="473"/>
      <c r="OYW8" s="473"/>
      <c r="OYX8" s="473"/>
      <c r="OYY8" s="473"/>
      <c r="OYZ8" s="473"/>
      <c r="OZA8" s="473"/>
      <c r="OZB8" s="473"/>
      <c r="OZC8" s="473"/>
      <c r="OZD8" s="473"/>
      <c r="OZE8" s="473"/>
      <c r="OZF8" s="473"/>
      <c r="OZG8" s="473"/>
      <c r="OZH8" s="473"/>
      <c r="OZI8" s="473"/>
      <c r="OZJ8" s="473"/>
      <c r="OZK8" s="473"/>
      <c r="OZL8" s="473"/>
      <c r="OZM8" s="473"/>
      <c r="OZN8" s="473"/>
      <c r="OZO8" s="473"/>
      <c r="OZP8" s="473"/>
      <c r="OZQ8" s="473"/>
      <c r="OZR8" s="473"/>
      <c r="OZS8" s="473"/>
      <c r="OZT8" s="473"/>
      <c r="OZU8" s="473"/>
      <c r="OZV8" s="473"/>
      <c r="OZW8" s="473"/>
      <c r="OZX8" s="473"/>
      <c r="OZY8" s="473"/>
      <c r="OZZ8" s="473"/>
      <c r="PAA8" s="473"/>
      <c r="PAB8" s="473"/>
      <c r="PAC8" s="473"/>
      <c r="PAD8" s="473"/>
      <c r="PAE8" s="473"/>
      <c r="PAF8" s="473"/>
      <c r="PAG8" s="473"/>
      <c r="PAH8" s="473"/>
      <c r="PAI8" s="473"/>
      <c r="PAJ8" s="473"/>
      <c r="PAK8" s="473"/>
      <c r="PAL8" s="473"/>
      <c r="PAM8" s="473"/>
      <c r="PAN8" s="473"/>
      <c r="PAO8" s="473"/>
      <c r="PAP8" s="473"/>
      <c r="PAQ8" s="473"/>
      <c r="PAR8" s="473"/>
      <c r="PAS8" s="473"/>
      <c r="PAT8" s="473"/>
      <c r="PAU8" s="473"/>
      <c r="PAV8" s="473"/>
      <c r="PAW8" s="473"/>
      <c r="PAX8" s="473"/>
      <c r="PAY8" s="473"/>
      <c r="PAZ8" s="473"/>
      <c r="PBA8" s="473"/>
      <c r="PBB8" s="473"/>
      <c r="PBC8" s="473"/>
      <c r="PBD8" s="473"/>
      <c r="PBE8" s="473"/>
      <c r="PBF8" s="473"/>
      <c r="PBG8" s="473"/>
      <c r="PBH8" s="473"/>
      <c r="PBI8" s="473"/>
      <c r="PBJ8" s="473"/>
      <c r="PBK8" s="473"/>
      <c r="PBL8" s="473"/>
      <c r="PBM8" s="473"/>
      <c r="PBN8" s="473"/>
      <c r="PBO8" s="473"/>
      <c r="PBP8" s="473"/>
      <c r="PBQ8" s="473"/>
      <c r="PBR8" s="473"/>
      <c r="PBS8" s="473"/>
      <c r="PBT8" s="473"/>
      <c r="PBU8" s="473"/>
      <c r="PBV8" s="473"/>
      <c r="PBW8" s="473"/>
      <c r="PBX8" s="473"/>
      <c r="PBY8" s="473"/>
      <c r="PBZ8" s="473"/>
      <c r="PCA8" s="473"/>
      <c r="PCB8" s="473"/>
      <c r="PCC8" s="473"/>
      <c r="PCD8" s="473"/>
      <c r="PCE8" s="473"/>
      <c r="PCF8" s="473"/>
      <c r="PCG8" s="473"/>
      <c r="PCH8" s="473"/>
      <c r="PCI8" s="473"/>
      <c r="PCJ8" s="473"/>
      <c r="PCK8" s="473"/>
      <c r="PCL8" s="473"/>
      <c r="PCM8" s="473"/>
      <c r="PCN8" s="473"/>
      <c r="PCO8" s="473"/>
      <c r="PCP8" s="473"/>
      <c r="PCQ8" s="473"/>
      <c r="PCR8" s="473"/>
      <c r="PCS8" s="473"/>
      <c r="PCT8" s="473"/>
      <c r="PCU8" s="473"/>
      <c r="PCV8" s="473"/>
      <c r="PCW8" s="473"/>
      <c r="PCX8" s="473"/>
      <c r="PCY8" s="473"/>
      <c r="PCZ8" s="473"/>
      <c r="PDA8" s="473"/>
      <c r="PDB8" s="473"/>
      <c r="PDC8" s="473"/>
      <c r="PDD8" s="473"/>
      <c r="PDE8" s="473"/>
      <c r="PDF8" s="473"/>
      <c r="PDG8" s="473"/>
      <c r="PDH8" s="473"/>
      <c r="PDI8" s="473"/>
      <c r="PDJ8" s="473"/>
      <c r="PDK8" s="473"/>
      <c r="PDL8" s="473"/>
      <c r="PDM8" s="473"/>
      <c r="PDN8" s="473"/>
      <c r="PDO8" s="473"/>
      <c r="PDP8" s="473"/>
      <c r="PDQ8" s="473"/>
      <c r="PDR8" s="473"/>
      <c r="PDS8" s="473"/>
      <c r="PDT8" s="473"/>
      <c r="PDU8" s="473"/>
      <c r="PDV8" s="473"/>
      <c r="PDW8" s="473"/>
      <c r="PDX8" s="473"/>
      <c r="PDY8" s="473"/>
      <c r="PDZ8" s="473"/>
      <c r="PEA8" s="473"/>
      <c r="PEB8" s="473"/>
      <c r="PEC8" s="473"/>
      <c r="PED8" s="473"/>
      <c r="PEE8" s="473"/>
      <c r="PEF8" s="473"/>
      <c r="PEG8" s="473"/>
      <c r="PEH8" s="473"/>
      <c r="PEI8" s="473"/>
      <c r="PEJ8" s="473"/>
      <c r="PEK8" s="473"/>
      <c r="PEL8" s="473"/>
      <c r="PEM8" s="473"/>
      <c r="PEN8" s="473"/>
      <c r="PEO8" s="473"/>
      <c r="PEP8" s="473"/>
      <c r="PEQ8" s="473"/>
      <c r="PER8" s="473"/>
      <c r="PES8" s="473"/>
      <c r="PET8" s="473"/>
      <c r="PEU8" s="473"/>
      <c r="PEV8" s="473"/>
      <c r="PEW8" s="473"/>
      <c r="PEX8" s="473"/>
      <c r="PEY8" s="473"/>
      <c r="PEZ8" s="473"/>
      <c r="PFA8" s="473"/>
      <c r="PFB8" s="473"/>
      <c r="PFC8" s="473"/>
      <c r="PFD8" s="473"/>
      <c r="PFE8" s="473"/>
      <c r="PFF8" s="473"/>
      <c r="PFG8" s="473"/>
      <c r="PFH8" s="473"/>
      <c r="PFI8" s="473"/>
      <c r="PFJ8" s="473"/>
      <c r="PFK8" s="473"/>
      <c r="PFL8" s="473"/>
      <c r="PFM8" s="473"/>
      <c r="PFN8" s="473"/>
      <c r="PFO8" s="473"/>
      <c r="PFP8" s="473"/>
      <c r="PFQ8" s="473"/>
      <c r="PFR8" s="473"/>
      <c r="PFS8" s="473"/>
      <c r="PFT8" s="473"/>
      <c r="PFU8" s="473"/>
      <c r="PFV8" s="473"/>
      <c r="PFW8" s="473"/>
      <c r="PFX8" s="473"/>
      <c r="PFY8" s="473"/>
      <c r="PFZ8" s="473"/>
      <c r="PGA8" s="473"/>
      <c r="PGB8" s="473"/>
      <c r="PGC8" s="473"/>
      <c r="PGD8" s="473"/>
      <c r="PGE8" s="473"/>
      <c r="PGF8" s="473"/>
      <c r="PGG8" s="473"/>
      <c r="PGH8" s="473"/>
      <c r="PGI8" s="473"/>
      <c r="PGJ8" s="473"/>
      <c r="PGK8" s="473"/>
      <c r="PGL8" s="473"/>
      <c r="PGM8" s="473"/>
      <c r="PGN8" s="473"/>
      <c r="PGO8" s="473"/>
      <c r="PGP8" s="473"/>
      <c r="PGQ8" s="473"/>
      <c r="PGR8" s="473"/>
      <c r="PGS8" s="473"/>
      <c r="PGT8" s="473"/>
      <c r="PGU8" s="473"/>
      <c r="PGV8" s="473"/>
      <c r="PGW8" s="473"/>
      <c r="PGX8" s="473"/>
      <c r="PGY8" s="473"/>
      <c r="PGZ8" s="473"/>
      <c r="PHA8" s="473"/>
      <c r="PHB8" s="473"/>
      <c r="PHC8" s="473"/>
      <c r="PHD8" s="473"/>
      <c r="PHE8" s="473"/>
      <c r="PHF8" s="473"/>
      <c r="PHG8" s="473"/>
      <c r="PHH8" s="473"/>
      <c r="PHI8" s="473"/>
      <c r="PHJ8" s="473"/>
      <c r="PHK8" s="473"/>
      <c r="PHL8" s="473"/>
      <c r="PHM8" s="473"/>
      <c r="PHN8" s="473"/>
      <c r="PHO8" s="473"/>
      <c r="PHP8" s="473"/>
      <c r="PHQ8" s="473"/>
      <c r="PHR8" s="473"/>
      <c r="PHS8" s="473"/>
      <c r="PHT8" s="473"/>
      <c r="PHU8" s="473"/>
      <c r="PHV8" s="473"/>
      <c r="PHW8" s="473"/>
      <c r="PHX8" s="473"/>
      <c r="PHY8" s="473"/>
      <c r="PHZ8" s="473"/>
      <c r="PIA8" s="473"/>
      <c r="PIB8" s="473"/>
      <c r="PIC8" s="473"/>
      <c r="PID8" s="473"/>
      <c r="PIE8" s="473"/>
      <c r="PIF8" s="473"/>
      <c r="PIG8" s="473"/>
      <c r="PIH8" s="473"/>
      <c r="PII8" s="473"/>
      <c r="PIJ8" s="473"/>
      <c r="PIK8" s="473"/>
      <c r="PIL8" s="473"/>
      <c r="PIM8" s="473"/>
      <c r="PIN8" s="473"/>
      <c r="PIO8" s="473"/>
      <c r="PIP8" s="473"/>
      <c r="PIQ8" s="473"/>
      <c r="PIR8" s="473"/>
      <c r="PIS8" s="473"/>
      <c r="PIT8" s="473"/>
      <c r="PIU8" s="473"/>
      <c r="PIV8" s="473"/>
      <c r="PIW8" s="473"/>
      <c r="PIX8" s="473"/>
      <c r="PIY8" s="473"/>
      <c r="PIZ8" s="473"/>
      <c r="PJA8" s="473"/>
      <c r="PJB8" s="473"/>
      <c r="PJC8" s="473"/>
      <c r="PJD8" s="473"/>
      <c r="PJE8" s="473"/>
      <c r="PJF8" s="473"/>
      <c r="PJG8" s="473"/>
      <c r="PJH8" s="473"/>
      <c r="PJI8" s="473"/>
      <c r="PJJ8" s="473"/>
      <c r="PJK8" s="473"/>
      <c r="PJL8" s="473"/>
      <c r="PJM8" s="473"/>
      <c r="PJN8" s="473"/>
      <c r="PJO8" s="473"/>
      <c r="PJP8" s="473"/>
      <c r="PJQ8" s="473"/>
      <c r="PJR8" s="473"/>
      <c r="PJS8" s="473"/>
      <c r="PJT8" s="473"/>
      <c r="PJU8" s="473"/>
      <c r="PJV8" s="473"/>
      <c r="PJW8" s="473"/>
      <c r="PJX8" s="473"/>
      <c r="PJY8" s="473"/>
      <c r="PJZ8" s="473"/>
      <c r="PKA8" s="473"/>
      <c r="PKB8" s="473"/>
      <c r="PKC8" s="473"/>
      <c r="PKD8" s="473"/>
      <c r="PKE8" s="473"/>
      <c r="PKF8" s="473"/>
      <c r="PKG8" s="473"/>
      <c r="PKH8" s="473"/>
      <c r="PKI8" s="473"/>
      <c r="PKJ8" s="473"/>
      <c r="PKK8" s="473"/>
      <c r="PKL8" s="473"/>
      <c r="PKM8" s="473"/>
      <c r="PKN8" s="473"/>
      <c r="PKO8" s="473"/>
      <c r="PKP8" s="473"/>
      <c r="PKQ8" s="473"/>
      <c r="PKR8" s="473"/>
      <c r="PKS8" s="473"/>
      <c r="PKT8" s="473"/>
      <c r="PKU8" s="473"/>
      <c r="PKV8" s="473"/>
      <c r="PKW8" s="473"/>
      <c r="PKX8" s="473"/>
      <c r="PKY8" s="473"/>
      <c r="PKZ8" s="473"/>
      <c r="PLA8" s="473"/>
      <c r="PLB8" s="473"/>
      <c r="PLC8" s="473"/>
      <c r="PLD8" s="473"/>
      <c r="PLE8" s="473"/>
      <c r="PLF8" s="473"/>
      <c r="PLG8" s="473"/>
      <c r="PLH8" s="473"/>
      <c r="PLI8" s="473"/>
      <c r="PLJ8" s="473"/>
      <c r="PLK8" s="473"/>
      <c r="PLL8" s="473"/>
      <c r="PLM8" s="473"/>
      <c r="PLN8" s="473"/>
      <c r="PLO8" s="473"/>
      <c r="PLP8" s="473"/>
      <c r="PLQ8" s="473"/>
      <c r="PLR8" s="473"/>
      <c r="PLS8" s="473"/>
      <c r="PLT8" s="473"/>
      <c r="PLU8" s="473"/>
      <c r="PLV8" s="473"/>
      <c r="PLW8" s="473"/>
      <c r="PLX8" s="473"/>
      <c r="PLY8" s="473"/>
      <c r="PLZ8" s="473"/>
      <c r="PMA8" s="473"/>
      <c r="PMB8" s="473"/>
      <c r="PMC8" s="473"/>
      <c r="PMD8" s="473"/>
      <c r="PME8" s="473"/>
      <c r="PMF8" s="473"/>
      <c r="PMG8" s="473"/>
      <c r="PMH8" s="473"/>
      <c r="PMI8" s="473"/>
      <c r="PMJ8" s="473"/>
      <c r="PMK8" s="473"/>
      <c r="PML8" s="473"/>
      <c r="PMM8" s="473"/>
      <c r="PMN8" s="473"/>
      <c r="PMO8" s="473"/>
      <c r="PMP8" s="473"/>
      <c r="PMQ8" s="473"/>
      <c r="PMR8" s="473"/>
      <c r="PMS8" s="473"/>
      <c r="PMT8" s="473"/>
      <c r="PMU8" s="473"/>
      <c r="PMV8" s="473"/>
      <c r="PMW8" s="473"/>
      <c r="PMX8" s="473"/>
      <c r="PMY8" s="473"/>
      <c r="PMZ8" s="473"/>
      <c r="PNA8" s="473"/>
      <c r="PNB8" s="473"/>
      <c r="PNC8" s="473"/>
      <c r="PND8" s="473"/>
      <c r="PNE8" s="473"/>
      <c r="PNF8" s="473"/>
      <c r="PNG8" s="473"/>
      <c r="PNH8" s="473"/>
      <c r="PNI8" s="473"/>
      <c r="PNJ8" s="473"/>
      <c r="PNK8" s="473"/>
      <c r="PNL8" s="473"/>
      <c r="PNM8" s="473"/>
      <c r="PNN8" s="473"/>
      <c r="PNO8" s="473"/>
      <c r="PNP8" s="473"/>
      <c r="PNQ8" s="473"/>
      <c r="PNR8" s="473"/>
      <c r="PNS8" s="473"/>
      <c r="PNT8" s="473"/>
      <c r="PNU8" s="473"/>
      <c r="PNV8" s="473"/>
      <c r="PNW8" s="473"/>
      <c r="PNX8" s="473"/>
      <c r="PNY8" s="473"/>
      <c r="PNZ8" s="473"/>
      <c r="POA8" s="473"/>
      <c r="POB8" s="473"/>
      <c r="POC8" s="473"/>
      <c r="POD8" s="473"/>
      <c r="POE8" s="473"/>
      <c r="POF8" s="473"/>
      <c r="POG8" s="473"/>
      <c r="POH8" s="473"/>
      <c r="POI8" s="473"/>
      <c r="POJ8" s="473"/>
      <c r="POK8" s="473"/>
      <c r="POL8" s="473"/>
      <c r="POM8" s="473"/>
      <c r="PON8" s="473"/>
      <c r="POO8" s="473"/>
      <c r="POP8" s="473"/>
      <c r="POQ8" s="473"/>
      <c r="POR8" s="473"/>
      <c r="POS8" s="473"/>
      <c r="POT8" s="473"/>
      <c r="POU8" s="473"/>
      <c r="POV8" s="473"/>
      <c r="POW8" s="473"/>
      <c r="POX8" s="473"/>
      <c r="POY8" s="473"/>
      <c r="POZ8" s="473"/>
      <c r="PPA8" s="473"/>
      <c r="PPB8" s="473"/>
      <c r="PPC8" s="473"/>
      <c r="PPD8" s="473"/>
      <c r="PPE8" s="473"/>
      <c r="PPF8" s="473"/>
      <c r="PPG8" s="473"/>
      <c r="PPH8" s="473"/>
      <c r="PPI8" s="473"/>
      <c r="PPJ8" s="473"/>
      <c r="PPK8" s="473"/>
      <c r="PPL8" s="473"/>
      <c r="PPM8" s="473"/>
      <c r="PPN8" s="473"/>
      <c r="PPO8" s="473"/>
      <c r="PPP8" s="473"/>
      <c r="PPQ8" s="473"/>
      <c r="PPR8" s="473"/>
      <c r="PPS8" s="473"/>
      <c r="PPT8" s="473"/>
      <c r="PPU8" s="473"/>
      <c r="PPV8" s="473"/>
      <c r="PPW8" s="473"/>
      <c r="PPX8" s="473"/>
      <c r="PPY8" s="473"/>
      <c r="PPZ8" s="473"/>
      <c r="PQA8" s="473"/>
      <c r="PQB8" s="473"/>
      <c r="PQC8" s="473"/>
      <c r="PQD8" s="473"/>
      <c r="PQE8" s="473"/>
      <c r="PQF8" s="473"/>
      <c r="PQG8" s="473"/>
      <c r="PQH8" s="473"/>
      <c r="PQI8" s="473"/>
      <c r="PQJ8" s="473"/>
      <c r="PQK8" s="473"/>
      <c r="PQL8" s="473"/>
      <c r="PQM8" s="473"/>
      <c r="PQN8" s="473"/>
      <c r="PQO8" s="473"/>
      <c r="PQP8" s="473"/>
      <c r="PQQ8" s="473"/>
      <c r="PQR8" s="473"/>
      <c r="PQS8" s="473"/>
      <c r="PQT8" s="473"/>
      <c r="PQU8" s="473"/>
      <c r="PQV8" s="473"/>
      <c r="PQW8" s="473"/>
      <c r="PQX8" s="473"/>
      <c r="PQY8" s="473"/>
      <c r="PQZ8" s="473"/>
      <c r="PRA8" s="473"/>
      <c r="PRB8" s="473"/>
      <c r="PRC8" s="473"/>
      <c r="PRD8" s="473"/>
      <c r="PRE8" s="473"/>
      <c r="PRF8" s="473"/>
      <c r="PRG8" s="473"/>
      <c r="PRH8" s="473"/>
      <c r="PRI8" s="473"/>
      <c r="PRJ8" s="473"/>
      <c r="PRK8" s="473"/>
      <c r="PRL8" s="473"/>
      <c r="PRM8" s="473"/>
      <c r="PRN8" s="473"/>
      <c r="PRO8" s="473"/>
      <c r="PRP8" s="473"/>
      <c r="PRQ8" s="473"/>
      <c r="PRR8" s="473"/>
      <c r="PRS8" s="473"/>
      <c r="PRT8" s="473"/>
      <c r="PRU8" s="473"/>
      <c r="PRV8" s="473"/>
      <c r="PRW8" s="473"/>
      <c r="PRX8" s="473"/>
      <c r="PRY8" s="473"/>
      <c r="PRZ8" s="473"/>
      <c r="PSA8" s="473"/>
      <c r="PSB8" s="473"/>
      <c r="PSC8" s="473"/>
      <c r="PSD8" s="473"/>
      <c r="PSE8" s="473"/>
      <c r="PSF8" s="473"/>
      <c r="PSG8" s="473"/>
      <c r="PSH8" s="473"/>
      <c r="PSI8" s="473"/>
      <c r="PSJ8" s="473"/>
      <c r="PSK8" s="473"/>
      <c r="PSL8" s="473"/>
      <c r="PSM8" s="473"/>
      <c r="PSN8" s="473"/>
      <c r="PSO8" s="473"/>
      <c r="PSP8" s="473"/>
      <c r="PSQ8" s="473"/>
      <c r="PSR8" s="473"/>
      <c r="PSS8" s="473"/>
      <c r="PST8" s="473"/>
      <c r="PSU8" s="473"/>
      <c r="PSV8" s="473"/>
      <c r="PSW8" s="473"/>
      <c r="PSX8" s="473"/>
      <c r="PSY8" s="473"/>
      <c r="PSZ8" s="473"/>
      <c r="PTA8" s="473"/>
      <c r="PTB8" s="473"/>
      <c r="PTC8" s="473"/>
      <c r="PTD8" s="473"/>
      <c r="PTE8" s="473"/>
      <c r="PTF8" s="473"/>
      <c r="PTG8" s="473"/>
      <c r="PTH8" s="473"/>
      <c r="PTI8" s="473"/>
      <c r="PTJ8" s="473"/>
      <c r="PTK8" s="473"/>
      <c r="PTL8" s="473"/>
      <c r="PTM8" s="473"/>
      <c r="PTN8" s="473"/>
      <c r="PTO8" s="473"/>
      <c r="PTP8" s="473"/>
      <c r="PTQ8" s="473"/>
      <c r="PTR8" s="473"/>
      <c r="PTS8" s="473"/>
      <c r="PTT8" s="473"/>
      <c r="PTU8" s="473"/>
      <c r="PTV8" s="473"/>
      <c r="PTW8" s="473"/>
      <c r="PTX8" s="473"/>
      <c r="PTY8" s="473"/>
      <c r="PTZ8" s="473"/>
      <c r="PUA8" s="473"/>
      <c r="PUB8" s="473"/>
      <c r="PUC8" s="473"/>
      <c r="PUD8" s="473"/>
      <c r="PUE8" s="473"/>
      <c r="PUF8" s="473"/>
      <c r="PUG8" s="473"/>
      <c r="PUH8" s="473"/>
      <c r="PUI8" s="473"/>
      <c r="PUJ8" s="473"/>
      <c r="PUK8" s="473"/>
      <c r="PUL8" s="473"/>
      <c r="PUM8" s="473"/>
      <c r="PUN8" s="473"/>
      <c r="PUO8" s="473"/>
      <c r="PUP8" s="473"/>
      <c r="PUQ8" s="473"/>
      <c r="PUR8" s="473"/>
      <c r="PUS8" s="473"/>
      <c r="PUT8" s="473"/>
      <c r="PUU8" s="473"/>
      <c r="PUV8" s="473"/>
      <c r="PUW8" s="473"/>
      <c r="PUX8" s="473"/>
      <c r="PUY8" s="473"/>
      <c r="PUZ8" s="473"/>
      <c r="PVA8" s="473"/>
      <c r="PVB8" s="473"/>
      <c r="PVC8" s="473"/>
      <c r="PVD8" s="473"/>
      <c r="PVE8" s="473"/>
      <c r="PVF8" s="473"/>
      <c r="PVG8" s="473"/>
      <c r="PVH8" s="473"/>
      <c r="PVI8" s="473"/>
      <c r="PVJ8" s="473"/>
      <c r="PVK8" s="473"/>
      <c r="PVL8" s="473"/>
      <c r="PVM8" s="473"/>
      <c r="PVN8" s="473"/>
      <c r="PVO8" s="473"/>
      <c r="PVP8" s="473"/>
      <c r="PVQ8" s="473"/>
      <c r="PVR8" s="473"/>
      <c r="PVS8" s="473"/>
      <c r="PVT8" s="473"/>
      <c r="PVU8" s="473"/>
      <c r="PVV8" s="473"/>
      <c r="PVW8" s="473"/>
      <c r="PVX8" s="473"/>
      <c r="PVY8" s="473"/>
      <c r="PVZ8" s="473"/>
      <c r="PWA8" s="473"/>
      <c r="PWB8" s="473"/>
      <c r="PWC8" s="473"/>
      <c r="PWD8" s="473"/>
      <c r="PWE8" s="473"/>
      <c r="PWF8" s="473"/>
      <c r="PWG8" s="473"/>
      <c r="PWH8" s="473"/>
      <c r="PWI8" s="473"/>
      <c r="PWJ8" s="473"/>
      <c r="PWK8" s="473"/>
      <c r="PWL8" s="473"/>
      <c r="PWM8" s="473"/>
      <c r="PWN8" s="473"/>
      <c r="PWO8" s="473"/>
      <c r="PWP8" s="473"/>
      <c r="PWQ8" s="473"/>
      <c r="PWR8" s="473"/>
      <c r="PWS8" s="473"/>
      <c r="PWT8" s="473"/>
      <c r="PWU8" s="473"/>
      <c r="PWV8" s="473"/>
      <c r="PWW8" s="473"/>
      <c r="PWX8" s="473"/>
      <c r="PWY8" s="473"/>
      <c r="PWZ8" s="473"/>
      <c r="PXA8" s="473"/>
      <c r="PXB8" s="473"/>
      <c r="PXC8" s="473"/>
      <c r="PXD8" s="473"/>
      <c r="PXE8" s="473"/>
      <c r="PXF8" s="473"/>
      <c r="PXG8" s="473"/>
      <c r="PXH8" s="473"/>
      <c r="PXI8" s="473"/>
      <c r="PXJ8" s="473"/>
      <c r="PXK8" s="473"/>
      <c r="PXL8" s="473"/>
      <c r="PXM8" s="473"/>
      <c r="PXN8" s="473"/>
      <c r="PXO8" s="473"/>
      <c r="PXP8" s="473"/>
      <c r="PXQ8" s="473"/>
      <c r="PXR8" s="473"/>
      <c r="PXS8" s="473"/>
      <c r="PXT8" s="473"/>
      <c r="PXU8" s="473"/>
      <c r="PXV8" s="473"/>
      <c r="PXW8" s="473"/>
      <c r="PXX8" s="473"/>
      <c r="PXY8" s="473"/>
      <c r="PXZ8" s="473"/>
      <c r="PYA8" s="473"/>
      <c r="PYB8" s="473"/>
      <c r="PYC8" s="473"/>
      <c r="PYD8" s="473"/>
      <c r="PYE8" s="473"/>
      <c r="PYF8" s="473"/>
      <c r="PYG8" s="473"/>
      <c r="PYH8" s="473"/>
      <c r="PYI8" s="473"/>
      <c r="PYJ8" s="473"/>
      <c r="PYK8" s="473"/>
      <c r="PYL8" s="473"/>
      <c r="PYM8" s="473"/>
      <c r="PYN8" s="473"/>
      <c r="PYO8" s="473"/>
      <c r="PYP8" s="473"/>
      <c r="PYQ8" s="473"/>
      <c r="PYR8" s="473"/>
      <c r="PYS8" s="473"/>
      <c r="PYT8" s="473"/>
      <c r="PYU8" s="473"/>
      <c r="PYV8" s="473"/>
      <c r="PYW8" s="473"/>
      <c r="PYX8" s="473"/>
      <c r="PYY8" s="473"/>
      <c r="PYZ8" s="473"/>
      <c r="PZA8" s="473"/>
      <c r="PZB8" s="473"/>
      <c r="PZC8" s="473"/>
      <c r="PZD8" s="473"/>
      <c r="PZE8" s="473"/>
      <c r="PZF8" s="473"/>
      <c r="PZG8" s="473"/>
      <c r="PZH8" s="473"/>
      <c r="PZI8" s="473"/>
      <c r="PZJ8" s="473"/>
      <c r="PZK8" s="473"/>
      <c r="PZL8" s="473"/>
      <c r="PZM8" s="473"/>
      <c r="PZN8" s="473"/>
      <c r="PZO8" s="473"/>
      <c r="PZP8" s="473"/>
      <c r="PZQ8" s="473"/>
      <c r="PZR8" s="473"/>
      <c r="PZS8" s="473"/>
      <c r="PZT8" s="473"/>
      <c r="PZU8" s="473"/>
      <c r="PZV8" s="473"/>
      <c r="PZW8" s="473"/>
      <c r="PZX8" s="473"/>
      <c r="PZY8" s="473"/>
      <c r="PZZ8" s="473"/>
      <c r="QAA8" s="473"/>
      <c r="QAB8" s="473"/>
      <c r="QAC8" s="473"/>
      <c r="QAD8" s="473"/>
      <c r="QAE8" s="473"/>
      <c r="QAF8" s="473"/>
      <c r="QAG8" s="473"/>
      <c r="QAH8" s="473"/>
      <c r="QAI8" s="473"/>
      <c r="QAJ8" s="473"/>
      <c r="QAK8" s="473"/>
      <c r="QAL8" s="473"/>
      <c r="QAM8" s="473"/>
      <c r="QAN8" s="473"/>
      <c r="QAO8" s="473"/>
      <c r="QAP8" s="473"/>
      <c r="QAQ8" s="473"/>
      <c r="QAR8" s="473"/>
      <c r="QAS8" s="473"/>
      <c r="QAT8" s="473"/>
      <c r="QAU8" s="473"/>
      <c r="QAV8" s="473"/>
      <c r="QAW8" s="473"/>
      <c r="QAX8" s="473"/>
      <c r="QAY8" s="473"/>
      <c r="QAZ8" s="473"/>
      <c r="QBA8" s="473"/>
      <c r="QBB8" s="473"/>
      <c r="QBC8" s="473"/>
      <c r="QBD8" s="473"/>
      <c r="QBE8" s="473"/>
      <c r="QBF8" s="473"/>
      <c r="QBG8" s="473"/>
      <c r="QBH8" s="473"/>
      <c r="QBI8" s="473"/>
      <c r="QBJ8" s="473"/>
      <c r="QBK8" s="473"/>
      <c r="QBL8" s="473"/>
      <c r="QBM8" s="473"/>
      <c r="QBN8" s="473"/>
      <c r="QBO8" s="473"/>
      <c r="QBP8" s="473"/>
      <c r="QBQ8" s="473"/>
      <c r="QBR8" s="473"/>
      <c r="QBS8" s="473"/>
      <c r="QBT8" s="473"/>
      <c r="QBU8" s="473"/>
      <c r="QBV8" s="473"/>
      <c r="QBW8" s="473"/>
      <c r="QBX8" s="473"/>
      <c r="QBY8" s="473"/>
      <c r="QBZ8" s="473"/>
      <c r="QCA8" s="473"/>
      <c r="QCB8" s="473"/>
      <c r="QCC8" s="473"/>
      <c r="QCD8" s="473"/>
      <c r="QCE8" s="473"/>
      <c r="QCF8" s="473"/>
      <c r="QCG8" s="473"/>
      <c r="QCH8" s="473"/>
      <c r="QCI8" s="473"/>
      <c r="QCJ8" s="473"/>
      <c r="QCK8" s="473"/>
      <c r="QCL8" s="473"/>
      <c r="QCM8" s="473"/>
      <c r="QCN8" s="473"/>
      <c r="QCO8" s="473"/>
      <c r="QCP8" s="473"/>
      <c r="QCQ8" s="473"/>
      <c r="QCR8" s="473"/>
      <c r="QCS8" s="473"/>
      <c r="QCT8" s="473"/>
      <c r="QCU8" s="473"/>
      <c r="QCV8" s="473"/>
      <c r="QCW8" s="473"/>
      <c r="QCX8" s="473"/>
      <c r="QCY8" s="473"/>
      <c r="QCZ8" s="473"/>
      <c r="QDA8" s="473"/>
      <c r="QDB8" s="473"/>
      <c r="QDC8" s="473"/>
      <c r="QDD8" s="473"/>
      <c r="QDE8" s="473"/>
      <c r="QDF8" s="473"/>
      <c r="QDG8" s="473"/>
      <c r="QDH8" s="473"/>
      <c r="QDI8" s="473"/>
      <c r="QDJ8" s="473"/>
      <c r="QDK8" s="473"/>
      <c r="QDL8" s="473"/>
      <c r="QDM8" s="473"/>
      <c r="QDN8" s="473"/>
      <c r="QDO8" s="473"/>
      <c r="QDP8" s="473"/>
      <c r="QDQ8" s="473"/>
      <c r="QDR8" s="473"/>
      <c r="QDS8" s="473"/>
      <c r="QDT8" s="473"/>
      <c r="QDU8" s="473"/>
      <c r="QDV8" s="473"/>
      <c r="QDW8" s="473"/>
      <c r="QDX8" s="473"/>
      <c r="QDY8" s="473"/>
      <c r="QDZ8" s="473"/>
      <c r="QEA8" s="473"/>
      <c r="QEB8" s="473"/>
      <c r="QEC8" s="473"/>
      <c r="QED8" s="473"/>
      <c r="QEE8" s="473"/>
      <c r="QEF8" s="473"/>
      <c r="QEG8" s="473"/>
      <c r="QEH8" s="473"/>
      <c r="QEI8" s="473"/>
      <c r="QEJ8" s="473"/>
      <c r="QEK8" s="473"/>
      <c r="QEL8" s="473"/>
      <c r="QEM8" s="473"/>
      <c r="QEN8" s="473"/>
      <c r="QEO8" s="473"/>
      <c r="QEP8" s="473"/>
      <c r="QEQ8" s="473"/>
      <c r="QER8" s="473"/>
      <c r="QES8" s="473"/>
      <c r="QET8" s="473"/>
      <c r="QEU8" s="473"/>
      <c r="QEV8" s="473"/>
      <c r="QEW8" s="473"/>
      <c r="QEX8" s="473"/>
      <c r="QEY8" s="473"/>
      <c r="QEZ8" s="473"/>
      <c r="QFA8" s="473"/>
      <c r="QFB8" s="473"/>
      <c r="QFC8" s="473"/>
      <c r="QFD8" s="473"/>
      <c r="QFE8" s="473"/>
      <c r="QFF8" s="473"/>
      <c r="QFG8" s="473"/>
      <c r="QFH8" s="473"/>
      <c r="QFI8" s="473"/>
      <c r="QFJ8" s="473"/>
      <c r="QFK8" s="473"/>
      <c r="QFL8" s="473"/>
      <c r="QFM8" s="473"/>
      <c r="QFN8" s="473"/>
      <c r="QFO8" s="473"/>
      <c r="QFP8" s="473"/>
      <c r="QFQ8" s="473"/>
      <c r="QFR8" s="473"/>
      <c r="QFS8" s="473"/>
      <c r="QFT8" s="473"/>
      <c r="QFU8" s="473"/>
      <c r="QFV8" s="473"/>
      <c r="QFW8" s="473"/>
      <c r="QFX8" s="473"/>
      <c r="QFY8" s="473"/>
      <c r="QFZ8" s="473"/>
      <c r="QGA8" s="473"/>
      <c r="QGB8" s="473"/>
      <c r="QGC8" s="473"/>
      <c r="QGD8" s="473"/>
      <c r="QGE8" s="473"/>
      <c r="QGF8" s="473"/>
      <c r="QGG8" s="473"/>
      <c r="QGH8" s="473"/>
      <c r="QGI8" s="473"/>
      <c r="QGJ8" s="473"/>
      <c r="QGK8" s="473"/>
      <c r="QGL8" s="473"/>
      <c r="QGM8" s="473"/>
      <c r="QGN8" s="473"/>
      <c r="QGO8" s="473"/>
      <c r="QGP8" s="473"/>
      <c r="QGQ8" s="473"/>
      <c r="QGR8" s="473"/>
      <c r="QGS8" s="473"/>
      <c r="QGT8" s="473"/>
      <c r="QGU8" s="473"/>
      <c r="QGV8" s="473"/>
      <c r="QGW8" s="473"/>
      <c r="QGX8" s="473"/>
      <c r="QGY8" s="473"/>
      <c r="QGZ8" s="473"/>
      <c r="QHA8" s="473"/>
      <c r="QHB8" s="473"/>
      <c r="QHC8" s="473"/>
      <c r="QHD8" s="473"/>
      <c r="QHE8" s="473"/>
      <c r="QHF8" s="473"/>
      <c r="QHG8" s="473"/>
      <c r="QHH8" s="473"/>
      <c r="QHI8" s="473"/>
      <c r="QHJ8" s="473"/>
      <c r="QHK8" s="473"/>
      <c r="QHL8" s="473"/>
      <c r="QHM8" s="473"/>
      <c r="QHN8" s="473"/>
      <c r="QHO8" s="473"/>
      <c r="QHP8" s="473"/>
      <c r="QHQ8" s="473"/>
      <c r="QHR8" s="473"/>
      <c r="QHS8" s="473"/>
      <c r="QHT8" s="473"/>
      <c r="QHU8" s="473"/>
      <c r="QHV8" s="473"/>
      <c r="QHW8" s="473"/>
      <c r="QHX8" s="473"/>
      <c r="QHY8" s="473"/>
      <c r="QHZ8" s="473"/>
      <c r="QIA8" s="473"/>
      <c r="QIB8" s="473"/>
      <c r="QIC8" s="473"/>
      <c r="QID8" s="473"/>
      <c r="QIE8" s="473"/>
      <c r="QIF8" s="473"/>
      <c r="QIG8" s="473"/>
      <c r="QIH8" s="473"/>
      <c r="QII8" s="473"/>
      <c r="QIJ8" s="473"/>
      <c r="QIK8" s="473"/>
      <c r="QIL8" s="473"/>
      <c r="QIM8" s="473"/>
      <c r="QIN8" s="473"/>
      <c r="QIO8" s="473"/>
      <c r="QIP8" s="473"/>
      <c r="QIQ8" s="473"/>
      <c r="QIR8" s="473"/>
      <c r="QIS8" s="473"/>
      <c r="QIT8" s="473"/>
      <c r="QIU8" s="473"/>
      <c r="QIV8" s="473"/>
      <c r="QIW8" s="473"/>
      <c r="QIX8" s="473"/>
      <c r="QIY8" s="473"/>
      <c r="QIZ8" s="473"/>
      <c r="QJA8" s="473"/>
      <c r="QJB8" s="473"/>
      <c r="QJC8" s="473"/>
      <c r="QJD8" s="473"/>
      <c r="QJE8" s="473"/>
      <c r="QJF8" s="473"/>
      <c r="QJG8" s="473"/>
      <c r="QJH8" s="473"/>
      <c r="QJI8" s="473"/>
      <c r="QJJ8" s="473"/>
      <c r="QJK8" s="473"/>
      <c r="QJL8" s="473"/>
      <c r="QJM8" s="473"/>
      <c r="QJN8" s="473"/>
      <c r="QJO8" s="473"/>
      <c r="QJP8" s="473"/>
      <c r="QJQ8" s="473"/>
      <c r="QJR8" s="473"/>
      <c r="QJS8" s="473"/>
      <c r="QJT8" s="473"/>
      <c r="QJU8" s="473"/>
      <c r="QJV8" s="473"/>
      <c r="QJW8" s="473"/>
      <c r="QJX8" s="473"/>
      <c r="QJY8" s="473"/>
      <c r="QJZ8" s="473"/>
      <c r="QKA8" s="473"/>
      <c r="QKB8" s="473"/>
      <c r="QKC8" s="473"/>
      <c r="QKD8" s="473"/>
      <c r="QKE8" s="473"/>
      <c r="QKF8" s="473"/>
      <c r="QKG8" s="473"/>
      <c r="QKH8" s="473"/>
      <c r="QKI8" s="473"/>
      <c r="QKJ8" s="473"/>
      <c r="QKK8" s="473"/>
      <c r="QKL8" s="473"/>
      <c r="QKM8" s="473"/>
      <c r="QKN8" s="473"/>
      <c r="QKO8" s="473"/>
      <c r="QKP8" s="473"/>
      <c r="QKQ8" s="473"/>
      <c r="QKR8" s="473"/>
      <c r="QKS8" s="473"/>
      <c r="QKT8" s="473"/>
      <c r="QKU8" s="473"/>
      <c r="QKV8" s="473"/>
      <c r="QKW8" s="473"/>
      <c r="QKX8" s="473"/>
      <c r="QKY8" s="473"/>
      <c r="QKZ8" s="473"/>
      <c r="QLA8" s="473"/>
      <c r="QLB8" s="473"/>
      <c r="QLC8" s="473"/>
      <c r="QLD8" s="473"/>
      <c r="QLE8" s="473"/>
      <c r="QLF8" s="473"/>
      <c r="QLG8" s="473"/>
      <c r="QLH8" s="473"/>
      <c r="QLI8" s="473"/>
      <c r="QLJ8" s="473"/>
      <c r="QLK8" s="473"/>
      <c r="QLL8" s="473"/>
      <c r="QLM8" s="473"/>
      <c r="QLN8" s="473"/>
      <c r="QLO8" s="473"/>
      <c r="QLP8" s="473"/>
      <c r="QLQ8" s="473"/>
      <c r="QLR8" s="473"/>
      <c r="QLS8" s="473"/>
      <c r="QLT8" s="473"/>
      <c r="QLU8" s="473"/>
      <c r="QLV8" s="473"/>
      <c r="QLW8" s="473"/>
      <c r="QLX8" s="473"/>
      <c r="QLY8" s="473"/>
      <c r="QLZ8" s="473"/>
      <c r="QMA8" s="473"/>
      <c r="QMB8" s="473"/>
      <c r="QMC8" s="473"/>
      <c r="QMD8" s="473"/>
      <c r="QME8" s="473"/>
      <c r="QMF8" s="473"/>
      <c r="QMG8" s="473"/>
      <c r="QMH8" s="473"/>
      <c r="QMI8" s="473"/>
      <c r="QMJ8" s="473"/>
      <c r="QMK8" s="473"/>
      <c r="QML8" s="473"/>
      <c r="QMM8" s="473"/>
      <c r="QMN8" s="473"/>
      <c r="QMO8" s="473"/>
      <c r="QMP8" s="473"/>
      <c r="QMQ8" s="473"/>
      <c r="QMR8" s="473"/>
      <c r="QMS8" s="473"/>
      <c r="QMT8" s="473"/>
      <c r="QMU8" s="473"/>
      <c r="QMV8" s="473"/>
      <c r="QMW8" s="473"/>
      <c r="QMX8" s="473"/>
      <c r="QMY8" s="473"/>
      <c r="QMZ8" s="473"/>
      <c r="QNA8" s="473"/>
      <c r="QNB8" s="473"/>
      <c r="QNC8" s="473"/>
      <c r="QND8" s="473"/>
      <c r="QNE8" s="473"/>
      <c r="QNF8" s="473"/>
      <c r="QNG8" s="473"/>
      <c r="QNH8" s="473"/>
      <c r="QNI8" s="473"/>
      <c r="QNJ8" s="473"/>
      <c r="QNK8" s="473"/>
      <c r="QNL8" s="473"/>
      <c r="QNM8" s="473"/>
      <c r="QNN8" s="473"/>
      <c r="QNO8" s="473"/>
      <c r="QNP8" s="473"/>
      <c r="QNQ8" s="473"/>
      <c r="QNR8" s="473"/>
      <c r="QNS8" s="473"/>
      <c r="QNT8" s="473"/>
      <c r="QNU8" s="473"/>
      <c r="QNV8" s="473"/>
      <c r="QNW8" s="473"/>
      <c r="QNX8" s="473"/>
      <c r="QNY8" s="473"/>
      <c r="QNZ8" s="473"/>
      <c r="QOA8" s="473"/>
      <c r="QOB8" s="473"/>
      <c r="QOC8" s="473"/>
      <c r="QOD8" s="473"/>
      <c r="QOE8" s="473"/>
      <c r="QOF8" s="473"/>
      <c r="QOG8" s="473"/>
      <c r="QOH8" s="473"/>
      <c r="QOI8" s="473"/>
      <c r="QOJ8" s="473"/>
      <c r="QOK8" s="473"/>
      <c r="QOL8" s="473"/>
      <c r="QOM8" s="473"/>
      <c r="QON8" s="473"/>
      <c r="QOO8" s="473"/>
      <c r="QOP8" s="473"/>
      <c r="QOQ8" s="473"/>
      <c r="QOR8" s="473"/>
      <c r="QOS8" s="473"/>
      <c r="QOT8" s="473"/>
      <c r="QOU8" s="473"/>
      <c r="QOV8" s="473"/>
      <c r="QOW8" s="473"/>
      <c r="QOX8" s="473"/>
      <c r="QOY8" s="473"/>
      <c r="QOZ8" s="473"/>
      <c r="QPA8" s="473"/>
      <c r="QPB8" s="473"/>
      <c r="QPC8" s="473"/>
      <c r="QPD8" s="473"/>
      <c r="QPE8" s="473"/>
      <c r="QPF8" s="473"/>
      <c r="QPG8" s="473"/>
      <c r="QPH8" s="473"/>
      <c r="QPI8" s="473"/>
      <c r="QPJ8" s="473"/>
      <c r="QPK8" s="473"/>
      <c r="QPL8" s="473"/>
      <c r="QPM8" s="473"/>
      <c r="QPN8" s="473"/>
      <c r="QPO8" s="473"/>
      <c r="QPP8" s="473"/>
      <c r="QPQ8" s="473"/>
      <c r="QPR8" s="473"/>
      <c r="QPS8" s="473"/>
      <c r="QPT8" s="473"/>
      <c r="QPU8" s="473"/>
      <c r="QPV8" s="473"/>
      <c r="QPW8" s="473"/>
      <c r="QPX8" s="473"/>
      <c r="QPY8" s="473"/>
      <c r="QPZ8" s="473"/>
      <c r="QQA8" s="473"/>
      <c r="QQB8" s="473"/>
      <c r="QQC8" s="473"/>
      <c r="QQD8" s="473"/>
      <c r="QQE8" s="473"/>
      <c r="QQF8" s="473"/>
      <c r="QQG8" s="473"/>
      <c r="QQH8" s="473"/>
      <c r="QQI8" s="473"/>
      <c r="QQJ8" s="473"/>
      <c r="QQK8" s="473"/>
      <c r="QQL8" s="473"/>
      <c r="QQM8" s="473"/>
      <c r="QQN8" s="473"/>
      <c r="QQO8" s="473"/>
      <c r="QQP8" s="473"/>
      <c r="QQQ8" s="473"/>
      <c r="QQR8" s="473"/>
      <c r="QQS8" s="473"/>
      <c r="QQT8" s="473"/>
      <c r="QQU8" s="473"/>
      <c r="QQV8" s="473"/>
      <c r="QQW8" s="473"/>
      <c r="QQX8" s="473"/>
      <c r="QQY8" s="473"/>
      <c r="QQZ8" s="473"/>
      <c r="QRA8" s="473"/>
      <c r="QRB8" s="473"/>
      <c r="QRC8" s="473"/>
      <c r="QRD8" s="473"/>
      <c r="QRE8" s="473"/>
      <c r="QRF8" s="473"/>
      <c r="QRG8" s="473"/>
      <c r="QRH8" s="473"/>
      <c r="QRI8" s="473"/>
      <c r="QRJ8" s="473"/>
      <c r="QRK8" s="473"/>
      <c r="QRL8" s="473"/>
      <c r="QRM8" s="473"/>
      <c r="QRN8" s="473"/>
      <c r="QRO8" s="473"/>
      <c r="QRP8" s="473"/>
      <c r="QRQ8" s="473"/>
      <c r="QRR8" s="473"/>
      <c r="QRS8" s="473"/>
      <c r="QRT8" s="473"/>
      <c r="QRU8" s="473"/>
      <c r="QRV8" s="473"/>
      <c r="QRW8" s="473"/>
      <c r="QRX8" s="473"/>
      <c r="QRY8" s="473"/>
      <c r="QRZ8" s="473"/>
      <c r="QSA8" s="473"/>
      <c r="QSB8" s="473"/>
      <c r="QSC8" s="473"/>
      <c r="QSD8" s="473"/>
      <c r="QSE8" s="473"/>
      <c r="QSF8" s="473"/>
      <c r="QSG8" s="473"/>
      <c r="QSH8" s="473"/>
      <c r="QSI8" s="473"/>
      <c r="QSJ8" s="473"/>
      <c r="QSK8" s="473"/>
      <c r="QSL8" s="473"/>
      <c r="QSM8" s="473"/>
      <c r="QSN8" s="473"/>
      <c r="QSO8" s="473"/>
      <c r="QSP8" s="473"/>
      <c r="QSQ8" s="473"/>
      <c r="QSR8" s="473"/>
      <c r="QSS8" s="473"/>
      <c r="QST8" s="473"/>
      <c r="QSU8" s="473"/>
      <c r="QSV8" s="473"/>
      <c r="QSW8" s="473"/>
      <c r="QSX8" s="473"/>
      <c r="QSY8" s="473"/>
      <c r="QSZ8" s="473"/>
      <c r="QTA8" s="473"/>
      <c r="QTB8" s="473"/>
      <c r="QTC8" s="473"/>
      <c r="QTD8" s="473"/>
      <c r="QTE8" s="473"/>
      <c r="QTF8" s="473"/>
      <c r="QTG8" s="473"/>
      <c r="QTH8" s="473"/>
      <c r="QTI8" s="473"/>
      <c r="QTJ8" s="473"/>
      <c r="QTK8" s="473"/>
      <c r="QTL8" s="473"/>
      <c r="QTM8" s="473"/>
      <c r="QTN8" s="473"/>
      <c r="QTO8" s="473"/>
      <c r="QTP8" s="473"/>
      <c r="QTQ8" s="473"/>
      <c r="QTR8" s="473"/>
      <c r="QTS8" s="473"/>
      <c r="QTT8" s="473"/>
      <c r="QTU8" s="473"/>
      <c r="QTV8" s="473"/>
      <c r="QTW8" s="473"/>
      <c r="QTX8" s="473"/>
      <c r="QTY8" s="473"/>
      <c r="QTZ8" s="473"/>
      <c r="QUA8" s="473"/>
      <c r="QUB8" s="473"/>
      <c r="QUC8" s="473"/>
      <c r="QUD8" s="473"/>
      <c r="QUE8" s="473"/>
      <c r="QUF8" s="473"/>
      <c r="QUG8" s="473"/>
      <c r="QUH8" s="473"/>
      <c r="QUI8" s="473"/>
      <c r="QUJ8" s="473"/>
      <c r="QUK8" s="473"/>
      <c r="QUL8" s="473"/>
      <c r="QUM8" s="473"/>
      <c r="QUN8" s="473"/>
      <c r="QUO8" s="473"/>
      <c r="QUP8" s="473"/>
      <c r="QUQ8" s="473"/>
      <c r="QUR8" s="473"/>
      <c r="QUS8" s="473"/>
      <c r="QUT8" s="473"/>
      <c r="QUU8" s="473"/>
      <c r="QUV8" s="473"/>
      <c r="QUW8" s="473"/>
      <c r="QUX8" s="473"/>
      <c r="QUY8" s="473"/>
      <c r="QUZ8" s="473"/>
      <c r="QVA8" s="473"/>
      <c r="QVB8" s="473"/>
      <c r="QVC8" s="473"/>
      <c r="QVD8" s="473"/>
      <c r="QVE8" s="473"/>
      <c r="QVF8" s="473"/>
      <c r="QVG8" s="473"/>
      <c r="QVH8" s="473"/>
      <c r="QVI8" s="473"/>
      <c r="QVJ8" s="473"/>
      <c r="QVK8" s="473"/>
      <c r="QVL8" s="473"/>
      <c r="QVM8" s="473"/>
      <c r="QVN8" s="473"/>
      <c r="QVO8" s="473"/>
      <c r="QVP8" s="473"/>
      <c r="QVQ8" s="473"/>
      <c r="QVR8" s="473"/>
      <c r="QVS8" s="473"/>
      <c r="QVT8" s="473"/>
      <c r="QVU8" s="473"/>
      <c r="QVV8" s="473"/>
      <c r="QVW8" s="473"/>
      <c r="QVX8" s="473"/>
      <c r="QVY8" s="473"/>
      <c r="QVZ8" s="473"/>
      <c r="QWA8" s="473"/>
      <c r="QWB8" s="473"/>
      <c r="QWC8" s="473"/>
      <c r="QWD8" s="473"/>
      <c r="QWE8" s="473"/>
      <c r="QWF8" s="473"/>
      <c r="QWG8" s="473"/>
      <c r="QWH8" s="473"/>
      <c r="QWI8" s="473"/>
      <c r="QWJ8" s="473"/>
      <c r="QWK8" s="473"/>
      <c r="QWL8" s="473"/>
      <c r="QWM8" s="473"/>
      <c r="QWN8" s="473"/>
      <c r="QWO8" s="473"/>
      <c r="QWP8" s="473"/>
      <c r="QWQ8" s="473"/>
      <c r="QWR8" s="473"/>
      <c r="QWS8" s="473"/>
      <c r="QWT8" s="473"/>
      <c r="QWU8" s="473"/>
      <c r="QWV8" s="473"/>
      <c r="QWW8" s="473"/>
      <c r="QWX8" s="473"/>
      <c r="QWY8" s="473"/>
      <c r="QWZ8" s="473"/>
      <c r="QXA8" s="473"/>
      <c r="QXB8" s="473"/>
      <c r="QXC8" s="473"/>
      <c r="QXD8" s="473"/>
      <c r="QXE8" s="473"/>
      <c r="QXF8" s="473"/>
      <c r="QXG8" s="473"/>
      <c r="QXH8" s="473"/>
      <c r="QXI8" s="473"/>
      <c r="QXJ8" s="473"/>
      <c r="QXK8" s="473"/>
      <c r="QXL8" s="473"/>
      <c r="QXM8" s="473"/>
      <c r="QXN8" s="473"/>
      <c r="QXO8" s="473"/>
      <c r="QXP8" s="473"/>
      <c r="QXQ8" s="473"/>
      <c r="QXR8" s="473"/>
      <c r="QXS8" s="473"/>
      <c r="QXT8" s="473"/>
      <c r="QXU8" s="473"/>
      <c r="QXV8" s="473"/>
      <c r="QXW8" s="473"/>
      <c r="QXX8" s="473"/>
      <c r="QXY8" s="473"/>
      <c r="QXZ8" s="473"/>
      <c r="QYA8" s="473"/>
      <c r="QYB8" s="473"/>
      <c r="QYC8" s="473"/>
      <c r="QYD8" s="473"/>
      <c r="QYE8" s="473"/>
      <c r="QYF8" s="473"/>
      <c r="QYG8" s="473"/>
      <c r="QYH8" s="473"/>
      <c r="QYI8" s="473"/>
      <c r="QYJ8" s="473"/>
      <c r="QYK8" s="473"/>
      <c r="QYL8" s="473"/>
      <c r="QYM8" s="473"/>
      <c r="QYN8" s="473"/>
      <c r="QYO8" s="473"/>
      <c r="QYP8" s="473"/>
      <c r="QYQ8" s="473"/>
      <c r="QYR8" s="473"/>
      <c r="QYS8" s="473"/>
      <c r="QYT8" s="473"/>
      <c r="QYU8" s="473"/>
      <c r="QYV8" s="473"/>
      <c r="QYW8" s="473"/>
      <c r="QYX8" s="473"/>
      <c r="QYY8" s="473"/>
      <c r="QYZ8" s="473"/>
      <c r="QZA8" s="473"/>
      <c r="QZB8" s="473"/>
      <c r="QZC8" s="473"/>
      <c r="QZD8" s="473"/>
      <c r="QZE8" s="473"/>
      <c r="QZF8" s="473"/>
      <c r="QZG8" s="473"/>
      <c r="QZH8" s="473"/>
      <c r="QZI8" s="473"/>
      <c r="QZJ8" s="473"/>
      <c r="QZK8" s="473"/>
      <c r="QZL8" s="473"/>
      <c r="QZM8" s="473"/>
      <c r="QZN8" s="473"/>
      <c r="QZO8" s="473"/>
      <c r="QZP8" s="473"/>
      <c r="QZQ8" s="473"/>
      <c r="QZR8" s="473"/>
      <c r="QZS8" s="473"/>
      <c r="QZT8" s="473"/>
      <c r="QZU8" s="473"/>
      <c r="QZV8" s="473"/>
      <c r="QZW8" s="473"/>
      <c r="QZX8" s="473"/>
      <c r="QZY8" s="473"/>
      <c r="QZZ8" s="473"/>
      <c r="RAA8" s="473"/>
      <c r="RAB8" s="473"/>
      <c r="RAC8" s="473"/>
      <c r="RAD8" s="473"/>
      <c r="RAE8" s="473"/>
      <c r="RAF8" s="473"/>
      <c r="RAG8" s="473"/>
      <c r="RAH8" s="473"/>
      <c r="RAI8" s="473"/>
      <c r="RAJ8" s="473"/>
      <c r="RAK8" s="473"/>
      <c r="RAL8" s="473"/>
      <c r="RAM8" s="473"/>
      <c r="RAN8" s="473"/>
      <c r="RAO8" s="473"/>
      <c r="RAP8" s="473"/>
      <c r="RAQ8" s="473"/>
      <c r="RAR8" s="473"/>
      <c r="RAS8" s="473"/>
      <c r="RAT8" s="473"/>
      <c r="RAU8" s="473"/>
      <c r="RAV8" s="473"/>
      <c r="RAW8" s="473"/>
      <c r="RAX8" s="473"/>
      <c r="RAY8" s="473"/>
      <c r="RAZ8" s="473"/>
      <c r="RBA8" s="473"/>
      <c r="RBB8" s="473"/>
      <c r="RBC8" s="473"/>
      <c r="RBD8" s="473"/>
      <c r="RBE8" s="473"/>
      <c r="RBF8" s="473"/>
      <c r="RBG8" s="473"/>
      <c r="RBH8" s="473"/>
      <c r="RBI8" s="473"/>
      <c r="RBJ8" s="473"/>
      <c r="RBK8" s="473"/>
      <c r="RBL8" s="473"/>
      <c r="RBM8" s="473"/>
      <c r="RBN8" s="473"/>
      <c r="RBO8" s="473"/>
      <c r="RBP8" s="473"/>
      <c r="RBQ8" s="473"/>
      <c r="RBR8" s="473"/>
      <c r="RBS8" s="473"/>
      <c r="RBT8" s="473"/>
      <c r="RBU8" s="473"/>
      <c r="RBV8" s="473"/>
      <c r="RBW8" s="473"/>
      <c r="RBX8" s="473"/>
      <c r="RBY8" s="473"/>
      <c r="RBZ8" s="473"/>
      <c r="RCA8" s="473"/>
      <c r="RCB8" s="473"/>
      <c r="RCC8" s="473"/>
      <c r="RCD8" s="473"/>
      <c r="RCE8" s="473"/>
      <c r="RCF8" s="473"/>
      <c r="RCG8" s="473"/>
      <c r="RCH8" s="473"/>
      <c r="RCI8" s="473"/>
      <c r="RCJ8" s="473"/>
      <c r="RCK8" s="473"/>
      <c r="RCL8" s="473"/>
      <c r="RCM8" s="473"/>
      <c r="RCN8" s="473"/>
      <c r="RCO8" s="473"/>
      <c r="RCP8" s="473"/>
      <c r="RCQ8" s="473"/>
      <c r="RCR8" s="473"/>
      <c r="RCS8" s="473"/>
      <c r="RCT8" s="473"/>
      <c r="RCU8" s="473"/>
      <c r="RCV8" s="473"/>
      <c r="RCW8" s="473"/>
      <c r="RCX8" s="473"/>
      <c r="RCY8" s="473"/>
      <c r="RCZ8" s="473"/>
      <c r="RDA8" s="473"/>
      <c r="RDB8" s="473"/>
      <c r="RDC8" s="473"/>
      <c r="RDD8" s="473"/>
      <c r="RDE8" s="473"/>
      <c r="RDF8" s="473"/>
      <c r="RDG8" s="473"/>
      <c r="RDH8" s="473"/>
      <c r="RDI8" s="473"/>
      <c r="RDJ8" s="473"/>
      <c r="RDK8" s="473"/>
      <c r="RDL8" s="473"/>
      <c r="RDM8" s="473"/>
      <c r="RDN8" s="473"/>
      <c r="RDO8" s="473"/>
      <c r="RDP8" s="473"/>
      <c r="RDQ8" s="473"/>
      <c r="RDR8" s="473"/>
      <c r="RDS8" s="473"/>
      <c r="RDT8" s="473"/>
      <c r="RDU8" s="473"/>
      <c r="RDV8" s="473"/>
      <c r="RDW8" s="473"/>
      <c r="RDX8" s="473"/>
      <c r="RDY8" s="473"/>
      <c r="RDZ8" s="473"/>
      <c r="REA8" s="473"/>
      <c r="REB8" s="473"/>
      <c r="REC8" s="473"/>
      <c r="RED8" s="473"/>
      <c r="REE8" s="473"/>
      <c r="REF8" s="473"/>
      <c r="REG8" s="473"/>
      <c r="REH8" s="473"/>
      <c r="REI8" s="473"/>
      <c r="REJ8" s="473"/>
      <c r="REK8" s="473"/>
      <c r="REL8" s="473"/>
      <c r="REM8" s="473"/>
      <c r="REN8" s="473"/>
      <c r="REO8" s="473"/>
      <c r="REP8" s="473"/>
      <c r="REQ8" s="473"/>
      <c r="RER8" s="473"/>
      <c r="RES8" s="473"/>
      <c r="RET8" s="473"/>
      <c r="REU8" s="473"/>
      <c r="REV8" s="473"/>
      <c r="REW8" s="473"/>
      <c r="REX8" s="473"/>
      <c r="REY8" s="473"/>
      <c r="REZ8" s="473"/>
      <c r="RFA8" s="473"/>
      <c r="RFB8" s="473"/>
      <c r="RFC8" s="473"/>
      <c r="RFD8" s="473"/>
      <c r="RFE8" s="473"/>
      <c r="RFF8" s="473"/>
      <c r="RFG8" s="473"/>
      <c r="RFH8" s="473"/>
      <c r="RFI8" s="473"/>
      <c r="RFJ8" s="473"/>
      <c r="RFK8" s="473"/>
      <c r="RFL8" s="473"/>
      <c r="RFM8" s="473"/>
      <c r="RFN8" s="473"/>
      <c r="RFO8" s="473"/>
      <c r="RFP8" s="473"/>
      <c r="RFQ8" s="473"/>
      <c r="RFR8" s="473"/>
      <c r="RFS8" s="473"/>
      <c r="RFT8" s="473"/>
      <c r="RFU8" s="473"/>
      <c r="RFV8" s="473"/>
      <c r="RFW8" s="473"/>
      <c r="RFX8" s="473"/>
      <c r="RFY8" s="473"/>
      <c r="RFZ8" s="473"/>
      <c r="RGA8" s="473"/>
      <c r="RGB8" s="473"/>
      <c r="RGC8" s="473"/>
      <c r="RGD8" s="473"/>
      <c r="RGE8" s="473"/>
      <c r="RGF8" s="473"/>
      <c r="RGG8" s="473"/>
      <c r="RGH8" s="473"/>
      <c r="RGI8" s="473"/>
      <c r="RGJ8" s="473"/>
      <c r="RGK8" s="473"/>
      <c r="RGL8" s="473"/>
      <c r="RGM8" s="473"/>
      <c r="RGN8" s="473"/>
      <c r="RGO8" s="473"/>
      <c r="RGP8" s="473"/>
      <c r="RGQ8" s="473"/>
      <c r="RGR8" s="473"/>
      <c r="RGS8" s="473"/>
      <c r="RGT8" s="473"/>
      <c r="RGU8" s="473"/>
      <c r="RGV8" s="473"/>
      <c r="RGW8" s="473"/>
      <c r="RGX8" s="473"/>
      <c r="RGY8" s="473"/>
      <c r="RGZ8" s="473"/>
      <c r="RHA8" s="473"/>
      <c r="RHB8" s="473"/>
      <c r="RHC8" s="473"/>
      <c r="RHD8" s="473"/>
      <c r="RHE8" s="473"/>
      <c r="RHF8" s="473"/>
      <c r="RHG8" s="473"/>
      <c r="RHH8" s="473"/>
      <c r="RHI8" s="473"/>
      <c r="RHJ8" s="473"/>
      <c r="RHK8" s="473"/>
      <c r="RHL8" s="473"/>
      <c r="RHM8" s="473"/>
      <c r="RHN8" s="473"/>
      <c r="RHO8" s="473"/>
      <c r="RHP8" s="473"/>
      <c r="RHQ8" s="473"/>
      <c r="RHR8" s="473"/>
      <c r="RHS8" s="473"/>
      <c r="RHT8" s="473"/>
      <c r="RHU8" s="473"/>
      <c r="RHV8" s="473"/>
      <c r="RHW8" s="473"/>
      <c r="RHX8" s="473"/>
      <c r="RHY8" s="473"/>
      <c r="RHZ8" s="473"/>
      <c r="RIA8" s="473"/>
      <c r="RIB8" s="473"/>
      <c r="RIC8" s="473"/>
      <c r="RID8" s="473"/>
      <c r="RIE8" s="473"/>
      <c r="RIF8" s="473"/>
      <c r="RIG8" s="473"/>
      <c r="RIH8" s="473"/>
      <c r="RII8" s="473"/>
      <c r="RIJ8" s="473"/>
      <c r="RIK8" s="473"/>
      <c r="RIL8" s="473"/>
      <c r="RIM8" s="473"/>
      <c r="RIN8" s="473"/>
      <c r="RIO8" s="473"/>
      <c r="RIP8" s="473"/>
      <c r="RIQ8" s="473"/>
      <c r="RIR8" s="473"/>
      <c r="RIS8" s="473"/>
      <c r="RIT8" s="473"/>
      <c r="RIU8" s="473"/>
      <c r="RIV8" s="473"/>
      <c r="RIW8" s="473"/>
      <c r="RIX8" s="473"/>
      <c r="RIY8" s="473"/>
      <c r="RIZ8" s="473"/>
      <c r="RJA8" s="473"/>
      <c r="RJB8" s="473"/>
      <c r="RJC8" s="473"/>
      <c r="RJD8" s="473"/>
      <c r="RJE8" s="473"/>
      <c r="RJF8" s="473"/>
      <c r="RJG8" s="473"/>
      <c r="RJH8" s="473"/>
      <c r="RJI8" s="473"/>
      <c r="RJJ8" s="473"/>
      <c r="RJK8" s="473"/>
      <c r="RJL8" s="473"/>
      <c r="RJM8" s="473"/>
      <c r="RJN8" s="473"/>
      <c r="RJO8" s="473"/>
      <c r="RJP8" s="473"/>
      <c r="RJQ8" s="473"/>
      <c r="RJR8" s="473"/>
      <c r="RJS8" s="473"/>
      <c r="RJT8" s="473"/>
      <c r="RJU8" s="473"/>
      <c r="RJV8" s="473"/>
      <c r="RJW8" s="473"/>
      <c r="RJX8" s="473"/>
      <c r="RJY8" s="473"/>
      <c r="RJZ8" s="473"/>
      <c r="RKA8" s="473"/>
      <c r="RKB8" s="473"/>
      <c r="RKC8" s="473"/>
      <c r="RKD8" s="473"/>
      <c r="RKE8" s="473"/>
      <c r="RKF8" s="473"/>
      <c r="RKG8" s="473"/>
      <c r="RKH8" s="473"/>
      <c r="RKI8" s="473"/>
      <c r="RKJ8" s="473"/>
      <c r="RKK8" s="473"/>
      <c r="RKL8" s="473"/>
      <c r="RKM8" s="473"/>
      <c r="RKN8" s="473"/>
      <c r="RKO8" s="473"/>
      <c r="RKP8" s="473"/>
      <c r="RKQ8" s="473"/>
      <c r="RKR8" s="473"/>
      <c r="RKS8" s="473"/>
      <c r="RKT8" s="473"/>
      <c r="RKU8" s="473"/>
      <c r="RKV8" s="473"/>
      <c r="RKW8" s="473"/>
      <c r="RKX8" s="473"/>
      <c r="RKY8" s="473"/>
      <c r="RKZ8" s="473"/>
      <c r="RLA8" s="473"/>
      <c r="RLB8" s="473"/>
      <c r="RLC8" s="473"/>
      <c r="RLD8" s="473"/>
      <c r="RLE8" s="473"/>
      <c r="RLF8" s="473"/>
      <c r="RLG8" s="473"/>
      <c r="RLH8" s="473"/>
      <c r="RLI8" s="473"/>
      <c r="RLJ8" s="473"/>
      <c r="RLK8" s="473"/>
      <c r="RLL8" s="473"/>
      <c r="RLM8" s="473"/>
      <c r="RLN8" s="473"/>
      <c r="RLO8" s="473"/>
      <c r="RLP8" s="473"/>
      <c r="RLQ8" s="473"/>
      <c r="RLR8" s="473"/>
      <c r="RLS8" s="473"/>
      <c r="RLT8" s="473"/>
      <c r="RLU8" s="473"/>
      <c r="RLV8" s="473"/>
      <c r="RLW8" s="473"/>
      <c r="RLX8" s="473"/>
      <c r="RLY8" s="473"/>
      <c r="RLZ8" s="473"/>
      <c r="RMA8" s="473"/>
      <c r="RMB8" s="473"/>
      <c r="RMC8" s="473"/>
      <c r="RMD8" s="473"/>
      <c r="RME8" s="473"/>
      <c r="RMF8" s="473"/>
      <c r="RMG8" s="473"/>
      <c r="RMH8" s="473"/>
      <c r="RMI8" s="473"/>
      <c r="RMJ8" s="473"/>
      <c r="RMK8" s="473"/>
      <c r="RML8" s="473"/>
      <c r="RMM8" s="473"/>
      <c r="RMN8" s="473"/>
      <c r="RMO8" s="473"/>
      <c r="RMP8" s="473"/>
      <c r="RMQ8" s="473"/>
      <c r="RMR8" s="473"/>
      <c r="RMS8" s="473"/>
      <c r="RMT8" s="473"/>
      <c r="RMU8" s="473"/>
      <c r="RMV8" s="473"/>
      <c r="RMW8" s="473"/>
      <c r="RMX8" s="473"/>
      <c r="RMY8" s="473"/>
      <c r="RMZ8" s="473"/>
      <c r="RNA8" s="473"/>
      <c r="RNB8" s="473"/>
      <c r="RNC8" s="473"/>
      <c r="RND8" s="473"/>
      <c r="RNE8" s="473"/>
      <c r="RNF8" s="473"/>
      <c r="RNG8" s="473"/>
      <c r="RNH8" s="473"/>
      <c r="RNI8" s="473"/>
      <c r="RNJ8" s="473"/>
      <c r="RNK8" s="473"/>
      <c r="RNL8" s="473"/>
      <c r="RNM8" s="473"/>
      <c r="RNN8" s="473"/>
      <c r="RNO8" s="473"/>
      <c r="RNP8" s="473"/>
      <c r="RNQ8" s="473"/>
      <c r="RNR8" s="473"/>
      <c r="RNS8" s="473"/>
      <c r="RNT8" s="473"/>
      <c r="RNU8" s="473"/>
      <c r="RNV8" s="473"/>
      <c r="RNW8" s="473"/>
      <c r="RNX8" s="473"/>
      <c r="RNY8" s="473"/>
      <c r="RNZ8" s="473"/>
      <c r="ROA8" s="473"/>
      <c r="ROB8" s="473"/>
      <c r="ROC8" s="473"/>
      <c r="ROD8" s="473"/>
      <c r="ROE8" s="473"/>
      <c r="ROF8" s="473"/>
      <c r="ROG8" s="473"/>
      <c r="ROH8" s="473"/>
      <c r="ROI8" s="473"/>
      <c r="ROJ8" s="473"/>
      <c r="ROK8" s="473"/>
      <c r="ROL8" s="473"/>
      <c r="ROM8" s="473"/>
      <c r="RON8" s="473"/>
      <c r="ROO8" s="473"/>
      <c r="ROP8" s="473"/>
      <c r="ROQ8" s="473"/>
      <c r="ROR8" s="473"/>
      <c r="ROS8" s="473"/>
      <c r="ROT8" s="473"/>
      <c r="ROU8" s="473"/>
      <c r="ROV8" s="473"/>
      <c r="ROW8" s="473"/>
      <c r="ROX8" s="473"/>
      <c r="ROY8" s="473"/>
      <c r="ROZ8" s="473"/>
      <c r="RPA8" s="473"/>
      <c r="RPB8" s="473"/>
      <c r="RPC8" s="473"/>
      <c r="RPD8" s="473"/>
      <c r="RPE8" s="473"/>
      <c r="RPF8" s="473"/>
      <c r="RPG8" s="473"/>
      <c r="RPH8" s="473"/>
      <c r="RPI8" s="473"/>
      <c r="RPJ8" s="473"/>
      <c r="RPK8" s="473"/>
      <c r="RPL8" s="473"/>
      <c r="RPM8" s="473"/>
      <c r="RPN8" s="473"/>
      <c r="RPO8" s="473"/>
      <c r="RPP8" s="473"/>
      <c r="RPQ8" s="473"/>
      <c r="RPR8" s="473"/>
      <c r="RPS8" s="473"/>
      <c r="RPT8" s="473"/>
      <c r="RPU8" s="473"/>
      <c r="RPV8" s="473"/>
      <c r="RPW8" s="473"/>
      <c r="RPX8" s="473"/>
      <c r="RPY8" s="473"/>
      <c r="RPZ8" s="473"/>
      <c r="RQA8" s="473"/>
      <c r="RQB8" s="473"/>
      <c r="RQC8" s="473"/>
      <c r="RQD8" s="473"/>
      <c r="RQE8" s="473"/>
      <c r="RQF8" s="473"/>
      <c r="RQG8" s="473"/>
      <c r="RQH8" s="473"/>
      <c r="RQI8" s="473"/>
      <c r="RQJ8" s="473"/>
      <c r="RQK8" s="473"/>
      <c r="RQL8" s="473"/>
      <c r="RQM8" s="473"/>
      <c r="RQN8" s="473"/>
      <c r="RQO8" s="473"/>
      <c r="RQP8" s="473"/>
      <c r="RQQ8" s="473"/>
      <c r="RQR8" s="473"/>
      <c r="RQS8" s="473"/>
      <c r="RQT8" s="473"/>
      <c r="RQU8" s="473"/>
      <c r="RQV8" s="473"/>
      <c r="RQW8" s="473"/>
      <c r="RQX8" s="473"/>
      <c r="RQY8" s="473"/>
      <c r="RQZ8" s="473"/>
      <c r="RRA8" s="473"/>
      <c r="RRB8" s="473"/>
      <c r="RRC8" s="473"/>
      <c r="RRD8" s="473"/>
      <c r="RRE8" s="473"/>
      <c r="RRF8" s="473"/>
      <c r="RRG8" s="473"/>
      <c r="RRH8" s="473"/>
      <c r="RRI8" s="473"/>
      <c r="RRJ8" s="473"/>
      <c r="RRK8" s="473"/>
      <c r="RRL8" s="473"/>
      <c r="RRM8" s="473"/>
      <c r="RRN8" s="473"/>
      <c r="RRO8" s="473"/>
      <c r="RRP8" s="473"/>
      <c r="RRQ8" s="473"/>
      <c r="RRR8" s="473"/>
      <c r="RRS8" s="473"/>
      <c r="RRT8" s="473"/>
      <c r="RRU8" s="473"/>
      <c r="RRV8" s="473"/>
      <c r="RRW8" s="473"/>
      <c r="RRX8" s="473"/>
      <c r="RRY8" s="473"/>
      <c r="RRZ8" s="473"/>
      <c r="RSA8" s="473"/>
      <c r="RSB8" s="473"/>
      <c r="RSC8" s="473"/>
      <c r="RSD8" s="473"/>
      <c r="RSE8" s="473"/>
      <c r="RSF8" s="473"/>
      <c r="RSG8" s="473"/>
      <c r="RSH8" s="473"/>
      <c r="RSI8" s="473"/>
      <c r="RSJ8" s="473"/>
      <c r="RSK8" s="473"/>
      <c r="RSL8" s="473"/>
      <c r="RSM8" s="473"/>
      <c r="RSN8" s="473"/>
      <c r="RSO8" s="473"/>
      <c r="RSP8" s="473"/>
      <c r="RSQ8" s="473"/>
      <c r="RSR8" s="473"/>
      <c r="RSS8" s="473"/>
      <c r="RST8" s="473"/>
      <c r="RSU8" s="473"/>
      <c r="RSV8" s="473"/>
      <c r="RSW8" s="473"/>
      <c r="RSX8" s="473"/>
      <c r="RSY8" s="473"/>
      <c r="RSZ8" s="473"/>
      <c r="RTA8" s="473"/>
      <c r="RTB8" s="473"/>
      <c r="RTC8" s="473"/>
      <c r="RTD8" s="473"/>
      <c r="RTE8" s="473"/>
      <c r="RTF8" s="473"/>
      <c r="RTG8" s="473"/>
      <c r="RTH8" s="473"/>
      <c r="RTI8" s="473"/>
      <c r="RTJ8" s="473"/>
      <c r="RTK8" s="473"/>
      <c r="RTL8" s="473"/>
      <c r="RTM8" s="473"/>
      <c r="RTN8" s="473"/>
      <c r="RTO8" s="473"/>
      <c r="RTP8" s="473"/>
      <c r="RTQ8" s="473"/>
      <c r="RTR8" s="473"/>
      <c r="RTS8" s="473"/>
      <c r="RTT8" s="473"/>
      <c r="RTU8" s="473"/>
      <c r="RTV8" s="473"/>
      <c r="RTW8" s="473"/>
      <c r="RTX8" s="473"/>
      <c r="RTY8" s="473"/>
      <c r="RTZ8" s="473"/>
      <c r="RUA8" s="473"/>
      <c r="RUB8" s="473"/>
      <c r="RUC8" s="473"/>
      <c r="RUD8" s="473"/>
      <c r="RUE8" s="473"/>
      <c r="RUF8" s="473"/>
      <c r="RUG8" s="473"/>
      <c r="RUH8" s="473"/>
      <c r="RUI8" s="473"/>
      <c r="RUJ8" s="473"/>
      <c r="RUK8" s="473"/>
      <c r="RUL8" s="473"/>
      <c r="RUM8" s="473"/>
      <c r="RUN8" s="473"/>
      <c r="RUO8" s="473"/>
      <c r="RUP8" s="473"/>
      <c r="RUQ8" s="473"/>
      <c r="RUR8" s="473"/>
      <c r="RUS8" s="473"/>
      <c r="RUT8" s="473"/>
      <c r="RUU8" s="473"/>
      <c r="RUV8" s="473"/>
      <c r="RUW8" s="473"/>
      <c r="RUX8" s="473"/>
      <c r="RUY8" s="473"/>
      <c r="RUZ8" s="473"/>
      <c r="RVA8" s="473"/>
      <c r="RVB8" s="473"/>
      <c r="RVC8" s="473"/>
      <c r="RVD8" s="473"/>
      <c r="RVE8" s="473"/>
      <c r="RVF8" s="473"/>
      <c r="RVG8" s="473"/>
      <c r="RVH8" s="473"/>
      <c r="RVI8" s="473"/>
      <c r="RVJ8" s="473"/>
      <c r="RVK8" s="473"/>
      <c r="RVL8" s="473"/>
      <c r="RVM8" s="473"/>
      <c r="RVN8" s="473"/>
      <c r="RVO8" s="473"/>
      <c r="RVP8" s="473"/>
      <c r="RVQ8" s="473"/>
      <c r="RVR8" s="473"/>
      <c r="RVS8" s="473"/>
      <c r="RVT8" s="473"/>
      <c r="RVU8" s="473"/>
      <c r="RVV8" s="473"/>
      <c r="RVW8" s="473"/>
      <c r="RVX8" s="473"/>
      <c r="RVY8" s="473"/>
      <c r="RVZ8" s="473"/>
      <c r="RWA8" s="473"/>
      <c r="RWB8" s="473"/>
      <c r="RWC8" s="473"/>
      <c r="RWD8" s="473"/>
      <c r="RWE8" s="473"/>
      <c r="RWF8" s="473"/>
      <c r="RWG8" s="473"/>
      <c r="RWH8" s="473"/>
      <c r="RWI8" s="473"/>
      <c r="RWJ8" s="473"/>
      <c r="RWK8" s="473"/>
      <c r="RWL8" s="473"/>
      <c r="RWM8" s="473"/>
      <c r="RWN8" s="473"/>
      <c r="RWO8" s="473"/>
      <c r="RWP8" s="473"/>
      <c r="RWQ8" s="473"/>
      <c r="RWR8" s="473"/>
      <c r="RWS8" s="473"/>
      <c r="RWT8" s="473"/>
      <c r="RWU8" s="473"/>
      <c r="RWV8" s="473"/>
      <c r="RWW8" s="473"/>
      <c r="RWX8" s="473"/>
      <c r="RWY8" s="473"/>
      <c r="RWZ8" s="473"/>
      <c r="RXA8" s="473"/>
      <c r="RXB8" s="473"/>
      <c r="RXC8" s="473"/>
      <c r="RXD8" s="473"/>
      <c r="RXE8" s="473"/>
      <c r="RXF8" s="473"/>
      <c r="RXG8" s="473"/>
      <c r="RXH8" s="473"/>
      <c r="RXI8" s="473"/>
      <c r="RXJ8" s="473"/>
      <c r="RXK8" s="473"/>
      <c r="RXL8" s="473"/>
      <c r="RXM8" s="473"/>
      <c r="RXN8" s="473"/>
      <c r="RXO8" s="473"/>
      <c r="RXP8" s="473"/>
      <c r="RXQ8" s="473"/>
      <c r="RXR8" s="473"/>
      <c r="RXS8" s="473"/>
      <c r="RXT8" s="473"/>
      <c r="RXU8" s="473"/>
      <c r="RXV8" s="473"/>
      <c r="RXW8" s="473"/>
      <c r="RXX8" s="473"/>
      <c r="RXY8" s="473"/>
      <c r="RXZ8" s="473"/>
      <c r="RYA8" s="473"/>
      <c r="RYB8" s="473"/>
      <c r="RYC8" s="473"/>
      <c r="RYD8" s="473"/>
      <c r="RYE8" s="473"/>
      <c r="RYF8" s="473"/>
      <c r="RYG8" s="473"/>
      <c r="RYH8" s="473"/>
      <c r="RYI8" s="473"/>
      <c r="RYJ8" s="473"/>
      <c r="RYK8" s="473"/>
      <c r="RYL8" s="473"/>
      <c r="RYM8" s="473"/>
      <c r="RYN8" s="473"/>
      <c r="RYO8" s="473"/>
      <c r="RYP8" s="473"/>
      <c r="RYQ8" s="473"/>
      <c r="RYR8" s="473"/>
      <c r="RYS8" s="473"/>
      <c r="RYT8" s="473"/>
      <c r="RYU8" s="473"/>
      <c r="RYV8" s="473"/>
      <c r="RYW8" s="473"/>
      <c r="RYX8" s="473"/>
      <c r="RYY8" s="473"/>
      <c r="RYZ8" s="473"/>
      <c r="RZA8" s="473"/>
      <c r="RZB8" s="473"/>
      <c r="RZC8" s="473"/>
      <c r="RZD8" s="473"/>
      <c r="RZE8" s="473"/>
      <c r="RZF8" s="473"/>
      <c r="RZG8" s="473"/>
      <c r="RZH8" s="473"/>
      <c r="RZI8" s="473"/>
      <c r="RZJ8" s="473"/>
      <c r="RZK8" s="473"/>
      <c r="RZL8" s="473"/>
      <c r="RZM8" s="473"/>
      <c r="RZN8" s="473"/>
      <c r="RZO8" s="473"/>
      <c r="RZP8" s="473"/>
      <c r="RZQ8" s="473"/>
      <c r="RZR8" s="473"/>
      <c r="RZS8" s="473"/>
      <c r="RZT8" s="473"/>
      <c r="RZU8" s="473"/>
      <c r="RZV8" s="473"/>
      <c r="RZW8" s="473"/>
      <c r="RZX8" s="473"/>
      <c r="RZY8" s="473"/>
      <c r="RZZ8" s="473"/>
      <c r="SAA8" s="473"/>
      <c r="SAB8" s="473"/>
      <c r="SAC8" s="473"/>
      <c r="SAD8" s="473"/>
      <c r="SAE8" s="473"/>
      <c r="SAF8" s="473"/>
      <c r="SAG8" s="473"/>
      <c r="SAH8" s="473"/>
      <c r="SAI8" s="473"/>
      <c r="SAJ8" s="473"/>
      <c r="SAK8" s="473"/>
      <c r="SAL8" s="473"/>
      <c r="SAM8" s="473"/>
      <c r="SAN8" s="473"/>
      <c r="SAO8" s="473"/>
      <c r="SAP8" s="473"/>
      <c r="SAQ8" s="473"/>
      <c r="SAR8" s="473"/>
      <c r="SAS8" s="473"/>
      <c r="SAT8" s="473"/>
      <c r="SAU8" s="473"/>
      <c r="SAV8" s="473"/>
      <c r="SAW8" s="473"/>
      <c r="SAX8" s="473"/>
      <c r="SAY8" s="473"/>
      <c r="SAZ8" s="473"/>
      <c r="SBA8" s="473"/>
      <c r="SBB8" s="473"/>
      <c r="SBC8" s="473"/>
      <c r="SBD8" s="473"/>
      <c r="SBE8" s="473"/>
      <c r="SBF8" s="473"/>
      <c r="SBG8" s="473"/>
      <c r="SBH8" s="473"/>
      <c r="SBI8" s="473"/>
      <c r="SBJ8" s="473"/>
      <c r="SBK8" s="473"/>
      <c r="SBL8" s="473"/>
      <c r="SBM8" s="473"/>
      <c r="SBN8" s="473"/>
      <c r="SBO8" s="473"/>
      <c r="SBP8" s="473"/>
      <c r="SBQ8" s="473"/>
      <c r="SBR8" s="473"/>
      <c r="SBS8" s="473"/>
      <c r="SBT8" s="473"/>
      <c r="SBU8" s="473"/>
      <c r="SBV8" s="473"/>
      <c r="SBW8" s="473"/>
      <c r="SBX8" s="473"/>
      <c r="SBY8" s="473"/>
      <c r="SBZ8" s="473"/>
      <c r="SCA8" s="473"/>
      <c r="SCB8" s="473"/>
      <c r="SCC8" s="473"/>
      <c r="SCD8" s="473"/>
      <c r="SCE8" s="473"/>
      <c r="SCF8" s="473"/>
      <c r="SCG8" s="473"/>
      <c r="SCH8" s="473"/>
      <c r="SCI8" s="473"/>
      <c r="SCJ8" s="473"/>
      <c r="SCK8" s="473"/>
      <c r="SCL8" s="473"/>
      <c r="SCM8" s="473"/>
      <c r="SCN8" s="473"/>
      <c r="SCO8" s="473"/>
      <c r="SCP8" s="473"/>
      <c r="SCQ8" s="473"/>
      <c r="SCR8" s="473"/>
      <c r="SCS8" s="473"/>
      <c r="SCT8" s="473"/>
      <c r="SCU8" s="473"/>
      <c r="SCV8" s="473"/>
      <c r="SCW8" s="473"/>
      <c r="SCX8" s="473"/>
      <c r="SCY8" s="473"/>
      <c r="SCZ8" s="473"/>
      <c r="SDA8" s="473"/>
      <c r="SDB8" s="473"/>
      <c r="SDC8" s="473"/>
      <c r="SDD8" s="473"/>
      <c r="SDE8" s="473"/>
      <c r="SDF8" s="473"/>
      <c r="SDG8" s="473"/>
      <c r="SDH8" s="473"/>
      <c r="SDI8" s="473"/>
      <c r="SDJ8" s="473"/>
      <c r="SDK8" s="473"/>
      <c r="SDL8" s="473"/>
      <c r="SDM8" s="473"/>
      <c r="SDN8" s="473"/>
      <c r="SDO8" s="473"/>
      <c r="SDP8" s="473"/>
      <c r="SDQ8" s="473"/>
      <c r="SDR8" s="473"/>
      <c r="SDS8" s="473"/>
      <c r="SDT8" s="473"/>
      <c r="SDU8" s="473"/>
      <c r="SDV8" s="473"/>
      <c r="SDW8" s="473"/>
      <c r="SDX8" s="473"/>
      <c r="SDY8" s="473"/>
      <c r="SDZ8" s="473"/>
      <c r="SEA8" s="473"/>
      <c r="SEB8" s="473"/>
      <c r="SEC8" s="473"/>
      <c r="SED8" s="473"/>
      <c r="SEE8" s="473"/>
      <c r="SEF8" s="473"/>
      <c r="SEG8" s="473"/>
      <c r="SEH8" s="473"/>
      <c r="SEI8" s="473"/>
      <c r="SEJ8" s="473"/>
      <c r="SEK8" s="473"/>
      <c r="SEL8" s="473"/>
      <c r="SEM8" s="473"/>
      <c r="SEN8" s="473"/>
      <c r="SEO8" s="473"/>
      <c r="SEP8" s="473"/>
      <c r="SEQ8" s="473"/>
      <c r="SER8" s="473"/>
      <c r="SES8" s="473"/>
      <c r="SET8" s="473"/>
      <c r="SEU8" s="473"/>
      <c r="SEV8" s="473"/>
      <c r="SEW8" s="473"/>
      <c r="SEX8" s="473"/>
      <c r="SEY8" s="473"/>
      <c r="SEZ8" s="473"/>
      <c r="SFA8" s="473"/>
      <c r="SFB8" s="473"/>
      <c r="SFC8" s="473"/>
      <c r="SFD8" s="473"/>
      <c r="SFE8" s="473"/>
      <c r="SFF8" s="473"/>
      <c r="SFG8" s="473"/>
      <c r="SFH8" s="473"/>
      <c r="SFI8" s="473"/>
      <c r="SFJ8" s="473"/>
      <c r="SFK8" s="473"/>
      <c r="SFL8" s="473"/>
      <c r="SFM8" s="473"/>
      <c r="SFN8" s="473"/>
      <c r="SFO8" s="473"/>
      <c r="SFP8" s="473"/>
      <c r="SFQ8" s="473"/>
      <c r="SFR8" s="473"/>
      <c r="SFS8" s="473"/>
      <c r="SFT8" s="473"/>
      <c r="SFU8" s="473"/>
      <c r="SFV8" s="473"/>
      <c r="SFW8" s="473"/>
      <c r="SFX8" s="473"/>
      <c r="SFY8" s="473"/>
      <c r="SFZ8" s="473"/>
      <c r="SGA8" s="473"/>
      <c r="SGB8" s="473"/>
      <c r="SGC8" s="473"/>
      <c r="SGD8" s="473"/>
      <c r="SGE8" s="473"/>
      <c r="SGF8" s="473"/>
      <c r="SGG8" s="473"/>
      <c r="SGH8" s="473"/>
      <c r="SGI8" s="473"/>
      <c r="SGJ8" s="473"/>
      <c r="SGK8" s="473"/>
      <c r="SGL8" s="473"/>
      <c r="SGM8" s="473"/>
      <c r="SGN8" s="473"/>
      <c r="SGO8" s="473"/>
      <c r="SGP8" s="473"/>
      <c r="SGQ8" s="473"/>
      <c r="SGR8" s="473"/>
      <c r="SGS8" s="473"/>
      <c r="SGT8" s="473"/>
      <c r="SGU8" s="473"/>
      <c r="SGV8" s="473"/>
      <c r="SGW8" s="473"/>
      <c r="SGX8" s="473"/>
      <c r="SGY8" s="473"/>
      <c r="SGZ8" s="473"/>
      <c r="SHA8" s="473"/>
      <c r="SHB8" s="473"/>
      <c r="SHC8" s="473"/>
      <c r="SHD8" s="473"/>
      <c r="SHE8" s="473"/>
      <c r="SHF8" s="473"/>
      <c r="SHG8" s="473"/>
      <c r="SHH8" s="473"/>
      <c r="SHI8" s="473"/>
      <c r="SHJ8" s="473"/>
      <c r="SHK8" s="473"/>
      <c r="SHL8" s="473"/>
      <c r="SHM8" s="473"/>
      <c r="SHN8" s="473"/>
      <c r="SHO8" s="473"/>
      <c r="SHP8" s="473"/>
      <c r="SHQ8" s="473"/>
      <c r="SHR8" s="473"/>
      <c r="SHS8" s="473"/>
      <c r="SHT8" s="473"/>
      <c r="SHU8" s="473"/>
      <c r="SHV8" s="473"/>
      <c r="SHW8" s="473"/>
      <c r="SHX8" s="473"/>
      <c r="SHY8" s="473"/>
      <c r="SHZ8" s="473"/>
      <c r="SIA8" s="473"/>
      <c r="SIB8" s="473"/>
      <c r="SIC8" s="473"/>
      <c r="SID8" s="473"/>
      <c r="SIE8" s="473"/>
      <c r="SIF8" s="473"/>
      <c r="SIG8" s="473"/>
      <c r="SIH8" s="473"/>
      <c r="SII8" s="473"/>
      <c r="SIJ8" s="473"/>
      <c r="SIK8" s="473"/>
      <c r="SIL8" s="473"/>
      <c r="SIM8" s="473"/>
      <c r="SIN8" s="473"/>
      <c r="SIO8" s="473"/>
      <c r="SIP8" s="473"/>
      <c r="SIQ8" s="473"/>
      <c r="SIR8" s="473"/>
      <c r="SIS8" s="473"/>
      <c r="SIT8" s="473"/>
      <c r="SIU8" s="473"/>
      <c r="SIV8" s="473"/>
      <c r="SIW8" s="473"/>
      <c r="SIX8" s="473"/>
      <c r="SIY8" s="473"/>
      <c r="SIZ8" s="473"/>
      <c r="SJA8" s="473"/>
      <c r="SJB8" s="473"/>
      <c r="SJC8" s="473"/>
      <c r="SJD8" s="473"/>
      <c r="SJE8" s="473"/>
      <c r="SJF8" s="473"/>
      <c r="SJG8" s="473"/>
      <c r="SJH8" s="473"/>
      <c r="SJI8" s="473"/>
      <c r="SJJ8" s="473"/>
      <c r="SJK8" s="473"/>
      <c r="SJL8" s="473"/>
      <c r="SJM8" s="473"/>
      <c r="SJN8" s="473"/>
      <c r="SJO8" s="473"/>
      <c r="SJP8" s="473"/>
      <c r="SJQ8" s="473"/>
      <c r="SJR8" s="473"/>
      <c r="SJS8" s="473"/>
      <c r="SJT8" s="473"/>
      <c r="SJU8" s="473"/>
      <c r="SJV8" s="473"/>
      <c r="SJW8" s="473"/>
      <c r="SJX8" s="473"/>
      <c r="SJY8" s="473"/>
      <c r="SJZ8" s="473"/>
      <c r="SKA8" s="473"/>
      <c r="SKB8" s="473"/>
      <c r="SKC8" s="473"/>
      <c r="SKD8" s="473"/>
      <c r="SKE8" s="473"/>
      <c r="SKF8" s="473"/>
      <c r="SKG8" s="473"/>
      <c r="SKH8" s="473"/>
      <c r="SKI8" s="473"/>
      <c r="SKJ8" s="473"/>
      <c r="SKK8" s="473"/>
      <c r="SKL8" s="473"/>
      <c r="SKM8" s="473"/>
      <c r="SKN8" s="473"/>
      <c r="SKO8" s="473"/>
      <c r="SKP8" s="473"/>
      <c r="SKQ8" s="473"/>
      <c r="SKR8" s="473"/>
      <c r="SKS8" s="473"/>
      <c r="SKT8" s="473"/>
      <c r="SKU8" s="473"/>
      <c r="SKV8" s="473"/>
      <c r="SKW8" s="473"/>
      <c r="SKX8" s="473"/>
      <c r="SKY8" s="473"/>
      <c r="SKZ8" s="473"/>
      <c r="SLA8" s="473"/>
      <c r="SLB8" s="473"/>
      <c r="SLC8" s="473"/>
      <c r="SLD8" s="473"/>
      <c r="SLE8" s="473"/>
      <c r="SLF8" s="473"/>
      <c r="SLG8" s="473"/>
      <c r="SLH8" s="473"/>
      <c r="SLI8" s="473"/>
      <c r="SLJ8" s="473"/>
      <c r="SLK8" s="473"/>
      <c r="SLL8" s="473"/>
      <c r="SLM8" s="473"/>
      <c r="SLN8" s="473"/>
      <c r="SLO8" s="473"/>
      <c r="SLP8" s="473"/>
      <c r="SLQ8" s="473"/>
      <c r="SLR8" s="473"/>
      <c r="SLS8" s="473"/>
      <c r="SLT8" s="473"/>
      <c r="SLU8" s="473"/>
      <c r="SLV8" s="473"/>
      <c r="SLW8" s="473"/>
      <c r="SLX8" s="473"/>
      <c r="SLY8" s="473"/>
      <c r="SLZ8" s="473"/>
      <c r="SMA8" s="473"/>
      <c r="SMB8" s="473"/>
      <c r="SMC8" s="473"/>
      <c r="SMD8" s="473"/>
      <c r="SME8" s="473"/>
      <c r="SMF8" s="473"/>
      <c r="SMG8" s="473"/>
      <c r="SMH8" s="473"/>
      <c r="SMI8" s="473"/>
      <c r="SMJ8" s="473"/>
      <c r="SMK8" s="473"/>
      <c r="SML8" s="473"/>
      <c r="SMM8" s="473"/>
      <c r="SMN8" s="473"/>
      <c r="SMO8" s="473"/>
      <c r="SMP8" s="473"/>
      <c r="SMQ8" s="473"/>
      <c r="SMR8" s="473"/>
      <c r="SMS8" s="473"/>
      <c r="SMT8" s="473"/>
      <c r="SMU8" s="473"/>
      <c r="SMV8" s="473"/>
      <c r="SMW8" s="473"/>
      <c r="SMX8" s="473"/>
      <c r="SMY8" s="473"/>
      <c r="SMZ8" s="473"/>
      <c r="SNA8" s="473"/>
      <c r="SNB8" s="473"/>
      <c r="SNC8" s="473"/>
      <c r="SND8" s="473"/>
      <c r="SNE8" s="473"/>
      <c r="SNF8" s="473"/>
      <c r="SNG8" s="473"/>
      <c r="SNH8" s="473"/>
      <c r="SNI8" s="473"/>
      <c r="SNJ8" s="473"/>
      <c r="SNK8" s="473"/>
      <c r="SNL8" s="473"/>
      <c r="SNM8" s="473"/>
      <c r="SNN8" s="473"/>
      <c r="SNO8" s="473"/>
      <c r="SNP8" s="473"/>
      <c r="SNQ8" s="473"/>
      <c r="SNR8" s="473"/>
      <c r="SNS8" s="473"/>
      <c r="SNT8" s="473"/>
      <c r="SNU8" s="473"/>
      <c r="SNV8" s="473"/>
      <c r="SNW8" s="473"/>
      <c r="SNX8" s="473"/>
      <c r="SNY8" s="473"/>
      <c r="SNZ8" s="473"/>
      <c r="SOA8" s="473"/>
      <c r="SOB8" s="473"/>
      <c r="SOC8" s="473"/>
      <c r="SOD8" s="473"/>
      <c r="SOE8" s="473"/>
      <c r="SOF8" s="473"/>
      <c r="SOG8" s="473"/>
      <c r="SOH8" s="473"/>
      <c r="SOI8" s="473"/>
      <c r="SOJ8" s="473"/>
      <c r="SOK8" s="473"/>
      <c r="SOL8" s="473"/>
      <c r="SOM8" s="473"/>
      <c r="SON8" s="473"/>
      <c r="SOO8" s="473"/>
      <c r="SOP8" s="473"/>
      <c r="SOQ8" s="473"/>
      <c r="SOR8" s="473"/>
      <c r="SOS8" s="473"/>
      <c r="SOT8" s="473"/>
      <c r="SOU8" s="473"/>
      <c r="SOV8" s="473"/>
      <c r="SOW8" s="473"/>
      <c r="SOX8" s="473"/>
      <c r="SOY8" s="473"/>
      <c r="SOZ8" s="473"/>
      <c r="SPA8" s="473"/>
      <c r="SPB8" s="473"/>
      <c r="SPC8" s="473"/>
      <c r="SPD8" s="473"/>
      <c r="SPE8" s="473"/>
      <c r="SPF8" s="473"/>
      <c r="SPG8" s="473"/>
      <c r="SPH8" s="473"/>
      <c r="SPI8" s="473"/>
      <c r="SPJ8" s="473"/>
      <c r="SPK8" s="473"/>
      <c r="SPL8" s="473"/>
      <c r="SPM8" s="473"/>
      <c r="SPN8" s="473"/>
      <c r="SPO8" s="473"/>
      <c r="SPP8" s="473"/>
      <c r="SPQ8" s="473"/>
      <c r="SPR8" s="473"/>
      <c r="SPS8" s="473"/>
      <c r="SPT8" s="473"/>
      <c r="SPU8" s="473"/>
      <c r="SPV8" s="473"/>
      <c r="SPW8" s="473"/>
      <c r="SPX8" s="473"/>
      <c r="SPY8" s="473"/>
      <c r="SPZ8" s="473"/>
      <c r="SQA8" s="473"/>
      <c r="SQB8" s="473"/>
      <c r="SQC8" s="473"/>
      <c r="SQD8" s="473"/>
      <c r="SQE8" s="473"/>
      <c r="SQF8" s="473"/>
      <c r="SQG8" s="473"/>
      <c r="SQH8" s="473"/>
      <c r="SQI8" s="473"/>
      <c r="SQJ8" s="473"/>
      <c r="SQK8" s="473"/>
      <c r="SQL8" s="473"/>
      <c r="SQM8" s="473"/>
      <c r="SQN8" s="473"/>
      <c r="SQO8" s="473"/>
      <c r="SQP8" s="473"/>
      <c r="SQQ8" s="473"/>
      <c r="SQR8" s="473"/>
      <c r="SQS8" s="473"/>
      <c r="SQT8" s="473"/>
      <c r="SQU8" s="473"/>
      <c r="SQV8" s="473"/>
      <c r="SQW8" s="473"/>
      <c r="SQX8" s="473"/>
      <c r="SQY8" s="473"/>
      <c r="SQZ8" s="473"/>
      <c r="SRA8" s="473"/>
      <c r="SRB8" s="473"/>
      <c r="SRC8" s="473"/>
      <c r="SRD8" s="473"/>
      <c r="SRE8" s="473"/>
      <c r="SRF8" s="473"/>
      <c r="SRG8" s="473"/>
      <c r="SRH8" s="473"/>
      <c r="SRI8" s="473"/>
      <c r="SRJ8" s="473"/>
      <c r="SRK8" s="473"/>
      <c r="SRL8" s="473"/>
      <c r="SRM8" s="473"/>
      <c r="SRN8" s="473"/>
      <c r="SRO8" s="473"/>
      <c r="SRP8" s="473"/>
      <c r="SRQ8" s="473"/>
      <c r="SRR8" s="473"/>
      <c r="SRS8" s="473"/>
      <c r="SRT8" s="473"/>
      <c r="SRU8" s="473"/>
      <c r="SRV8" s="473"/>
      <c r="SRW8" s="473"/>
      <c r="SRX8" s="473"/>
      <c r="SRY8" s="473"/>
      <c r="SRZ8" s="473"/>
      <c r="SSA8" s="473"/>
      <c r="SSB8" s="473"/>
      <c r="SSC8" s="473"/>
      <c r="SSD8" s="473"/>
      <c r="SSE8" s="473"/>
      <c r="SSF8" s="473"/>
      <c r="SSG8" s="473"/>
      <c r="SSH8" s="473"/>
      <c r="SSI8" s="473"/>
      <c r="SSJ8" s="473"/>
      <c r="SSK8" s="473"/>
      <c r="SSL8" s="473"/>
      <c r="SSM8" s="473"/>
      <c r="SSN8" s="473"/>
      <c r="SSO8" s="473"/>
      <c r="SSP8" s="473"/>
      <c r="SSQ8" s="473"/>
      <c r="SSR8" s="473"/>
      <c r="SSS8" s="473"/>
      <c r="SST8" s="473"/>
      <c r="SSU8" s="473"/>
      <c r="SSV8" s="473"/>
      <c r="SSW8" s="473"/>
      <c r="SSX8" s="473"/>
      <c r="SSY8" s="473"/>
      <c r="SSZ8" s="473"/>
      <c r="STA8" s="473"/>
      <c r="STB8" s="473"/>
      <c r="STC8" s="473"/>
      <c r="STD8" s="473"/>
      <c r="STE8" s="473"/>
      <c r="STF8" s="473"/>
      <c r="STG8" s="473"/>
      <c r="STH8" s="473"/>
      <c r="STI8" s="473"/>
      <c r="STJ8" s="473"/>
      <c r="STK8" s="473"/>
      <c r="STL8" s="473"/>
      <c r="STM8" s="473"/>
      <c r="STN8" s="473"/>
      <c r="STO8" s="473"/>
      <c r="STP8" s="473"/>
      <c r="STQ8" s="473"/>
      <c r="STR8" s="473"/>
      <c r="STS8" s="473"/>
      <c r="STT8" s="473"/>
      <c r="STU8" s="473"/>
      <c r="STV8" s="473"/>
      <c r="STW8" s="473"/>
      <c r="STX8" s="473"/>
      <c r="STY8" s="473"/>
      <c r="STZ8" s="473"/>
      <c r="SUA8" s="473"/>
      <c r="SUB8" s="473"/>
      <c r="SUC8" s="473"/>
      <c r="SUD8" s="473"/>
      <c r="SUE8" s="473"/>
      <c r="SUF8" s="473"/>
      <c r="SUG8" s="473"/>
      <c r="SUH8" s="473"/>
      <c r="SUI8" s="473"/>
      <c r="SUJ8" s="473"/>
      <c r="SUK8" s="473"/>
      <c r="SUL8" s="473"/>
      <c r="SUM8" s="473"/>
      <c r="SUN8" s="473"/>
      <c r="SUO8" s="473"/>
      <c r="SUP8" s="473"/>
      <c r="SUQ8" s="473"/>
      <c r="SUR8" s="473"/>
      <c r="SUS8" s="473"/>
      <c r="SUT8" s="473"/>
      <c r="SUU8" s="473"/>
      <c r="SUV8" s="473"/>
      <c r="SUW8" s="473"/>
      <c r="SUX8" s="473"/>
      <c r="SUY8" s="473"/>
      <c r="SUZ8" s="473"/>
      <c r="SVA8" s="473"/>
      <c r="SVB8" s="473"/>
      <c r="SVC8" s="473"/>
      <c r="SVD8" s="473"/>
      <c r="SVE8" s="473"/>
      <c r="SVF8" s="473"/>
      <c r="SVG8" s="473"/>
      <c r="SVH8" s="473"/>
      <c r="SVI8" s="473"/>
      <c r="SVJ8" s="473"/>
      <c r="SVK8" s="473"/>
      <c r="SVL8" s="473"/>
      <c r="SVM8" s="473"/>
      <c r="SVN8" s="473"/>
      <c r="SVO8" s="473"/>
      <c r="SVP8" s="473"/>
      <c r="SVQ8" s="473"/>
      <c r="SVR8" s="473"/>
      <c r="SVS8" s="473"/>
      <c r="SVT8" s="473"/>
      <c r="SVU8" s="473"/>
      <c r="SVV8" s="473"/>
      <c r="SVW8" s="473"/>
      <c r="SVX8" s="473"/>
      <c r="SVY8" s="473"/>
      <c r="SVZ8" s="473"/>
      <c r="SWA8" s="473"/>
      <c r="SWB8" s="473"/>
      <c r="SWC8" s="473"/>
      <c r="SWD8" s="473"/>
      <c r="SWE8" s="473"/>
      <c r="SWF8" s="473"/>
      <c r="SWG8" s="473"/>
      <c r="SWH8" s="473"/>
      <c r="SWI8" s="473"/>
      <c r="SWJ8" s="473"/>
      <c r="SWK8" s="473"/>
      <c r="SWL8" s="473"/>
      <c r="SWM8" s="473"/>
      <c r="SWN8" s="473"/>
      <c r="SWO8" s="473"/>
      <c r="SWP8" s="473"/>
      <c r="SWQ8" s="473"/>
      <c r="SWR8" s="473"/>
      <c r="SWS8" s="473"/>
      <c r="SWT8" s="473"/>
      <c r="SWU8" s="473"/>
      <c r="SWV8" s="473"/>
      <c r="SWW8" s="473"/>
      <c r="SWX8" s="473"/>
      <c r="SWY8" s="473"/>
      <c r="SWZ8" s="473"/>
      <c r="SXA8" s="473"/>
      <c r="SXB8" s="473"/>
      <c r="SXC8" s="473"/>
      <c r="SXD8" s="473"/>
      <c r="SXE8" s="473"/>
      <c r="SXF8" s="473"/>
      <c r="SXG8" s="473"/>
      <c r="SXH8" s="473"/>
      <c r="SXI8" s="473"/>
      <c r="SXJ8" s="473"/>
      <c r="SXK8" s="473"/>
      <c r="SXL8" s="473"/>
      <c r="SXM8" s="473"/>
      <c r="SXN8" s="473"/>
      <c r="SXO8" s="473"/>
      <c r="SXP8" s="473"/>
      <c r="SXQ8" s="473"/>
      <c r="SXR8" s="473"/>
      <c r="SXS8" s="473"/>
      <c r="SXT8" s="473"/>
      <c r="SXU8" s="473"/>
      <c r="SXV8" s="473"/>
      <c r="SXW8" s="473"/>
      <c r="SXX8" s="473"/>
      <c r="SXY8" s="473"/>
      <c r="SXZ8" s="473"/>
      <c r="SYA8" s="473"/>
      <c r="SYB8" s="473"/>
      <c r="SYC8" s="473"/>
      <c r="SYD8" s="473"/>
      <c r="SYE8" s="473"/>
      <c r="SYF8" s="473"/>
      <c r="SYG8" s="473"/>
      <c r="SYH8" s="473"/>
      <c r="SYI8" s="473"/>
      <c r="SYJ8" s="473"/>
      <c r="SYK8" s="473"/>
      <c r="SYL8" s="473"/>
      <c r="SYM8" s="473"/>
      <c r="SYN8" s="473"/>
      <c r="SYO8" s="473"/>
      <c r="SYP8" s="473"/>
      <c r="SYQ8" s="473"/>
      <c r="SYR8" s="473"/>
      <c r="SYS8" s="473"/>
      <c r="SYT8" s="473"/>
      <c r="SYU8" s="473"/>
      <c r="SYV8" s="473"/>
      <c r="SYW8" s="473"/>
      <c r="SYX8" s="473"/>
      <c r="SYY8" s="473"/>
      <c r="SYZ8" s="473"/>
      <c r="SZA8" s="473"/>
      <c r="SZB8" s="473"/>
      <c r="SZC8" s="473"/>
      <c r="SZD8" s="473"/>
      <c r="SZE8" s="473"/>
      <c r="SZF8" s="473"/>
      <c r="SZG8" s="473"/>
      <c r="SZH8" s="473"/>
      <c r="SZI8" s="473"/>
      <c r="SZJ8" s="473"/>
      <c r="SZK8" s="473"/>
      <c r="SZL8" s="473"/>
      <c r="SZM8" s="473"/>
      <c r="SZN8" s="473"/>
      <c r="SZO8" s="473"/>
      <c r="SZP8" s="473"/>
      <c r="SZQ8" s="473"/>
      <c r="SZR8" s="473"/>
      <c r="SZS8" s="473"/>
      <c r="SZT8" s="473"/>
      <c r="SZU8" s="473"/>
      <c r="SZV8" s="473"/>
      <c r="SZW8" s="473"/>
      <c r="SZX8" s="473"/>
      <c r="SZY8" s="473"/>
      <c r="SZZ8" s="473"/>
      <c r="TAA8" s="473"/>
      <c r="TAB8" s="473"/>
      <c r="TAC8" s="473"/>
      <c r="TAD8" s="473"/>
      <c r="TAE8" s="473"/>
      <c r="TAF8" s="473"/>
      <c r="TAG8" s="473"/>
      <c r="TAH8" s="473"/>
      <c r="TAI8" s="473"/>
      <c r="TAJ8" s="473"/>
      <c r="TAK8" s="473"/>
      <c r="TAL8" s="473"/>
      <c r="TAM8" s="473"/>
      <c r="TAN8" s="473"/>
      <c r="TAO8" s="473"/>
      <c r="TAP8" s="473"/>
      <c r="TAQ8" s="473"/>
      <c r="TAR8" s="473"/>
      <c r="TAS8" s="473"/>
      <c r="TAT8" s="473"/>
      <c r="TAU8" s="473"/>
      <c r="TAV8" s="473"/>
      <c r="TAW8" s="473"/>
      <c r="TAX8" s="473"/>
      <c r="TAY8" s="473"/>
      <c r="TAZ8" s="473"/>
      <c r="TBA8" s="473"/>
      <c r="TBB8" s="473"/>
      <c r="TBC8" s="473"/>
      <c r="TBD8" s="473"/>
      <c r="TBE8" s="473"/>
      <c r="TBF8" s="473"/>
      <c r="TBG8" s="473"/>
      <c r="TBH8" s="473"/>
      <c r="TBI8" s="473"/>
      <c r="TBJ8" s="473"/>
      <c r="TBK8" s="473"/>
      <c r="TBL8" s="473"/>
      <c r="TBM8" s="473"/>
      <c r="TBN8" s="473"/>
      <c r="TBO8" s="473"/>
      <c r="TBP8" s="473"/>
      <c r="TBQ8" s="473"/>
      <c r="TBR8" s="473"/>
      <c r="TBS8" s="473"/>
      <c r="TBT8" s="473"/>
      <c r="TBU8" s="473"/>
      <c r="TBV8" s="473"/>
      <c r="TBW8" s="473"/>
      <c r="TBX8" s="473"/>
      <c r="TBY8" s="473"/>
      <c r="TBZ8" s="473"/>
      <c r="TCA8" s="473"/>
      <c r="TCB8" s="473"/>
      <c r="TCC8" s="473"/>
      <c r="TCD8" s="473"/>
      <c r="TCE8" s="473"/>
      <c r="TCF8" s="473"/>
      <c r="TCG8" s="473"/>
      <c r="TCH8" s="473"/>
      <c r="TCI8" s="473"/>
      <c r="TCJ8" s="473"/>
      <c r="TCK8" s="473"/>
      <c r="TCL8" s="473"/>
      <c r="TCM8" s="473"/>
      <c r="TCN8" s="473"/>
      <c r="TCO8" s="473"/>
      <c r="TCP8" s="473"/>
      <c r="TCQ8" s="473"/>
      <c r="TCR8" s="473"/>
      <c r="TCS8" s="473"/>
      <c r="TCT8" s="473"/>
      <c r="TCU8" s="473"/>
      <c r="TCV8" s="473"/>
      <c r="TCW8" s="473"/>
      <c r="TCX8" s="473"/>
      <c r="TCY8" s="473"/>
      <c r="TCZ8" s="473"/>
      <c r="TDA8" s="473"/>
      <c r="TDB8" s="473"/>
      <c r="TDC8" s="473"/>
      <c r="TDD8" s="473"/>
      <c r="TDE8" s="473"/>
      <c r="TDF8" s="473"/>
      <c r="TDG8" s="473"/>
      <c r="TDH8" s="473"/>
      <c r="TDI8" s="473"/>
      <c r="TDJ8" s="473"/>
      <c r="TDK8" s="473"/>
      <c r="TDL8" s="473"/>
      <c r="TDM8" s="473"/>
      <c r="TDN8" s="473"/>
      <c r="TDO8" s="473"/>
      <c r="TDP8" s="473"/>
      <c r="TDQ8" s="473"/>
      <c r="TDR8" s="473"/>
      <c r="TDS8" s="473"/>
      <c r="TDT8" s="473"/>
      <c r="TDU8" s="473"/>
      <c r="TDV8" s="473"/>
      <c r="TDW8" s="473"/>
      <c r="TDX8" s="473"/>
      <c r="TDY8" s="473"/>
      <c r="TDZ8" s="473"/>
      <c r="TEA8" s="473"/>
      <c r="TEB8" s="473"/>
      <c r="TEC8" s="473"/>
      <c r="TED8" s="473"/>
      <c r="TEE8" s="473"/>
      <c r="TEF8" s="473"/>
      <c r="TEG8" s="473"/>
      <c r="TEH8" s="473"/>
      <c r="TEI8" s="473"/>
      <c r="TEJ8" s="473"/>
      <c r="TEK8" s="473"/>
      <c r="TEL8" s="473"/>
      <c r="TEM8" s="473"/>
      <c r="TEN8" s="473"/>
      <c r="TEO8" s="473"/>
      <c r="TEP8" s="473"/>
      <c r="TEQ8" s="473"/>
      <c r="TER8" s="473"/>
      <c r="TES8" s="473"/>
      <c r="TET8" s="473"/>
      <c r="TEU8" s="473"/>
      <c r="TEV8" s="473"/>
      <c r="TEW8" s="473"/>
      <c r="TEX8" s="473"/>
      <c r="TEY8" s="473"/>
      <c r="TEZ8" s="473"/>
      <c r="TFA8" s="473"/>
      <c r="TFB8" s="473"/>
      <c r="TFC8" s="473"/>
      <c r="TFD8" s="473"/>
      <c r="TFE8" s="473"/>
      <c r="TFF8" s="473"/>
      <c r="TFG8" s="473"/>
      <c r="TFH8" s="473"/>
      <c r="TFI8" s="473"/>
      <c r="TFJ8" s="473"/>
      <c r="TFK8" s="473"/>
      <c r="TFL8" s="473"/>
      <c r="TFM8" s="473"/>
      <c r="TFN8" s="473"/>
      <c r="TFO8" s="473"/>
      <c r="TFP8" s="473"/>
      <c r="TFQ8" s="473"/>
      <c r="TFR8" s="473"/>
      <c r="TFS8" s="473"/>
      <c r="TFT8" s="473"/>
      <c r="TFU8" s="473"/>
      <c r="TFV8" s="473"/>
      <c r="TFW8" s="473"/>
      <c r="TFX8" s="473"/>
      <c r="TFY8" s="473"/>
      <c r="TFZ8" s="473"/>
      <c r="TGA8" s="473"/>
      <c r="TGB8" s="473"/>
      <c r="TGC8" s="473"/>
      <c r="TGD8" s="473"/>
      <c r="TGE8" s="473"/>
      <c r="TGF8" s="473"/>
      <c r="TGG8" s="473"/>
      <c r="TGH8" s="473"/>
      <c r="TGI8" s="473"/>
      <c r="TGJ8" s="473"/>
      <c r="TGK8" s="473"/>
      <c r="TGL8" s="473"/>
      <c r="TGM8" s="473"/>
      <c r="TGN8" s="473"/>
      <c r="TGO8" s="473"/>
      <c r="TGP8" s="473"/>
      <c r="TGQ8" s="473"/>
      <c r="TGR8" s="473"/>
      <c r="TGS8" s="473"/>
      <c r="TGT8" s="473"/>
      <c r="TGU8" s="473"/>
      <c r="TGV8" s="473"/>
      <c r="TGW8" s="473"/>
      <c r="TGX8" s="473"/>
      <c r="TGY8" s="473"/>
      <c r="TGZ8" s="473"/>
      <c r="THA8" s="473"/>
      <c r="THB8" s="473"/>
      <c r="THC8" s="473"/>
      <c r="THD8" s="473"/>
      <c r="THE8" s="473"/>
      <c r="THF8" s="473"/>
      <c r="THG8" s="473"/>
      <c r="THH8" s="473"/>
      <c r="THI8" s="473"/>
      <c r="THJ8" s="473"/>
      <c r="THK8" s="473"/>
      <c r="THL8" s="473"/>
      <c r="THM8" s="473"/>
      <c r="THN8" s="473"/>
      <c r="THO8" s="473"/>
      <c r="THP8" s="473"/>
      <c r="THQ8" s="473"/>
      <c r="THR8" s="473"/>
      <c r="THS8" s="473"/>
      <c r="THT8" s="473"/>
      <c r="THU8" s="473"/>
      <c r="THV8" s="473"/>
      <c r="THW8" s="473"/>
      <c r="THX8" s="473"/>
      <c r="THY8" s="473"/>
      <c r="THZ8" s="473"/>
      <c r="TIA8" s="473"/>
      <c r="TIB8" s="473"/>
      <c r="TIC8" s="473"/>
      <c r="TID8" s="473"/>
      <c r="TIE8" s="473"/>
      <c r="TIF8" s="473"/>
      <c r="TIG8" s="473"/>
      <c r="TIH8" s="473"/>
      <c r="TII8" s="473"/>
      <c r="TIJ8" s="473"/>
      <c r="TIK8" s="473"/>
      <c r="TIL8" s="473"/>
      <c r="TIM8" s="473"/>
      <c r="TIN8" s="473"/>
      <c r="TIO8" s="473"/>
      <c r="TIP8" s="473"/>
      <c r="TIQ8" s="473"/>
      <c r="TIR8" s="473"/>
      <c r="TIS8" s="473"/>
      <c r="TIT8" s="473"/>
      <c r="TIU8" s="473"/>
      <c r="TIV8" s="473"/>
      <c r="TIW8" s="473"/>
      <c r="TIX8" s="473"/>
      <c r="TIY8" s="473"/>
      <c r="TIZ8" s="473"/>
      <c r="TJA8" s="473"/>
      <c r="TJB8" s="473"/>
      <c r="TJC8" s="473"/>
      <c r="TJD8" s="473"/>
      <c r="TJE8" s="473"/>
      <c r="TJF8" s="473"/>
      <c r="TJG8" s="473"/>
      <c r="TJH8" s="473"/>
      <c r="TJI8" s="473"/>
      <c r="TJJ8" s="473"/>
      <c r="TJK8" s="473"/>
      <c r="TJL8" s="473"/>
      <c r="TJM8" s="473"/>
      <c r="TJN8" s="473"/>
      <c r="TJO8" s="473"/>
      <c r="TJP8" s="473"/>
      <c r="TJQ8" s="473"/>
      <c r="TJR8" s="473"/>
      <c r="TJS8" s="473"/>
      <c r="TJT8" s="473"/>
      <c r="TJU8" s="473"/>
      <c r="TJV8" s="473"/>
      <c r="TJW8" s="473"/>
      <c r="TJX8" s="473"/>
      <c r="TJY8" s="473"/>
      <c r="TJZ8" s="473"/>
      <c r="TKA8" s="473"/>
      <c r="TKB8" s="473"/>
      <c r="TKC8" s="473"/>
      <c r="TKD8" s="473"/>
      <c r="TKE8" s="473"/>
      <c r="TKF8" s="473"/>
      <c r="TKG8" s="473"/>
      <c r="TKH8" s="473"/>
      <c r="TKI8" s="473"/>
      <c r="TKJ8" s="473"/>
      <c r="TKK8" s="473"/>
      <c r="TKL8" s="473"/>
      <c r="TKM8" s="473"/>
      <c r="TKN8" s="473"/>
      <c r="TKO8" s="473"/>
      <c r="TKP8" s="473"/>
      <c r="TKQ8" s="473"/>
      <c r="TKR8" s="473"/>
      <c r="TKS8" s="473"/>
      <c r="TKT8" s="473"/>
      <c r="TKU8" s="473"/>
      <c r="TKV8" s="473"/>
      <c r="TKW8" s="473"/>
      <c r="TKX8" s="473"/>
      <c r="TKY8" s="473"/>
      <c r="TKZ8" s="473"/>
      <c r="TLA8" s="473"/>
      <c r="TLB8" s="473"/>
      <c r="TLC8" s="473"/>
      <c r="TLD8" s="473"/>
      <c r="TLE8" s="473"/>
      <c r="TLF8" s="473"/>
      <c r="TLG8" s="473"/>
      <c r="TLH8" s="473"/>
      <c r="TLI8" s="473"/>
      <c r="TLJ8" s="473"/>
      <c r="TLK8" s="473"/>
      <c r="TLL8" s="473"/>
      <c r="TLM8" s="473"/>
      <c r="TLN8" s="473"/>
      <c r="TLO8" s="473"/>
      <c r="TLP8" s="473"/>
      <c r="TLQ8" s="473"/>
      <c r="TLR8" s="473"/>
      <c r="TLS8" s="473"/>
      <c r="TLT8" s="473"/>
      <c r="TLU8" s="473"/>
      <c r="TLV8" s="473"/>
      <c r="TLW8" s="473"/>
      <c r="TLX8" s="473"/>
      <c r="TLY8" s="473"/>
      <c r="TLZ8" s="473"/>
      <c r="TMA8" s="473"/>
      <c r="TMB8" s="473"/>
      <c r="TMC8" s="473"/>
      <c r="TMD8" s="473"/>
      <c r="TME8" s="473"/>
      <c r="TMF8" s="473"/>
      <c r="TMG8" s="473"/>
      <c r="TMH8" s="473"/>
      <c r="TMI8" s="473"/>
      <c r="TMJ8" s="473"/>
      <c r="TMK8" s="473"/>
      <c r="TML8" s="473"/>
      <c r="TMM8" s="473"/>
      <c r="TMN8" s="473"/>
      <c r="TMO8" s="473"/>
      <c r="TMP8" s="473"/>
      <c r="TMQ8" s="473"/>
      <c r="TMR8" s="473"/>
      <c r="TMS8" s="473"/>
      <c r="TMT8" s="473"/>
      <c r="TMU8" s="473"/>
      <c r="TMV8" s="473"/>
      <c r="TMW8" s="473"/>
      <c r="TMX8" s="473"/>
      <c r="TMY8" s="473"/>
      <c r="TMZ8" s="473"/>
      <c r="TNA8" s="473"/>
      <c r="TNB8" s="473"/>
      <c r="TNC8" s="473"/>
      <c r="TND8" s="473"/>
      <c r="TNE8" s="473"/>
      <c r="TNF8" s="473"/>
      <c r="TNG8" s="473"/>
      <c r="TNH8" s="473"/>
      <c r="TNI8" s="473"/>
      <c r="TNJ8" s="473"/>
      <c r="TNK8" s="473"/>
      <c r="TNL8" s="473"/>
      <c r="TNM8" s="473"/>
      <c r="TNN8" s="473"/>
      <c r="TNO8" s="473"/>
      <c r="TNP8" s="473"/>
      <c r="TNQ8" s="473"/>
      <c r="TNR8" s="473"/>
      <c r="TNS8" s="473"/>
      <c r="TNT8" s="473"/>
      <c r="TNU8" s="473"/>
      <c r="TNV8" s="473"/>
      <c r="TNW8" s="473"/>
      <c r="TNX8" s="473"/>
      <c r="TNY8" s="473"/>
      <c r="TNZ8" s="473"/>
      <c r="TOA8" s="473"/>
      <c r="TOB8" s="473"/>
      <c r="TOC8" s="473"/>
      <c r="TOD8" s="473"/>
      <c r="TOE8" s="473"/>
      <c r="TOF8" s="473"/>
      <c r="TOG8" s="473"/>
      <c r="TOH8" s="473"/>
      <c r="TOI8" s="473"/>
      <c r="TOJ8" s="473"/>
      <c r="TOK8" s="473"/>
      <c r="TOL8" s="473"/>
      <c r="TOM8" s="473"/>
      <c r="TON8" s="473"/>
      <c r="TOO8" s="473"/>
      <c r="TOP8" s="473"/>
      <c r="TOQ8" s="473"/>
      <c r="TOR8" s="473"/>
      <c r="TOS8" s="473"/>
      <c r="TOT8" s="473"/>
      <c r="TOU8" s="473"/>
      <c r="TOV8" s="473"/>
      <c r="TOW8" s="473"/>
      <c r="TOX8" s="473"/>
      <c r="TOY8" s="473"/>
      <c r="TOZ8" s="473"/>
      <c r="TPA8" s="473"/>
      <c r="TPB8" s="473"/>
      <c r="TPC8" s="473"/>
      <c r="TPD8" s="473"/>
      <c r="TPE8" s="473"/>
      <c r="TPF8" s="473"/>
      <c r="TPG8" s="473"/>
      <c r="TPH8" s="473"/>
      <c r="TPI8" s="473"/>
      <c r="TPJ8" s="473"/>
      <c r="TPK8" s="473"/>
      <c r="TPL8" s="473"/>
      <c r="TPM8" s="473"/>
      <c r="TPN8" s="473"/>
      <c r="TPO8" s="473"/>
      <c r="TPP8" s="473"/>
      <c r="TPQ8" s="473"/>
      <c r="TPR8" s="473"/>
      <c r="TPS8" s="473"/>
      <c r="TPT8" s="473"/>
      <c r="TPU8" s="473"/>
      <c r="TPV8" s="473"/>
      <c r="TPW8" s="473"/>
      <c r="TPX8" s="473"/>
      <c r="TPY8" s="473"/>
      <c r="TPZ8" s="473"/>
      <c r="TQA8" s="473"/>
      <c r="TQB8" s="473"/>
      <c r="TQC8" s="473"/>
      <c r="TQD8" s="473"/>
      <c r="TQE8" s="473"/>
      <c r="TQF8" s="473"/>
      <c r="TQG8" s="473"/>
      <c r="TQH8" s="473"/>
      <c r="TQI8" s="473"/>
      <c r="TQJ8" s="473"/>
      <c r="TQK8" s="473"/>
      <c r="TQL8" s="473"/>
      <c r="TQM8" s="473"/>
      <c r="TQN8" s="473"/>
      <c r="TQO8" s="473"/>
      <c r="TQP8" s="473"/>
      <c r="TQQ8" s="473"/>
      <c r="TQR8" s="473"/>
      <c r="TQS8" s="473"/>
      <c r="TQT8" s="473"/>
      <c r="TQU8" s="473"/>
      <c r="TQV8" s="473"/>
      <c r="TQW8" s="473"/>
      <c r="TQX8" s="473"/>
      <c r="TQY8" s="473"/>
      <c r="TQZ8" s="473"/>
      <c r="TRA8" s="473"/>
      <c r="TRB8" s="473"/>
      <c r="TRC8" s="473"/>
      <c r="TRD8" s="473"/>
      <c r="TRE8" s="473"/>
      <c r="TRF8" s="473"/>
      <c r="TRG8" s="473"/>
      <c r="TRH8" s="473"/>
      <c r="TRI8" s="473"/>
      <c r="TRJ8" s="473"/>
      <c r="TRK8" s="473"/>
      <c r="TRL8" s="473"/>
      <c r="TRM8" s="473"/>
      <c r="TRN8" s="473"/>
      <c r="TRO8" s="473"/>
      <c r="TRP8" s="473"/>
      <c r="TRQ8" s="473"/>
      <c r="TRR8" s="473"/>
      <c r="TRS8" s="473"/>
      <c r="TRT8" s="473"/>
      <c r="TRU8" s="473"/>
      <c r="TRV8" s="473"/>
      <c r="TRW8" s="473"/>
      <c r="TRX8" s="473"/>
      <c r="TRY8" s="473"/>
      <c r="TRZ8" s="473"/>
      <c r="TSA8" s="473"/>
      <c r="TSB8" s="473"/>
      <c r="TSC8" s="473"/>
      <c r="TSD8" s="473"/>
      <c r="TSE8" s="473"/>
      <c r="TSF8" s="473"/>
      <c r="TSG8" s="473"/>
      <c r="TSH8" s="473"/>
      <c r="TSI8" s="473"/>
      <c r="TSJ8" s="473"/>
      <c r="TSK8" s="473"/>
      <c r="TSL8" s="473"/>
      <c r="TSM8" s="473"/>
      <c r="TSN8" s="473"/>
      <c r="TSO8" s="473"/>
      <c r="TSP8" s="473"/>
      <c r="TSQ8" s="473"/>
      <c r="TSR8" s="473"/>
      <c r="TSS8" s="473"/>
      <c r="TST8" s="473"/>
      <c r="TSU8" s="473"/>
      <c r="TSV8" s="473"/>
      <c r="TSW8" s="473"/>
      <c r="TSX8" s="473"/>
      <c r="TSY8" s="473"/>
      <c r="TSZ8" s="473"/>
      <c r="TTA8" s="473"/>
      <c r="TTB8" s="473"/>
      <c r="TTC8" s="473"/>
      <c r="TTD8" s="473"/>
      <c r="TTE8" s="473"/>
      <c r="TTF8" s="473"/>
      <c r="TTG8" s="473"/>
      <c r="TTH8" s="473"/>
      <c r="TTI8" s="473"/>
      <c r="TTJ8" s="473"/>
      <c r="TTK8" s="473"/>
      <c r="TTL8" s="473"/>
      <c r="TTM8" s="473"/>
      <c r="TTN8" s="473"/>
      <c r="TTO8" s="473"/>
      <c r="TTP8" s="473"/>
      <c r="TTQ8" s="473"/>
      <c r="TTR8" s="473"/>
      <c r="TTS8" s="473"/>
      <c r="TTT8" s="473"/>
      <c r="TTU8" s="473"/>
      <c r="TTV8" s="473"/>
      <c r="TTW8" s="473"/>
      <c r="TTX8" s="473"/>
      <c r="TTY8" s="473"/>
      <c r="TTZ8" s="473"/>
      <c r="TUA8" s="473"/>
      <c r="TUB8" s="473"/>
      <c r="TUC8" s="473"/>
      <c r="TUD8" s="473"/>
      <c r="TUE8" s="473"/>
      <c r="TUF8" s="473"/>
      <c r="TUG8" s="473"/>
      <c r="TUH8" s="473"/>
      <c r="TUI8" s="473"/>
      <c r="TUJ8" s="473"/>
      <c r="TUK8" s="473"/>
      <c r="TUL8" s="473"/>
      <c r="TUM8" s="473"/>
      <c r="TUN8" s="473"/>
      <c r="TUO8" s="473"/>
      <c r="TUP8" s="473"/>
      <c r="TUQ8" s="473"/>
      <c r="TUR8" s="473"/>
      <c r="TUS8" s="473"/>
      <c r="TUT8" s="473"/>
      <c r="TUU8" s="473"/>
      <c r="TUV8" s="473"/>
      <c r="TUW8" s="473"/>
      <c r="TUX8" s="473"/>
      <c r="TUY8" s="473"/>
      <c r="TUZ8" s="473"/>
      <c r="TVA8" s="473"/>
      <c r="TVB8" s="473"/>
      <c r="TVC8" s="473"/>
      <c r="TVD8" s="473"/>
      <c r="TVE8" s="473"/>
      <c r="TVF8" s="473"/>
      <c r="TVG8" s="473"/>
      <c r="TVH8" s="473"/>
      <c r="TVI8" s="473"/>
      <c r="TVJ8" s="473"/>
      <c r="TVK8" s="473"/>
      <c r="TVL8" s="473"/>
      <c r="TVM8" s="473"/>
      <c r="TVN8" s="473"/>
      <c r="TVO8" s="473"/>
      <c r="TVP8" s="473"/>
      <c r="TVQ8" s="473"/>
      <c r="TVR8" s="473"/>
      <c r="TVS8" s="473"/>
      <c r="TVT8" s="473"/>
      <c r="TVU8" s="473"/>
      <c r="TVV8" s="473"/>
      <c r="TVW8" s="473"/>
      <c r="TVX8" s="473"/>
      <c r="TVY8" s="473"/>
      <c r="TVZ8" s="473"/>
      <c r="TWA8" s="473"/>
      <c r="TWB8" s="473"/>
      <c r="TWC8" s="473"/>
      <c r="TWD8" s="473"/>
      <c r="TWE8" s="473"/>
      <c r="TWF8" s="473"/>
      <c r="TWG8" s="473"/>
      <c r="TWH8" s="473"/>
      <c r="TWI8" s="473"/>
      <c r="TWJ8" s="473"/>
      <c r="TWK8" s="473"/>
      <c r="TWL8" s="473"/>
      <c r="TWM8" s="473"/>
      <c r="TWN8" s="473"/>
      <c r="TWO8" s="473"/>
      <c r="TWP8" s="473"/>
      <c r="TWQ8" s="473"/>
      <c r="TWR8" s="473"/>
      <c r="TWS8" s="473"/>
      <c r="TWT8" s="473"/>
      <c r="TWU8" s="473"/>
      <c r="TWV8" s="473"/>
      <c r="TWW8" s="473"/>
      <c r="TWX8" s="473"/>
      <c r="TWY8" s="473"/>
      <c r="TWZ8" s="473"/>
      <c r="TXA8" s="473"/>
      <c r="TXB8" s="473"/>
      <c r="TXC8" s="473"/>
      <c r="TXD8" s="473"/>
      <c r="TXE8" s="473"/>
      <c r="TXF8" s="473"/>
      <c r="TXG8" s="473"/>
      <c r="TXH8" s="473"/>
      <c r="TXI8" s="473"/>
      <c r="TXJ8" s="473"/>
      <c r="TXK8" s="473"/>
      <c r="TXL8" s="473"/>
      <c r="TXM8" s="473"/>
      <c r="TXN8" s="473"/>
      <c r="TXO8" s="473"/>
      <c r="TXP8" s="473"/>
      <c r="TXQ8" s="473"/>
      <c r="TXR8" s="473"/>
      <c r="TXS8" s="473"/>
      <c r="TXT8" s="473"/>
      <c r="TXU8" s="473"/>
      <c r="TXV8" s="473"/>
      <c r="TXW8" s="473"/>
      <c r="TXX8" s="473"/>
      <c r="TXY8" s="473"/>
      <c r="TXZ8" s="473"/>
      <c r="TYA8" s="473"/>
      <c r="TYB8" s="473"/>
      <c r="TYC8" s="473"/>
      <c r="TYD8" s="473"/>
      <c r="TYE8" s="473"/>
      <c r="TYF8" s="473"/>
      <c r="TYG8" s="473"/>
      <c r="TYH8" s="473"/>
      <c r="TYI8" s="473"/>
      <c r="TYJ8" s="473"/>
      <c r="TYK8" s="473"/>
      <c r="TYL8" s="473"/>
      <c r="TYM8" s="473"/>
      <c r="TYN8" s="473"/>
      <c r="TYO8" s="473"/>
      <c r="TYP8" s="473"/>
      <c r="TYQ8" s="473"/>
      <c r="TYR8" s="473"/>
      <c r="TYS8" s="473"/>
      <c r="TYT8" s="473"/>
      <c r="TYU8" s="473"/>
      <c r="TYV8" s="473"/>
      <c r="TYW8" s="473"/>
      <c r="TYX8" s="473"/>
      <c r="TYY8" s="473"/>
      <c r="TYZ8" s="473"/>
      <c r="TZA8" s="473"/>
      <c r="TZB8" s="473"/>
      <c r="TZC8" s="473"/>
      <c r="TZD8" s="473"/>
      <c r="TZE8" s="473"/>
      <c r="TZF8" s="473"/>
      <c r="TZG8" s="473"/>
      <c r="TZH8" s="473"/>
      <c r="TZI8" s="473"/>
      <c r="TZJ8" s="473"/>
      <c r="TZK8" s="473"/>
      <c r="TZL8" s="473"/>
      <c r="TZM8" s="473"/>
      <c r="TZN8" s="473"/>
      <c r="TZO8" s="473"/>
      <c r="TZP8" s="473"/>
      <c r="TZQ8" s="473"/>
      <c r="TZR8" s="473"/>
      <c r="TZS8" s="473"/>
      <c r="TZT8" s="473"/>
      <c r="TZU8" s="473"/>
      <c r="TZV8" s="473"/>
      <c r="TZW8" s="473"/>
      <c r="TZX8" s="473"/>
      <c r="TZY8" s="473"/>
      <c r="TZZ8" s="473"/>
      <c r="UAA8" s="473"/>
      <c r="UAB8" s="473"/>
      <c r="UAC8" s="473"/>
      <c r="UAD8" s="473"/>
      <c r="UAE8" s="473"/>
      <c r="UAF8" s="473"/>
      <c r="UAG8" s="473"/>
      <c r="UAH8" s="473"/>
      <c r="UAI8" s="473"/>
      <c r="UAJ8" s="473"/>
      <c r="UAK8" s="473"/>
      <c r="UAL8" s="473"/>
      <c r="UAM8" s="473"/>
      <c r="UAN8" s="473"/>
      <c r="UAO8" s="473"/>
      <c r="UAP8" s="473"/>
      <c r="UAQ8" s="473"/>
      <c r="UAR8" s="473"/>
      <c r="UAS8" s="473"/>
      <c r="UAT8" s="473"/>
      <c r="UAU8" s="473"/>
      <c r="UAV8" s="473"/>
      <c r="UAW8" s="473"/>
      <c r="UAX8" s="473"/>
      <c r="UAY8" s="473"/>
      <c r="UAZ8" s="473"/>
      <c r="UBA8" s="473"/>
      <c r="UBB8" s="473"/>
      <c r="UBC8" s="473"/>
      <c r="UBD8" s="473"/>
      <c r="UBE8" s="473"/>
      <c r="UBF8" s="473"/>
      <c r="UBG8" s="473"/>
      <c r="UBH8" s="473"/>
      <c r="UBI8" s="473"/>
      <c r="UBJ8" s="473"/>
      <c r="UBK8" s="473"/>
      <c r="UBL8" s="473"/>
      <c r="UBM8" s="473"/>
      <c r="UBN8" s="473"/>
      <c r="UBO8" s="473"/>
      <c r="UBP8" s="473"/>
      <c r="UBQ8" s="473"/>
      <c r="UBR8" s="473"/>
      <c r="UBS8" s="473"/>
      <c r="UBT8" s="473"/>
      <c r="UBU8" s="473"/>
      <c r="UBV8" s="473"/>
      <c r="UBW8" s="473"/>
      <c r="UBX8" s="473"/>
      <c r="UBY8" s="473"/>
      <c r="UBZ8" s="473"/>
      <c r="UCA8" s="473"/>
      <c r="UCB8" s="473"/>
      <c r="UCC8" s="473"/>
      <c r="UCD8" s="473"/>
      <c r="UCE8" s="473"/>
      <c r="UCF8" s="473"/>
      <c r="UCG8" s="473"/>
      <c r="UCH8" s="473"/>
      <c r="UCI8" s="473"/>
      <c r="UCJ8" s="473"/>
      <c r="UCK8" s="473"/>
      <c r="UCL8" s="473"/>
      <c r="UCM8" s="473"/>
      <c r="UCN8" s="473"/>
      <c r="UCO8" s="473"/>
      <c r="UCP8" s="473"/>
      <c r="UCQ8" s="473"/>
      <c r="UCR8" s="473"/>
      <c r="UCS8" s="473"/>
      <c r="UCT8" s="473"/>
      <c r="UCU8" s="473"/>
      <c r="UCV8" s="473"/>
      <c r="UCW8" s="473"/>
      <c r="UCX8" s="473"/>
      <c r="UCY8" s="473"/>
      <c r="UCZ8" s="473"/>
      <c r="UDA8" s="473"/>
      <c r="UDB8" s="473"/>
      <c r="UDC8" s="473"/>
      <c r="UDD8" s="473"/>
      <c r="UDE8" s="473"/>
      <c r="UDF8" s="473"/>
      <c r="UDG8" s="473"/>
      <c r="UDH8" s="473"/>
      <c r="UDI8" s="473"/>
      <c r="UDJ8" s="473"/>
      <c r="UDK8" s="473"/>
      <c r="UDL8" s="473"/>
      <c r="UDM8" s="473"/>
      <c r="UDN8" s="473"/>
      <c r="UDO8" s="473"/>
      <c r="UDP8" s="473"/>
      <c r="UDQ8" s="473"/>
      <c r="UDR8" s="473"/>
      <c r="UDS8" s="473"/>
      <c r="UDT8" s="473"/>
      <c r="UDU8" s="473"/>
      <c r="UDV8" s="473"/>
      <c r="UDW8" s="473"/>
      <c r="UDX8" s="473"/>
      <c r="UDY8" s="473"/>
      <c r="UDZ8" s="473"/>
      <c r="UEA8" s="473"/>
      <c r="UEB8" s="473"/>
      <c r="UEC8" s="473"/>
      <c r="UED8" s="473"/>
      <c r="UEE8" s="473"/>
      <c r="UEF8" s="473"/>
      <c r="UEG8" s="473"/>
      <c r="UEH8" s="473"/>
      <c r="UEI8" s="473"/>
      <c r="UEJ8" s="473"/>
      <c r="UEK8" s="473"/>
      <c r="UEL8" s="473"/>
      <c r="UEM8" s="473"/>
      <c r="UEN8" s="473"/>
      <c r="UEO8" s="473"/>
      <c r="UEP8" s="473"/>
      <c r="UEQ8" s="473"/>
      <c r="UER8" s="473"/>
      <c r="UES8" s="473"/>
      <c r="UET8" s="473"/>
      <c r="UEU8" s="473"/>
      <c r="UEV8" s="473"/>
      <c r="UEW8" s="473"/>
      <c r="UEX8" s="473"/>
      <c r="UEY8" s="473"/>
      <c r="UEZ8" s="473"/>
      <c r="UFA8" s="473"/>
      <c r="UFB8" s="473"/>
      <c r="UFC8" s="473"/>
      <c r="UFD8" s="473"/>
      <c r="UFE8" s="473"/>
      <c r="UFF8" s="473"/>
      <c r="UFG8" s="473"/>
      <c r="UFH8" s="473"/>
      <c r="UFI8" s="473"/>
      <c r="UFJ8" s="473"/>
      <c r="UFK8" s="473"/>
      <c r="UFL8" s="473"/>
      <c r="UFM8" s="473"/>
      <c r="UFN8" s="473"/>
      <c r="UFO8" s="473"/>
      <c r="UFP8" s="473"/>
      <c r="UFQ8" s="473"/>
      <c r="UFR8" s="473"/>
      <c r="UFS8" s="473"/>
      <c r="UFT8" s="473"/>
      <c r="UFU8" s="473"/>
      <c r="UFV8" s="473"/>
      <c r="UFW8" s="473"/>
      <c r="UFX8" s="473"/>
      <c r="UFY8" s="473"/>
      <c r="UFZ8" s="473"/>
      <c r="UGA8" s="473"/>
      <c r="UGB8" s="473"/>
      <c r="UGC8" s="473"/>
      <c r="UGD8" s="473"/>
      <c r="UGE8" s="473"/>
      <c r="UGF8" s="473"/>
      <c r="UGG8" s="473"/>
      <c r="UGH8" s="473"/>
      <c r="UGI8" s="473"/>
      <c r="UGJ8" s="473"/>
      <c r="UGK8" s="473"/>
      <c r="UGL8" s="473"/>
      <c r="UGM8" s="473"/>
      <c r="UGN8" s="473"/>
      <c r="UGO8" s="473"/>
      <c r="UGP8" s="473"/>
      <c r="UGQ8" s="473"/>
      <c r="UGR8" s="473"/>
      <c r="UGS8" s="473"/>
      <c r="UGT8" s="473"/>
      <c r="UGU8" s="473"/>
      <c r="UGV8" s="473"/>
      <c r="UGW8" s="473"/>
      <c r="UGX8" s="473"/>
      <c r="UGY8" s="473"/>
      <c r="UGZ8" s="473"/>
      <c r="UHA8" s="473"/>
      <c r="UHB8" s="473"/>
      <c r="UHC8" s="473"/>
      <c r="UHD8" s="473"/>
      <c r="UHE8" s="473"/>
      <c r="UHF8" s="473"/>
      <c r="UHG8" s="473"/>
      <c r="UHH8" s="473"/>
      <c r="UHI8" s="473"/>
      <c r="UHJ8" s="473"/>
      <c r="UHK8" s="473"/>
      <c r="UHL8" s="473"/>
      <c r="UHM8" s="473"/>
      <c r="UHN8" s="473"/>
      <c r="UHO8" s="473"/>
      <c r="UHP8" s="473"/>
      <c r="UHQ8" s="473"/>
      <c r="UHR8" s="473"/>
      <c r="UHS8" s="473"/>
      <c r="UHT8" s="473"/>
      <c r="UHU8" s="473"/>
      <c r="UHV8" s="473"/>
      <c r="UHW8" s="473"/>
      <c r="UHX8" s="473"/>
      <c r="UHY8" s="473"/>
      <c r="UHZ8" s="473"/>
      <c r="UIA8" s="473"/>
      <c r="UIB8" s="473"/>
      <c r="UIC8" s="473"/>
      <c r="UID8" s="473"/>
      <c r="UIE8" s="473"/>
      <c r="UIF8" s="473"/>
      <c r="UIG8" s="473"/>
      <c r="UIH8" s="473"/>
      <c r="UII8" s="473"/>
      <c r="UIJ8" s="473"/>
      <c r="UIK8" s="473"/>
      <c r="UIL8" s="473"/>
      <c r="UIM8" s="473"/>
      <c r="UIN8" s="473"/>
      <c r="UIO8" s="473"/>
      <c r="UIP8" s="473"/>
      <c r="UIQ8" s="473"/>
      <c r="UIR8" s="473"/>
      <c r="UIS8" s="473"/>
      <c r="UIT8" s="473"/>
      <c r="UIU8" s="473"/>
      <c r="UIV8" s="473"/>
      <c r="UIW8" s="473"/>
      <c r="UIX8" s="473"/>
      <c r="UIY8" s="473"/>
      <c r="UIZ8" s="473"/>
      <c r="UJA8" s="473"/>
      <c r="UJB8" s="473"/>
      <c r="UJC8" s="473"/>
      <c r="UJD8" s="473"/>
      <c r="UJE8" s="473"/>
      <c r="UJF8" s="473"/>
      <c r="UJG8" s="473"/>
      <c r="UJH8" s="473"/>
      <c r="UJI8" s="473"/>
      <c r="UJJ8" s="473"/>
      <c r="UJK8" s="473"/>
      <c r="UJL8" s="473"/>
      <c r="UJM8" s="473"/>
      <c r="UJN8" s="473"/>
      <c r="UJO8" s="473"/>
      <c r="UJP8" s="473"/>
      <c r="UJQ8" s="473"/>
      <c r="UJR8" s="473"/>
      <c r="UJS8" s="473"/>
      <c r="UJT8" s="473"/>
      <c r="UJU8" s="473"/>
      <c r="UJV8" s="473"/>
      <c r="UJW8" s="473"/>
      <c r="UJX8" s="473"/>
      <c r="UJY8" s="473"/>
      <c r="UJZ8" s="473"/>
      <c r="UKA8" s="473"/>
      <c r="UKB8" s="473"/>
      <c r="UKC8" s="473"/>
      <c r="UKD8" s="473"/>
      <c r="UKE8" s="473"/>
      <c r="UKF8" s="473"/>
      <c r="UKG8" s="473"/>
      <c r="UKH8" s="473"/>
      <c r="UKI8" s="473"/>
      <c r="UKJ8" s="473"/>
      <c r="UKK8" s="473"/>
      <c r="UKL8" s="473"/>
      <c r="UKM8" s="473"/>
      <c r="UKN8" s="473"/>
      <c r="UKO8" s="473"/>
      <c r="UKP8" s="473"/>
      <c r="UKQ8" s="473"/>
      <c r="UKR8" s="473"/>
      <c r="UKS8" s="473"/>
      <c r="UKT8" s="473"/>
      <c r="UKU8" s="473"/>
      <c r="UKV8" s="473"/>
      <c r="UKW8" s="473"/>
      <c r="UKX8" s="473"/>
      <c r="UKY8" s="473"/>
      <c r="UKZ8" s="473"/>
      <c r="ULA8" s="473"/>
      <c r="ULB8" s="473"/>
      <c r="ULC8" s="473"/>
      <c r="ULD8" s="473"/>
      <c r="ULE8" s="473"/>
      <c r="ULF8" s="473"/>
      <c r="ULG8" s="473"/>
      <c r="ULH8" s="473"/>
      <c r="ULI8" s="473"/>
      <c r="ULJ8" s="473"/>
      <c r="ULK8" s="473"/>
      <c r="ULL8" s="473"/>
      <c r="ULM8" s="473"/>
      <c r="ULN8" s="473"/>
      <c r="ULO8" s="473"/>
      <c r="ULP8" s="473"/>
      <c r="ULQ8" s="473"/>
      <c r="ULR8" s="473"/>
      <c r="ULS8" s="473"/>
      <c r="ULT8" s="473"/>
      <c r="ULU8" s="473"/>
      <c r="ULV8" s="473"/>
      <c r="ULW8" s="473"/>
      <c r="ULX8" s="473"/>
      <c r="ULY8" s="473"/>
      <c r="ULZ8" s="473"/>
      <c r="UMA8" s="473"/>
      <c r="UMB8" s="473"/>
      <c r="UMC8" s="473"/>
      <c r="UMD8" s="473"/>
      <c r="UME8" s="473"/>
      <c r="UMF8" s="473"/>
      <c r="UMG8" s="473"/>
      <c r="UMH8" s="473"/>
      <c r="UMI8" s="473"/>
      <c r="UMJ8" s="473"/>
      <c r="UMK8" s="473"/>
      <c r="UML8" s="473"/>
      <c r="UMM8" s="473"/>
      <c r="UMN8" s="473"/>
      <c r="UMO8" s="473"/>
      <c r="UMP8" s="473"/>
      <c r="UMQ8" s="473"/>
      <c r="UMR8" s="473"/>
      <c r="UMS8" s="473"/>
      <c r="UMT8" s="473"/>
      <c r="UMU8" s="473"/>
      <c r="UMV8" s="473"/>
      <c r="UMW8" s="473"/>
      <c r="UMX8" s="473"/>
      <c r="UMY8" s="473"/>
      <c r="UMZ8" s="473"/>
      <c r="UNA8" s="473"/>
      <c r="UNB8" s="473"/>
      <c r="UNC8" s="473"/>
      <c r="UND8" s="473"/>
      <c r="UNE8" s="473"/>
      <c r="UNF8" s="473"/>
      <c r="UNG8" s="473"/>
      <c r="UNH8" s="473"/>
      <c r="UNI8" s="473"/>
      <c r="UNJ8" s="473"/>
      <c r="UNK8" s="473"/>
      <c r="UNL8" s="473"/>
      <c r="UNM8" s="473"/>
      <c r="UNN8" s="473"/>
      <c r="UNO8" s="473"/>
      <c r="UNP8" s="473"/>
      <c r="UNQ8" s="473"/>
      <c r="UNR8" s="473"/>
      <c r="UNS8" s="473"/>
      <c r="UNT8" s="473"/>
      <c r="UNU8" s="473"/>
      <c r="UNV8" s="473"/>
      <c r="UNW8" s="473"/>
      <c r="UNX8" s="473"/>
      <c r="UNY8" s="473"/>
      <c r="UNZ8" s="473"/>
      <c r="UOA8" s="473"/>
      <c r="UOB8" s="473"/>
      <c r="UOC8" s="473"/>
      <c r="UOD8" s="473"/>
      <c r="UOE8" s="473"/>
      <c r="UOF8" s="473"/>
      <c r="UOG8" s="473"/>
      <c r="UOH8" s="473"/>
      <c r="UOI8" s="473"/>
      <c r="UOJ8" s="473"/>
      <c r="UOK8" s="473"/>
      <c r="UOL8" s="473"/>
      <c r="UOM8" s="473"/>
      <c r="UON8" s="473"/>
      <c r="UOO8" s="473"/>
      <c r="UOP8" s="473"/>
      <c r="UOQ8" s="473"/>
      <c r="UOR8" s="473"/>
      <c r="UOS8" s="473"/>
      <c r="UOT8" s="473"/>
      <c r="UOU8" s="473"/>
      <c r="UOV8" s="473"/>
      <c r="UOW8" s="473"/>
      <c r="UOX8" s="473"/>
      <c r="UOY8" s="473"/>
      <c r="UOZ8" s="473"/>
      <c r="UPA8" s="473"/>
      <c r="UPB8" s="473"/>
      <c r="UPC8" s="473"/>
      <c r="UPD8" s="473"/>
      <c r="UPE8" s="473"/>
      <c r="UPF8" s="473"/>
      <c r="UPG8" s="473"/>
      <c r="UPH8" s="473"/>
      <c r="UPI8" s="473"/>
      <c r="UPJ8" s="473"/>
      <c r="UPK8" s="473"/>
      <c r="UPL8" s="473"/>
      <c r="UPM8" s="473"/>
      <c r="UPN8" s="473"/>
      <c r="UPO8" s="473"/>
      <c r="UPP8" s="473"/>
      <c r="UPQ8" s="473"/>
      <c r="UPR8" s="473"/>
      <c r="UPS8" s="473"/>
      <c r="UPT8" s="473"/>
      <c r="UPU8" s="473"/>
      <c r="UPV8" s="473"/>
      <c r="UPW8" s="473"/>
      <c r="UPX8" s="473"/>
      <c r="UPY8" s="473"/>
      <c r="UPZ8" s="473"/>
      <c r="UQA8" s="473"/>
      <c r="UQB8" s="473"/>
      <c r="UQC8" s="473"/>
      <c r="UQD8" s="473"/>
      <c r="UQE8" s="473"/>
      <c r="UQF8" s="473"/>
      <c r="UQG8" s="473"/>
      <c r="UQH8" s="473"/>
      <c r="UQI8" s="473"/>
      <c r="UQJ8" s="473"/>
      <c r="UQK8" s="473"/>
      <c r="UQL8" s="473"/>
      <c r="UQM8" s="473"/>
      <c r="UQN8" s="473"/>
      <c r="UQO8" s="473"/>
      <c r="UQP8" s="473"/>
      <c r="UQQ8" s="473"/>
      <c r="UQR8" s="473"/>
      <c r="UQS8" s="473"/>
      <c r="UQT8" s="473"/>
      <c r="UQU8" s="473"/>
      <c r="UQV8" s="473"/>
      <c r="UQW8" s="473"/>
      <c r="UQX8" s="473"/>
      <c r="UQY8" s="473"/>
      <c r="UQZ8" s="473"/>
      <c r="URA8" s="473"/>
      <c r="URB8" s="473"/>
      <c r="URC8" s="473"/>
      <c r="URD8" s="473"/>
      <c r="URE8" s="473"/>
      <c r="URF8" s="473"/>
      <c r="URG8" s="473"/>
      <c r="URH8" s="473"/>
      <c r="URI8" s="473"/>
      <c r="URJ8" s="473"/>
      <c r="URK8" s="473"/>
      <c r="URL8" s="473"/>
      <c r="URM8" s="473"/>
      <c r="URN8" s="473"/>
      <c r="URO8" s="473"/>
      <c r="URP8" s="473"/>
      <c r="URQ8" s="473"/>
      <c r="URR8" s="473"/>
      <c r="URS8" s="473"/>
      <c r="URT8" s="473"/>
      <c r="URU8" s="473"/>
      <c r="URV8" s="473"/>
      <c r="URW8" s="473"/>
      <c r="URX8" s="473"/>
      <c r="URY8" s="473"/>
      <c r="URZ8" s="473"/>
      <c r="USA8" s="473"/>
      <c r="USB8" s="473"/>
      <c r="USC8" s="473"/>
      <c r="USD8" s="473"/>
      <c r="USE8" s="473"/>
      <c r="USF8" s="473"/>
      <c r="USG8" s="473"/>
      <c r="USH8" s="473"/>
      <c r="USI8" s="473"/>
      <c r="USJ8" s="473"/>
      <c r="USK8" s="473"/>
      <c r="USL8" s="473"/>
      <c r="USM8" s="473"/>
      <c r="USN8" s="473"/>
      <c r="USO8" s="473"/>
      <c r="USP8" s="473"/>
      <c r="USQ8" s="473"/>
      <c r="USR8" s="473"/>
      <c r="USS8" s="473"/>
      <c r="UST8" s="473"/>
      <c r="USU8" s="473"/>
      <c r="USV8" s="473"/>
      <c r="USW8" s="473"/>
      <c r="USX8" s="473"/>
      <c r="USY8" s="473"/>
      <c r="USZ8" s="473"/>
      <c r="UTA8" s="473"/>
      <c r="UTB8" s="473"/>
      <c r="UTC8" s="473"/>
      <c r="UTD8" s="473"/>
      <c r="UTE8" s="473"/>
      <c r="UTF8" s="473"/>
      <c r="UTG8" s="473"/>
      <c r="UTH8" s="473"/>
      <c r="UTI8" s="473"/>
      <c r="UTJ8" s="473"/>
      <c r="UTK8" s="473"/>
      <c r="UTL8" s="473"/>
      <c r="UTM8" s="473"/>
      <c r="UTN8" s="473"/>
      <c r="UTO8" s="473"/>
      <c r="UTP8" s="473"/>
      <c r="UTQ8" s="473"/>
      <c r="UTR8" s="473"/>
      <c r="UTS8" s="473"/>
      <c r="UTT8" s="473"/>
      <c r="UTU8" s="473"/>
      <c r="UTV8" s="473"/>
      <c r="UTW8" s="473"/>
      <c r="UTX8" s="473"/>
      <c r="UTY8" s="473"/>
      <c r="UTZ8" s="473"/>
      <c r="UUA8" s="473"/>
      <c r="UUB8" s="473"/>
      <c r="UUC8" s="473"/>
      <c r="UUD8" s="473"/>
      <c r="UUE8" s="473"/>
      <c r="UUF8" s="473"/>
      <c r="UUG8" s="473"/>
      <c r="UUH8" s="473"/>
      <c r="UUI8" s="473"/>
      <c r="UUJ8" s="473"/>
      <c r="UUK8" s="473"/>
      <c r="UUL8" s="473"/>
      <c r="UUM8" s="473"/>
      <c r="UUN8" s="473"/>
      <c r="UUO8" s="473"/>
      <c r="UUP8" s="473"/>
      <c r="UUQ8" s="473"/>
      <c r="UUR8" s="473"/>
      <c r="UUS8" s="473"/>
      <c r="UUT8" s="473"/>
      <c r="UUU8" s="473"/>
      <c r="UUV8" s="473"/>
      <c r="UUW8" s="473"/>
      <c r="UUX8" s="473"/>
      <c r="UUY8" s="473"/>
      <c r="UUZ8" s="473"/>
      <c r="UVA8" s="473"/>
      <c r="UVB8" s="473"/>
      <c r="UVC8" s="473"/>
      <c r="UVD8" s="473"/>
      <c r="UVE8" s="473"/>
      <c r="UVF8" s="473"/>
      <c r="UVG8" s="473"/>
      <c r="UVH8" s="473"/>
      <c r="UVI8" s="473"/>
      <c r="UVJ8" s="473"/>
      <c r="UVK8" s="473"/>
      <c r="UVL8" s="473"/>
      <c r="UVM8" s="473"/>
      <c r="UVN8" s="473"/>
      <c r="UVO8" s="473"/>
      <c r="UVP8" s="473"/>
      <c r="UVQ8" s="473"/>
      <c r="UVR8" s="473"/>
      <c r="UVS8" s="473"/>
      <c r="UVT8" s="473"/>
      <c r="UVU8" s="473"/>
      <c r="UVV8" s="473"/>
      <c r="UVW8" s="473"/>
      <c r="UVX8" s="473"/>
      <c r="UVY8" s="473"/>
      <c r="UVZ8" s="473"/>
      <c r="UWA8" s="473"/>
      <c r="UWB8" s="473"/>
      <c r="UWC8" s="473"/>
      <c r="UWD8" s="473"/>
      <c r="UWE8" s="473"/>
      <c r="UWF8" s="473"/>
      <c r="UWG8" s="473"/>
      <c r="UWH8" s="473"/>
      <c r="UWI8" s="473"/>
      <c r="UWJ8" s="473"/>
      <c r="UWK8" s="473"/>
      <c r="UWL8" s="473"/>
      <c r="UWM8" s="473"/>
      <c r="UWN8" s="473"/>
      <c r="UWO8" s="473"/>
      <c r="UWP8" s="473"/>
      <c r="UWQ8" s="473"/>
      <c r="UWR8" s="473"/>
      <c r="UWS8" s="473"/>
      <c r="UWT8" s="473"/>
      <c r="UWU8" s="473"/>
      <c r="UWV8" s="473"/>
      <c r="UWW8" s="473"/>
      <c r="UWX8" s="473"/>
      <c r="UWY8" s="473"/>
      <c r="UWZ8" s="473"/>
      <c r="UXA8" s="473"/>
      <c r="UXB8" s="473"/>
      <c r="UXC8" s="473"/>
      <c r="UXD8" s="473"/>
      <c r="UXE8" s="473"/>
      <c r="UXF8" s="473"/>
      <c r="UXG8" s="473"/>
      <c r="UXH8" s="473"/>
      <c r="UXI8" s="473"/>
      <c r="UXJ8" s="473"/>
      <c r="UXK8" s="473"/>
      <c r="UXL8" s="473"/>
      <c r="UXM8" s="473"/>
      <c r="UXN8" s="473"/>
      <c r="UXO8" s="473"/>
      <c r="UXP8" s="473"/>
      <c r="UXQ8" s="473"/>
      <c r="UXR8" s="473"/>
      <c r="UXS8" s="473"/>
      <c r="UXT8" s="473"/>
      <c r="UXU8" s="473"/>
      <c r="UXV8" s="473"/>
      <c r="UXW8" s="473"/>
      <c r="UXX8" s="473"/>
      <c r="UXY8" s="473"/>
      <c r="UXZ8" s="473"/>
      <c r="UYA8" s="473"/>
      <c r="UYB8" s="473"/>
      <c r="UYC8" s="473"/>
      <c r="UYD8" s="473"/>
      <c r="UYE8" s="473"/>
      <c r="UYF8" s="473"/>
      <c r="UYG8" s="473"/>
      <c r="UYH8" s="473"/>
      <c r="UYI8" s="473"/>
      <c r="UYJ8" s="473"/>
      <c r="UYK8" s="473"/>
      <c r="UYL8" s="473"/>
      <c r="UYM8" s="473"/>
      <c r="UYN8" s="473"/>
      <c r="UYO8" s="473"/>
      <c r="UYP8" s="473"/>
      <c r="UYQ8" s="473"/>
      <c r="UYR8" s="473"/>
      <c r="UYS8" s="473"/>
      <c r="UYT8" s="473"/>
      <c r="UYU8" s="473"/>
      <c r="UYV8" s="473"/>
      <c r="UYW8" s="473"/>
      <c r="UYX8" s="473"/>
      <c r="UYY8" s="473"/>
      <c r="UYZ8" s="473"/>
      <c r="UZA8" s="473"/>
      <c r="UZB8" s="473"/>
      <c r="UZC8" s="473"/>
      <c r="UZD8" s="473"/>
      <c r="UZE8" s="473"/>
      <c r="UZF8" s="473"/>
      <c r="UZG8" s="473"/>
      <c r="UZH8" s="473"/>
      <c r="UZI8" s="473"/>
      <c r="UZJ8" s="473"/>
      <c r="UZK8" s="473"/>
      <c r="UZL8" s="473"/>
      <c r="UZM8" s="473"/>
      <c r="UZN8" s="473"/>
      <c r="UZO8" s="473"/>
      <c r="UZP8" s="473"/>
      <c r="UZQ8" s="473"/>
      <c r="UZR8" s="473"/>
      <c r="UZS8" s="473"/>
      <c r="UZT8" s="473"/>
      <c r="UZU8" s="473"/>
      <c r="UZV8" s="473"/>
      <c r="UZW8" s="473"/>
      <c r="UZX8" s="473"/>
      <c r="UZY8" s="473"/>
      <c r="UZZ8" s="473"/>
      <c r="VAA8" s="473"/>
      <c r="VAB8" s="473"/>
      <c r="VAC8" s="473"/>
      <c r="VAD8" s="473"/>
      <c r="VAE8" s="473"/>
      <c r="VAF8" s="473"/>
      <c r="VAG8" s="473"/>
      <c r="VAH8" s="473"/>
      <c r="VAI8" s="473"/>
      <c r="VAJ8" s="473"/>
      <c r="VAK8" s="473"/>
      <c r="VAL8" s="473"/>
      <c r="VAM8" s="473"/>
      <c r="VAN8" s="473"/>
      <c r="VAO8" s="473"/>
      <c r="VAP8" s="473"/>
      <c r="VAQ8" s="473"/>
      <c r="VAR8" s="473"/>
      <c r="VAS8" s="473"/>
      <c r="VAT8" s="473"/>
      <c r="VAU8" s="473"/>
      <c r="VAV8" s="473"/>
      <c r="VAW8" s="473"/>
      <c r="VAX8" s="473"/>
      <c r="VAY8" s="473"/>
      <c r="VAZ8" s="473"/>
      <c r="VBA8" s="473"/>
      <c r="VBB8" s="473"/>
      <c r="VBC8" s="473"/>
      <c r="VBD8" s="473"/>
      <c r="VBE8" s="473"/>
      <c r="VBF8" s="473"/>
      <c r="VBG8" s="473"/>
      <c r="VBH8" s="473"/>
      <c r="VBI8" s="473"/>
      <c r="VBJ8" s="473"/>
      <c r="VBK8" s="473"/>
      <c r="VBL8" s="473"/>
      <c r="VBM8" s="473"/>
      <c r="VBN8" s="473"/>
      <c r="VBO8" s="473"/>
      <c r="VBP8" s="473"/>
      <c r="VBQ8" s="473"/>
      <c r="VBR8" s="473"/>
      <c r="VBS8" s="473"/>
      <c r="VBT8" s="473"/>
      <c r="VBU8" s="473"/>
      <c r="VBV8" s="473"/>
      <c r="VBW8" s="473"/>
      <c r="VBX8" s="473"/>
      <c r="VBY8" s="473"/>
      <c r="VBZ8" s="473"/>
      <c r="VCA8" s="473"/>
      <c r="VCB8" s="473"/>
      <c r="VCC8" s="473"/>
      <c r="VCD8" s="473"/>
      <c r="VCE8" s="473"/>
      <c r="VCF8" s="473"/>
      <c r="VCG8" s="473"/>
      <c r="VCH8" s="473"/>
      <c r="VCI8" s="473"/>
      <c r="VCJ8" s="473"/>
      <c r="VCK8" s="473"/>
      <c r="VCL8" s="473"/>
      <c r="VCM8" s="473"/>
      <c r="VCN8" s="473"/>
      <c r="VCO8" s="473"/>
      <c r="VCP8" s="473"/>
      <c r="VCQ8" s="473"/>
      <c r="VCR8" s="473"/>
      <c r="VCS8" s="473"/>
      <c r="VCT8" s="473"/>
      <c r="VCU8" s="473"/>
      <c r="VCV8" s="473"/>
      <c r="VCW8" s="473"/>
      <c r="VCX8" s="473"/>
      <c r="VCY8" s="473"/>
      <c r="VCZ8" s="473"/>
      <c r="VDA8" s="473"/>
      <c r="VDB8" s="473"/>
      <c r="VDC8" s="473"/>
      <c r="VDD8" s="473"/>
      <c r="VDE8" s="473"/>
      <c r="VDF8" s="473"/>
      <c r="VDG8" s="473"/>
      <c r="VDH8" s="473"/>
      <c r="VDI8" s="473"/>
      <c r="VDJ8" s="473"/>
      <c r="VDK8" s="473"/>
      <c r="VDL8" s="473"/>
      <c r="VDM8" s="473"/>
      <c r="VDN8" s="473"/>
      <c r="VDO8" s="473"/>
      <c r="VDP8" s="473"/>
      <c r="VDQ8" s="473"/>
      <c r="VDR8" s="473"/>
      <c r="VDS8" s="473"/>
      <c r="VDT8" s="473"/>
      <c r="VDU8" s="473"/>
      <c r="VDV8" s="473"/>
      <c r="VDW8" s="473"/>
      <c r="VDX8" s="473"/>
      <c r="VDY8" s="473"/>
      <c r="VDZ8" s="473"/>
      <c r="VEA8" s="473"/>
      <c r="VEB8" s="473"/>
      <c r="VEC8" s="473"/>
      <c r="VED8" s="473"/>
      <c r="VEE8" s="473"/>
      <c r="VEF8" s="473"/>
      <c r="VEG8" s="473"/>
      <c r="VEH8" s="473"/>
      <c r="VEI8" s="473"/>
      <c r="VEJ8" s="473"/>
      <c r="VEK8" s="473"/>
      <c r="VEL8" s="473"/>
      <c r="VEM8" s="473"/>
      <c r="VEN8" s="473"/>
      <c r="VEO8" s="473"/>
      <c r="VEP8" s="473"/>
      <c r="VEQ8" s="473"/>
      <c r="VER8" s="473"/>
      <c r="VES8" s="473"/>
      <c r="VET8" s="473"/>
      <c r="VEU8" s="473"/>
      <c r="VEV8" s="473"/>
      <c r="VEW8" s="473"/>
      <c r="VEX8" s="473"/>
      <c r="VEY8" s="473"/>
      <c r="VEZ8" s="473"/>
      <c r="VFA8" s="473"/>
      <c r="VFB8" s="473"/>
      <c r="VFC8" s="473"/>
      <c r="VFD8" s="473"/>
      <c r="VFE8" s="473"/>
      <c r="VFF8" s="473"/>
      <c r="VFG8" s="473"/>
      <c r="VFH8" s="473"/>
      <c r="VFI8" s="473"/>
      <c r="VFJ8" s="473"/>
      <c r="VFK8" s="473"/>
      <c r="VFL8" s="473"/>
      <c r="VFM8" s="473"/>
      <c r="VFN8" s="473"/>
      <c r="VFO8" s="473"/>
      <c r="VFP8" s="473"/>
      <c r="VFQ8" s="473"/>
      <c r="VFR8" s="473"/>
      <c r="VFS8" s="473"/>
      <c r="VFT8" s="473"/>
      <c r="VFU8" s="473"/>
      <c r="VFV8" s="473"/>
      <c r="VFW8" s="473"/>
      <c r="VFX8" s="473"/>
      <c r="VFY8" s="473"/>
      <c r="VFZ8" s="473"/>
      <c r="VGA8" s="473"/>
      <c r="VGB8" s="473"/>
      <c r="VGC8" s="473"/>
      <c r="VGD8" s="473"/>
      <c r="VGE8" s="473"/>
      <c r="VGF8" s="473"/>
      <c r="VGG8" s="473"/>
      <c r="VGH8" s="473"/>
      <c r="VGI8" s="473"/>
      <c r="VGJ8" s="473"/>
      <c r="VGK8" s="473"/>
      <c r="VGL8" s="473"/>
      <c r="VGM8" s="473"/>
      <c r="VGN8" s="473"/>
      <c r="VGO8" s="473"/>
      <c r="VGP8" s="473"/>
      <c r="VGQ8" s="473"/>
      <c r="VGR8" s="473"/>
      <c r="VGS8" s="473"/>
      <c r="VGT8" s="473"/>
      <c r="VGU8" s="473"/>
      <c r="VGV8" s="473"/>
      <c r="VGW8" s="473"/>
      <c r="VGX8" s="473"/>
      <c r="VGY8" s="473"/>
      <c r="VGZ8" s="473"/>
      <c r="VHA8" s="473"/>
      <c r="VHB8" s="473"/>
      <c r="VHC8" s="473"/>
      <c r="VHD8" s="473"/>
      <c r="VHE8" s="473"/>
      <c r="VHF8" s="473"/>
      <c r="VHG8" s="473"/>
      <c r="VHH8" s="473"/>
      <c r="VHI8" s="473"/>
      <c r="VHJ8" s="473"/>
      <c r="VHK8" s="473"/>
      <c r="VHL8" s="473"/>
      <c r="VHM8" s="473"/>
      <c r="VHN8" s="473"/>
      <c r="VHO8" s="473"/>
      <c r="VHP8" s="473"/>
      <c r="VHQ8" s="473"/>
      <c r="VHR8" s="473"/>
      <c r="VHS8" s="473"/>
      <c r="VHT8" s="473"/>
      <c r="VHU8" s="473"/>
      <c r="VHV8" s="473"/>
      <c r="VHW8" s="473"/>
      <c r="VHX8" s="473"/>
      <c r="VHY8" s="473"/>
      <c r="VHZ8" s="473"/>
      <c r="VIA8" s="473"/>
      <c r="VIB8" s="473"/>
      <c r="VIC8" s="473"/>
      <c r="VID8" s="473"/>
      <c r="VIE8" s="473"/>
      <c r="VIF8" s="473"/>
      <c r="VIG8" s="473"/>
      <c r="VIH8" s="473"/>
      <c r="VII8" s="473"/>
      <c r="VIJ8" s="473"/>
      <c r="VIK8" s="473"/>
      <c r="VIL8" s="473"/>
      <c r="VIM8" s="473"/>
      <c r="VIN8" s="473"/>
      <c r="VIO8" s="473"/>
      <c r="VIP8" s="473"/>
      <c r="VIQ8" s="473"/>
      <c r="VIR8" s="473"/>
      <c r="VIS8" s="473"/>
      <c r="VIT8" s="473"/>
      <c r="VIU8" s="473"/>
      <c r="VIV8" s="473"/>
      <c r="VIW8" s="473"/>
      <c r="VIX8" s="473"/>
      <c r="VIY8" s="473"/>
      <c r="VIZ8" s="473"/>
      <c r="VJA8" s="473"/>
      <c r="VJB8" s="473"/>
      <c r="VJC8" s="473"/>
      <c r="VJD8" s="473"/>
      <c r="VJE8" s="473"/>
      <c r="VJF8" s="473"/>
      <c r="VJG8" s="473"/>
      <c r="VJH8" s="473"/>
      <c r="VJI8" s="473"/>
      <c r="VJJ8" s="473"/>
      <c r="VJK8" s="473"/>
      <c r="VJL8" s="473"/>
      <c r="VJM8" s="473"/>
      <c r="VJN8" s="473"/>
      <c r="VJO8" s="473"/>
      <c r="VJP8" s="473"/>
      <c r="VJQ8" s="473"/>
      <c r="VJR8" s="473"/>
      <c r="VJS8" s="473"/>
      <c r="VJT8" s="473"/>
      <c r="VJU8" s="473"/>
      <c r="VJV8" s="473"/>
      <c r="VJW8" s="473"/>
      <c r="VJX8" s="473"/>
      <c r="VJY8" s="473"/>
      <c r="VJZ8" s="473"/>
      <c r="VKA8" s="473"/>
      <c r="VKB8" s="473"/>
      <c r="VKC8" s="473"/>
      <c r="VKD8" s="473"/>
      <c r="VKE8" s="473"/>
      <c r="VKF8" s="473"/>
      <c r="VKG8" s="473"/>
      <c r="VKH8" s="473"/>
      <c r="VKI8" s="473"/>
      <c r="VKJ8" s="473"/>
      <c r="VKK8" s="473"/>
      <c r="VKL8" s="473"/>
      <c r="VKM8" s="473"/>
      <c r="VKN8" s="473"/>
      <c r="VKO8" s="473"/>
      <c r="VKP8" s="473"/>
      <c r="VKQ8" s="473"/>
      <c r="VKR8" s="473"/>
      <c r="VKS8" s="473"/>
      <c r="VKT8" s="473"/>
      <c r="VKU8" s="473"/>
      <c r="VKV8" s="473"/>
      <c r="VKW8" s="473"/>
      <c r="VKX8" s="473"/>
      <c r="VKY8" s="473"/>
      <c r="VKZ8" s="473"/>
      <c r="VLA8" s="473"/>
      <c r="VLB8" s="473"/>
      <c r="VLC8" s="473"/>
      <c r="VLD8" s="473"/>
      <c r="VLE8" s="473"/>
      <c r="VLF8" s="473"/>
      <c r="VLG8" s="473"/>
      <c r="VLH8" s="473"/>
      <c r="VLI8" s="473"/>
      <c r="VLJ8" s="473"/>
      <c r="VLK8" s="473"/>
      <c r="VLL8" s="473"/>
      <c r="VLM8" s="473"/>
      <c r="VLN8" s="473"/>
      <c r="VLO8" s="473"/>
      <c r="VLP8" s="473"/>
      <c r="VLQ8" s="473"/>
      <c r="VLR8" s="473"/>
      <c r="VLS8" s="473"/>
      <c r="VLT8" s="473"/>
      <c r="VLU8" s="473"/>
      <c r="VLV8" s="473"/>
      <c r="VLW8" s="473"/>
      <c r="VLX8" s="473"/>
      <c r="VLY8" s="473"/>
      <c r="VLZ8" s="473"/>
      <c r="VMA8" s="473"/>
      <c r="VMB8" s="473"/>
      <c r="VMC8" s="473"/>
      <c r="VMD8" s="473"/>
      <c r="VME8" s="473"/>
      <c r="VMF8" s="473"/>
      <c r="VMG8" s="473"/>
      <c r="VMH8" s="473"/>
      <c r="VMI8" s="473"/>
      <c r="VMJ8" s="473"/>
      <c r="VMK8" s="473"/>
      <c r="VML8" s="473"/>
      <c r="VMM8" s="473"/>
      <c r="VMN8" s="473"/>
      <c r="VMO8" s="473"/>
      <c r="VMP8" s="473"/>
      <c r="VMQ8" s="473"/>
      <c r="VMR8" s="473"/>
      <c r="VMS8" s="473"/>
      <c r="VMT8" s="473"/>
      <c r="VMU8" s="473"/>
      <c r="VMV8" s="473"/>
      <c r="VMW8" s="473"/>
      <c r="VMX8" s="473"/>
      <c r="VMY8" s="473"/>
      <c r="VMZ8" s="473"/>
      <c r="VNA8" s="473"/>
      <c r="VNB8" s="473"/>
      <c r="VNC8" s="473"/>
      <c r="VND8" s="473"/>
      <c r="VNE8" s="473"/>
      <c r="VNF8" s="473"/>
      <c r="VNG8" s="473"/>
      <c r="VNH8" s="473"/>
      <c r="VNI8" s="473"/>
      <c r="VNJ8" s="473"/>
      <c r="VNK8" s="473"/>
      <c r="VNL8" s="473"/>
      <c r="VNM8" s="473"/>
      <c r="VNN8" s="473"/>
      <c r="VNO8" s="473"/>
      <c r="VNP8" s="473"/>
      <c r="VNQ8" s="473"/>
      <c r="VNR8" s="473"/>
      <c r="VNS8" s="473"/>
      <c r="VNT8" s="473"/>
      <c r="VNU8" s="473"/>
      <c r="VNV8" s="473"/>
      <c r="VNW8" s="473"/>
      <c r="VNX8" s="473"/>
      <c r="VNY8" s="473"/>
      <c r="VNZ8" s="473"/>
      <c r="VOA8" s="473"/>
      <c r="VOB8" s="473"/>
      <c r="VOC8" s="473"/>
      <c r="VOD8" s="473"/>
      <c r="VOE8" s="473"/>
      <c r="VOF8" s="473"/>
      <c r="VOG8" s="473"/>
      <c r="VOH8" s="473"/>
      <c r="VOI8" s="473"/>
      <c r="VOJ8" s="473"/>
      <c r="VOK8" s="473"/>
      <c r="VOL8" s="473"/>
      <c r="VOM8" s="473"/>
      <c r="VON8" s="473"/>
      <c r="VOO8" s="473"/>
      <c r="VOP8" s="473"/>
      <c r="VOQ8" s="473"/>
      <c r="VOR8" s="473"/>
      <c r="VOS8" s="473"/>
      <c r="VOT8" s="473"/>
      <c r="VOU8" s="473"/>
      <c r="VOV8" s="473"/>
      <c r="VOW8" s="473"/>
      <c r="VOX8" s="473"/>
      <c r="VOY8" s="473"/>
      <c r="VOZ8" s="473"/>
      <c r="VPA8" s="473"/>
      <c r="VPB8" s="473"/>
      <c r="VPC8" s="473"/>
      <c r="VPD8" s="473"/>
      <c r="VPE8" s="473"/>
      <c r="VPF8" s="473"/>
      <c r="VPG8" s="473"/>
      <c r="VPH8" s="473"/>
      <c r="VPI8" s="473"/>
      <c r="VPJ8" s="473"/>
      <c r="VPK8" s="473"/>
      <c r="VPL8" s="473"/>
      <c r="VPM8" s="473"/>
      <c r="VPN8" s="473"/>
      <c r="VPO8" s="473"/>
      <c r="VPP8" s="473"/>
      <c r="VPQ8" s="473"/>
      <c r="VPR8" s="473"/>
      <c r="VPS8" s="473"/>
      <c r="VPT8" s="473"/>
      <c r="VPU8" s="473"/>
      <c r="VPV8" s="473"/>
      <c r="VPW8" s="473"/>
      <c r="VPX8" s="473"/>
      <c r="VPY8" s="473"/>
      <c r="VPZ8" s="473"/>
      <c r="VQA8" s="473"/>
      <c r="VQB8" s="473"/>
      <c r="VQC8" s="473"/>
      <c r="VQD8" s="473"/>
      <c r="VQE8" s="473"/>
      <c r="VQF8" s="473"/>
      <c r="VQG8" s="473"/>
      <c r="VQH8" s="473"/>
      <c r="VQI8" s="473"/>
      <c r="VQJ8" s="473"/>
      <c r="VQK8" s="473"/>
      <c r="VQL8" s="473"/>
      <c r="VQM8" s="473"/>
      <c r="VQN8" s="473"/>
      <c r="VQO8" s="473"/>
      <c r="VQP8" s="473"/>
      <c r="VQQ8" s="473"/>
      <c r="VQR8" s="473"/>
      <c r="VQS8" s="473"/>
      <c r="VQT8" s="473"/>
      <c r="VQU8" s="473"/>
      <c r="VQV8" s="473"/>
      <c r="VQW8" s="473"/>
      <c r="VQX8" s="473"/>
      <c r="VQY8" s="473"/>
      <c r="VQZ8" s="473"/>
      <c r="VRA8" s="473"/>
      <c r="VRB8" s="473"/>
      <c r="VRC8" s="473"/>
      <c r="VRD8" s="473"/>
      <c r="VRE8" s="473"/>
      <c r="VRF8" s="473"/>
      <c r="VRG8" s="473"/>
      <c r="VRH8" s="473"/>
      <c r="VRI8" s="473"/>
      <c r="VRJ8" s="473"/>
      <c r="VRK8" s="473"/>
      <c r="VRL8" s="473"/>
      <c r="VRM8" s="473"/>
      <c r="VRN8" s="473"/>
      <c r="VRO8" s="473"/>
      <c r="VRP8" s="473"/>
      <c r="VRQ8" s="473"/>
      <c r="VRR8" s="473"/>
      <c r="VRS8" s="473"/>
      <c r="VRT8" s="473"/>
      <c r="VRU8" s="473"/>
      <c r="VRV8" s="473"/>
      <c r="VRW8" s="473"/>
      <c r="VRX8" s="473"/>
      <c r="VRY8" s="473"/>
      <c r="VRZ8" s="473"/>
      <c r="VSA8" s="473"/>
      <c r="VSB8" s="473"/>
      <c r="VSC8" s="473"/>
      <c r="VSD8" s="473"/>
      <c r="VSE8" s="473"/>
      <c r="VSF8" s="473"/>
      <c r="VSG8" s="473"/>
      <c r="VSH8" s="473"/>
      <c r="VSI8" s="473"/>
      <c r="VSJ8" s="473"/>
      <c r="VSK8" s="473"/>
      <c r="VSL8" s="473"/>
      <c r="VSM8" s="473"/>
      <c r="VSN8" s="473"/>
      <c r="VSO8" s="473"/>
      <c r="VSP8" s="473"/>
      <c r="VSQ8" s="473"/>
      <c r="VSR8" s="473"/>
      <c r="VSS8" s="473"/>
      <c r="VST8" s="473"/>
      <c r="VSU8" s="473"/>
      <c r="VSV8" s="473"/>
      <c r="VSW8" s="473"/>
      <c r="VSX8" s="473"/>
      <c r="VSY8" s="473"/>
      <c r="VSZ8" s="473"/>
      <c r="VTA8" s="473"/>
      <c r="VTB8" s="473"/>
      <c r="VTC8" s="473"/>
      <c r="VTD8" s="473"/>
      <c r="VTE8" s="473"/>
      <c r="VTF8" s="473"/>
      <c r="VTG8" s="473"/>
      <c r="VTH8" s="473"/>
      <c r="VTI8" s="473"/>
      <c r="VTJ8" s="473"/>
      <c r="VTK8" s="473"/>
      <c r="VTL8" s="473"/>
      <c r="VTM8" s="473"/>
      <c r="VTN8" s="473"/>
      <c r="VTO8" s="473"/>
      <c r="VTP8" s="473"/>
      <c r="VTQ8" s="473"/>
      <c r="VTR8" s="473"/>
      <c r="VTS8" s="473"/>
      <c r="VTT8" s="473"/>
      <c r="VTU8" s="473"/>
      <c r="VTV8" s="473"/>
      <c r="VTW8" s="473"/>
      <c r="VTX8" s="473"/>
      <c r="VTY8" s="473"/>
      <c r="VTZ8" s="473"/>
      <c r="VUA8" s="473"/>
      <c r="VUB8" s="473"/>
      <c r="VUC8" s="473"/>
      <c r="VUD8" s="473"/>
      <c r="VUE8" s="473"/>
      <c r="VUF8" s="473"/>
      <c r="VUG8" s="473"/>
      <c r="VUH8" s="473"/>
      <c r="VUI8" s="473"/>
      <c r="VUJ8" s="473"/>
      <c r="VUK8" s="473"/>
      <c r="VUL8" s="473"/>
      <c r="VUM8" s="473"/>
      <c r="VUN8" s="473"/>
      <c r="VUO8" s="473"/>
      <c r="VUP8" s="473"/>
      <c r="VUQ8" s="473"/>
      <c r="VUR8" s="473"/>
      <c r="VUS8" s="473"/>
      <c r="VUT8" s="473"/>
      <c r="VUU8" s="473"/>
      <c r="VUV8" s="473"/>
      <c r="VUW8" s="473"/>
      <c r="VUX8" s="473"/>
      <c r="VUY8" s="473"/>
      <c r="VUZ8" s="473"/>
      <c r="VVA8" s="473"/>
      <c r="VVB8" s="473"/>
      <c r="VVC8" s="473"/>
      <c r="VVD8" s="473"/>
      <c r="VVE8" s="473"/>
      <c r="VVF8" s="473"/>
      <c r="VVG8" s="473"/>
      <c r="VVH8" s="473"/>
      <c r="VVI8" s="473"/>
      <c r="VVJ8" s="473"/>
      <c r="VVK8" s="473"/>
      <c r="VVL8" s="473"/>
      <c r="VVM8" s="473"/>
      <c r="VVN8" s="473"/>
      <c r="VVO8" s="473"/>
      <c r="VVP8" s="473"/>
      <c r="VVQ8" s="473"/>
      <c r="VVR8" s="473"/>
      <c r="VVS8" s="473"/>
      <c r="VVT8" s="473"/>
      <c r="VVU8" s="473"/>
      <c r="VVV8" s="473"/>
      <c r="VVW8" s="473"/>
      <c r="VVX8" s="473"/>
      <c r="VVY8" s="473"/>
      <c r="VVZ8" s="473"/>
      <c r="VWA8" s="473"/>
      <c r="VWB8" s="473"/>
      <c r="VWC8" s="473"/>
      <c r="VWD8" s="473"/>
      <c r="VWE8" s="473"/>
      <c r="VWF8" s="473"/>
      <c r="VWG8" s="473"/>
      <c r="VWH8" s="473"/>
      <c r="VWI8" s="473"/>
      <c r="VWJ8" s="473"/>
      <c r="VWK8" s="473"/>
      <c r="VWL8" s="473"/>
      <c r="VWM8" s="473"/>
      <c r="VWN8" s="473"/>
      <c r="VWO8" s="473"/>
      <c r="VWP8" s="473"/>
      <c r="VWQ8" s="473"/>
      <c r="VWR8" s="473"/>
      <c r="VWS8" s="473"/>
      <c r="VWT8" s="473"/>
      <c r="VWU8" s="473"/>
      <c r="VWV8" s="473"/>
      <c r="VWW8" s="473"/>
      <c r="VWX8" s="473"/>
      <c r="VWY8" s="473"/>
      <c r="VWZ8" s="473"/>
      <c r="VXA8" s="473"/>
      <c r="VXB8" s="473"/>
      <c r="VXC8" s="473"/>
      <c r="VXD8" s="473"/>
      <c r="VXE8" s="473"/>
      <c r="VXF8" s="473"/>
      <c r="VXG8" s="473"/>
      <c r="VXH8" s="473"/>
      <c r="VXI8" s="473"/>
      <c r="VXJ8" s="473"/>
      <c r="VXK8" s="473"/>
      <c r="VXL8" s="473"/>
      <c r="VXM8" s="473"/>
      <c r="VXN8" s="473"/>
      <c r="VXO8" s="473"/>
      <c r="VXP8" s="473"/>
      <c r="VXQ8" s="473"/>
      <c r="VXR8" s="473"/>
      <c r="VXS8" s="473"/>
      <c r="VXT8" s="473"/>
      <c r="VXU8" s="473"/>
      <c r="VXV8" s="473"/>
      <c r="VXW8" s="473"/>
      <c r="VXX8" s="473"/>
      <c r="VXY8" s="473"/>
      <c r="VXZ8" s="473"/>
      <c r="VYA8" s="473"/>
      <c r="VYB8" s="473"/>
      <c r="VYC8" s="473"/>
      <c r="VYD8" s="473"/>
      <c r="VYE8" s="473"/>
      <c r="VYF8" s="473"/>
      <c r="VYG8" s="473"/>
      <c r="VYH8" s="473"/>
      <c r="VYI8" s="473"/>
      <c r="VYJ8" s="473"/>
      <c r="VYK8" s="473"/>
      <c r="VYL8" s="473"/>
      <c r="VYM8" s="473"/>
      <c r="VYN8" s="473"/>
      <c r="VYO8" s="473"/>
      <c r="VYP8" s="473"/>
      <c r="VYQ8" s="473"/>
      <c r="VYR8" s="473"/>
      <c r="VYS8" s="473"/>
      <c r="VYT8" s="473"/>
      <c r="VYU8" s="473"/>
      <c r="VYV8" s="473"/>
      <c r="VYW8" s="473"/>
      <c r="VYX8" s="473"/>
      <c r="VYY8" s="473"/>
      <c r="VYZ8" s="473"/>
      <c r="VZA8" s="473"/>
      <c r="VZB8" s="473"/>
      <c r="VZC8" s="473"/>
      <c r="VZD8" s="473"/>
      <c r="VZE8" s="473"/>
      <c r="VZF8" s="473"/>
      <c r="VZG8" s="473"/>
      <c r="VZH8" s="473"/>
      <c r="VZI8" s="473"/>
      <c r="VZJ8" s="473"/>
      <c r="VZK8" s="473"/>
      <c r="VZL8" s="473"/>
      <c r="VZM8" s="473"/>
      <c r="VZN8" s="473"/>
      <c r="VZO8" s="473"/>
      <c r="VZP8" s="473"/>
      <c r="VZQ8" s="473"/>
      <c r="VZR8" s="473"/>
      <c r="VZS8" s="473"/>
      <c r="VZT8" s="473"/>
      <c r="VZU8" s="473"/>
      <c r="VZV8" s="473"/>
      <c r="VZW8" s="473"/>
      <c r="VZX8" s="473"/>
      <c r="VZY8" s="473"/>
      <c r="VZZ8" s="473"/>
      <c r="WAA8" s="473"/>
      <c r="WAB8" s="473"/>
      <c r="WAC8" s="473"/>
      <c r="WAD8" s="473"/>
      <c r="WAE8" s="473"/>
      <c r="WAF8" s="473"/>
      <c r="WAG8" s="473"/>
      <c r="WAH8" s="473"/>
      <c r="WAI8" s="473"/>
      <c r="WAJ8" s="473"/>
      <c r="WAK8" s="473"/>
      <c r="WAL8" s="473"/>
      <c r="WAM8" s="473"/>
      <c r="WAN8" s="473"/>
      <c r="WAO8" s="473"/>
      <c r="WAP8" s="473"/>
      <c r="WAQ8" s="473"/>
      <c r="WAR8" s="473"/>
      <c r="WAS8" s="473"/>
      <c r="WAT8" s="473"/>
      <c r="WAU8" s="473"/>
      <c r="WAV8" s="473"/>
      <c r="WAW8" s="473"/>
      <c r="WAX8" s="473"/>
      <c r="WAY8" s="473"/>
      <c r="WAZ8" s="473"/>
      <c r="WBA8" s="473"/>
      <c r="WBB8" s="473"/>
      <c r="WBC8" s="473"/>
      <c r="WBD8" s="473"/>
      <c r="WBE8" s="473"/>
      <c r="WBF8" s="473"/>
      <c r="WBG8" s="473"/>
      <c r="WBH8" s="473"/>
      <c r="WBI8" s="473"/>
      <c r="WBJ8" s="473"/>
      <c r="WBK8" s="473"/>
      <c r="WBL8" s="473"/>
      <c r="WBM8" s="473"/>
      <c r="WBN8" s="473"/>
      <c r="WBO8" s="473"/>
      <c r="WBP8" s="473"/>
      <c r="WBQ8" s="473"/>
      <c r="WBR8" s="473"/>
      <c r="WBS8" s="473"/>
      <c r="WBT8" s="473"/>
      <c r="WBU8" s="473"/>
      <c r="WBV8" s="473"/>
      <c r="WBW8" s="473"/>
      <c r="WBX8" s="473"/>
      <c r="WBY8" s="473"/>
      <c r="WBZ8" s="473"/>
      <c r="WCA8" s="473"/>
      <c r="WCB8" s="473"/>
      <c r="WCC8" s="473"/>
      <c r="WCD8" s="473"/>
      <c r="WCE8" s="473"/>
      <c r="WCF8" s="473"/>
      <c r="WCG8" s="473"/>
      <c r="WCH8" s="473"/>
      <c r="WCI8" s="473"/>
      <c r="WCJ8" s="473"/>
      <c r="WCK8" s="473"/>
      <c r="WCL8" s="473"/>
      <c r="WCM8" s="473"/>
      <c r="WCN8" s="473"/>
      <c r="WCO8" s="473"/>
      <c r="WCP8" s="473"/>
      <c r="WCQ8" s="473"/>
      <c r="WCR8" s="473"/>
      <c r="WCS8" s="473"/>
      <c r="WCT8" s="473"/>
      <c r="WCU8" s="473"/>
      <c r="WCV8" s="473"/>
      <c r="WCW8" s="473"/>
      <c r="WCX8" s="473"/>
      <c r="WCY8" s="473"/>
      <c r="WCZ8" s="473"/>
      <c r="WDA8" s="473"/>
      <c r="WDB8" s="473"/>
      <c r="WDC8" s="473"/>
      <c r="WDD8" s="473"/>
      <c r="WDE8" s="473"/>
      <c r="WDF8" s="473"/>
      <c r="WDG8" s="473"/>
      <c r="WDH8" s="473"/>
      <c r="WDI8" s="473"/>
      <c r="WDJ8" s="473"/>
      <c r="WDK8" s="473"/>
      <c r="WDL8" s="473"/>
      <c r="WDM8" s="473"/>
      <c r="WDN8" s="473"/>
      <c r="WDO8" s="473"/>
      <c r="WDP8" s="473"/>
      <c r="WDQ8" s="473"/>
      <c r="WDR8" s="473"/>
      <c r="WDS8" s="473"/>
      <c r="WDT8" s="473"/>
      <c r="WDU8" s="473"/>
      <c r="WDV8" s="473"/>
      <c r="WDW8" s="473"/>
      <c r="WDX8" s="473"/>
      <c r="WDY8" s="473"/>
      <c r="WDZ8" s="473"/>
      <c r="WEA8" s="473"/>
      <c r="WEB8" s="473"/>
      <c r="WEC8" s="473"/>
      <c r="WED8" s="473"/>
      <c r="WEE8" s="473"/>
      <c r="WEF8" s="473"/>
      <c r="WEG8" s="473"/>
      <c r="WEH8" s="473"/>
      <c r="WEI8" s="473"/>
      <c r="WEJ8" s="473"/>
      <c r="WEK8" s="473"/>
      <c r="WEL8" s="473"/>
      <c r="WEM8" s="473"/>
      <c r="WEN8" s="473"/>
      <c r="WEO8" s="473"/>
      <c r="WEP8" s="473"/>
      <c r="WEQ8" s="473"/>
      <c r="WER8" s="473"/>
      <c r="WES8" s="473"/>
      <c r="WET8" s="473"/>
      <c r="WEU8" s="473"/>
      <c r="WEV8" s="473"/>
      <c r="WEW8" s="473"/>
      <c r="WEX8" s="473"/>
      <c r="WEY8" s="473"/>
      <c r="WEZ8" s="473"/>
      <c r="WFA8" s="473"/>
      <c r="WFB8" s="473"/>
      <c r="WFC8" s="473"/>
      <c r="WFD8" s="473"/>
      <c r="WFE8" s="473"/>
      <c r="WFF8" s="473"/>
      <c r="WFG8" s="473"/>
      <c r="WFH8" s="473"/>
      <c r="WFI8" s="473"/>
      <c r="WFJ8" s="473"/>
      <c r="WFK8" s="473"/>
      <c r="WFL8" s="473"/>
      <c r="WFM8" s="473"/>
      <c r="WFN8" s="473"/>
      <c r="WFO8" s="473"/>
      <c r="WFP8" s="473"/>
      <c r="WFQ8" s="473"/>
      <c r="WFR8" s="473"/>
      <c r="WFS8" s="473"/>
      <c r="WFT8" s="473"/>
      <c r="WFU8" s="473"/>
      <c r="WFV8" s="473"/>
      <c r="WFW8" s="473"/>
      <c r="WFX8" s="473"/>
      <c r="WFY8" s="473"/>
      <c r="WFZ8" s="473"/>
      <c r="WGA8" s="473"/>
      <c r="WGB8" s="473"/>
      <c r="WGC8" s="473"/>
      <c r="WGD8" s="473"/>
      <c r="WGE8" s="473"/>
      <c r="WGF8" s="473"/>
      <c r="WGG8" s="473"/>
      <c r="WGH8" s="473"/>
      <c r="WGI8" s="473"/>
      <c r="WGJ8" s="473"/>
      <c r="WGK8" s="473"/>
      <c r="WGL8" s="473"/>
      <c r="WGM8" s="473"/>
      <c r="WGN8" s="473"/>
      <c r="WGO8" s="473"/>
      <c r="WGP8" s="473"/>
      <c r="WGQ8" s="473"/>
      <c r="WGR8" s="473"/>
      <c r="WGS8" s="473"/>
      <c r="WGT8" s="473"/>
      <c r="WGU8" s="473"/>
      <c r="WGV8" s="473"/>
      <c r="WGW8" s="473"/>
      <c r="WGX8" s="473"/>
      <c r="WGY8" s="473"/>
      <c r="WGZ8" s="473"/>
      <c r="WHA8" s="473"/>
      <c r="WHB8" s="473"/>
      <c r="WHC8" s="473"/>
      <c r="WHD8" s="473"/>
      <c r="WHE8" s="473"/>
      <c r="WHF8" s="473"/>
      <c r="WHG8" s="473"/>
      <c r="WHH8" s="473"/>
      <c r="WHI8" s="473"/>
      <c r="WHJ8" s="473"/>
      <c r="WHK8" s="473"/>
      <c r="WHL8" s="473"/>
      <c r="WHM8" s="473"/>
      <c r="WHN8" s="473"/>
      <c r="WHO8" s="473"/>
      <c r="WHP8" s="473"/>
      <c r="WHQ8" s="473"/>
      <c r="WHR8" s="473"/>
      <c r="WHS8" s="473"/>
      <c r="WHT8" s="473"/>
      <c r="WHU8" s="473"/>
      <c r="WHV8" s="473"/>
      <c r="WHW8" s="473"/>
      <c r="WHX8" s="473"/>
      <c r="WHY8" s="473"/>
      <c r="WHZ8" s="473"/>
      <c r="WIA8" s="473"/>
      <c r="WIB8" s="473"/>
      <c r="WIC8" s="473"/>
      <c r="WID8" s="473"/>
      <c r="WIE8" s="473"/>
      <c r="WIF8" s="473"/>
      <c r="WIG8" s="473"/>
      <c r="WIH8" s="473"/>
      <c r="WII8" s="473"/>
      <c r="WIJ8" s="473"/>
      <c r="WIK8" s="473"/>
      <c r="WIL8" s="473"/>
      <c r="WIM8" s="473"/>
      <c r="WIN8" s="473"/>
      <c r="WIO8" s="473"/>
      <c r="WIP8" s="473"/>
      <c r="WIQ8" s="473"/>
      <c r="WIR8" s="473"/>
      <c r="WIS8" s="473"/>
      <c r="WIT8" s="473"/>
      <c r="WIU8" s="473"/>
      <c r="WIV8" s="473"/>
      <c r="WIW8" s="473"/>
      <c r="WIX8" s="473"/>
      <c r="WIY8" s="473"/>
      <c r="WIZ8" s="473"/>
      <c r="WJA8" s="473"/>
      <c r="WJB8" s="473"/>
      <c r="WJC8" s="473"/>
      <c r="WJD8" s="473"/>
      <c r="WJE8" s="473"/>
      <c r="WJF8" s="473"/>
      <c r="WJG8" s="473"/>
      <c r="WJH8" s="473"/>
      <c r="WJI8" s="473"/>
      <c r="WJJ8" s="473"/>
      <c r="WJK8" s="473"/>
      <c r="WJL8" s="473"/>
      <c r="WJM8" s="473"/>
      <c r="WJN8" s="473"/>
      <c r="WJO8" s="473"/>
      <c r="WJP8" s="473"/>
      <c r="WJQ8" s="473"/>
      <c r="WJR8" s="473"/>
      <c r="WJS8" s="473"/>
      <c r="WJT8" s="473"/>
      <c r="WJU8" s="473"/>
      <c r="WJV8" s="473"/>
      <c r="WJW8" s="473"/>
      <c r="WJX8" s="473"/>
      <c r="WJY8" s="473"/>
      <c r="WJZ8" s="473"/>
      <c r="WKA8" s="473"/>
      <c r="WKB8" s="473"/>
      <c r="WKC8" s="473"/>
      <c r="WKD8" s="473"/>
      <c r="WKE8" s="473"/>
      <c r="WKF8" s="473"/>
      <c r="WKG8" s="473"/>
      <c r="WKH8" s="473"/>
      <c r="WKI8" s="473"/>
      <c r="WKJ8" s="473"/>
      <c r="WKK8" s="473"/>
      <c r="WKL8" s="473"/>
      <c r="WKM8" s="473"/>
      <c r="WKN8" s="473"/>
      <c r="WKO8" s="473"/>
      <c r="WKP8" s="473"/>
      <c r="WKQ8" s="473"/>
      <c r="WKR8" s="473"/>
      <c r="WKS8" s="473"/>
      <c r="WKT8" s="473"/>
      <c r="WKU8" s="473"/>
      <c r="WKV8" s="473"/>
      <c r="WKW8" s="473"/>
      <c r="WKX8" s="473"/>
      <c r="WKY8" s="473"/>
      <c r="WKZ8" s="473"/>
      <c r="WLA8" s="473"/>
      <c r="WLB8" s="473"/>
      <c r="WLC8" s="473"/>
      <c r="WLD8" s="473"/>
      <c r="WLE8" s="473"/>
      <c r="WLF8" s="473"/>
      <c r="WLG8" s="473"/>
      <c r="WLH8" s="473"/>
      <c r="WLI8" s="473"/>
      <c r="WLJ8" s="473"/>
      <c r="WLK8" s="473"/>
      <c r="WLL8" s="473"/>
      <c r="WLM8" s="473"/>
      <c r="WLN8" s="473"/>
      <c r="WLO8" s="473"/>
      <c r="WLP8" s="473"/>
      <c r="WLQ8" s="473"/>
      <c r="WLR8" s="473"/>
      <c r="WLS8" s="473"/>
      <c r="WLT8" s="473"/>
      <c r="WLU8" s="473"/>
      <c r="WLV8" s="473"/>
      <c r="WLW8" s="473"/>
      <c r="WLX8" s="473"/>
      <c r="WLY8" s="473"/>
      <c r="WLZ8" s="473"/>
      <c r="WMA8" s="473"/>
      <c r="WMB8" s="473"/>
      <c r="WMC8" s="473"/>
      <c r="WMD8" s="473"/>
      <c r="WME8" s="473"/>
      <c r="WMF8" s="473"/>
      <c r="WMG8" s="473"/>
      <c r="WMH8" s="473"/>
      <c r="WMI8" s="473"/>
      <c r="WMJ8" s="473"/>
      <c r="WMK8" s="473"/>
      <c r="WML8" s="473"/>
      <c r="WMM8" s="473"/>
      <c r="WMN8" s="473"/>
      <c r="WMO8" s="473"/>
      <c r="WMP8" s="473"/>
      <c r="WMQ8" s="473"/>
      <c r="WMR8" s="473"/>
      <c r="WMS8" s="473"/>
      <c r="WMT8" s="473"/>
      <c r="WMU8" s="473"/>
      <c r="WMV8" s="473"/>
      <c r="WMW8" s="473"/>
      <c r="WMX8" s="473"/>
      <c r="WMY8" s="473"/>
      <c r="WMZ8" s="473"/>
      <c r="WNA8" s="473"/>
      <c r="WNB8" s="473"/>
      <c r="WNC8" s="473"/>
      <c r="WND8" s="473"/>
      <c r="WNE8" s="473"/>
      <c r="WNF8" s="473"/>
      <c r="WNG8" s="473"/>
      <c r="WNH8" s="473"/>
      <c r="WNI8" s="473"/>
      <c r="WNJ8" s="473"/>
      <c r="WNK8" s="473"/>
      <c r="WNL8" s="473"/>
      <c r="WNM8" s="473"/>
      <c r="WNN8" s="473"/>
      <c r="WNO8" s="473"/>
      <c r="WNP8" s="473"/>
      <c r="WNQ8" s="473"/>
      <c r="WNR8" s="473"/>
      <c r="WNS8" s="473"/>
      <c r="WNT8" s="473"/>
      <c r="WNU8" s="473"/>
      <c r="WNV8" s="473"/>
      <c r="WNW8" s="473"/>
      <c r="WNX8" s="473"/>
      <c r="WNY8" s="473"/>
      <c r="WNZ8" s="473"/>
      <c r="WOA8" s="473"/>
      <c r="WOB8" s="473"/>
      <c r="WOC8" s="473"/>
      <c r="WOD8" s="473"/>
      <c r="WOE8" s="473"/>
      <c r="WOF8" s="473"/>
      <c r="WOG8" s="473"/>
      <c r="WOH8" s="473"/>
      <c r="WOI8" s="473"/>
      <c r="WOJ8" s="473"/>
      <c r="WOK8" s="473"/>
      <c r="WOL8" s="473"/>
      <c r="WOM8" s="473"/>
      <c r="WON8" s="473"/>
      <c r="WOO8" s="473"/>
      <c r="WOP8" s="473"/>
      <c r="WOQ8" s="473"/>
      <c r="WOR8" s="473"/>
      <c r="WOS8" s="473"/>
      <c r="WOT8" s="473"/>
      <c r="WOU8" s="473"/>
      <c r="WOV8" s="473"/>
      <c r="WOW8" s="473"/>
      <c r="WOX8" s="473"/>
      <c r="WOY8" s="473"/>
      <c r="WOZ8" s="473"/>
      <c r="WPA8" s="473"/>
      <c r="WPB8" s="473"/>
      <c r="WPC8" s="473"/>
      <c r="WPD8" s="473"/>
      <c r="WPE8" s="473"/>
      <c r="WPF8" s="473"/>
      <c r="WPG8" s="473"/>
      <c r="WPH8" s="473"/>
      <c r="WPI8" s="473"/>
      <c r="WPJ8" s="473"/>
      <c r="WPK8" s="473"/>
      <c r="WPL8" s="473"/>
      <c r="WPM8" s="473"/>
      <c r="WPN8" s="473"/>
      <c r="WPO8" s="473"/>
      <c r="WPP8" s="473"/>
      <c r="WPQ8" s="473"/>
      <c r="WPR8" s="473"/>
      <c r="WPS8" s="473"/>
      <c r="WPT8" s="473"/>
      <c r="WPU8" s="473"/>
      <c r="WPV8" s="473"/>
      <c r="WPW8" s="473"/>
      <c r="WPX8" s="473"/>
      <c r="WPY8" s="473"/>
      <c r="WPZ8" s="473"/>
      <c r="WQA8" s="473"/>
      <c r="WQB8" s="473"/>
      <c r="WQC8" s="473"/>
      <c r="WQD8" s="473"/>
      <c r="WQE8" s="473"/>
      <c r="WQF8" s="473"/>
      <c r="WQG8" s="473"/>
      <c r="WQH8" s="473"/>
      <c r="WQI8" s="473"/>
      <c r="WQJ8" s="473"/>
      <c r="WQK8" s="473"/>
      <c r="WQL8" s="473"/>
      <c r="WQM8" s="473"/>
      <c r="WQN8" s="473"/>
      <c r="WQO8" s="473"/>
      <c r="WQP8" s="473"/>
      <c r="WQQ8" s="473"/>
      <c r="WQR8" s="473"/>
      <c r="WQS8" s="473"/>
      <c r="WQT8" s="473"/>
      <c r="WQU8" s="473"/>
      <c r="WQV8" s="473"/>
      <c r="WQW8" s="473"/>
      <c r="WQX8" s="473"/>
      <c r="WQY8" s="473"/>
      <c r="WQZ8" s="473"/>
      <c r="WRA8" s="473"/>
      <c r="WRB8" s="473"/>
      <c r="WRC8" s="473"/>
      <c r="WRD8" s="473"/>
      <c r="WRE8" s="473"/>
      <c r="WRF8" s="473"/>
      <c r="WRG8" s="473"/>
      <c r="WRH8" s="473"/>
      <c r="WRI8" s="473"/>
      <c r="WRJ8" s="473"/>
      <c r="WRK8" s="473"/>
      <c r="WRL8" s="473"/>
      <c r="WRM8" s="473"/>
      <c r="WRN8" s="473"/>
      <c r="WRO8" s="473"/>
      <c r="WRP8" s="473"/>
      <c r="WRQ8" s="473"/>
      <c r="WRR8" s="473"/>
      <c r="WRS8" s="473"/>
      <c r="WRT8" s="473"/>
      <c r="WRU8" s="473"/>
      <c r="WRV8" s="473"/>
      <c r="WRW8" s="473"/>
      <c r="WRX8" s="473"/>
      <c r="WRY8" s="473"/>
      <c r="WRZ8" s="473"/>
      <c r="WSA8" s="473"/>
      <c r="WSB8" s="473"/>
      <c r="WSC8" s="473"/>
      <c r="WSD8" s="473"/>
      <c r="WSE8" s="473"/>
      <c r="WSF8" s="473"/>
      <c r="WSG8" s="473"/>
      <c r="WSH8" s="473"/>
      <c r="WSI8" s="473"/>
      <c r="WSJ8" s="473"/>
      <c r="WSK8" s="473"/>
      <c r="WSL8" s="473"/>
      <c r="WSM8" s="473"/>
      <c r="WSN8" s="473"/>
      <c r="WSO8" s="473"/>
      <c r="WSP8" s="473"/>
      <c r="WSQ8" s="473"/>
      <c r="WSR8" s="473"/>
      <c r="WSS8" s="473"/>
      <c r="WST8" s="473"/>
      <c r="WSU8" s="473"/>
      <c r="WSV8" s="473"/>
      <c r="WSW8" s="473"/>
      <c r="WSX8" s="473"/>
      <c r="WSY8" s="473"/>
      <c r="WSZ8" s="473"/>
      <c r="WTA8" s="473"/>
      <c r="WTB8" s="473"/>
      <c r="WTC8" s="473"/>
      <c r="WTD8" s="473"/>
      <c r="WTE8" s="473"/>
      <c r="WTF8" s="473"/>
      <c r="WTG8" s="473"/>
      <c r="WTH8" s="473"/>
      <c r="WTI8" s="473"/>
      <c r="WTJ8" s="473"/>
      <c r="WTK8" s="473"/>
      <c r="WTL8" s="473"/>
      <c r="WTM8" s="473"/>
      <c r="WTN8" s="473"/>
      <c r="WTO8" s="473"/>
      <c r="WTP8" s="473"/>
      <c r="WTQ8" s="473"/>
      <c r="WTR8" s="473"/>
      <c r="WTS8" s="473"/>
      <c r="WTT8" s="473"/>
      <c r="WTU8" s="473"/>
      <c r="WTV8" s="473"/>
      <c r="WTW8" s="473"/>
      <c r="WTX8" s="473"/>
      <c r="WTY8" s="473"/>
      <c r="WTZ8" s="473"/>
      <c r="WUA8" s="473"/>
      <c r="WUB8" s="473"/>
      <c r="WUC8" s="473"/>
      <c r="WUD8" s="473"/>
      <c r="WUE8" s="473"/>
      <c r="WUF8" s="473"/>
      <c r="WUG8" s="473"/>
      <c r="WUH8" s="473"/>
      <c r="WUI8" s="473"/>
      <c r="WUJ8" s="473"/>
      <c r="WUK8" s="473"/>
      <c r="WUL8" s="473"/>
      <c r="WUM8" s="473"/>
      <c r="WUN8" s="473"/>
      <c r="WUO8" s="473"/>
      <c r="WUP8" s="473"/>
      <c r="WUQ8" s="473"/>
      <c r="WUR8" s="473"/>
      <c r="WUS8" s="473"/>
      <c r="WUT8" s="473"/>
      <c r="WUU8" s="473"/>
      <c r="WUV8" s="473"/>
      <c r="WUW8" s="473"/>
      <c r="WUX8" s="473"/>
      <c r="WUY8" s="473"/>
      <c r="WUZ8" s="473"/>
      <c r="WVA8" s="473"/>
      <c r="WVB8" s="473"/>
      <c r="WVC8" s="473"/>
      <c r="WVD8" s="473"/>
      <c r="WVE8" s="473"/>
      <c r="WVF8" s="473"/>
      <c r="WVG8" s="473"/>
      <c r="WVH8" s="473"/>
      <c r="WVI8" s="473"/>
      <c r="WVJ8" s="473"/>
      <c r="WVK8" s="473"/>
      <c r="WVL8" s="473"/>
      <c r="WVM8" s="473"/>
      <c r="WVN8" s="473"/>
      <c r="WVO8" s="473"/>
      <c r="WVP8" s="473"/>
      <c r="WVQ8" s="473"/>
      <c r="WVR8" s="473"/>
      <c r="WVS8" s="473"/>
      <c r="WVT8" s="473"/>
      <c r="WVU8" s="473"/>
      <c r="WVV8" s="473"/>
      <c r="WVW8" s="473"/>
      <c r="WVX8" s="473"/>
      <c r="WVY8" s="473"/>
      <c r="WVZ8" s="473"/>
      <c r="WWA8" s="473"/>
      <c r="WWB8" s="473"/>
      <c r="WWC8" s="473"/>
      <c r="WWD8" s="473"/>
      <c r="WWE8" s="473"/>
      <c r="WWF8" s="473"/>
      <c r="WWG8" s="473"/>
      <c r="WWH8" s="473"/>
      <c r="WWI8" s="473"/>
      <c r="WWJ8" s="473"/>
      <c r="WWK8" s="473"/>
      <c r="WWL8" s="473"/>
      <c r="WWM8" s="473"/>
      <c r="WWN8" s="473"/>
      <c r="WWO8" s="473"/>
      <c r="WWP8" s="473"/>
      <c r="WWQ8" s="473"/>
      <c r="WWR8" s="473"/>
      <c r="WWS8" s="473"/>
      <c r="WWT8" s="473"/>
      <c r="WWU8" s="473"/>
      <c r="WWV8" s="473"/>
      <c r="WWW8" s="473"/>
      <c r="WWX8" s="473"/>
      <c r="WWY8" s="473"/>
      <c r="WWZ8" s="473"/>
      <c r="WXA8" s="473"/>
      <c r="WXB8" s="473"/>
      <c r="WXC8" s="473"/>
      <c r="WXD8" s="473"/>
      <c r="WXE8" s="473"/>
      <c r="WXF8" s="473"/>
      <c r="WXG8" s="473"/>
      <c r="WXH8" s="473"/>
      <c r="WXI8" s="473"/>
      <c r="WXJ8" s="473"/>
      <c r="WXK8" s="473"/>
      <c r="WXL8" s="473"/>
      <c r="WXM8" s="473"/>
      <c r="WXN8" s="473"/>
      <c r="WXO8" s="473"/>
      <c r="WXP8" s="473"/>
      <c r="WXQ8" s="473"/>
      <c r="WXR8" s="473"/>
      <c r="WXS8" s="473"/>
      <c r="WXT8" s="473"/>
      <c r="WXU8" s="473"/>
      <c r="WXV8" s="473"/>
      <c r="WXW8" s="473"/>
      <c r="WXX8" s="473"/>
      <c r="WXY8" s="473"/>
      <c r="WXZ8" s="473"/>
      <c r="WYA8" s="473"/>
      <c r="WYB8" s="473"/>
      <c r="WYC8" s="473"/>
      <c r="WYD8" s="473"/>
      <c r="WYE8" s="473"/>
      <c r="WYF8" s="473"/>
      <c r="WYG8" s="473"/>
      <c r="WYH8" s="473"/>
      <c r="WYI8" s="473"/>
      <c r="WYJ8" s="473"/>
      <c r="WYK8" s="473"/>
      <c r="WYL8" s="473"/>
      <c r="WYM8" s="473"/>
      <c r="WYN8" s="473"/>
      <c r="WYO8" s="473"/>
      <c r="WYP8" s="473"/>
      <c r="WYQ8" s="473"/>
      <c r="WYR8" s="473"/>
      <c r="WYS8" s="473"/>
      <c r="WYT8" s="473"/>
      <c r="WYU8" s="473"/>
      <c r="WYV8" s="473"/>
      <c r="WYW8" s="473"/>
      <c r="WYX8" s="473"/>
      <c r="WYY8" s="473"/>
      <c r="WYZ8" s="473"/>
      <c r="WZA8" s="473"/>
      <c r="WZB8" s="473"/>
      <c r="WZC8" s="473"/>
      <c r="WZD8" s="473"/>
      <c r="WZE8" s="473"/>
      <c r="WZF8" s="473"/>
      <c r="WZG8" s="473"/>
      <c r="WZH8" s="473"/>
      <c r="WZI8" s="473"/>
      <c r="WZJ8" s="473"/>
      <c r="WZK8" s="473"/>
      <c r="WZL8" s="473"/>
      <c r="WZM8" s="473"/>
      <c r="WZN8" s="473"/>
      <c r="WZO8" s="473"/>
      <c r="WZP8" s="473"/>
      <c r="WZQ8" s="473"/>
      <c r="WZR8" s="473"/>
      <c r="WZS8" s="473"/>
      <c r="WZT8" s="473"/>
      <c r="WZU8" s="473"/>
      <c r="WZV8" s="473"/>
      <c r="WZW8" s="473"/>
      <c r="WZX8" s="473"/>
      <c r="WZY8" s="473"/>
      <c r="WZZ8" s="473"/>
      <c r="XAA8" s="473"/>
      <c r="XAB8" s="473"/>
      <c r="XAC8" s="473"/>
      <c r="XAD8" s="473"/>
      <c r="XAE8" s="473"/>
      <c r="XAF8" s="473"/>
      <c r="XAG8" s="473"/>
      <c r="XAH8" s="473"/>
      <c r="XAI8" s="473"/>
      <c r="XAJ8" s="473"/>
      <c r="XAK8" s="473"/>
      <c r="XAL8" s="473"/>
      <c r="XAM8" s="473"/>
      <c r="XAN8" s="473"/>
      <c r="XAO8" s="473"/>
      <c r="XAP8" s="473"/>
      <c r="XAQ8" s="473"/>
      <c r="XAR8" s="473"/>
      <c r="XAS8" s="473"/>
      <c r="XAT8" s="473"/>
      <c r="XAU8" s="473"/>
      <c r="XAV8" s="473"/>
      <c r="XAW8" s="473"/>
      <c r="XAX8" s="473"/>
      <c r="XAY8" s="473"/>
      <c r="XAZ8" s="473"/>
      <c r="XBA8" s="473"/>
      <c r="XBB8" s="473"/>
      <c r="XBC8" s="473"/>
      <c r="XBD8" s="473"/>
      <c r="XBE8" s="473"/>
      <c r="XBF8" s="473"/>
      <c r="XBG8" s="473"/>
      <c r="XBH8" s="473"/>
      <c r="XBI8" s="473"/>
      <c r="XBJ8" s="473"/>
      <c r="XBK8" s="473"/>
      <c r="XBL8" s="473"/>
      <c r="XBM8" s="473"/>
      <c r="XBN8" s="473"/>
      <c r="XBO8" s="473"/>
      <c r="XBP8" s="473"/>
      <c r="XBQ8" s="473"/>
      <c r="XBR8" s="473"/>
      <c r="XBS8" s="473"/>
      <c r="XBT8" s="473"/>
      <c r="XBU8" s="473"/>
      <c r="XBV8" s="473"/>
      <c r="XBW8" s="473"/>
      <c r="XBX8" s="473"/>
      <c r="XBY8" s="473"/>
      <c r="XBZ8" s="473"/>
      <c r="XCA8" s="473"/>
      <c r="XCB8" s="473"/>
      <c r="XCC8" s="473"/>
      <c r="XCD8" s="473"/>
      <c r="XCE8" s="473"/>
      <c r="XCF8" s="473"/>
      <c r="XCG8" s="473"/>
      <c r="XCH8" s="473"/>
      <c r="XCI8" s="473"/>
      <c r="XCJ8" s="473"/>
      <c r="XCK8" s="473"/>
      <c r="XCL8" s="473"/>
      <c r="XCM8" s="473"/>
      <c r="XCN8" s="473"/>
      <c r="XCO8" s="473"/>
      <c r="XCP8" s="473"/>
      <c r="XCQ8" s="473"/>
      <c r="XCR8" s="473"/>
      <c r="XCS8" s="473"/>
      <c r="XCT8" s="473"/>
      <c r="XCU8" s="473"/>
      <c r="XCV8" s="473"/>
      <c r="XCW8" s="473"/>
      <c r="XCX8" s="473"/>
      <c r="XCY8" s="473"/>
      <c r="XCZ8" s="473"/>
      <c r="XDA8" s="473"/>
      <c r="XDB8" s="473"/>
      <c r="XDC8" s="473"/>
      <c r="XDD8" s="473"/>
      <c r="XDE8" s="473"/>
      <c r="XDF8" s="473"/>
      <c r="XDG8" s="473"/>
      <c r="XDH8" s="473"/>
      <c r="XDI8" s="473"/>
      <c r="XDJ8" s="473"/>
      <c r="XDK8" s="473"/>
      <c r="XDL8" s="473"/>
      <c r="XDM8" s="473"/>
      <c r="XDN8" s="473"/>
      <c r="XDO8" s="473"/>
      <c r="XDP8" s="473"/>
      <c r="XDQ8" s="473"/>
      <c r="XDR8" s="473"/>
      <c r="XDS8" s="473"/>
      <c r="XDT8" s="473"/>
      <c r="XDU8" s="473"/>
      <c r="XDV8" s="473"/>
      <c r="XDW8" s="473"/>
      <c r="XDX8" s="473"/>
      <c r="XDY8" s="473"/>
      <c r="XDZ8" s="473"/>
      <c r="XEA8" s="473"/>
      <c r="XEB8" s="473"/>
      <c r="XEC8" s="473"/>
      <c r="XED8" s="473"/>
      <c r="XEE8" s="473"/>
      <c r="XEF8" s="473"/>
      <c r="XEG8" s="473"/>
      <c r="XEH8" s="473"/>
      <c r="XEI8" s="473"/>
      <c r="XEJ8" s="473"/>
      <c r="XEK8" s="473"/>
      <c r="XEL8" s="473"/>
      <c r="XEM8" s="473"/>
      <c r="XEN8" s="473"/>
      <c r="XEO8" s="473"/>
      <c r="XEP8" s="473"/>
      <c r="XEQ8" s="473"/>
      <c r="XER8" s="473"/>
      <c r="XES8" s="473"/>
      <c r="XET8" s="473"/>
      <c r="XEU8" s="473"/>
      <c r="XEV8" s="473"/>
      <c r="XEW8" s="473"/>
      <c r="XEX8" s="473"/>
      <c r="XEY8" s="473"/>
      <c r="XEZ8" s="473"/>
      <c r="XFA8" s="473"/>
      <c r="XFB8" s="473"/>
      <c r="XFC8" s="473"/>
      <c r="XFD8" s="473"/>
    </row>
    <row r="9" spans="1:16384" x14ac:dyDescent="0.2">
      <c r="A9" s="473" t="str">
        <f>'Resumo Geral'!A9:D9</f>
        <v>PRAZO DE EXECUÇÃO:  120 DIAS</v>
      </c>
      <c r="B9" s="473"/>
      <c r="C9" s="473"/>
      <c r="D9" s="473"/>
      <c r="E9" s="473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73"/>
      <c r="W9" s="473"/>
      <c r="X9" s="473"/>
      <c r="Y9" s="473"/>
      <c r="Z9" s="473"/>
      <c r="AA9" s="473"/>
      <c r="AB9" s="473"/>
      <c r="AC9" s="473"/>
      <c r="AD9" s="473"/>
      <c r="AE9" s="473"/>
      <c r="AF9" s="473"/>
      <c r="AG9" s="473"/>
      <c r="AH9" s="473"/>
      <c r="AI9" s="473"/>
      <c r="AJ9" s="473"/>
      <c r="AK9" s="473"/>
      <c r="AL9" s="473"/>
      <c r="AM9" s="473"/>
      <c r="AN9" s="473"/>
      <c r="AO9" s="473"/>
      <c r="AP9" s="473"/>
      <c r="AQ9" s="473"/>
      <c r="AR9" s="473"/>
      <c r="AS9" s="473"/>
      <c r="AT9" s="473"/>
      <c r="AU9" s="473"/>
      <c r="AV9" s="473"/>
      <c r="AW9" s="473"/>
      <c r="AX9" s="473"/>
      <c r="AY9" s="473"/>
      <c r="AZ9" s="473"/>
      <c r="BA9" s="473"/>
      <c r="BB9" s="473"/>
      <c r="BC9" s="473"/>
      <c r="BD9" s="473"/>
      <c r="BE9" s="473"/>
      <c r="BF9" s="473"/>
      <c r="BG9" s="473"/>
      <c r="BH9" s="473"/>
      <c r="BI9" s="473"/>
      <c r="BJ9" s="473"/>
      <c r="BK9" s="473"/>
      <c r="BL9" s="473"/>
      <c r="BM9" s="473"/>
      <c r="BN9" s="473"/>
      <c r="BO9" s="473"/>
      <c r="BP9" s="473"/>
      <c r="BQ9" s="473"/>
      <c r="BR9" s="473"/>
      <c r="BS9" s="473"/>
      <c r="BT9" s="473"/>
      <c r="BU9" s="473"/>
      <c r="BV9" s="473"/>
      <c r="BW9" s="473"/>
      <c r="BX9" s="473"/>
      <c r="BY9" s="473"/>
      <c r="BZ9" s="473"/>
      <c r="CA9" s="473"/>
      <c r="CB9" s="473"/>
      <c r="CC9" s="473"/>
      <c r="CD9" s="473"/>
      <c r="CE9" s="473"/>
      <c r="CF9" s="473"/>
      <c r="CG9" s="473"/>
      <c r="CH9" s="473"/>
      <c r="CI9" s="473"/>
      <c r="CJ9" s="473"/>
      <c r="CK9" s="473"/>
      <c r="CL9" s="473"/>
      <c r="CM9" s="473"/>
      <c r="CN9" s="473"/>
      <c r="CO9" s="473"/>
      <c r="CP9" s="473"/>
      <c r="CQ9" s="473"/>
      <c r="CR9" s="473"/>
      <c r="CS9" s="473"/>
      <c r="CT9" s="473"/>
      <c r="CU9" s="473"/>
      <c r="CV9" s="473"/>
      <c r="CW9" s="473"/>
      <c r="CX9" s="473"/>
      <c r="CY9" s="473"/>
      <c r="CZ9" s="473"/>
      <c r="DA9" s="473"/>
      <c r="DB9" s="473"/>
      <c r="DC9" s="473"/>
      <c r="DD9" s="473"/>
      <c r="DE9" s="473"/>
      <c r="DF9" s="473"/>
      <c r="DG9" s="473"/>
      <c r="DH9" s="473"/>
      <c r="DI9" s="473"/>
      <c r="DJ9" s="473"/>
      <c r="DK9" s="473"/>
      <c r="DL9" s="473"/>
      <c r="DM9" s="473"/>
      <c r="DN9" s="473"/>
      <c r="DO9" s="473"/>
      <c r="DP9" s="473"/>
      <c r="DQ9" s="473"/>
      <c r="DR9" s="473"/>
      <c r="DS9" s="473"/>
      <c r="DT9" s="473"/>
      <c r="DU9" s="473"/>
      <c r="DV9" s="473"/>
      <c r="DW9" s="473"/>
      <c r="DX9" s="473"/>
      <c r="DY9" s="473"/>
      <c r="DZ9" s="473"/>
      <c r="EA9" s="473"/>
      <c r="EB9" s="473"/>
      <c r="EC9" s="473"/>
      <c r="ED9" s="473"/>
      <c r="EE9" s="473"/>
      <c r="EF9" s="473"/>
      <c r="EG9" s="473"/>
      <c r="EH9" s="473"/>
      <c r="EI9" s="473"/>
      <c r="EJ9" s="473"/>
      <c r="EK9" s="473"/>
      <c r="EL9" s="473"/>
      <c r="EM9" s="473"/>
      <c r="EN9" s="473"/>
      <c r="EO9" s="473"/>
      <c r="EP9" s="473"/>
      <c r="EQ9" s="473"/>
      <c r="ER9" s="473"/>
      <c r="ES9" s="473"/>
      <c r="ET9" s="473"/>
      <c r="EU9" s="473"/>
      <c r="EV9" s="473"/>
      <c r="EW9" s="473"/>
      <c r="EX9" s="473"/>
      <c r="EY9" s="473"/>
      <c r="EZ9" s="473"/>
      <c r="FA9" s="473"/>
      <c r="FB9" s="473"/>
      <c r="FC9" s="473"/>
      <c r="FD9" s="473"/>
      <c r="FE9" s="473"/>
      <c r="FF9" s="473"/>
      <c r="FG9" s="473"/>
      <c r="FH9" s="473"/>
      <c r="FI9" s="473"/>
      <c r="FJ9" s="473"/>
      <c r="FK9" s="473"/>
      <c r="FL9" s="473"/>
      <c r="FM9" s="473"/>
      <c r="FN9" s="473"/>
      <c r="FO9" s="473"/>
      <c r="FP9" s="473"/>
      <c r="FQ9" s="473"/>
      <c r="FR9" s="473"/>
      <c r="FS9" s="473"/>
      <c r="FT9" s="473"/>
      <c r="FU9" s="473"/>
      <c r="FV9" s="473"/>
      <c r="FW9" s="473"/>
      <c r="FX9" s="473"/>
      <c r="FY9" s="473"/>
      <c r="FZ9" s="473"/>
      <c r="GA9" s="473"/>
      <c r="GB9" s="473"/>
      <c r="GC9" s="473"/>
      <c r="GD9" s="473"/>
      <c r="GE9" s="473"/>
      <c r="GF9" s="473"/>
      <c r="GG9" s="473"/>
      <c r="GH9" s="473"/>
      <c r="GI9" s="473"/>
      <c r="GJ9" s="473"/>
      <c r="GK9" s="473"/>
      <c r="GL9" s="473"/>
      <c r="GM9" s="473"/>
      <c r="GN9" s="473"/>
      <c r="GO9" s="473"/>
      <c r="GP9" s="473"/>
      <c r="GQ9" s="473"/>
      <c r="GR9" s="473"/>
      <c r="GS9" s="473"/>
      <c r="GT9" s="473"/>
      <c r="GU9" s="473"/>
      <c r="GV9" s="473"/>
      <c r="GW9" s="473"/>
      <c r="GX9" s="473"/>
      <c r="GY9" s="473"/>
      <c r="GZ9" s="473"/>
      <c r="HA9" s="473"/>
      <c r="HB9" s="473"/>
      <c r="HC9" s="473"/>
      <c r="HD9" s="473"/>
      <c r="HE9" s="473"/>
      <c r="HF9" s="473"/>
      <c r="HG9" s="473"/>
      <c r="HH9" s="473"/>
      <c r="HI9" s="473"/>
      <c r="HJ9" s="473"/>
      <c r="HK9" s="473"/>
      <c r="HL9" s="473"/>
      <c r="HM9" s="473"/>
      <c r="HN9" s="473"/>
      <c r="HO9" s="473"/>
      <c r="HP9" s="473"/>
      <c r="HQ9" s="473"/>
      <c r="HR9" s="473"/>
      <c r="HS9" s="473"/>
      <c r="HT9" s="473"/>
      <c r="HU9" s="473"/>
      <c r="HV9" s="473"/>
      <c r="HW9" s="473"/>
      <c r="HX9" s="473"/>
      <c r="HY9" s="473"/>
      <c r="HZ9" s="473"/>
      <c r="IA9" s="473"/>
      <c r="IB9" s="473"/>
      <c r="IC9" s="473"/>
      <c r="ID9" s="473"/>
      <c r="IE9" s="473"/>
      <c r="IF9" s="473"/>
      <c r="IG9" s="473"/>
      <c r="IH9" s="473"/>
      <c r="II9" s="473"/>
      <c r="IJ9" s="473"/>
      <c r="IK9" s="473"/>
      <c r="IL9" s="473"/>
      <c r="IM9" s="473"/>
      <c r="IN9" s="473"/>
      <c r="IO9" s="473"/>
      <c r="IP9" s="473"/>
      <c r="IQ9" s="473"/>
      <c r="IR9" s="473"/>
      <c r="IS9" s="473"/>
      <c r="IT9" s="473"/>
      <c r="IU9" s="473"/>
      <c r="IV9" s="473"/>
      <c r="IW9" s="473"/>
      <c r="IX9" s="473"/>
      <c r="IY9" s="473"/>
      <c r="IZ9" s="473"/>
      <c r="JA9" s="473"/>
      <c r="JB9" s="473"/>
      <c r="JC9" s="473"/>
      <c r="JD9" s="473"/>
      <c r="JE9" s="473"/>
      <c r="JF9" s="473"/>
      <c r="JG9" s="473"/>
      <c r="JH9" s="473"/>
      <c r="JI9" s="473"/>
      <c r="JJ9" s="473"/>
      <c r="JK9" s="473"/>
      <c r="JL9" s="473"/>
      <c r="JM9" s="473"/>
      <c r="JN9" s="473"/>
      <c r="JO9" s="473"/>
      <c r="JP9" s="473"/>
      <c r="JQ9" s="473"/>
      <c r="JR9" s="473"/>
      <c r="JS9" s="473"/>
      <c r="JT9" s="473"/>
      <c r="JU9" s="473"/>
      <c r="JV9" s="473"/>
      <c r="JW9" s="473"/>
      <c r="JX9" s="473"/>
      <c r="JY9" s="473"/>
      <c r="JZ9" s="473"/>
      <c r="KA9" s="473"/>
      <c r="KB9" s="473"/>
      <c r="KC9" s="473"/>
      <c r="KD9" s="473"/>
      <c r="KE9" s="473"/>
      <c r="KF9" s="473"/>
      <c r="KG9" s="473"/>
      <c r="KH9" s="473"/>
      <c r="KI9" s="473"/>
      <c r="KJ9" s="473"/>
      <c r="KK9" s="473"/>
      <c r="KL9" s="473"/>
      <c r="KM9" s="473"/>
      <c r="KN9" s="473"/>
      <c r="KO9" s="473"/>
      <c r="KP9" s="473"/>
      <c r="KQ9" s="473"/>
      <c r="KR9" s="473"/>
      <c r="KS9" s="473"/>
      <c r="KT9" s="473"/>
      <c r="KU9" s="473"/>
      <c r="KV9" s="473"/>
      <c r="KW9" s="473"/>
      <c r="KX9" s="473"/>
      <c r="KY9" s="473"/>
      <c r="KZ9" s="473"/>
      <c r="LA9" s="473"/>
      <c r="LB9" s="473"/>
      <c r="LC9" s="473"/>
      <c r="LD9" s="473"/>
      <c r="LE9" s="473"/>
      <c r="LF9" s="473"/>
      <c r="LG9" s="473"/>
      <c r="LH9" s="473"/>
      <c r="LI9" s="473"/>
      <c r="LJ9" s="473"/>
      <c r="LK9" s="473"/>
      <c r="LL9" s="473"/>
      <c r="LM9" s="473"/>
      <c r="LN9" s="473"/>
      <c r="LO9" s="473"/>
      <c r="LP9" s="473"/>
      <c r="LQ9" s="473"/>
      <c r="LR9" s="473"/>
      <c r="LS9" s="473"/>
      <c r="LT9" s="473"/>
      <c r="LU9" s="473"/>
      <c r="LV9" s="473"/>
      <c r="LW9" s="473"/>
      <c r="LX9" s="473"/>
      <c r="LY9" s="473"/>
      <c r="LZ9" s="473"/>
      <c r="MA9" s="473"/>
      <c r="MB9" s="473"/>
      <c r="MC9" s="473"/>
      <c r="MD9" s="473"/>
      <c r="ME9" s="473"/>
      <c r="MF9" s="473"/>
      <c r="MG9" s="473"/>
      <c r="MH9" s="473"/>
      <c r="MI9" s="473"/>
      <c r="MJ9" s="473"/>
      <c r="MK9" s="473"/>
      <c r="ML9" s="473"/>
      <c r="MM9" s="473"/>
      <c r="MN9" s="473"/>
      <c r="MO9" s="473"/>
      <c r="MP9" s="473"/>
      <c r="MQ9" s="473"/>
      <c r="MR9" s="473"/>
      <c r="MS9" s="473"/>
      <c r="MT9" s="473"/>
      <c r="MU9" s="473"/>
      <c r="MV9" s="473"/>
      <c r="MW9" s="473"/>
      <c r="MX9" s="473"/>
      <c r="MY9" s="473"/>
      <c r="MZ9" s="473"/>
      <c r="NA9" s="473"/>
      <c r="NB9" s="473"/>
      <c r="NC9" s="473"/>
      <c r="ND9" s="473"/>
      <c r="NE9" s="473"/>
      <c r="NF9" s="473"/>
      <c r="NG9" s="473"/>
      <c r="NH9" s="473"/>
      <c r="NI9" s="473"/>
      <c r="NJ9" s="473"/>
      <c r="NK9" s="473"/>
      <c r="NL9" s="473"/>
      <c r="NM9" s="473"/>
      <c r="NN9" s="473"/>
      <c r="NO9" s="473"/>
      <c r="NP9" s="473"/>
      <c r="NQ9" s="473"/>
      <c r="NR9" s="473"/>
      <c r="NS9" s="473"/>
      <c r="NT9" s="473"/>
      <c r="NU9" s="473"/>
      <c r="NV9" s="473"/>
      <c r="NW9" s="473"/>
      <c r="NX9" s="473"/>
      <c r="NY9" s="473"/>
      <c r="NZ9" s="473"/>
      <c r="OA9" s="473"/>
      <c r="OB9" s="473"/>
      <c r="OC9" s="473"/>
      <c r="OD9" s="473"/>
      <c r="OE9" s="473"/>
      <c r="OF9" s="473"/>
      <c r="OG9" s="473"/>
      <c r="OH9" s="473"/>
      <c r="OI9" s="473"/>
      <c r="OJ9" s="473"/>
      <c r="OK9" s="473"/>
      <c r="OL9" s="473"/>
      <c r="OM9" s="473"/>
      <c r="ON9" s="473"/>
      <c r="OO9" s="473"/>
      <c r="OP9" s="473"/>
      <c r="OQ9" s="473"/>
      <c r="OR9" s="473"/>
      <c r="OS9" s="473"/>
      <c r="OT9" s="473"/>
      <c r="OU9" s="473"/>
      <c r="OV9" s="473"/>
      <c r="OW9" s="473"/>
      <c r="OX9" s="473"/>
      <c r="OY9" s="473"/>
      <c r="OZ9" s="473"/>
      <c r="PA9" s="473"/>
      <c r="PB9" s="473"/>
      <c r="PC9" s="473"/>
      <c r="PD9" s="473"/>
      <c r="PE9" s="473"/>
      <c r="PF9" s="473"/>
      <c r="PG9" s="473"/>
      <c r="PH9" s="473"/>
      <c r="PI9" s="473"/>
      <c r="PJ9" s="473"/>
      <c r="PK9" s="473"/>
      <c r="PL9" s="473"/>
      <c r="PM9" s="473"/>
      <c r="PN9" s="473"/>
      <c r="PO9" s="473"/>
      <c r="PP9" s="473"/>
      <c r="PQ9" s="473"/>
      <c r="PR9" s="473"/>
      <c r="PS9" s="473"/>
      <c r="PT9" s="473"/>
      <c r="PU9" s="473"/>
      <c r="PV9" s="473"/>
      <c r="PW9" s="473"/>
      <c r="PX9" s="473"/>
      <c r="PY9" s="473"/>
      <c r="PZ9" s="473"/>
      <c r="QA9" s="473"/>
      <c r="QB9" s="473"/>
      <c r="QC9" s="473"/>
      <c r="QD9" s="473"/>
      <c r="QE9" s="473"/>
      <c r="QF9" s="473"/>
      <c r="QG9" s="473"/>
      <c r="QH9" s="473"/>
      <c r="QI9" s="473"/>
      <c r="QJ9" s="473"/>
      <c r="QK9" s="473"/>
      <c r="QL9" s="473"/>
      <c r="QM9" s="473"/>
      <c r="QN9" s="473"/>
      <c r="QO9" s="473"/>
      <c r="QP9" s="473"/>
      <c r="QQ9" s="473"/>
      <c r="QR9" s="473"/>
      <c r="QS9" s="473"/>
      <c r="QT9" s="473"/>
      <c r="QU9" s="473"/>
      <c r="QV9" s="473"/>
      <c r="QW9" s="473"/>
      <c r="QX9" s="473"/>
      <c r="QY9" s="473"/>
      <c r="QZ9" s="473"/>
      <c r="RA9" s="473"/>
      <c r="RB9" s="473"/>
      <c r="RC9" s="473"/>
      <c r="RD9" s="473"/>
      <c r="RE9" s="473"/>
      <c r="RF9" s="473"/>
      <c r="RG9" s="473"/>
      <c r="RH9" s="473"/>
      <c r="RI9" s="473"/>
      <c r="RJ9" s="473"/>
      <c r="RK9" s="473"/>
      <c r="RL9" s="473"/>
      <c r="RM9" s="473"/>
      <c r="RN9" s="473"/>
      <c r="RO9" s="473"/>
      <c r="RP9" s="473"/>
      <c r="RQ9" s="473"/>
      <c r="RR9" s="473"/>
      <c r="RS9" s="473"/>
      <c r="RT9" s="473"/>
      <c r="RU9" s="473"/>
      <c r="RV9" s="473"/>
      <c r="RW9" s="473"/>
      <c r="RX9" s="473"/>
      <c r="RY9" s="473"/>
      <c r="RZ9" s="473"/>
      <c r="SA9" s="473"/>
      <c r="SB9" s="473"/>
      <c r="SC9" s="473"/>
      <c r="SD9" s="473"/>
      <c r="SE9" s="473"/>
      <c r="SF9" s="473"/>
      <c r="SG9" s="473"/>
      <c r="SH9" s="473"/>
      <c r="SI9" s="473"/>
      <c r="SJ9" s="473"/>
      <c r="SK9" s="473"/>
      <c r="SL9" s="473"/>
      <c r="SM9" s="473"/>
      <c r="SN9" s="473"/>
      <c r="SO9" s="473"/>
      <c r="SP9" s="473"/>
      <c r="SQ9" s="473"/>
      <c r="SR9" s="473"/>
      <c r="SS9" s="473"/>
      <c r="ST9" s="473"/>
      <c r="SU9" s="473"/>
      <c r="SV9" s="473"/>
      <c r="SW9" s="473"/>
      <c r="SX9" s="473"/>
      <c r="SY9" s="473"/>
      <c r="SZ9" s="473"/>
      <c r="TA9" s="473"/>
      <c r="TB9" s="473"/>
      <c r="TC9" s="473"/>
      <c r="TD9" s="473"/>
      <c r="TE9" s="473"/>
      <c r="TF9" s="473"/>
      <c r="TG9" s="473"/>
      <c r="TH9" s="473"/>
      <c r="TI9" s="473"/>
      <c r="TJ9" s="473"/>
      <c r="TK9" s="473"/>
      <c r="TL9" s="473"/>
      <c r="TM9" s="473"/>
      <c r="TN9" s="473"/>
      <c r="TO9" s="473"/>
      <c r="TP9" s="473"/>
      <c r="TQ9" s="473"/>
      <c r="TR9" s="473"/>
      <c r="TS9" s="473"/>
      <c r="TT9" s="473"/>
      <c r="TU9" s="473"/>
      <c r="TV9" s="473"/>
      <c r="TW9" s="473"/>
      <c r="TX9" s="473"/>
      <c r="TY9" s="473"/>
      <c r="TZ9" s="473"/>
      <c r="UA9" s="473"/>
      <c r="UB9" s="473"/>
      <c r="UC9" s="473"/>
      <c r="UD9" s="473"/>
      <c r="UE9" s="473"/>
      <c r="UF9" s="473"/>
      <c r="UG9" s="473"/>
      <c r="UH9" s="473"/>
      <c r="UI9" s="473"/>
      <c r="UJ9" s="473"/>
      <c r="UK9" s="473"/>
      <c r="UL9" s="473"/>
      <c r="UM9" s="473"/>
      <c r="UN9" s="473"/>
      <c r="UO9" s="473"/>
      <c r="UP9" s="473"/>
      <c r="UQ9" s="473"/>
      <c r="UR9" s="473"/>
      <c r="US9" s="473"/>
      <c r="UT9" s="473"/>
      <c r="UU9" s="473"/>
      <c r="UV9" s="473"/>
      <c r="UW9" s="473"/>
      <c r="UX9" s="473"/>
      <c r="UY9" s="473"/>
      <c r="UZ9" s="473"/>
      <c r="VA9" s="473"/>
      <c r="VB9" s="473"/>
      <c r="VC9" s="473"/>
      <c r="VD9" s="473"/>
      <c r="VE9" s="473"/>
      <c r="VF9" s="473"/>
      <c r="VG9" s="473"/>
      <c r="VH9" s="473"/>
      <c r="VI9" s="473"/>
      <c r="VJ9" s="473"/>
      <c r="VK9" s="473"/>
      <c r="VL9" s="473"/>
      <c r="VM9" s="473"/>
      <c r="VN9" s="473"/>
      <c r="VO9" s="473"/>
      <c r="VP9" s="473"/>
      <c r="VQ9" s="473"/>
      <c r="VR9" s="473"/>
      <c r="VS9" s="473"/>
      <c r="VT9" s="473"/>
      <c r="VU9" s="473"/>
      <c r="VV9" s="473"/>
      <c r="VW9" s="473"/>
      <c r="VX9" s="473"/>
      <c r="VY9" s="473"/>
      <c r="VZ9" s="473"/>
      <c r="WA9" s="473"/>
      <c r="WB9" s="473"/>
      <c r="WC9" s="473"/>
      <c r="WD9" s="473"/>
      <c r="WE9" s="473"/>
      <c r="WF9" s="473"/>
      <c r="WG9" s="473"/>
      <c r="WH9" s="473"/>
      <c r="WI9" s="473"/>
      <c r="WJ9" s="473"/>
      <c r="WK9" s="473"/>
      <c r="WL9" s="473"/>
      <c r="WM9" s="473"/>
      <c r="WN9" s="473"/>
      <c r="WO9" s="473"/>
      <c r="WP9" s="473"/>
      <c r="WQ9" s="473"/>
      <c r="WR9" s="473"/>
      <c r="WS9" s="473"/>
      <c r="WT9" s="473"/>
      <c r="WU9" s="473"/>
      <c r="WV9" s="473"/>
      <c r="WW9" s="473"/>
      <c r="WX9" s="473"/>
      <c r="WY9" s="473"/>
      <c r="WZ9" s="473"/>
      <c r="XA9" s="473"/>
      <c r="XB9" s="473"/>
      <c r="XC9" s="473"/>
      <c r="XD9" s="473"/>
      <c r="XE9" s="473"/>
      <c r="XF9" s="473"/>
      <c r="XG9" s="473"/>
      <c r="XH9" s="473"/>
      <c r="XI9" s="473"/>
      <c r="XJ9" s="473"/>
      <c r="XK9" s="473"/>
      <c r="XL9" s="473"/>
      <c r="XM9" s="473"/>
      <c r="XN9" s="473"/>
      <c r="XO9" s="473"/>
      <c r="XP9" s="473"/>
      <c r="XQ9" s="473"/>
      <c r="XR9" s="473"/>
      <c r="XS9" s="473"/>
      <c r="XT9" s="473"/>
      <c r="XU9" s="473"/>
      <c r="XV9" s="473"/>
      <c r="XW9" s="473"/>
      <c r="XX9" s="473"/>
      <c r="XY9" s="473"/>
      <c r="XZ9" s="473"/>
      <c r="YA9" s="473"/>
      <c r="YB9" s="473"/>
      <c r="YC9" s="473"/>
      <c r="YD9" s="473"/>
      <c r="YE9" s="473"/>
      <c r="YF9" s="473"/>
      <c r="YG9" s="473"/>
      <c r="YH9" s="473"/>
      <c r="YI9" s="473"/>
      <c r="YJ9" s="473"/>
      <c r="YK9" s="473"/>
      <c r="YL9" s="473"/>
      <c r="YM9" s="473"/>
      <c r="YN9" s="473"/>
      <c r="YO9" s="473"/>
      <c r="YP9" s="473"/>
      <c r="YQ9" s="473"/>
      <c r="YR9" s="473"/>
      <c r="YS9" s="473"/>
      <c r="YT9" s="473"/>
      <c r="YU9" s="473"/>
      <c r="YV9" s="473"/>
      <c r="YW9" s="473"/>
      <c r="YX9" s="473"/>
      <c r="YY9" s="473"/>
      <c r="YZ9" s="473"/>
      <c r="ZA9" s="473"/>
      <c r="ZB9" s="473"/>
      <c r="ZC9" s="473"/>
      <c r="ZD9" s="473"/>
      <c r="ZE9" s="473"/>
      <c r="ZF9" s="473"/>
      <c r="ZG9" s="473"/>
      <c r="ZH9" s="473"/>
      <c r="ZI9" s="473"/>
      <c r="ZJ9" s="473"/>
      <c r="ZK9" s="473"/>
      <c r="ZL9" s="473"/>
      <c r="ZM9" s="473"/>
      <c r="ZN9" s="473"/>
      <c r="ZO9" s="473"/>
      <c r="ZP9" s="473"/>
      <c r="ZQ9" s="473"/>
      <c r="ZR9" s="473"/>
      <c r="ZS9" s="473"/>
      <c r="ZT9" s="473"/>
      <c r="ZU9" s="473"/>
      <c r="ZV9" s="473"/>
      <c r="ZW9" s="473"/>
      <c r="ZX9" s="473"/>
      <c r="ZY9" s="473"/>
      <c r="ZZ9" s="473"/>
      <c r="AAA9" s="473"/>
      <c r="AAB9" s="473"/>
      <c r="AAC9" s="473"/>
      <c r="AAD9" s="473"/>
      <c r="AAE9" s="473"/>
      <c r="AAF9" s="473"/>
      <c r="AAG9" s="473"/>
      <c r="AAH9" s="473"/>
      <c r="AAI9" s="473"/>
      <c r="AAJ9" s="473"/>
      <c r="AAK9" s="473"/>
      <c r="AAL9" s="473"/>
      <c r="AAM9" s="473"/>
      <c r="AAN9" s="473"/>
      <c r="AAO9" s="473"/>
      <c r="AAP9" s="473"/>
      <c r="AAQ9" s="473"/>
      <c r="AAR9" s="473"/>
      <c r="AAS9" s="473"/>
      <c r="AAT9" s="473"/>
      <c r="AAU9" s="473"/>
      <c r="AAV9" s="473"/>
      <c r="AAW9" s="473"/>
      <c r="AAX9" s="473"/>
      <c r="AAY9" s="473"/>
      <c r="AAZ9" s="473"/>
      <c r="ABA9" s="473"/>
      <c r="ABB9" s="473"/>
      <c r="ABC9" s="473"/>
      <c r="ABD9" s="473"/>
      <c r="ABE9" s="473"/>
      <c r="ABF9" s="473"/>
      <c r="ABG9" s="473"/>
      <c r="ABH9" s="473"/>
      <c r="ABI9" s="473"/>
      <c r="ABJ9" s="473"/>
      <c r="ABK9" s="473"/>
      <c r="ABL9" s="473"/>
      <c r="ABM9" s="473"/>
      <c r="ABN9" s="473"/>
      <c r="ABO9" s="473"/>
      <c r="ABP9" s="473"/>
      <c r="ABQ9" s="473"/>
      <c r="ABR9" s="473"/>
      <c r="ABS9" s="473"/>
      <c r="ABT9" s="473"/>
      <c r="ABU9" s="473"/>
      <c r="ABV9" s="473"/>
      <c r="ABW9" s="473"/>
      <c r="ABX9" s="473"/>
      <c r="ABY9" s="473"/>
      <c r="ABZ9" s="473"/>
      <c r="ACA9" s="473"/>
      <c r="ACB9" s="473"/>
      <c r="ACC9" s="473"/>
      <c r="ACD9" s="473"/>
      <c r="ACE9" s="473"/>
      <c r="ACF9" s="473"/>
      <c r="ACG9" s="473"/>
      <c r="ACH9" s="473"/>
      <c r="ACI9" s="473"/>
      <c r="ACJ9" s="473"/>
      <c r="ACK9" s="473"/>
      <c r="ACL9" s="473"/>
      <c r="ACM9" s="473"/>
      <c r="ACN9" s="473"/>
      <c r="ACO9" s="473"/>
      <c r="ACP9" s="473"/>
      <c r="ACQ9" s="473"/>
      <c r="ACR9" s="473"/>
      <c r="ACS9" s="473"/>
      <c r="ACT9" s="473"/>
      <c r="ACU9" s="473"/>
      <c r="ACV9" s="473"/>
      <c r="ACW9" s="473"/>
      <c r="ACX9" s="473"/>
      <c r="ACY9" s="473"/>
      <c r="ACZ9" s="473"/>
      <c r="ADA9" s="473"/>
      <c r="ADB9" s="473"/>
      <c r="ADC9" s="473"/>
      <c r="ADD9" s="473"/>
      <c r="ADE9" s="473"/>
      <c r="ADF9" s="473"/>
      <c r="ADG9" s="473"/>
      <c r="ADH9" s="473"/>
      <c r="ADI9" s="473"/>
      <c r="ADJ9" s="473"/>
      <c r="ADK9" s="473"/>
      <c r="ADL9" s="473"/>
      <c r="ADM9" s="473"/>
      <c r="ADN9" s="473"/>
      <c r="ADO9" s="473"/>
      <c r="ADP9" s="473"/>
      <c r="ADQ9" s="473"/>
      <c r="ADR9" s="473"/>
      <c r="ADS9" s="473"/>
      <c r="ADT9" s="473"/>
      <c r="ADU9" s="473"/>
      <c r="ADV9" s="473"/>
      <c r="ADW9" s="473"/>
      <c r="ADX9" s="473"/>
      <c r="ADY9" s="473"/>
      <c r="ADZ9" s="473"/>
      <c r="AEA9" s="473"/>
      <c r="AEB9" s="473"/>
      <c r="AEC9" s="473"/>
      <c r="AED9" s="473"/>
      <c r="AEE9" s="473"/>
      <c r="AEF9" s="473"/>
      <c r="AEG9" s="473"/>
      <c r="AEH9" s="473"/>
      <c r="AEI9" s="473"/>
      <c r="AEJ9" s="473"/>
      <c r="AEK9" s="473"/>
      <c r="AEL9" s="473"/>
      <c r="AEM9" s="473"/>
      <c r="AEN9" s="473"/>
      <c r="AEO9" s="473"/>
      <c r="AEP9" s="473"/>
      <c r="AEQ9" s="473"/>
      <c r="AER9" s="473"/>
      <c r="AES9" s="473"/>
      <c r="AET9" s="473"/>
      <c r="AEU9" s="473"/>
      <c r="AEV9" s="473"/>
      <c r="AEW9" s="473"/>
      <c r="AEX9" s="473"/>
      <c r="AEY9" s="473"/>
      <c r="AEZ9" s="473"/>
      <c r="AFA9" s="473"/>
      <c r="AFB9" s="473"/>
      <c r="AFC9" s="473"/>
      <c r="AFD9" s="473"/>
      <c r="AFE9" s="473"/>
      <c r="AFF9" s="473"/>
      <c r="AFG9" s="473"/>
      <c r="AFH9" s="473"/>
      <c r="AFI9" s="473"/>
      <c r="AFJ9" s="473"/>
      <c r="AFK9" s="473"/>
      <c r="AFL9" s="473"/>
      <c r="AFM9" s="473"/>
      <c r="AFN9" s="473"/>
      <c r="AFO9" s="473"/>
      <c r="AFP9" s="473"/>
      <c r="AFQ9" s="473"/>
      <c r="AFR9" s="473"/>
      <c r="AFS9" s="473"/>
      <c r="AFT9" s="473"/>
      <c r="AFU9" s="473"/>
      <c r="AFV9" s="473"/>
      <c r="AFW9" s="473"/>
      <c r="AFX9" s="473"/>
      <c r="AFY9" s="473"/>
      <c r="AFZ9" s="473"/>
      <c r="AGA9" s="473"/>
      <c r="AGB9" s="473"/>
      <c r="AGC9" s="473"/>
      <c r="AGD9" s="473"/>
      <c r="AGE9" s="473"/>
      <c r="AGF9" s="473"/>
      <c r="AGG9" s="473"/>
      <c r="AGH9" s="473"/>
      <c r="AGI9" s="473"/>
      <c r="AGJ9" s="473"/>
      <c r="AGK9" s="473"/>
      <c r="AGL9" s="473"/>
      <c r="AGM9" s="473"/>
      <c r="AGN9" s="473"/>
      <c r="AGO9" s="473"/>
      <c r="AGP9" s="473"/>
      <c r="AGQ9" s="473"/>
      <c r="AGR9" s="473"/>
      <c r="AGS9" s="473"/>
      <c r="AGT9" s="473"/>
      <c r="AGU9" s="473"/>
      <c r="AGV9" s="473"/>
      <c r="AGW9" s="473"/>
      <c r="AGX9" s="473"/>
      <c r="AGY9" s="473"/>
      <c r="AGZ9" s="473"/>
      <c r="AHA9" s="473"/>
      <c r="AHB9" s="473"/>
      <c r="AHC9" s="473"/>
      <c r="AHD9" s="473"/>
      <c r="AHE9" s="473"/>
      <c r="AHF9" s="473"/>
      <c r="AHG9" s="473"/>
      <c r="AHH9" s="473"/>
      <c r="AHI9" s="473"/>
      <c r="AHJ9" s="473"/>
      <c r="AHK9" s="473"/>
      <c r="AHL9" s="473"/>
      <c r="AHM9" s="473"/>
      <c r="AHN9" s="473"/>
      <c r="AHO9" s="473"/>
      <c r="AHP9" s="473"/>
      <c r="AHQ9" s="473"/>
      <c r="AHR9" s="473"/>
      <c r="AHS9" s="473"/>
      <c r="AHT9" s="473"/>
      <c r="AHU9" s="473"/>
      <c r="AHV9" s="473"/>
      <c r="AHW9" s="473"/>
      <c r="AHX9" s="473"/>
      <c r="AHY9" s="473"/>
      <c r="AHZ9" s="473"/>
      <c r="AIA9" s="473"/>
      <c r="AIB9" s="473"/>
      <c r="AIC9" s="473"/>
      <c r="AID9" s="473"/>
      <c r="AIE9" s="473"/>
      <c r="AIF9" s="473"/>
      <c r="AIG9" s="473"/>
      <c r="AIH9" s="473"/>
      <c r="AII9" s="473"/>
      <c r="AIJ9" s="473"/>
      <c r="AIK9" s="473"/>
      <c r="AIL9" s="473"/>
      <c r="AIM9" s="473"/>
      <c r="AIN9" s="473"/>
      <c r="AIO9" s="473"/>
      <c r="AIP9" s="473"/>
      <c r="AIQ9" s="473"/>
      <c r="AIR9" s="473"/>
      <c r="AIS9" s="473"/>
      <c r="AIT9" s="473"/>
      <c r="AIU9" s="473"/>
      <c r="AIV9" s="473"/>
      <c r="AIW9" s="473"/>
      <c r="AIX9" s="473"/>
      <c r="AIY9" s="473"/>
      <c r="AIZ9" s="473"/>
      <c r="AJA9" s="473"/>
      <c r="AJB9" s="473"/>
      <c r="AJC9" s="473"/>
      <c r="AJD9" s="473"/>
      <c r="AJE9" s="473"/>
      <c r="AJF9" s="473"/>
      <c r="AJG9" s="473"/>
      <c r="AJH9" s="473"/>
      <c r="AJI9" s="473"/>
      <c r="AJJ9" s="473"/>
      <c r="AJK9" s="473"/>
      <c r="AJL9" s="473"/>
      <c r="AJM9" s="473"/>
      <c r="AJN9" s="473"/>
      <c r="AJO9" s="473"/>
      <c r="AJP9" s="473"/>
      <c r="AJQ9" s="473"/>
      <c r="AJR9" s="473"/>
      <c r="AJS9" s="473"/>
      <c r="AJT9" s="473"/>
      <c r="AJU9" s="473"/>
      <c r="AJV9" s="473"/>
      <c r="AJW9" s="473"/>
      <c r="AJX9" s="473"/>
      <c r="AJY9" s="473"/>
      <c r="AJZ9" s="473"/>
      <c r="AKA9" s="473"/>
      <c r="AKB9" s="473"/>
      <c r="AKC9" s="473"/>
      <c r="AKD9" s="473"/>
      <c r="AKE9" s="473"/>
      <c r="AKF9" s="473"/>
      <c r="AKG9" s="473"/>
      <c r="AKH9" s="473"/>
      <c r="AKI9" s="473"/>
      <c r="AKJ9" s="473"/>
      <c r="AKK9" s="473"/>
      <c r="AKL9" s="473"/>
      <c r="AKM9" s="473"/>
      <c r="AKN9" s="473"/>
      <c r="AKO9" s="473"/>
      <c r="AKP9" s="473"/>
      <c r="AKQ9" s="473"/>
      <c r="AKR9" s="473"/>
      <c r="AKS9" s="473"/>
      <c r="AKT9" s="473"/>
      <c r="AKU9" s="473"/>
      <c r="AKV9" s="473"/>
      <c r="AKW9" s="473"/>
      <c r="AKX9" s="473"/>
      <c r="AKY9" s="473"/>
      <c r="AKZ9" s="473"/>
      <c r="ALA9" s="473"/>
      <c r="ALB9" s="473"/>
      <c r="ALC9" s="473"/>
      <c r="ALD9" s="473"/>
      <c r="ALE9" s="473"/>
      <c r="ALF9" s="473"/>
      <c r="ALG9" s="473"/>
      <c r="ALH9" s="473"/>
      <c r="ALI9" s="473"/>
      <c r="ALJ9" s="473"/>
      <c r="ALK9" s="473"/>
      <c r="ALL9" s="473"/>
      <c r="ALM9" s="473"/>
      <c r="ALN9" s="473"/>
      <c r="ALO9" s="473"/>
      <c r="ALP9" s="473"/>
      <c r="ALQ9" s="473"/>
      <c r="ALR9" s="473"/>
      <c r="ALS9" s="473"/>
      <c r="ALT9" s="473"/>
      <c r="ALU9" s="473"/>
      <c r="ALV9" s="473"/>
      <c r="ALW9" s="473"/>
      <c r="ALX9" s="473"/>
      <c r="ALY9" s="473"/>
      <c r="ALZ9" s="473"/>
      <c r="AMA9" s="473"/>
      <c r="AMB9" s="473"/>
      <c r="AMC9" s="473"/>
      <c r="AMD9" s="473"/>
      <c r="AME9" s="473"/>
      <c r="AMF9" s="473"/>
      <c r="AMG9" s="473"/>
      <c r="AMH9" s="473"/>
      <c r="AMI9" s="473"/>
      <c r="AMJ9" s="473"/>
      <c r="AMK9" s="473"/>
      <c r="AML9" s="473"/>
      <c r="AMM9" s="473"/>
      <c r="AMN9" s="473"/>
      <c r="AMO9" s="473"/>
      <c r="AMP9" s="473"/>
      <c r="AMQ9" s="473"/>
      <c r="AMR9" s="473"/>
      <c r="AMS9" s="473"/>
      <c r="AMT9" s="473"/>
      <c r="AMU9" s="473"/>
      <c r="AMV9" s="473"/>
      <c r="AMW9" s="473"/>
      <c r="AMX9" s="473"/>
      <c r="AMY9" s="473"/>
      <c r="AMZ9" s="473"/>
      <c r="ANA9" s="473"/>
      <c r="ANB9" s="473"/>
      <c r="ANC9" s="473"/>
      <c r="AND9" s="473"/>
      <c r="ANE9" s="473"/>
      <c r="ANF9" s="473"/>
      <c r="ANG9" s="473"/>
      <c r="ANH9" s="473"/>
      <c r="ANI9" s="473"/>
      <c r="ANJ9" s="473"/>
      <c r="ANK9" s="473"/>
      <c r="ANL9" s="473"/>
      <c r="ANM9" s="473"/>
      <c r="ANN9" s="473"/>
      <c r="ANO9" s="473"/>
      <c r="ANP9" s="473"/>
      <c r="ANQ9" s="473"/>
      <c r="ANR9" s="473"/>
      <c r="ANS9" s="473"/>
      <c r="ANT9" s="473"/>
      <c r="ANU9" s="473"/>
      <c r="ANV9" s="473"/>
      <c r="ANW9" s="473"/>
      <c r="ANX9" s="473"/>
      <c r="ANY9" s="473"/>
      <c r="ANZ9" s="473"/>
      <c r="AOA9" s="473"/>
      <c r="AOB9" s="473"/>
      <c r="AOC9" s="473"/>
      <c r="AOD9" s="473"/>
      <c r="AOE9" s="473"/>
      <c r="AOF9" s="473"/>
      <c r="AOG9" s="473"/>
      <c r="AOH9" s="473"/>
      <c r="AOI9" s="473"/>
      <c r="AOJ9" s="473"/>
      <c r="AOK9" s="473"/>
      <c r="AOL9" s="473"/>
      <c r="AOM9" s="473"/>
      <c r="AON9" s="473"/>
      <c r="AOO9" s="473"/>
      <c r="AOP9" s="473"/>
      <c r="AOQ9" s="473"/>
      <c r="AOR9" s="473"/>
      <c r="AOS9" s="473"/>
      <c r="AOT9" s="473"/>
      <c r="AOU9" s="473"/>
      <c r="AOV9" s="473"/>
      <c r="AOW9" s="473"/>
      <c r="AOX9" s="473"/>
      <c r="AOY9" s="473"/>
      <c r="AOZ9" s="473"/>
      <c r="APA9" s="473"/>
      <c r="APB9" s="473"/>
      <c r="APC9" s="473"/>
      <c r="APD9" s="473"/>
      <c r="APE9" s="473"/>
      <c r="APF9" s="473"/>
      <c r="APG9" s="473"/>
      <c r="APH9" s="473"/>
      <c r="API9" s="473"/>
      <c r="APJ9" s="473"/>
      <c r="APK9" s="473"/>
      <c r="APL9" s="473"/>
      <c r="APM9" s="473"/>
      <c r="APN9" s="473"/>
      <c r="APO9" s="473"/>
      <c r="APP9" s="473"/>
      <c r="APQ9" s="473"/>
      <c r="APR9" s="473"/>
      <c r="APS9" s="473"/>
      <c r="APT9" s="473"/>
      <c r="APU9" s="473"/>
      <c r="APV9" s="473"/>
      <c r="APW9" s="473"/>
      <c r="APX9" s="473"/>
      <c r="APY9" s="473"/>
      <c r="APZ9" s="473"/>
      <c r="AQA9" s="473"/>
      <c r="AQB9" s="473"/>
      <c r="AQC9" s="473"/>
      <c r="AQD9" s="473"/>
      <c r="AQE9" s="473"/>
      <c r="AQF9" s="473"/>
      <c r="AQG9" s="473"/>
      <c r="AQH9" s="473"/>
      <c r="AQI9" s="473"/>
      <c r="AQJ9" s="473"/>
      <c r="AQK9" s="473"/>
      <c r="AQL9" s="473"/>
      <c r="AQM9" s="473"/>
      <c r="AQN9" s="473"/>
      <c r="AQO9" s="473"/>
      <c r="AQP9" s="473"/>
      <c r="AQQ9" s="473"/>
      <c r="AQR9" s="473"/>
      <c r="AQS9" s="473"/>
      <c r="AQT9" s="473"/>
      <c r="AQU9" s="473"/>
      <c r="AQV9" s="473"/>
      <c r="AQW9" s="473"/>
      <c r="AQX9" s="473"/>
      <c r="AQY9" s="473"/>
      <c r="AQZ9" s="473"/>
      <c r="ARA9" s="473"/>
      <c r="ARB9" s="473"/>
      <c r="ARC9" s="473"/>
      <c r="ARD9" s="473"/>
      <c r="ARE9" s="473"/>
      <c r="ARF9" s="473"/>
      <c r="ARG9" s="473"/>
      <c r="ARH9" s="473"/>
      <c r="ARI9" s="473"/>
      <c r="ARJ9" s="473"/>
      <c r="ARK9" s="473"/>
      <c r="ARL9" s="473"/>
      <c r="ARM9" s="473"/>
      <c r="ARN9" s="473"/>
      <c r="ARO9" s="473"/>
      <c r="ARP9" s="473"/>
      <c r="ARQ9" s="473"/>
      <c r="ARR9" s="473"/>
      <c r="ARS9" s="473"/>
      <c r="ART9" s="473"/>
      <c r="ARU9" s="473"/>
      <c r="ARV9" s="473"/>
      <c r="ARW9" s="473"/>
      <c r="ARX9" s="473"/>
      <c r="ARY9" s="473"/>
      <c r="ARZ9" s="473"/>
      <c r="ASA9" s="473"/>
      <c r="ASB9" s="473"/>
      <c r="ASC9" s="473"/>
      <c r="ASD9" s="473"/>
      <c r="ASE9" s="473"/>
      <c r="ASF9" s="473"/>
      <c r="ASG9" s="473"/>
      <c r="ASH9" s="473"/>
      <c r="ASI9" s="473"/>
      <c r="ASJ9" s="473"/>
      <c r="ASK9" s="473"/>
      <c r="ASL9" s="473"/>
      <c r="ASM9" s="473"/>
      <c r="ASN9" s="473"/>
      <c r="ASO9" s="473"/>
      <c r="ASP9" s="473"/>
      <c r="ASQ9" s="473"/>
      <c r="ASR9" s="473"/>
      <c r="ASS9" s="473"/>
      <c r="AST9" s="473"/>
      <c r="ASU9" s="473"/>
      <c r="ASV9" s="473"/>
      <c r="ASW9" s="473"/>
      <c r="ASX9" s="473"/>
      <c r="ASY9" s="473"/>
      <c r="ASZ9" s="473"/>
      <c r="ATA9" s="473"/>
      <c r="ATB9" s="473"/>
      <c r="ATC9" s="473"/>
      <c r="ATD9" s="473"/>
      <c r="ATE9" s="473"/>
      <c r="ATF9" s="473"/>
      <c r="ATG9" s="473"/>
      <c r="ATH9" s="473"/>
      <c r="ATI9" s="473"/>
      <c r="ATJ9" s="473"/>
      <c r="ATK9" s="473"/>
      <c r="ATL9" s="473"/>
      <c r="ATM9" s="473"/>
      <c r="ATN9" s="473"/>
      <c r="ATO9" s="473"/>
      <c r="ATP9" s="473"/>
      <c r="ATQ9" s="473"/>
      <c r="ATR9" s="473"/>
      <c r="ATS9" s="473"/>
      <c r="ATT9" s="473"/>
      <c r="ATU9" s="473"/>
      <c r="ATV9" s="473"/>
      <c r="ATW9" s="473"/>
      <c r="ATX9" s="473"/>
      <c r="ATY9" s="473"/>
      <c r="ATZ9" s="473"/>
      <c r="AUA9" s="473"/>
      <c r="AUB9" s="473"/>
      <c r="AUC9" s="473"/>
      <c r="AUD9" s="473"/>
      <c r="AUE9" s="473"/>
      <c r="AUF9" s="473"/>
      <c r="AUG9" s="473"/>
      <c r="AUH9" s="473"/>
      <c r="AUI9" s="473"/>
      <c r="AUJ9" s="473"/>
      <c r="AUK9" s="473"/>
      <c r="AUL9" s="473"/>
      <c r="AUM9" s="473"/>
      <c r="AUN9" s="473"/>
      <c r="AUO9" s="473"/>
      <c r="AUP9" s="473"/>
      <c r="AUQ9" s="473"/>
      <c r="AUR9" s="473"/>
      <c r="AUS9" s="473"/>
      <c r="AUT9" s="473"/>
      <c r="AUU9" s="473"/>
      <c r="AUV9" s="473"/>
      <c r="AUW9" s="473"/>
      <c r="AUX9" s="473"/>
      <c r="AUY9" s="473"/>
      <c r="AUZ9" s="473"/>
      <c r="AVA9" s="473"/>
      <c r="AVB9" s="473"/>
      <c r="AVC9" s="473"/>
      <c r="AVD9" s="473"/>
      <c r="AVE9" s="473"/>
      <c r="AVF9" s="473"/>
      <c r="AVG9" s="473"/>
      <c r="AVH9" s="473"/>
      <c r="AVI9" s="473"/>
      <c r="AVJ9" s="473"/>
      <c r="AVK9" s="473"/>
      <c r="AVL9" s="473"/>
      <c r="AVM9" s="473"/>
      <c r="AVN9" s="473"/>
      <c r="AVO9" s="473"/>
      <c r="AVP9" s="473"/>
      <c r="AVQ9" s="473"/>
      <c r="AVR9" s="473"/>
      <c r="AVS9" s="473"/>
      <c r="AVT9" s="473"/>
      <c r="AVU9" s="473"/>
      <c r="AVV9" s="473"/>
      <c r="AVW9" s="473"/>
      <c r="AVX9" s="473"/>
      <c r="AVY9" s="473"/>
      <c r="AVZ9" s="473"/>
      <c r="AWA9" s="473"/>
      <c r="AWB9" s="473"/>
      <c r="AWC9" s="473"/>
      <c r="AWD9" s="473"/>
      <c r="AWE9" s="473"/>
      <c r="AWF9" s="473"/>
      <c r="AWG9" s="473"/>
      <c r="AWH9" s="473"/>
      <c r="AWI9" s="473"/>
      <c r="AWJ9" s="473"/>
      <c r="AWK9" s="473"/>
      <c r="AWL9" s="473"/>
      <c r="AWM9" s="473"/>
      <c r="AWN9" s="473"/>
      <c r="AWO9" s="473"/>
      <c r="AWP9" s="473"/>
      <c r="AWQ9" s="473"/>
      <c r="AWR9" s="473"/>
      <c r="AWS9" s="473"/>
      <c r="AWT9" s="473"/>
      <c r="AWU9" s="473"/>
      <c r="AWV9" s="473"/>
      <c r="AWW9" s="473"/>
      <c r="AWX9" s="473"/>
      <c r="AWY9" s="473"/>
      <c r="AWZ9" s="473"/>
      <c r="AXA9" s="473"/>
      <c r="AXB9" s="473"/>
      <c r="AXC9" s="473"/>
      <c r="AXD9" s="473"/>
      <c r="AXE9" s="473"/>
      <c r="AXF9" s="473"/>
      <c r="AXG9" s="473"/>
      <c r="AXH9" s="473"/>
      <c r="AXI9" s="473"/>
      <c r="AXJ9" s="473"/>
      <c r="AXK9" s="473"/>
      <c r="AXL9" s="473"/>
      <c r="AXM9" s="473"/>
      <c r="AXN9" s="473"/>
      <c r="AXO9" s="473"/>
      <c r="AXP9" s="473"/>
      <c r="AXQ9" s="473"/>
      <c r="AXR9" s="473"/>
      <c r="AXS9" s="473"/>
      <c r="AXT9" s="473"/>
      <c r="AXU9" s="473"/>
      <c r="AXV9" s="473"/>
      <c r="AXW9" s="473"/>
      <c r="AXX9" s="473"/>
      <c r="AXY9" s="473"/>
      <c r="AXZ9" s="473"/>
      <c r="AYA9" s="473"/>
      <c r="AYB9" s="473"/>
      <c r="AYC9" s="473"/>
      <c r="AYD9" s="473"/>
      <c r="AYE9" s="473"/>
      <c r="AYF9" s="473"/>
      <c r="AYG9" s="473"/>
      <c r="AYH9" s="473"/>
      <c r="AYI9" s="473"/>
      <c r="AYJ9" s="473"/>
      <c r="AYK9" s="473"/>
      <c r="AYL9" s="473"/>
      <c r="AYM9" s="473"/>
      <c r="AYN9" s="473"/>
      <c r="AYO9" s="473"/>
      <c r="AYP9" s="473"/>
      <c r="AYQ9" s="473"/>
      <c r="AYR9" s="473"/>
      <c r="AYS9" s="473"/>
      <c r="AYT9" s="473"/>
      <c r="AYU9" s="473"/>
      <c r="AYV9" s="473"/>
      <c r="AYW9" s="473"/>
      <c r="AYX9" s="473"/>
      <c r="AYY9" s="473"/>
      <c r="AYZ9" s="473"/>
      <c r="AZA9" s="473"/>
      <c r="AZB9" s="473"/>
      <c r="AZC9" s="473"/>
      <c r="AZD9" s="473"/>
      <c r="AZE9" s="473"/>
      <c r="AZF9" s="473"/>
      <c r="AZG9" s="473"/>
      <c r="AZH9" s="473"/>
      <c r="AZI9" s="473"/>
      <c r="AZJ9" s="473"/>
      <c r="AZK9" s="473"/>
      <c r="AZL9" s="473"/>
      <c r="AZM9" s="473"/>
      <c r="AZN9" s="473"/>
      <c r="AZO9" s="473"/>
      <c r="AZP9" s="473"/>
      <c r="AZQ9" s="473"/>
      <c r="AZR9" s="473"/>
      <c r="AZS9" s="473"/>
      <c r="AZT9" s="473"/>
      <c r="AZU9" s="473"/>
      <c r="AZV9" s="473"/>
      <c r="AZW9" s="473"/>
      <c r="AZX9" s="473"/>
      <c r="AZY9" s="473"/>
      <c r="AZZ9" s="473"/>
      <c r="BAA9" s="473"/>
      <c r="BAB9" s="473"/>
      <c r="BAC9" s="473"/>
      <c r="BAD9" s="473"/>
      <c r="BAE9" s="473"/>
      <c r="BAF9" s="473"/>
      <c r="BAG9" s="473"/>
      <c r="BAH9" s="473"/>
      <c r="BAI9" s="473"/>
      <c r="BAJ9" s="473"/>
      <c r="BAK9" s="473"/>
      <c r="BAL9" s="473"/>
      <c r="BAM9" s="473"/>
      <c r="BAN9" s="473"/>
      <c r="BAO9" s="473"/>
      <c r="BAP9" s="473"/>
      <c r="BAQ9" s="473"/>
      <c r="BAR9" s="473"/>
      <c r="BAS9" s="473"/>
      <c r="BAT9" s="473"/>
      <c r="BAU9" s="473"/>
      <c r="BAV9" s="473"/>
      <c r="BAW9" s="473"/>
      <c r="BAX9" s="473"/>
      <c r="BAY9" s="473"/>
      <c r="BAZ9" s="473"/>
      <c r="BBA9" s="473"/>
      <c r="BBB9" s="473"/>
      <c r="BBC9" s="473"/>
      <c r="BBD9" s="473"/>
      <c r="BBE9" s="473"/>
      <c r="BBF9" s="473"/>
      <c r="BBG9" s="473"/>
      <c r="BBH9" s="473"/>
      <c r="BBI9" s="473"/>
      <c r="BBJ9" s="473"/>
      <c r="BBK9" s="473"/>
      <c r="BBL9" s="473"/>
      <c r="BBM9" s="473"/>
      <c r="BBN9" s="473"/>
      <c r="BBO9" s="473"/>
      <c r="BBP9" s="473"/>
      <c r="BBQ9" s="473"/>
      <c r="BBR9" s="473"/>
      <c r="BBS9" s="473"/>
      <c r="BBT9" s="473"/>
      <c r="BBU9" s="473"/>
      <c r="BBV9" s="473"/>
      <c r="BBW9" s="473"/>
      <c r="BBX9" s="473"/>
      <c r="BBY9" s="473"/>
      <c r="BBZ9" s="473"/>
      <c r="BCA9" s="473"/>
      <c r="BCB9" s="473"/>
      <c r="BCC9" s="473"/>
      <c r="BCD9" s="473"/>
      <c r="BCE9" s="473"/>
      <c r="BCF9" s="473"/>
      <c r="BCG9" s="473"/>
      <c r="BCH9" s="473"/>
      <c r="BCI9" s="473"/>
      <c r="BCJ9" s="473"/>
      <c r="BCK9" s="473"/>
      <c r="BCL9" s="473"/>
      <c r="BCM9" s="473"/>
      <c r="BCN9" s="473"/>
      <c r="BCO9" s="473"/>
      <c r="BCP9" s="473"/>
      <c r="BCQ9" s="473"/>
      <c r="BCR9" s="473"/>
      <c r="BCS9" s="473"/>
      <c r="BCT9" s="473"/>
      <c r="BCU9" s="473"/>
      <c r="BCV9" s="473"/>
      <c r="BCW9" s="473"/>
      <c r="BCX9" s="473"/>
      <c r="BCY9" s="473"/>
      <c r="BCZ9" s="473"/>
      <c r="BDA9" s="473"/>
      <c r="BDB9" s="473"/>
      <c r="BDC9" s="473"/>
      <c r="BDD9" s="473"/>
      <c r="BDE9" s="473"/>
      <c r="BDF9" s="473"/>
      <c r="BDG9" s="473"/>
      <c r="BDH9" s="473"/>
      <c r="BDI9" s="473"/>
      <c r="BDJ9" s="473"/>
      <c r="BDK9" s="473"/>
      <c r="BDL9" s="473"/>
      <c r="BDM9" s="473"/>
      <c r="BDN9" s="473"/>
      <c r="BDO9" s="473"/>
      <c r="BDP9" s="473"/>
      <c r="BDQ9" s="473"/>
      <c r="BDR9" s="473"/>
      <c r="BDS9" s="473"/>
      <c r="BDT9" s="473"/>
      <c r="BDU9" s="473"/>
      <c r="BDV9" s="473"/>
      <c r="BDW9" s="473"/>
      <c r="BDX9" s="473"/>
      <c r="BDY9" s="473"/>
      <c r="BDZ9" s="473"/>
      <c r="BEA9" s="473"/>
      <c r="BEB9" s="473"/>
      <c r="BEC9" s="473"/>
      <c r="BED9" s="473"/>
      <c r="BEE9" s="473"/>
      <c r="BEF9" s="473"/>
      <c r="BEG9" s="473"/>
      <c r="BEH9" s="473"/>
      <c r="BEI9" s="473"/>
      <c r="BEJ9" s="473"/>
      <c r="BEK9" s="473"/>
      <c r="BEL9" s="473"/>
      <c r="BEM9" s="473"/>
      <c r="BEN9" s="473"/>
      <c r="BEO9" s="473"/>
      <c r="BEP9" s="473"/>
      <c r="BEQ9" s="473"/>
      <c r="BER9" s="473"/>
      <c r="BES9" s="473"/>
      <c r="BET9" s="473"/>
      <c r="BEU9" s="473"/>
      <c r="BEV9" s="473"/>
      <c r="BEW9" s="473"/>
      <c r="BEX9" s="473"/>
      <c r="BEY9" s="473"/>
      <c r="BEZ9" s="473"/>
      <c r="BFA9" s="473"/>
      <c r="BFB9" s="473"/>
      <c r="BFC9" s="473"/>
      <c r="BFD9" s="473"/>
      <c r="BFE9" s="473"/>
      <c r="BFF9" s="473"/>
      <c r="BFG9" s="473"/>
      <c r="BFH9" s="473"/>
      <c r="BFI9" s="473"/>
      <c r="BFJ9" s="473"/>
      <c r="BFK9" s="473"/>
      <c r="BFL9" s="473"/>
      <c r="BFM9" s="473"/>
      <c r="BFN9" s="473"/>
      <c r="BFO9" s="473"/>
      <c r="BFP9" s="473"/>
      <c r="BFQ9" s="473"/>
      <c r="BFR9" s="473"/>
      <c r="BFS9" s="473"/>
      <c r="BFT9" s="473"/>
      <c r="BFU9" s="473"/>
      <c r="BFV9" s="473"/>
      <c r="BFW9" s="473"/>
      <c r="BFX9" s="473"/>
      <c r="BFY9" s="473"/>
      <c r="BFZ9" s="473"/>
      <c r="BGA9" s="473"/>
      <c r="BGB9" s="473"/>
      <c r="BGC9" s="473"/>
      <c r="BGD9" s="473"/>
      <c r="BGE9" s="473"/>
      <c r="BGF9" s="473"/>
      <c r="BGG9" s="473"/>
      <c r="BGH9" s="473"/>
      <c r="BGI9" s="473"/>
      <c r="BGJ9" s="473"/>
      <c r="BGK9" s="473"/>
      <c r="BGL9" s="473"/>
      <c r="BGM9" s="473"/>
      <c r="BGN9" s="473"/>
      <c r="BGO9" s="473"/>
      <c r="BGP9" s="473"/>
      <c r="BGQ9" s="473"/>
      <c r="BGR9" s="473"/>
      <c r="BGS9" s="473"/>
      <c r="BGT9" s="473"/>
      <c r="BGU9" s="473"/>
      <c r="BGV9" s="473"/>
      <c r="BGW9" s="473"/>
      <c r="BGX9" s="473"/>
      <c r="BGY9" s="473"/>
      <c r="BGZ9" s="473"/>
      <c r="BHA9" s="473"/>
      <c r="BHB9" s="473"/>
      <c r="BHC9" s="473"/>
      <c r="BHD9" s="473"/>
      <c r="BHE9" s="473"/>
      <c r="BHF9" s="473"/>
      <c r="BHG9" s="473"/>
      <c r="BHH9" s="473"/>
      <c r="BHI9" s="473"/>
      <c r="BHJ9" s="473"/>
      <c r="BHK9" s="473"/>
      <c r="BHL9" s="473"/>
      <c r="BHM9" s="473"/>
      <c r="BHN9" s="473"/>
      <c r="BHO9" s="473"/>
      <c r="BHP9" s="473"/>
      <c r="BHQ9" s="473"/>
      <c r="BHR9" s="473"/>
      <c r="BHS9" s="473"/>
      <c r="BHT9" s="473"/>
      <c r="BHU9" s="473"/>
      <c r="BHV9" s="473"/>
      <c r="BHW9" s="473"/>
      <c r="BHX9" s="473"/>
      <c r="BHY9" s="473"/>
      <c r="BHZ9" s="473"/>
      <c r="BIA9" s="473"/>
      <c r="BIB9" s="473"/>
      <c r="BIC9" s="473"/>
      <c r="BID9" s="473"/>
      <c r="BIE9" s="473"/>
      <c r="BIF9" s="473"/>
      <c r="BIG9" s="473"/>
      <c r="BIH9" s="473"/>
      <c r="BII9" s="473"/>
      <c r="BIJ9" s="473"/>
      <c r="BIK9" s="473"/>
      <c r="BIL9" s="473"/>
      <c r="BIM9" s="473"/>
      <c r="BIN9" s="473"/>
      <c r="BIO9" s="473"/>
      <c r="BIP9" s="473"/>
      <c r="BIQ9" s="473"/>
      <c r="BIR9" s="473"/>
      <c r="BIS9" s="473"/>
      <c r="BIT9" s="473"/>
      <c r="BIU9" s="473"/>
      <c r="BIV9" s="473"/>
      <c r="BIW9" s="473"/>
      <c r="BIX9" s="473"/>
      <c r="BIY9" s="473"/>
      <c r="BIZ9" s="473"/>
      <c r="BJA9" s="473"/>
      <c r="BJB9" s="473"/>
      <c r="BJC9" s="473"/>
      <c r="BJD9" s="473"/>
      <c r="BJE9" s="473"/>
      <c r="BJF9" s="473"/>
      <c r="BJG9" s="473"/>
      <c r="BJH9" s="473"/>
      <c r="BJI9" s="473"/>
      <c r="BJJ9" s="473"/>
      <c r="BJK9" s="473"/>
      <c r="BJL9" s="473"/>
      <c r="BJM9" s="473"/>
      <c r="BJN9" s="473"/>
      <c r="BJO9" s="473"/>
      <c r="BJP9" s="473"/>
      <c r="BJQ9" s="473"/>
      <c r="BJR9" s="473"/>
      <c r="BJS9" s="473"/>
      <c r="BJT9" s="473"/>
      <c r="BJU9" s="473"/>
      <c r="BJV9" s="473"/>
      <c r="BJW9" s="473"/>
      <c r="BJX9" s="473"/>
      <c r="BJY9" s="473"/>
      <c r="BJZ9" s="473"/>
      <c r="BKA9" s="473"/>
      <c r="BKB9" s="473"/>
      <c r="BKC9" s="473"/>
      <c r="BKD9" s="473"/>
      <c r="BKE9" s="473"/>
      <c r="BKF9" s="473"/>
      <c r="BKG9" s="473"/>
      <c r="BKH9" s="473"/>
      <c r="BKI9" s="473"/>
      <c r="BKJ9" s="473"/>
      <c r="BKK9" s="473"/>
      <c r="BKL9" s="473"/>
      <c r="BKM9" s="473"/>
      <c r="BKN9" s="473"/>
      <c r="BKO9" s="473"/>
      <c r="BKP9" s="473"/>
      <c r="BKQ9" s="473"/>
      <c r="BKR9" s="473"/>
      <c r="BKS9" s="473"/>
      <c r="BKT9" s="473"/>
      <c r="BKU9" s="473"/>
      <c r="BKV9" s="473"/>
      <c r="BKW9" s="473"/>
      <c r="BKX9" s="473"/>
      <c r="BKY9" s="473"/>
      <c r="BKZ9" s="473"/>
      <c r="BLA9" s="473"/>
      <c r="BLB9" s="473"/>
      <c r="BLC9" s="473"/>
      <c r="BLD9" s="473"/>
      <c r="BLE9" s="473"/>
      <c r="BLF9" s="473"/>
      <c r="BLG9" s="473"/>
      <c r="BLH9" s="473"/>
      <c r="BLI9" s="473"/>
      <c r="BLJ9" s="473"/>
      <c r="BLK9" s="473"/>
      <c r="BLL9" s="473"/>
      <c r="BLM9" s="473"/>
      <c r="BLN9" s="473"/>
      <c r="BLO9" s="473"/>
      <c r="BLP9" s="473"/>
      <c r="BLQ9" s="473"/>
      <c r="BLR9" s="473"/>
      <c r="BLS9" s="473"/>
      <c r="BLT9" s="473"/>
      <c r="BLU9" s="473"/>
      <c r="BLV9" s="473"/>
      <c r="BLW9" s="473"/>
      <c r="BLX9" s="473"/>
      <c r="BLY9" s="473"/>
      <c r="BLZ9" s="473"/>
      <c r="BMA9" s="473"/>
      <c r="BMB9" s="473"/>
      <c r="BMC9" s="473"/>
      <c r="BMD9" s="473"/>
      <c r="BME9" s="473"/>
      <c r="BMF9" s="473"/>
      <c r="BMG9" s="473"/>
      <c r="BMH9" s="473"/>
      <c r="BMI9" s="473"/>
      <c r="BMJ9" s="473"/>
      <c r="BMK9" s="473"/>
      <c r="BML9" s="473"/>
      <c r="BMM9" s="473"/>
      <c r="BMN9" s="473"/>
      <c r="BMO9" s="473"/>
      <c r="BMP9" s="473"/>
      <c r="BMQ9" s="473"/>
      <c r="BMR9" s="473"/>
      <c r="BMS9" s="473"/>
      <c r="BMT9" s="473"/>
      <c r="BMU9" s="473"/>
      <c r="BMV9" s="473"/>
      <c r="BMW9" s="473"/>
      <c r="BMX9" s="473"/>
      <c r="BMY9" s="473"/>
      <c r="BMZ9" s="473"/>
      <c r="BNA9" s="473"/>
      <c r="BNB9" s="473"/>
      <c r="BNC9" s="473"/>
      <c r="BND9" s="473"/>
      <c r="BNE9" s="473"/>
      <c r="BNF9" s="473"/>
      <c r="BNG9" s="473"/>
      <c r="BNH9" s="473"/>
      <c r="BNI9" s="473"/>
      <c r="BNJ9" s="473"/>
      <c r="BNK9" s="473"/>
      <c r="BNL9" s="473"/>
      <c r="BNM9" s="473"/>
      <c r="BNN9" s="473"/>
      <c r="BNO9" s="473"/>
      <c r="BNP9" s="473"/>
      <c r="BNQ9" s="473"/>
      <c r="BNR9" s="473"/>
      <c r="BNS9" s="473"/>
      <c r="BNT9" s="473"/>
      <c r="BNU9" s="473"/>
      <c r="BNV9" s="473"/>
      <c r="BNW9" s="473"/>
      <c r="BNX9" s="473"/>
      <c r="BNY9" s="473"/>
      <c r="BNZ9" s="473"/>
      <c r="BOA9" s="473"/>
      <c r="BOB9" s="473"/>
      <c r="BOC9" s="473"/>
      <c r="BOD9" s="473"/>
      <c r="BOE9" s="473"/>
      <c r="BOF9" s="473"/>
      <c r="BOG9" s="473"/>
      <c r="BOH9" s="473"/>
      <c r="BOI9" s="473"/>
      <c r="BOJ9" s="473"/>
      <c r="BOK9" s="473"/>
      <c r="BOL9" s="473"/>
      <c r="BOM9" s="473"/>
      <c r="BON9" s="473"/>
      <c r="BOO9" s="473"/>
      <c r="BOP9" s="473"/>
      <c r="BOQ9" s="473"/>
      <c r="BOR9" s="473"/>
      <c r="BOS9" s="473"/>
      <c r="BOT9" s="473"/>
      <c r="BOU9" s="473"/>
      <c r="BOV9" s="473"/>
      <c r="BOW9" s="473"/>
      <c r="BOX9" s="473"/>
      <c r="BOY9" s="473"/>
      <c r="BOZ9" s="473"/>
      <c r="BPA9" s="473"/>
      <c r="BPB9" s="473"/>
      <c r="BPC9" s="473"/>
      <c r="BPD9" s="473"/>
      <c r="BPE9" s="473"/>
      <c r="BPF9" s="473"/>
      <c r="BPG9" s="473"/>
      <c r="BPH9" s="473"/>
      <c r="BPI9" s="473"/>
      <c r="BPJ9" s="473"/>
      <c r="BPK9" s="473"/>
      <c r="BPL9" s="473"/>
      <c r="BPM9" s="473"/>
      <c r="BPN9" s="473"/>
      <c r="BPO9" s="473"/>
      <c r="BPP9" s="473"/>
      <c r="BPQ9" s="473"/>
      <c r="BPR9" s="473"/>
      <c r="BPS9" s="473"/>
      <c r="BPT9" s="473"/>
      <c r="BPU9" s="473"/>
      <c r="BPV9" s="473"/>
      <c r="BPW9" s="473"/>
      <c r="BPX9" s="473"/>
      <c r="BPY9" s="473"/>
      <c r="BPZ9" s="473"/>
      <c r="BQA9" s="473"/>
      <c r="BQB9" s="473"/>
      <c r="BQC9" s="473"/>
      <c r="BQD9" s="473"/>
      <c r="BQE9" s="473"/>
      <c r="BQF9" s="473"/>
      <c r="BQG9" s="473"/>
      <c r="BQH9" s="473"/>
      <c r="BQI9" s="473"/>
      <c r="BQJ9" s="473"/>
      <c r="BQK9" s="473"/>
      <c r="BQL9" s="473"/>
      <c r="BQM9" s="473"/>
      <c r="BQN9" s="473"/>
      <c r="BQO9" s="473"/>
      <c r="BQP9" s="473"/>
      <c r="BQQ9" s="473"/>
      <c r="BQR9" s="473"/>
      <c r="BQS9" s="473"/>
      <c r="BQT9" s="473"/>
      <c r="BQU9" s="473"/>
      <c r="BQV9" s="473"/>
      <c r="BQW9" s="473"/>
      <c r="BQX9" s="473"/>
      <c r="BQY9" s="473"/>
      <c r="BQZ9" s="473"/>
      <c r="BRA9" s="473"/>
      <c r="BRB9" s="473"/>
      <c r="BRC9" s="473"/>
      <c r="BRD9" s="473"/>
      <c r="BRE9" s="473"/>
      <c r="BRF9" s="473"/>
      <c r="BRG9" s="473"/>
      <c r="BRH9" s="473"/>
      <c r="BRI9" s="473"/>
      <c r="BRJ9" s="473"/>
      <c r="BRK9" s="473"/>
      <c r="BRL9" s="473"/>
      <c r="BRM9" s="473"/>
      <c r="BRN9" s="473"/>
      <c r="BRO9" s="473"/>
      <c r="BRP9" s="473"/>
      <c r="BRQ9" s="473"/>
      <c r="BRR9" s="473"/>
      <c r="BRS9" s="473"/>
      <c r="BRT9" s="473"/>
      <c r="BRU9" s="473"/>
      <c r="BRV9" s="473"/>
      <c r="BRW9" s="473"/>
      <c r="BRX9" s="473"/>
      <c r="BRY9" s="473"/>
      <c r="BRZ9" s="473"/>
      <c r="BSA9" s="473"/>
      <c r="BSB9" s="473"/>
      <c r="BSC9" s="473"/>
      <c r="BSD9" s="473"/>
      <c r="BSE9" s="473"/>
      <c r="BSF9" s="473"/>
      <c r="BSG9" s="473"/>
      <c r="BSH9" s="473"/>
      <c r="BSI9" s="473"/>
      <c r="BSJ9" s="473"/>
      <c r="BSK9" s="473"/>
      <c r="BSL9" s="473"/>
      <c r="BSM9" s="473"/>
      <c r="BSN9" s="473"/>
      <c r="BSO9" s="473"/>
      <c r="BSP9" s="473"/>
      <c r="BSQ9" s="473"/>
      <c r="BSR9" s="473"/>
      <c r="BSS9" s="473"/>
      <c r="BST9" s="473"/>
      <c r="BSU9" s="473"/>
      <c r="BSV9" s="473"/>
      <c r="BSW9" s="473"/>
      <c r="BSX9" s="473"/>
      <c r="BSY9" s="473"/>
      <c r="BSZ9" s="473"/>
      <c r="BTA9" s="473"/>
      <c r="BTB9" s="473"/>
      <c r="BTC9" s="473"/>
      <c r="BTD9" s="473"/>
      <c r="BTE9" s="473"/>
      <c r="BTF9" s="473"/>
      <c r="BTG9" s="473"/>
      <c r="BTH9" s="473"/>
      <c r="BTI9" s="473"/>
      <c r="BTJ9" s="473"/>
      <c r="BTK9" s="473"/>
      <c r="BTL9" s="473"/>
      <c r="BTM9" s="473"/>
      <c r="BTN9" s="473"/>
      <c r="BTO9" s="473"/>
      <c r="BTP9" s="473"/>
      <c r="BTQ9" s="473"/>
      <c r="BTR9" s="473"/>
      <c r="BTS9" s="473"/>
      <c r="BTT9" s="473"/>
      <c r="BTU9" s="473"/>
      <c r="BTV9" s="473"/>
      <c r="BTW9" s="473"/>
      <c r="BTX9" s="473"/>
      <c r="BTY9" s="473"/>
      <c r="BTZ9" s="473"/>
      <c r="BUA9" s="473"/>
      <c r="BUB9" s="473"/>
      <c r="BUC9" s="473"/>
      <c r="BUD9" s="473"/>
      <c r="BUE9" s="473"/>
      <c r="BUF9" s="473"/>
      <c r="BUG9" s="473"/>
      <c r="BUH9" s="473"/>
      <c r="BUI9" s="473"/>
      <c r="BUJ9" s="473"/>
      <c r="BUK9" s="473"/>
      <c r="BUL9" s="473"/>
      <c r="BUM9" s="473"/>
      <c r="BUN9" s="473"/>
      <c r="BUO9" s="473"/>
      <c r="BUP9" s="473"/>
      <c r="BUQ9" s="473"/>
      <c r="BUR9" s="473"/>
      <c r="BUS9" s="473"/>
      <c r="BUT9" s="473"/>
      <c r="BUU9" s="473"/>
      <c r="BUV9" s="473"/>
      <c r="BUW9" s="473"/>
      <c r="BUX9" s="473"/>
      <c r="BUY9" s="473"/>
      <c r="BUZ9" s="473"/>
      <c r="BVA9" s="473"/>
      <c r="BVB9" s="473"/>
      <c r="BVC9" s="473"/>
      <c r="BVD9" s="473"/>
      <c r="BVE9" s="473"/>
      <c r="BVF9" s="473"/>
      <c r="BVG9" s="473"/>
      <c r="BVH9" s="473"/>
      <c r="BVI9" s="473"/>
      <c r="BVJ9" s="473"/>
      <c r="BVK9" s="473"/>
      <c r="BVL9" s="473"/>
      <c r="BVM9" s="473"/>
      <c r="BVN9" s="473"/>
      <c r="BVO9" s="473"/>
      <c r="BVP9" s="473"/>
      <c r="BVQ9" s="473"/>
      <c r="BVR9" s="473"/>
      <c r="BVS9" s="473"/>
      <c r="BVT9" s="473"/>
      <c r="BVU9" s="473"/>
      <c r="BVV9" s="473"/>
      <c r="BVW9" s="473"/>
      <c r="BVX9" s="473"/>
      <c r="BVY9" s="473"/>
      <c r="BVZ9" s="473"/>
      <c r="BWA9" s="473"/>
      <c r="BWB9" s="473"/>
      <c r="BWC9" s="473"/>
      <c r="BWD9" s="473"/>
      <c r="BWE9" s="473"/>
      <c r="BWF9" s="473"/>
      <c r="BWG9" s="473"/>
      <c r="BWH9" s="473"/>
      <c r="BWI9" s="473"/>
      <c r="BWJ9" s="473"/>
      <c r="BWK9" s="473"/>
      <c r="BWL9" s="473"/>
      <c r="BWM9" s="473"/>
      <c r="BWN9" s="473"/>
      <c r="BWO9" s="473"/>
      <c r="BWP9" s="473"/>
      <c r="BWQ9" s="473"/>
      <c r="BWR9" s="473"/>
      <c r="BWS9" s="473"/>
      <c r="BWT9" s="473"/>
      <c r="BWU9" s="473"/>
      <c r="BWV9" s="473"/>
      <c r="BWW9" s="473"/>
      <c r="BWX9" s="473"/>
      <c r="BWY9" s="473"/>
      <c r="BWZ9" s="473"/>
      <c r="BXA9" s="473"/>
      <c r="BXB9" s="473"/>
      <c r="BXC9" s="473"/>
      <c r="BXD9" s="473"/>
      <c r="BXE9" s="473"/>
      <c r="BXF9" s="473"/>
      <c r="BXG9" s="473"/>
      <c r="BXH9" s="473"/>
      <c r="BXI9" s="473"/>
      <c r="BXJ9" s="473"/>
      <c r="BXK9" s="473"/>
      <c r="BXL9" s="473"/>
      <c r="BXM9" s="473"/>
      <c r="BXN9" s="473"/>
      <c r="BXO9" s="473"/>
      <c r="BXP9" s="473"/>
      <c r="BXQ9" s="473"/>
      <c r="BXR9" s="473"/>
      <c r="BXS9" s="473"/>
      <c r="BXT9" s="473"/>
      <c r="BXU9" s="473"/>
      <c r="BXV9" s="473"/>
      <c r="BXW9" s="473"/>
      <c r="BXX9" s="473"/>
      <c r="BXY9" s="473"/>
      <c r="BXZ9" s="473"/>
      <c r="BYA9" s="473"/>
      <c r="BYB9" s="473"/>
      <c r="BYC9" s="473"/>
      <c r="BYD9" s="473"/>
      <c r="BYE9" s="473"/>
      <c r="BYF9" s="473"/>
      <c r="BYG9" s="473"/>
      <c r="BYH9" s="473"/>
      <c r="BYI9" s="473"/>
      <c r="BYJ9" s="473"/>
      <c r="BYK9" s="473"/>
      <c r="BYL9" s="473"/>
      <c r="BYM9" s="473"/>
      <c r="BYN9" s="473"/>
      <c r="BYO9" s="473"/>
      <c r="BYP9" s="473"/>
      <c r="BYQ9" s="473"/>
      <c r="BYR9" s="473"/>
      <c r="BYS9" s="473"/>
      <c r="BYT9" s="473"/>
      <c r="BYU9" s="473"/>
      <c r="BYV9" s="473"/>
      <c r="BYW9" s="473"/>
      <c r="BYX9" s="473"/>
      <c r="BYY9" s="473"/>
      <c r="BYZ9" s="473"/>
      <c r="BZA9" s="473"/>
      <c r="BZB9" s="473"/>
      <c r="BZC9" s="473"/>
      <c r="BZD9" s="473"/>
      <c r="BZE9" s="473"/>
      <c r="BZF9" s="473"/>
      <c r="BZG9" s="473"/>
      <c r="BZH9" s="473"/>
      <c r="BZI9" s="473"/>
      <c r="BZJ9" s="473"/>
      <c r="BZK9" s="473"/>
      <c r="BZL9" s="473"/>
      <c r="BZM9" s="473"/>
      <c r="BZN9" s="473"/>
      <c r="BZO9" s="473"/>
      <c r="BZP9" s="473"/>
      <c r="BZQ9" s="473"/>
      <c r="BZR9" s="473"/>
      <c r="BZS9" s="473"/>
      <c r="BZT9" s="473"/>
      <c r="BZU9" s="473"/>
      <c r="BZV9" s="473"/>
      <c r="BZW9" s="473"/>
      <c r="BZX9" s="473"/>
      <c r="BZY9" s="473"/>
      <c r="BZZ9" s="473"/>
      <c r="CAA9" s="473"/>
      <c r="CAB9" s="473"/>
      <c r="CAC9" s="473"/>
      <c r="CAD9" s="473"/>
      <c r="CAE9" s="473"/>
      <c r="CAF9" s="473"/>
      <c r="CAG9" s="473"/>
      <c r="CAH9" s="473"/>
      <c r="CAI9" s="473"/>
      <c r="CAJ9" s="473"/>
      <c r="CAK9" s="473"/>
      <c r="CAL9" s="473"/>
      <c r="CAM9" s="473"/>
      <c r="CAN9" s="473"/>
      <c r="CAO9" s="473"/>
      <c r="CAP9" s="473"/>
      <c r="CAQ9" s="473"/>
      <c r="CAR9" s="473"/>
      <c r="CAS9" s="473"/>
      <c r="CAT9" s="473"/>
      <c r="CAU9" s="473"/>
      <c r="CAV9" s="473"/>
      <c r="CAW9" s="473"/>
      <c r="CAX9" s="473"/>
      <c r="CAY9" s="473"/>
      <c r="CAZ9" s="473"/>
      <c r="CBA9" s="473"/>
      <c r="CBB9" s="473"/>
      <c r="CBC9" s="473"/>
      <c r="CBD9" s="473"/>
      <c r="CBE9" s="473"/>
      <c r="CBF9" s="473"/>
      <c r="CBG9" s="473"/>
      <c r="CBH9" s="473"/>
      <c r="CBI9" s="473"/>
      <c r="CBJ9" s="473"/>
      <c r="CBK9" s="473"/>
      <c r="CBL9" s="473"/>
      <c r="CBM9" s="473"/>
      <c r="CBN9" s="473"/>
      <c r="CBO9" s="473"/>
      <c r="CBP9" s="473"/>
      <c r="CBQ9" s="473"/>
      <c r="CBR9" s="473"/>
      <c r="CBS9" s="473"/>
      <c r="CBT9" s="473"/>
      <c r="CBU9" s="473"/>
      <c r="CBV9" s="473"/>
      <c r="CBW9" s="473"/>
      <c r="CBX9" s="473"/>
      <c r="CBY9" s="473"/>
      <c r="CBZ9" s="473"/>
      <c r="CCA9" s="473"/>
      <c r="CCB9" s="473"/>
      <c r="CCC9" s="473"/>
      <c r="CCD9" s="473"/>
      <c r="CCE9" s="473"/>
      <c r="CCF9" s="473"/>
      <c r="CCG9" s="473"/>
      <c r="CCH9" s="473"/>
      <c r="CCI9" s="473"/>
      <c r="CCJ9" s="473"/>
      <c r="CCK9" s="473"/>
      <c r="CCL9" s="473"/>
      <c r="CCM9" s="473"/>
      <c r="CCN9" s="473"/>
      <c r="CCO9" s="473"/>
      <c r="CCP9" s="473"/>
      <c r="CCQ9" s="473"/>
      <c r="CCR9" s="473"/>
      <c r="CCS9" s="473"/>
      <c r="CCT9" s="473"/>
      <c r="CCU9" s="473"/>
      <c r="CCV9" s="473"/>
      <c r="CCW9" s="473"/>
      <c r="CCX9" s="473"/>
      <c r="CCY9" s="473"/>
      <c r="CCZ9" s="473"/>
      <c r="CDA9" s="473"/>
      <c r="CDB9" s="473"/>
      <c r="CDC9" s="473"/>
      <c r="CDD9" s="473"/>
      <c r="CDE9" s="473"/>
      <c r="CDF9" s="473"/>
      <c r="CDG9" s="473"/>
      <c r="CDH9" s="473"/>
      <c r="CDI9" s="473"/>
      <c r="CDJ9" s="473"/>
      <c r="CDK9" s="473"/>
      <c r="CDL9" s="473"/>
      <c r="CDM9" s="473"/>
      <c r="CDN9" s="473"/>
      <c r="CDO9" s="473"/>
      <c r="CDP9" s="473"/>
      <c r="CDQ9" s="473"/>
      <c r="CDR9" s="473"/>
      <c r="CDS9" s="473"/>
      <c r="CDT9" s="473"/>
      <c r="CDU9" s="473"/>
      <c r="CDV9" s="473"/>
      <c r="CDW9" s="473"/>
      <c r="CDX9" s="473"/>
      <c r="CDY9" s="473"/>
      <c r="CDZ9" s="473"/>
      <c r="CEA9" s="473"/>
      <c r="CEB9" s="473"/>
      <c r="CEC9" s="473"/>
      <c r="CED9" s="473"/>
      <c r="CEE9" s="473"/>
      <c r="CEF9" s="473"/>
      <c r="CEG9" s="473"/>
      <c r="CEH9" s="473"/>
      <c r="CEI9" s="473"/>
      <c r="CEJ9" s="473"/>
      <c r="CEK9" s="473"/>
      <c r="CEL9" s="473"/>
      <c r="CEM9" s="473"/>
      <c r="CEN9" s="473"/>
      <c r="CEO9" s="473"/>
      <c r="CEP9" s="473"/>
      <c r="CEQ9" s="473"/>
      <c r="CER9" s="473"/>
      <c r="CES9" s="473"/>
      <c r="CET9" s="473"/>
      <c r="CEU9" s="473"/>
      <c r="CEV9" s="473"/>
      <c r="CEW9" s="473"/>
      <c r="CEX9" s="473"/>
      <c r="CEY9" s="473"/>
      <c r="CEZ9" s="473"/>
      <c r="CFA9" s="473"/>
      <c r="CFB9" s="473"/>
      <c r="CFC9" s="473"/>
      <c r="CFD9" s="473"/>
      <c r="CFE9" s="473"/>
      <c r="CFF9" s="473"/>
      <c r="CFG9" s="473"/>
      <c r="CFH9" s="473"/>
      <c r="CFI9" s="473"/>
      <c r="CFJ9" s="473"/>
      <c r="CFK9" s="473"/>
      <c r="CFL9" s="473"/>
      <c r="CFM9" s="473"/>
      <c r="CFN9" s="473"/>
      <c r="CFO9" s="473"/>
      <c r="CFP9" s="473"/>
      <c r="CFQ9" s="473"/>
      <c r="CFR9" s="473"/>
      <c r="CFS9" s="473"/>
      <c r="CFT9" s="473"/>
      <c r="CFU9" s="473"/>
      <c r="CFV9" s="473"/>
      <c r="CFW9" s="473"/>
      <c r="CFX9" s="473"/>
      <c r="CFY9" s="473"/>
      <c r="CFZ9" s="473"/>
      <c r="CGA9" s="473"/>
      <c r="CGB9" s="473"/>
      <c r="CGC9" s="473"/>
      <c r="CGD9" s="473"/>
      <c r="CGE9" s="473"/>
      <c r="CGF9" s="473"/>
      <c r="CGG9" s="473"/>
      <c r="CGH9" s="473"/>
      <c r="CGI9" s="473"/>
      <c r="CGJ9" s="473"/>
      <c r="CGK9" s="473"/>
      <c r="CGL9" s="473"/>
      <c r="CGM9" s="473"/>
      <c r="CGN9" s="473"/>
      <c r="CGO9" s="473"/>
      <c r="CGP9" s="473"/>
      <c r="CGQ9" s="473"/>
      <c r="CGR9" s="473"/>
      <c r="CGS9" s="473"/>
      <c r="CGT9" s="473"/>
      <c r="CGU9" s="473"/>
      <c r="CGV9" s="473"/>
      <c r="CGW9" s="473"/>
      <c r="CGX9" s="473"/>
      <c r="CGY9" s="473"/>
      <c r="CGZ9" s="473"/>
      <c r="CHA9" s="473"/>
      <c r="CHB9" s="473"/>
      <c r="CHC9" s="473"/>
      <c r="CHD9" s="473"/>
      <c r="CHE9" s="473"/>
      <c r="CHF9" s="473"/>
      <c r="CHG9" s="473"/>
      <c r="CHH9" s="473"/>
      <c r="CHI9" s="473"/>
      <c r="CHJ9" s="473"/>
      <c r="CHK9" s="473"/>
      <c r="CHL9" s="473"/>
      <c r="CHM9" s="473"/>
      <c r="CHN9" s="473"/>
      <c r="CHO9" s="473"/>
      <c r="CHP9" s="473"/>
      <c r="CHQ9" s="473"/>
      <c r="CHR9" s="473"/>
      <c r="CHS9" s="473"/>
      <c r="CHT9" s="473"/>
      <c r="CHU9" s="473"/>
      <c r="CHV9" s="473"/>
      <c r="CHW9" s="473"/>
      <c r="CHX9" s="473"/>
      <c r="CHY9" s="473"/>
      <c r="CHZ9" s="473"/>
      <c r="CIA9" s="473"/>
      <c r="CIB9" s="473"/>
      <c r="CIC9" s="473"/>
      <c r="CID9" s="473"/>
      <c r="CIE9" s="473"/>
      <c r="CIF9" s="473"/>
      <c r="CIG9" s="473"/>
      <c r="CIH9" s="473"/>
      <c r="CII9" s="473"/>
      <c r="CIJ9" s="473"/>
      <c r="CIK9" s="473"/>
      <c r="CIL9" s="473"/>
      <c r="CIM9" s="473"/>
      <c r="CIN9" s="473"/>
      <c r="CIO9" s="473"/>
      <c r="CIP9" s="473"/>
      <c r="CIQ9" s="473"/>
      <c r="CIR9" s="473"/>
      <c r="CIS9" s="473"/>
      <c r="CIT9" s="473"/>
      <c r="CIU9" s="473"/>
      <c r="CIV9" s="473"/>
      <c r="CIW9" s="473"/>
      <c r="CIX9" s="473"/>
      <c r="CIY9" s="473"/>
      <c r="CIZ9" s="473"/>
      <c r="CJA9" s="473"/>
      <c r="CJB9" s="473"/>
      <c r="CJC9" s="473"/>
      <c r="CJD9" s="473"/>
      <c r="CJE9" s="473"/>
      <c r="CJF9" s="473"/>
      <c r="CJG9" s="473"/>
      <c r="CJH9" s="473"/>
      <c r="CJI9" s="473"/>
      <c r="CJJ9" s="473"/>
      <c r="CJK9" s="473"/>
      <c r="CJL9" s="473"/>
      <c r="CJM9" s="473"/>
      <c r="CJN9" s="473"/>
      <c r="CJO9" s="473"/>
      <c r="CJP9" s="473"/>
      <c r="CJQ9" s="473"/>
      <c r="CJR9" s="473"/>
      <c r="CJS9" s="473"/>
      <c r="CJT9" s="473"/>
      <c r="CJU9" s="473"/>
      <c r="CJV9" s="473"/>
      <c r="CJW9" s="473"/>
      <c r="CJX9" s="473"/>
      <c r="CJY9" s="473"/>
      <c r="CJZ9" s="473"/>
      <c r="CKA9" s="473"/>
      <c r="CKB9" s="473"/>
      <c r="CKC9" s="473"/>
      <c r="CKD9" s="473"/>
      <c r="CKE9" s="473"/>
      <c r="CKF9" s="473"/>
      <c r="CKG9" s="473"/>
      <c r="CKH9" s="473"/>
      <c r="CKI9" s="473"/>
      <c r="CKJ9" s="473"/>
      <c r="CKK9" s="473"/>
      <c r="CKL9" s="473"/>
      <c r="CKM9" s="473"/>
      <c r="CKN9" s="473"/>
      <c r="CKO9" s="473"/>
      <c r="CKP9" s="473"/>
      <c r="CKQ9" s="473"/>
      <c r="CKR9" s="473"/>
      <c r="CKS9" s="473"/>
      <c r="CKT9" s="473"/>
      <c r="CKU9" s="473"/>
      <c r="CKV9" s="473"/>
      <c r="CKW9" s="473"/>
      <c r="CKX9" s="473"/>
      <c r="CKY9" s="473"/>
      <c r="CKZ9" s="473"/>
      <c r="CLA9" s="473"/>
      <c r="CLB9" s="473"/>
      <c r="CLC9" s="473"/>
      <c r="CLD9" s="473"/>
      <c r="CLE9" s="473"/>
      <c r="CLF9" s="473"/>
      <c r="CLG9" s="473"/>
      <c r="CLH9" s="473"/>
      <c r="CLI9" s="473"/>
      <c r="CLJ9" s="473"/>
      <c r="CLK9" s="473"/>
      <c r="CLL9" s="473"/>
      <c r="CLM9" s="473"/>
      <c r="CLN9" s="473"/>
      <c r="CLO9" s="473"/>
      <c r="CLP9" s="473"/>
      <c r="CLQ9" s="473"/>
      <c r="CLR9" s="473"/>
      <c r="CLS9" s="473"/>
      <c r="CLT9" s="473"/>
      <c r="CLU9" s="473"/>
      <c r="CLV9" s="473"/>
      <c r="CLW9" s="473"/>
      <c r="CLX9" s="473"/>
      <c r="CLY9" s="473"/>
      <c r="CLZ9" s="473"/>
      <c r="CMA9" s="473"/>
      <c r="CMB9" s="473"/>
      <c r="CMC9" s="473"/>
      <c r="CMD9" s="473"/>
      <c r="CME9" s="473"/>
      <c r="CMF9" s="473"/>
      <c r="CMG9" s="473"/>
      <c r="CMH9" s="473"/>
      <c r="CMI9" s="473"/>
      <c r="CMJ9" s="473"/>
      <c r="CMK9" s="473"/>
      <c r="CML9" s="473"/>
      <c r="CMM9" s="473"/>
      <c r="CMN9" s="473"/>
      <c r="CMO9" s="473"/>
      <c r="CMP9" s="473"/>
      <c r="CMQ9" s="473"/>
      <c r="CMR9" s="473"/>
      <c r="CMS9" s="473"/>
      <c r="CMT9" s="473"/>
      <c r="CMU9" s="473"/>
      <c r="CMV9" s="473"/>
      <c r="CMW9" s="473"/>
      <c r="CMX9" s="473"/>
      <c r="CMY9" s="473"/>
      <c r="CMZ9" s="473"/>
      <c r="CNA9" s="473"/>
      <c r="CNB9" s="473"/>
      <c r="CNC9" s="473"/>
      <c r="CND9" s="473"/>
      <c r="CNE9" s="473"/>
      <c r="CNF9" s="473"/>
      <c r="CNG9" s="473"/>
      <c r="CNH9" s="473"/>
      <c r="CNI9" s="473"/>
      <c r="CNJ9" s="473"/>
      <c r="CNK9" s="473"/>
      <c r="CNL9" s="473"/>
      <c r="CNM9" s="473"/>
      <c r="CNN9" s="473"/>
      <c r="CNO9" s="473"/>
      <c r="CNP9" s="473"/>
      <c r="CNQ9" s="473"/>
      <c r="CNR9" s="473"/>
      <c r="CNS9" s="473"/>
      <c r="CNT9" s="473"/>
      <c r="CNU9" s="473"/>
      <c r="CNV9" s="473"/>
      <c r="CNW9" s="473"/>
      <c r="CNX9" s="473"/>
      <c r="CNY9" s="473"/>
      <c r="CNZ9" s="473"/>
      <c r="COA9" s="473"/>
      <c r="COB9" s="473"/>
      <c r="COC9" s="473"/>
      <c r="COD9" s="473"/>
      <c r="COE9" s="473"/>
      <c r="COF9" s="473"/>
      <c r="COG9" s="473"/>
      <c r="COH9" s="473"/>
      <c r="COI9" s="473"/>
      <c r="COJ9" s="473"/>
      <c r="COK9" s="473"/>
      <c r="COL9" s="473"/>
      <c r="COM9" s="473"/>
      <c r="CON9" s="473"/>
      <c r="COO9" s="473"/>
      <c r="COP9" s="473"/>
      <c r="COQ9" s="473"/>
      <c r="COR9" s="473"/>
      <c r="COS9" s="473"/>
      <c r="COT9" s="473"/>
      <c r="COU9" s="473"/>
      <c r="COV9" s="473"/>
      <c r="COW9" s="473"/>
      <c r="COX9" s="473"/>
      <c r="COY9" s="473"/>
      <c r="COZ9" s="473"/>
      <c r="CPA9" s="473"/>
      <c r="CPB9" s="473"/>
      <c r="CPC9" s="473"/>
      <c r="CPD9" s="473"/>
      <c r="CPE9" s="473"/>
      <c r="CPF9" s="473"/>
      <c r="CPG9" s="473"/>
      <c r="CPH9" s="473"/>
      <c r="CPI9" s="473"/>
      <c r="CPJ9" s="473"/>
      <c r="CPK9" s="473"/>
      <c r="CPL9" s="473"/>
      <c r="CPM9" s="473"/>
      <c r="CPN9" s="473"/>
      <c r="CPO9" s="473"/>
      <c r="CPP9" s="473"/>
      <c r="CPQ9" s="473"/>
      <c r="CPR9" s="473"/>
      <c r="CPS9" s="473"/>
      <c r="CPT9" s="473"/>
      <c r="CPU9" s="473"/>
      <c r="CPV9" s="473"/>
      <c r="CPW9" s="473"/>
      <c r="CPX9" s="473"/>
      <c r="CPY9" s="473"/>
      <c r="CPZ9" s="473"/>
      <c r="CQA9" s="473"/>
      <c r="CQB9" s="473"/>
      <c r="CQC9" s="473"/>
      <c r="CQD9" s="473"/>
      <c r="CQE9" s="473"/>
      <c r="CQF9" s="473"/>
      <c r="CQG9" s="473"/>
      <c r="CQH9" s="473"/>
      <c r="CQI9" s="473"/>
      <c r="CQJ9" s="473"/>
      <c r="CQK9" s="473"/>
      <c r="CQL9" s="473"/>
      <c r="CQM9" s="473"/>
      <c r="CQN9" s="473"/>
      <c r="CQO9" s="473"/>
      <c r="CQP9" s="473"/>
      <c r="CQQ9" s="473"/>
      <c r="CQR9" s="473"/>
      <c r="CQS9" s="473"/>
      <c r="CQT9" s="473"/>
      <c r="CQU9" s="473"/>
      <c r="CQV9" s="473"/>
      <c r="CQW9" s="473"/>
      <c r="CQX9" s="473"/>
      <c r="CQY9" s="473"/>
      <c r="CQZ9" s="473"/>
      <c r="CRA9" s="473"/>
      <c r="CRB9" s="473"/>
      <c r="CRC9" s="473"/>
      <c r="CRD9" s="473"/>
      <c r="CRE9" s="473"/>
      <c r="CRF9" s="473"/>
      <c r="CRG9" s="473"/>
      <c r="CRH9" s="473"/>
      <c r="CRI9" s="473"/>
      <c r="CRJ9" s="473"/>
      <c r="CRK9" s="473"/>
      <c r="CRL9" s="473"/>
      <c r="CRM9" s="473"/>
      <c r="CRN9" s="473"/>
      <c r="CRO9" s="473"/>
      <c r="CRP9" s="473"/>
      <c r="CRQ9" s="473"/>
      <c r="CRR9" s="473"/>
      <c r="CRS9" s="473"/>
      <c r="CRT9" s="473"/>
      <c r="CRU9" s="473"/>
      <c r="CRV9" s="473"/>
      <c r="CRW9" s="473"/>
      <c r="CRX9" s="473"/>
      <c r="CRY9" s="473"/>
      <c r="CRZ9" s="473"/>
      <c r="CSA9" s="473"/>
      <c r="CSB9" s="473"/>
      <c r="CSC9" s="473"/>
      <c r="CSD9" s="473"/>
      <c r="CSE9" s="473"/>
      <c r="CSF9" s="473"/>
      <c r="CSG9" s="473"/>
      <c r="CSH9" s="473"/>
      <c r="CSI9" s="473"/>
      <c r="CSJ9" s="473"/>
      <c r="CSK9" s="473"/>
      <c r="CSL9" s="473"/>
      <c r="CSM9" s="473"/>
      <c r="CSN9" s="473"/>
      <c r="CSO9" s="473"/>
      <c r="CSP9" s="473"/>
      <c r="CSQ9" s="473"/>
      <c r="CSR9" s="473"/>
      <c r="CSS9" s="473"/>
      <c r="CST9" s="473"/>
      <c r="CSU9" s="473"/>
      <c r="CSV9" s="473"/>
      <c r="CSW9" s="473"/>
      <c r="CSX9" s="473"/>
      <c r="CSY9" s="473"/>
      <c r="CSZ9" s="473"/>
      <c r="CTA9" s="473"/>
      <c r="CTB9" s="473"/>
      <c r="CTC9" s="473"/>
      <c r="CTD9" s="473"/>
      <c r="CTE9" s="473"/>
      <c r="CTF9" s="473"/>
      <c r="CTG9" s="473"/>
      <c r="CTH9" s="473"/>
      <c r="CTI9" s="473"/>
      <c r="CTJ9" s="473"/>
      <c r="CTK9" s="473"/>
      <c r="CTL9" s="473"/>
      <c r="CTM9" s="473"/>
      <c r="CTN9" s="473"/>
      <c r="CTO9" s="473"/>
      <c r="CTP9" s="473"/>
      <c r="CTQ9" s="473"/>
      <c r="CTR9" s="473"/>
      <c r="CTS9" s="473"/>
      <c r="CTT9" s="473"/>
      <c r="CTU9" s="473"/>
      <c r="CTV9" s="473"/>
      <c r="CTW9" s="473"/>
      <c r="CTX9" s="473"/>
      <c r="CTY9" s="473"/>
      <c r="CTZ9" s="473"/>
      <c r="CUA9" s="473"/>
      <c r="CUB9" s="473"/>
      <c r="CUC9" s="473"/>
      <c r="CUD9" s="473"/>
      <c r="CUE9" s="473"/>
      <c r="CUF9" s="473"/>
      <c r="CUG9" s="473"/>
      <c r="CUH9" s="473"/>
      <c r="CUI9" s="473"/>
      <c r="CUJ9" s="473"/>
      <c r="CUK9" s="473"/>
      <c r="CUL9" s="473"/>
      <c r="CUM9" s="473"/>
      <c r="CUN9" s="473"/>
      <c r="CUO9" s="473"/>
      <c r="CUP9" s="473"/>
      <c r="CUQ9" s="473"/>
      <c r="CUR9" s="473"/>
      <c r="CUS9" s="473"/>
      <c r="CUT9" s="473"/>
      <c r="CUU9" s="473"/>
      <c r="CUV9" s="473"/>
      <c r="CUW9" s="473"/>
      <c r="CUX9" s="473"/>
      <c r="CUY9" s="473"/>
      <c r="CUZ9" s="473"/>
      <c r="CVA9" s="473"/>
      <c r="CVB9" s="473"/>
      <c r="CVC9" s="473"/>
      <c r="CVD9" s="473"/>
      <c r="CVE9" s="473"/>
      <c r="CVF9" s="473"/>
      <c r="CVG9" s="473"/>
      <c r="CVH9" s="473"/>
      <c r="CVI9" s="473"/>
      <c r="CVJ9" s="473"/>
      <c r="CVK9" s="473"/>
      <c r="CVL9" s="473"/>
      <c r="CVM9" s="473"/>
      <c r="CVN9" s="473"/>
      <c r="CVO9" s="473"/>
      <c r="CVP9" s="473"/>
      <c r="CVQ9" s="473"/>
      <c r="CVR9" s="473"/>
      <c r="CVS9" s="473"/>
      <c r="CVT9" s="473"/>
      <c r="CVU9" s="473"/>
      <c r="CVV9" s="473"/>
      <c r="CVW9" s="473"/>
      <c r="CVX9" s="473"/>
      <c r="CVY9" s="473"/>
      <c r="CVZ9" s="473"/>
      <c r="CWA9" s="473"/>
      <c r="CWB9" s="473"/>
      <c r="CWC9" s="473"/>
      <c r="CWD9" s="473"/>
      <c r="CWE9" s="473"/>
      <c r="CWF9" s="473"/>
      <c r="CWG9" s="473"/>
      <c r="CWH9" s="473"/>
      <c r="CWI9" s="473"/>
      <c r="CWJ9" s="473"/>
      <c r="CWK9" s="473"/>
      <c r="CWL9" s="473"/>
      <c r="CWM9" s="473"/>
      <c r="CWN9" s="473"/>
      <c r="CWO9" s="473"/>
      <c r="CWP9" s="473"/>
      <c r="CWQ9" s="473"/>
      <c r="CWR9" s="473"/>
      <c r="CWS9" s="473"/>
      <c r="CWT9" s="473"/>
      <c r="CWU9" s="473"/>
      <c r="CWV9" s="473"/>
      <c r="CWW9" s="473"/>
      <c r="CWX9" s="473"/>
      <c r="CWY9" s="473"/>
      <c r="CWZ9" s="473"/>
      <c r="CXA9" s="473"/>
      <c r="CXB9" s="473"/>
      <c r="CXC9" s="473"/>
      <c r="CXD9" s="473"/>
      <c r="CXE9" s="473"/>
      <c r="CXF9" s="473"/>
      <c r="CXG9" s="473"/>
      <c r="CXH9" s="473"/>
      <c r="CXI9" s="473"/>
      <c r="CXJ9" s="473"/>
      <c r="CXK9" s="473"/>
      <c r="CXL9" s="473"/>
      <c r="CXM9" s="473"/>
      <c r="CXN9" s="473"/>
      <c r="CXO9" s="473"/>
      <c r="CXP9" s="473"/>
      <c r="CXQ9" s="473"/>
      <c r="CXR9" s="473"/>
      <c r="CXS9" s="473"/>
      <c r="CXT9" s="473"/>
      <c r="CXU9" s="473"/>
      <c r="CXV9" s="473"/>
      <c r="CXW9" s="473"/>
      <c r="CXX9" s="473"/>
      <c r="CXY9" s="473"/>
      <c r="CXZ9" s="473"/>
      <c r="CYA9" s="473"/>
      <c r="CYB9" s="473"/>
      <c r="CYC9" s="473"/>
      <c r="CYD9" s="473"/>
      <c r="CYE9" s="473"/>
      <c r="CYF9" s="473"/>
      <c r="CYG9" s="473"/>
      <c r="CYH9" s="473"/>
      <c r="CYI9" s="473"/>
      <c r="CYJ9" s="473"/>
      <c r="CYK9" s="473"/>
      <c r="CYL9" s="473"/>
      <c r="CYM9" s="473"/>
      <c r="CYN9" s="473"/>
      <c r="CYO9" s="473"/>
      <c r="CYP9" s="473"/>
      <c r="CYQ9" s="473"/>
      <c r="CYR9" s="473"/>
      <c r="CYS9" s="473"/>
      <c r="CYT9" s="473"/>
      <c r="CYU9" s="473"/>
      <c r="CYV9" s="473"/>
      <c r="CYW9" s="473"/>
      <c r="CYX9" s="473"/>
      <c r="CYY9" s="473"/>
      <c r="CYZ9" s="473"/>
      <c r="CZA9" s="473"/>
      <c r="CZB9" s="473"/>
      <c r="CZC9" s="473"/>
      <c r="CZD9" s="473"/>
      <c r="CZE9" s="473"/>
      <c r="CZF9" s="473"/>
      <c r="CZG9" s="473"/>
      <c r="CZH9" s="473"/>
      <c r="CZI9" s="473"/>
      <c r="CZJ9" s="473"/>
      <c r="CZK9" s="473"/>
      <c r="CZL9" s="473"/>
      <c r="CZM9" s="473"/>
      <c r="CZN9" s="473"/>
      <c r="CZO9" s="473"/>
      <c r="CZP9" s="473"/>
      <c r="CZQ9" s="473"/>
      <c r="CZR9" s="473"/>
      <c r="CZS9" s="473"/>
      <c r="CZT9" s="473"/>
      <c r="CZU9" s="473"/>
      <c r="CZV9" s="473"/>
      <c r="CZW9" s="473"/>
      <c r="CZX9" s="473"/>
      <c r="CZY9" s="473"/>
      <c r="CZZ9" s="473"/>
      <c r="DAA9" s="473"/>
      <c r="DAB9" s="473"/>
      <c r="DAC9" s="473"/>
      <c r="DAD9" s="473"/>
      <c r="DAE9" s="473"/>
      <c r="DAF9" s="473"/>
      <c r="DAG9" s="473"/>
      <c r="DAH9" s="473"/>
      <c r="DAI9" s="473"/>
      <c r="DAJ9" s="473"/>
      <c r="DAK9" s="473"/>
      <c r="DAL9" s="473"/>
      <c r="DAM9" s="473"/>
      <c r="DAN9" s="473"/>
      <c r="DAO9" s="473"/>
      <c r="DAP9" s="473"/>
      <c r="DAQ9" s="473"/>
      <c r="DAR9" s="473"/>
      <c r="DAS9" s="473"/>
      <c r="DAT9" s="473"/>
      <c r="DAU9" s="473"/>
      <c r="DAV9" s="473"/>
      <c r="DAW9" s="473"/>
      <c r="DAX9" s="473"/>
      <c r="DAY9" s="473"/>
      <c r="DAZ9" s="473"/>
      <c r="DBA9" s="473"/>
      <c r="DBB9" s="473"/>
      <c r="DBC9" s="473"/>
      <c r="DBD9" s="473"/>
      <c r="DBE9" s="473"/>
      <c r="DBF9" s="473"/>
      <c r="DBG9" s="473"/>
      <c r="DBH9" s="473"/>
      <c r="DBI9" s="473"/>
      <c r="DBJ9" s="473"/>
      <c r="DBK9" s="473"/>
      <c r="DBL9" s="473"/>
      <c r="DBM9" s="473"/>
      <c r="DBN9" s="473"/>
      <c r="DBO9" s="473"/>
      <c r="DBP9" s="473"/>
      <c r="DBQ9" s="473"/>
      <c r="DBR9" s="473"/>
      <c r="DBS9" s="473"/>
      <c r="DBT9" s="473"/>
      <c r="DBU9" s="473"/>
      <c r="DBV9" s="473"/>
      <c r="DBW9" s="473"/>
      <c r="DBX9" s="473"/>
      <c r="DBY9" s="473"/>
      <c r="DBZ9" s="473"/>
      <c r="DCA9" s="473"/>
      <c r="DCB9" s="473"/>
      <c r="DCC9" s="473"/>
      <c r="DCD9" s="473"/>
      <c r="DCE9" s="473"/>
      <c r="DCF9" s="473"/>
      <c r="DCG9" s="473"/>
      <c r="DCH9" s="473"/>
      <c r="DCI9" s="473"/>
      <c r="DCJ9" s="473"/>
      <c r="DCK9" s="473"/>
      <c r="DCL9" s="473"/>
      <c r="DCM9" s="473"/>
      <c r="DCN9" s="473"/>
      <c r="DCO9" s="473"/>
      <c r="DCP9" s="473"/>
      <c r="DCQ9" s="473"/>
      <c r="DCR9" s="473"/>
      <c r="DCS9" s="473"/>
      <c r="DCT9" s="473"/>
      <c r="DCU9" s="473"/>
      <c r="DCV9" s="473"/>
      <c r="DCW9" s="473"/>
      <c r="DCX9" s="473"/>
      <c r="DCY9" s="473"/>
      <c r="DCZ9" s="473"/>
      <c r="DDA9" s="473"/>
      <c r="DDB9" s="473"/>
      <c r="DDC9" s="473"/>
      <c r="DDD9" s="473"/>
      <c r="DDE9" s="473"/>
      <c r="DDF9" s="473"/>
      <c r="DDG9" s="473"/>
      <c r="DDH9" s="473"/>
      <c r="DDI9" s="473"/>
      <c r="DDJ9" s="473"/>
      <c r="DDK9" s="473"/>
      <c r="DDL9" s="473"/>
      <c r="DDM9" s="473"/>
      <c r="DDN9" s="473"/>
      <c r="DDO9" s="473"/>
      <c r="DDP9" s="473"/>
      <c r="DDQ9" s="473"/>
      <c r="DDR9" s="473"/>
      <c r="DDS9" s="473"/>
      <c r="DDT9" s="473"/>
      <c r="DDU9" s="473"/>
      <c r="DDV9" s="473"/>
      <c r="DDW9" s="473"/>
      <c r="DDX9" s="473"/>
      <c r="DDY9" s="473"/>
      <c r="DDZ9" s="473"/>
      <c r="DEA9" s="473"/>
      <c r="DEB9" s="473"/>
      <c r="DEC9" s="473"/>
      <c r="DED9" s="473"/>
      <c r="DEE9" s="473"/>
      <c r="DEF9" s="473"/>
      <c r="DEG9" s="473"/>
      <c r="DEH9" s="473"/>
      <c r="DEI9" s="473"/>
      <c r="DEJ9" s="473"/>
      <c r="DEK9" s="473"/>
      <c r="DEL9" s="473"/>
      <c r="DEM9" s="473"/>
      <c r="DEN9" s="473"/>
      <c r="DEO9" s="473"/>
      <c r="DEP9" s="473"/>
      <c r="DEQ9" s="473"/>
      <c r="DER9" s="473"/>
      <c r="DES9" s="473"/>
      <c r="DET9" s="473"/>
      <c r="DEU9" s="473"/>
      <c r="DEV9" s="473"/>
      <c r="DEW9" s="473"/>
      <c r="DEX9" s="473"/>
      <c r="DEY9" s="473"/>
      <c r="DEZ9" s="473"/>
      <c r="DFA9" s="473"/>
      <c r="DFB9" s="473"/>
      <c r="DFC9" s="473"/>
      <c r="DFD9" s="473"/>
      <c r="DFE9" s="473"/>
      <c r="DFF9" s="473"/>
      <c r="DFG9" s="473"/>
      <c r="DFH9" s="473"/>
      <c r="DFI9" s="473"/>
      <c r="DFJ9" s="473"/>
      <c r="DFK9" s="473"/>
      <c r="DFL9" s="473"/>
      <c r="DFM9" s="473"/>
      <c r="DFN9" s="473"/>
      <c r="DFO9" s="473"/>
      <c r="DFP9" s="473"/>
      <c r="DFQ9" s="473"/>
      <c r="DFR9" s="473"/>
      <c r="DFS9" s="473"/>
      <c r="DFT9" s="473"/>
      <c r="DFU9" s="473"/>
      <c r="DFV9" s="473"/>
      <c r="DFW9" s="473"/>
      <c r="DFX9" s="473"/>
      <c r="DFY9" s="473"/>
      <c r="DFZ9" s="473"/>
      <c r="DGA9" s="473"/>
      <c r="DGB9" s="473"/>
      <c r="DGC9" s="473"/>
      <c r="DGD9" s="473"/>
      <c r="DGE9" s="473"/>
      <c r="DGF9" s="473"/>
      <c r="DGG9" s="473"/>
      <c r="DGH9" s="473"/>
      <c r="DGI9" s="473"/>
      <c r="DGJ9" s="473"/>
      <c r="DGK9" s="473"/>
      <c r="DGL9" s="473"/>
      <c r="DGM9" s="473"/>
      <c r="DGN9" s="473"/>
      <c r="DGO9" s="473"/>
      <c r="DGP9" s="473"/>
      <c r="DGQ9" s="473"/>
      <c r="DGR9" s="473"/>
      <c r="DGS9" s="473"/>
      <c r="DGT9" s="473"/>
      <c r="DGU9" s="473"/>
      <c r="DGV9" s="473"/>
      <c r="DGW9" s="473"/>
      <c r="DGX9" s="473"/>
      <c r="DGY9" s="473"/>
      <c r="DGZ9" s="473"/>
      <c r="DHA9" s="473"/>
      <c r="DHB9" s="473"/>
      <c r="DHC9" s="473"/>
      <c r="DHD9" s="473"/>
      <c r="DHE9" s="473"/>
      <c r="DHF9" s="473"/>
      <c r="DHG9" s="473"/>
      <c r="DHH9" s="473"/>
      <c r="DHI9" s="473"/>
      <c r="DHJ9" s="473"/>
      <c r="DHK9" s="473"/>
      <c r="DHL9" s="473"/>
      <c r="DHM9" s="473"/>
      <c r="DHN9" s="473"/>
      <c r="DHO9" s="473"/>
      <c r="DHP9" s="473"/>
      <c r="DHQ9" s="473"/>
      <c r="DHR9" s="473"/>
      <c r="DHS9" s="473"/>
      <c r="DHT9" s="473"/>
      <c r="DHU9" s="473"/>
      <c r="DHV9" s="473"/>
      <c r="DHW9" s="473"/>
      <c r="DHX9" s="473"/>
      <c r="DHY9" s="473"/>
      <c r="DHZ9" s="473"/>
      <c r="DIA9" s="473"/>
      <c r="DIB9" s="473"/>
      <c r="DIC9" s="473"/>
      <c r="DID9" s="473"/>
      <c r="DIE9" s="473"/>
      <c r="DIF9" s="473"/>
      <c r="DIG9" s="473"/>
      <c r="DIH9" s="473"/>
      <c r="DII9" s="473"/>
      <c r="DIJ9" s="473"/>
      <c r="DIK9" s="473"/>
      <c r="DIL9" s="473"/>
      <c r="DIM9" s="473"/>
      <c r="DIN9" s="473"/>
      <c r="DIO9" s="473"/>
      <c r="DIP9" s="473"/>
      <c r="DIQ9" s="473"/>
      <c r="DIR9" s="473"/>
      <c r="DIS9" s="473"/>
      <c r="DIT9" s="473"/>
      <c r="DIU9" s="473"/>
      <c r="DIV9" s="473"/>
      <c r="DIW9" s="473"/>
      <c r="DIX9" s="473"/>
      <c r="DIY9" s="473"/>
      <c r="DIZ9" s="473"/>
      <c r="DJA9" s="473"/>
      <c r="DJB9" s="473"/>
      <c r="DJC9" s="473"/>
      <c r="DJD9" s="473"/>
      <c r="DJE9" s="473"/>
      <c r="DJF9" s="473"/>
      <c r="DJG9" s="473"/>
      <c r="DJH9" s="473"/>
      <c r="DJI9" s="473"/>
      <c r="DJJ9" s="473"/>
      <c r="DJK9" s="473"/>
      <c r="DJL9" s="473"/>
      <c r="DJM9" s="473"/>
      <c r="DJN9" s="473"/>
      <c r="DJO9" s="473"/>
      <c r="DJP9" s="473"/>
      <c r="DJQ9" s="473"/>
      <c r="DJR9" s="473"/>
      <c r="DJS9" s="473"/>
      <c r="DJT9" s="473"/>
      <c r="DJU9" s="473"/>
      <c r="DJV9" s="473"/>
      <c r="DJW9" s="473"/>
      <c r="DJX9" s="473"/>
      <c r="DJY9" s="473"/>
      <c r="DJZ9" s="473"/>
      <c r="DKA9" s="473"/>
      <c r="DKB9" s="473"/>
      <c r="DKC9" s="473"/>
      <c r="DKD9" s="473"/>
      <c r="DKE9" s="473"/>
      <c r="DKF9" s="473"/>
      <c r="DKG9" s="473"/>
      <c r="DKH9" s="473"/>
      <c r="DKI9" s="473"/>
      <c r="DKJ9" s="473"/>
      <c r="DKK9" s="473"/>
      <c r="DKL9" s="473"/>
      <c r="DKM9" s="473"/>
      <c r="DKN9" s="473"/>
      <c r="DKO9" s="473"/>
      <c r="DKP9" s="473"/>
      <c r="DKQ9" s="473"/>
      <c r="DKR9" s="473"/>
      <c r="DKS9" s="473"/>
      <c r="DKT9" s="473"/>
      <c r="DKU9" s="473"/>
      <c r="DKV9" s="473"/>
      <c r="DKW9" s="473"/>
      <c r="DKX9" s="473"/>
      <c r="DKY9" s="473"/>
      <c r="DKZ9" s="473"/>
      <c r="DLA9" s="473"/>
      <c r="DLB9" s="473"/>
      <c r="DLC9" s="473"/>
      <c r="DLD9" s="473"/>
      <c r="DLE9" s="473"/>
      <c r="DLF9" s="473"/>
      <c r="DLG9" s="473"/>
      <c r="DLH9" s="473"/>
      <c r="DLI9" s="473"/>
      <c r="DLJ9" s="473"/>
      <c r="DLK9" s="473"/>
      <c r="DLL9" s="473"/>
      <c r="DLM9" s="473"/>
      <c r="DLN9" s="473"/>
      <c r="DLO9" s="473"/>
      <c r="DLP9" s="473"/>
      <c r="DLQ9" s="473"/>
      <c r="DLR9" s="473"/>
      <c r="DLS9" s="473"/>
      <c r="DLT9" s="473"/>
      <c r="DLU9" s="473"/>
      <c r="DLV9" s="473"/>
      <c r="DLW9" s="473"/>
      <c r="DLX9" s="473"/>
      <c r="DLY9" s="473"/>
      <c r="DLZ9" s="473"/>
      <c r="DMA9" s="473"/>
      <c r="DMB9" s="473"/>
      <c r="DMC9" s="473"/>
      <c r="DMD9" s="473"/>
      <c r="DME9" s="473"/>
      <c r="DMF9" s="473"/>
      <c r="DMG9" s="473"/>
      <c r="DMH9" s="473"/>
      <c r="DMI9" s="473"/>
      <c r="DMJ9" s="473"/>
      <c r="DMK9" s="473"/>
      <c r="DML9" s="473"/>
      <c r="DMM9" s="473"/>
      <c r="DMN9" s="473"/>
      <c r="DMO9" s="473"/>
      <c r="DMP9" s="473"/>
      <c r="DMQ9" s="473"/>
      <c r="DMR9" s="473"/>
      <c r="DMS9" s="473"/>
      <c r="DMT9" s="473"/>
      <c r="DMU9" s="473"/>
      <c r="DMV9" s="473"/>
      <c r="DMW9" s="473"/>
      <c r="DMX9" s="473"/>
      <c r="DMY9" s="473"/>
      <c r="DMZ9" s="473"/>
      <c r="DNA9" s="473"/>
      <c r="DNB9" s="473"/>
      <c r="DNC9" s="473"/>
      <c r="DND9" s="473"/>
      <c r="DNE9" s="473"/>
      <c r="DNF9" s="473"/>
      <c r="DNG9" s="473"/>
      <c r="DNH9" s="473"/>
      <c r="DNI9" s="473"/>
      <c r="DNJ9" s="473"/>
      <c r="DNK9" s="473"/>
      <c r="DNL9" s="473"/>
      <c r="DNM9" s="473"/>
      <c r="DNN9" s="473"/>
      <c r="DNO9" s="473"/>
      <c r="DNP9" s="473"/>
      <c r="DNQ9" s="473"/>
      <c r="DNR9" s="473"/>
      <c r="DNS9" s="473"/>
      <c r="DNT9" s="473"/>
      <c r="DNU9" s="473"/>
      <c r="DNV9" s="473"/>
      <c r="DNW9" s="473"/>
      <c r="DNX9" s="473"/>
      <c r="DNY9" s="473"/>
      <c r="DNZ9" s="473"/>
      <c r="DOA9" s="473"/>
      <c r="DOB9" s="473"/>
      <c r="DOC9" s="473"/>
      <c r="DOD9" s="473"/>
      <c r="DOE9" s="473"/>
      <c r="DOF9" s="473"/>
      <c r="DOG9" s="473"/>
      <c r="DOH9" s="473"/>
      <c r="DOI9" s="473"/>
      <c r="DOJ9" s="473"/>
      <c r="DOK9" s="473"/>
      <c r="DOL9" s="473"/>
      <c r="DOM9" s="473"/>
      <c r="DON9" s="473"/>
      <c r="DOO9" s="473"/>
      <c r="DOP9" s="473"/>
      <c r="DOQ9" s="473"/>
      <c r="DOR9" s="473"/>
      <c r="DOS9" s="473"/>
      <c r="DOT9" s="473"/>
      <c r="DOU9" s="473"/>
      <c r="DOV9" s="473"/>
      <c r="DOW9" s="473"/>
      <c r="DOX9" s="473"/>
      <c r="DOY9" s="473"/>
      <c r="DOZ9" s="473"/>
      <c r="DPA9" s="473"/>
      <c r="DPB9" s="473"/>
      <c r="DPC9" s="473"/>
      <c r="DPD9" s="473"/>
      <c r="DPE9" s="473"/>
      <c r="DPF9" s="473"/>
      <c r="DPG9" s="473"/>
      <c r="DPH9" s="473"/>
      <c r="DPI9" s="473"/>
      <c r="DPJ9" s="473"/>
      <c r="DPK9" s="473"/>
      <c r="DPL9" s="473"/>
      <c r="DPM9" s="473"/>
      <c r="DPN9" s="473"/>
      <c r="DPO9" s="473"/>
      <c r="DPP9" s="473"/>
      <c r="DPQ9" s="473"/>
      <c r="DPR9" s="473"/>
      <c r="DPS9" s="473"/>
      <c r="DPT9" s="473"/>
      <c r="DPU9" s="473"/>
      <c r="DPV9" s="473"/>
      <c r="DPW9" s="473"/>
      <c r="DPX9" s="473"/>
      <c r="DPY9" s="473"/>
      <c r="DPZ9" s="473"/>
      <c r="DQA9" s="473"/>
      <c r="DQB9" s="473"/>
      <c r="DQC9" s="473"/>
      <c r="DQD9" s="473"/>
      <c r="DQE9" s="473"/>
      <c r="DQF9" s="473"/>
      <c r="DQG9" s="473"/>
      <c r="DQH9" s="473"/>
      <c r="DQI9" s="473"/>
      <c r="DQJ9" s="473"/>
      <c r="DQK9" s="473"/>
      <c r="DQL9" s="473"/>
      <c r="DQM9" s="473"/>
      <c r="DQN9" s="473"/>
      <c r="DQO9" s="473"/>
      <c r="DQP9" s="473"/>
      <c r="DQQ9" s="473"/>
      <c r="DQR9" s="473"/>
      <c r="DQS9" s="473"/>
      <c r="DQT9" s="473"/>
      <c r="DQU9" s="473"/>
      <c r="DQV9" s="473"/>
      <c r="DQW9" s="473"/>
      <c r="DQX9" s="473"/>
      <c r="DQY9" s="473"/>
      <c r="DQZ9" s="473"/>
      <c r="DRA9" s="473"/>
      <c r="DRB9" s="473"/>
      <c r="DRC9" s="473"/>
      <c r="DRD9" s="473"/>
      <c r="DRE9" s="473"/>
      <c r="DRF9" s="473"/>
      <c r="DRG9" s="473"/>
      <c r="DRH9" s="473"/>
      <c r="DRI9" s="473"/>
      <c r="DRJ9" s="473"/>
      <c r="DRK9" s="473"/>
      <c r="DRL9" s="473"/>
      <c r="DRM9" s="473"/>
      <c r="DRN9" s="473"/>
      <c r="DRO9" s="473"/>
      <c r="DRP9" s="473"/>
      <c r="DRQ9" s="473"/>
      <c r="DRR9" s="473"/>
      <c r="DRS9" s="473"/>
      <c r="DRT9" s="473"/>
      <c r="DRU9" s="473"/>
      <c r="DRV9" s="473"/>
      <c r="DRW9" s="473"/>
      <c r="DRX9" s="473"/>
      <c r="DRY9" s="473"/>
      <c r="DRZ9" s="473"/>
      <c r="DSA9" s="473"/>
      <c r="DSB9" s="473"/>
      <c r="DSC9" s="473"/>
      <c r="DSD9" s="473"/>
      <c r="DSE9" s="473"/>
      <c r="DSF9" s="473"/>
      <c r="DSG9" s="473"/>
      <c r="DSH9" s="473"/>
      <c r="DSI9" s="473"/>
      <c r="DSJ9" s="473"/>
      <c r="DSK9" s="473"/>
      <c r="DSL9" s="473"/>
      <c r="DSM9" s="473"/>
      <c r="DSN9" s="473"/>
      <c r="DSO9" s="473"/>
      <c r="DSP9" s="473"/>
      <c r="DSQ9" s="473"/>
      <c r="DSR9" s="473"/>
      <c r="DSS9" s="473"/>
      <c r="DST9" s="473"/>
      <c r="DSU9" s="473"/>
      <c r="DSV9" s="473"/>
      <c r="DSW9" s="473"/>
      <c r="DSX9" s="473"/>
      <c r="DSY9" s="473"/>
      <c r="DSZ9" s="473"/>
      <c r="DTA9" s="473"/>
      <c r="DTB9" s="473"/>
      <c r="DTC9" s="473"/>
      <c r="DTD9" s="473"/>
      <c r="DTE9" s="473"/>
      <c r="DTF9" s="473"/>
      <c r="DTG9" s="473"/>
      <c r="DTH9" s="473"/>
      <c r="DTI9" s="473"/>
      <c r="DTJ9" s="473"/>
      <c r="DTK9" s="473"/>
      <c r="DTL9" s="473"/>
      <c r="DTM9" s="473"/>
      <c r="DTN9" s="473"/>
      <c r="DTO9" s="473"/>
      <c r="DTP9" s="473"/>
      <c r="DTQ9" s="473"/>
      <c r="DTR9" s="473"/>
      <c r="DTS9" s="473"/>
      <c r="DTT9" s="473"/>
      <c r="DTU9" s="473"/>
      <c r="DTV9" s="473"/>
      <c r="DTW9" s="473"/>
      <c r="DTX9" s="473"/>
      <c r="DTY9" s="473"/>
      <c r="DTZ9" s="473"/>
      <c r="DUA9" s="473"/>
      <c r="DUB9" s="473"/>
      <c r="DUC9" s="473"/>
      <c r="DUD9" s="473"/>
      <c r="DUE9" s="473"/>
      <c r="DUF9" s="473"/>
      <c r="DUG9" s="473"/>
      <c r="DUH9" s="473"/>
      <c r="DUI9" s="473"/>
      <c r="DUJ9" s="473"/>
      <c r="DUK9" s="473"/>
      <c r="DUL9" s="473"/>
      <c r="DUM9" s="473"/>
      <c r="DUN9" s="473"/>
      <c r="DUO9" s="473"/>
      <c r="DUP9" s="473"/>
      <c r="DUQ9" s="473"/>
      <c r="DUR9" s="473"/>
      <c r="DUS9" s="473"/>
      <c r="DUT9" s="473"/>
      <c r="DUU9" s="473"/>
      <c r="DUV9" s="473"/>
      <c r="DUW9" s="473"/>
      <c r="DUX9" s="473"/>
      <c r="DUY9" s="473"/>
      <c r="DUZ9" s="473"/>
      <c r="DVA9" s="473"/>
      <c r="DVB9" s="473"/>
      <c r="DVC9" s="473"/>
      <c r="DVD9" s="473"/>
      <c r="DVE9" s="473"/>
      <c r="DVF9" s="473"/>
      <c r="DVG9" s="473"/>
      <c r="DVH9" s="473"/>
      <c r="DVI9" s="473"/>
      <c r="DVJ9" s="473"/>
      <c r="DVK9" s="473"/>
      <c r="DVL9" s="473"/>
      <c r="DVM9" s="473"/>
      <c r="DVN9" s="473"/>
      <c r="DVO9" s="473"/>
      <c r="DVP9" s="473"/>
      <c r="DVQ9" s="473"/>
      <c r="DVR9" s="473"/>
      <c r="DVS9" s="473"/>
      <c r="DVT9" s="473"/>
      <c r="DVU9" s="473"/>
      <c r="DVV9" s="473"/>
      <c r="DVW9" s="473"/>
      <c r="DVX9" s="473"/>
      <c r="DVY9" s="473"/>
      <c r="DVZ9" s="473"/>
      <c r="DWA9" s="473"/>
      <c r="DWB9" s="473"/>
      <c r="DWC9" s="473"/>
      <c r="DWD9" s="473"/>
      <c r="DWE9" s="473"/>
      <c r="DWF9" s="473"/>
      <c r="DWG9" s="473"/>
      <c r="DWH9" s="473"/>
      <c r="DWI9" s="473"/>
      <c r="DWJ9" s="473"/>
      <c r="DWK9" s="473"/>
      <c r="DWL9" s="473"/>
      <c r="DWM9" s="473"/>
      <c r="DWN9" s="473"/>
      <c r="DWO9" s="473"/>
      <c r="DWP9" s="473"/>
      <c r="DWQ9" s="473"/>
      <c r="DWR9" s="473"/>
      <c r="DWS9" s="473"/>
      <c r="DWT9" s="473"/>
      <c r="DWU9" s="473"/>
      <c r="DWV9" s="473"/>
      <c r="DWW9" s="473"/>
      <c r="DWX9" s="473"/>
      <c r="DWY9" s="473"/>
      <c r="DWZ9" s="473"/>
      <c r="DXA9" s="473"/>
      <c r="DXB9" s="473"/>
      <c r="DXC9" s="473"/>
      <c r="DXD9" s="473"/>
      <c r="DXE9" s="473"/>
      <c r="DXF9" s="473"/>
      <c r="DXG9" s="473"/>
      <c r="DXH9" s="473"/>
      <c r="DXI9" s="473"/>
      <c r="DXJ9" s="473"/>
      <c r="DXK9" s="473"/>
      <c r="DXL9" s="473"/>
      <c r="DXM9" s="473"/>
      <c r="DXN9" s="473"/>
      <c r="DXO9" s="473"/>
      <c r="DXP9" s="473"/>
      <c r="DXQ9" s="473"/>
      <c r="DXR9" s="473"/>
      <c r="DXS9" s="473"/>
      <c r="DXT9" s="473"/>
      <c r="DXU9" s="473"/>
      <c r="DXV9" s="473"/>
      <c r="DXW9" s="473"/>
      <c r="DXX9" s="473"/>
      <c r="DXY9" s="473"/>
      <c r="DXZ9" s="473"/>
      <c r="DYA9" s="473"/>
      <c r="DYB9" s="473"/>
      <c r="DYC9" s="473"/>
      <c r="DYD9" s="473"/>
      <c r="DYE9" s="473"/>
      <c r="DYF9" s="473"/>
      <c r="DYG9" s="473"/>
      <c r="DYH9" s="473"/>
      <c r="DYI9" s="473"/>
      <c r="DYJ9" s="473"/>
      <c r="DYK9" s="473"/>
      <c r="DYL9" s="473"/>
      <c r="DYM9" s="473"/>
      <c r="DYN9" s="473"/>
      <c r="DYO9" s="473"/>
      <c r="DYP9" s="473"/>
      <c r="DYQ9" s="473"/>
      <c r="DYR9" s="473"/>
      <c r="DYS9" s="473"/>
      <c r="DYT9" s="473"/>
      <c r="DYU9" s="473"/>
      <c r="DYV9" s="473"/>
      <c r="DYW9" s="473"/>
      <c r="DYX9" s="473"/>
      <c r="DYY9" s="473"/>
      <c r="DYZ9" s="473"/>
      <c r="DZA9" s="473"/>
      <c r="DZB9" s="473"/>
      <c r="DZC9" s="473"/>
      <c r="DZD9" s="473"/>
      <c r="DZE9" s="473"/>
      <c r="DZF9" s="473"/>
      <c r="DZG9" s="473"/>
      <c r="DZH9" s="473"/>
      <c r="DZI9" s="473"/>
      <c r="DZJ9" s="473"/>
      <c r="DZK9" s="473"/>
      <c r="DZL9" s="473"/>
      <c r="DZM9" s="473"/>
      <c r="DZN9" s="473"/>
      <c r="DZO9" s="473"/>
      <c r="DZP9" s="473"/>
      <c r="DZQ9" s="473"/>
      <c r="DZR9" s="473"/>
      <c r="DZS9" s="473"/>
      <c r="DZT9" s="473"/>
      <c r="DZU9" s="473"/>
      <c r="DZV9" s="473"/>
      <c r="DZW9" s="473"/>
      <c r="DZX9" s="473"/>
      <c r="DZY9" s="473"/>
      <c r="DZZ9" s="473"/>
      <c r="EAA9" s="473"/>
      <c r="EAB9" s="473"/>
      <c r="EAC9" s="473"/>
      <c r="EAD9" s="473"/>
      <c r="EAE9" s="473"/>
      <c r="EAF9" s="473"/>
      <c r="EAG9" s="473"/>
      <c r="EAH9" s="473"/>
      <c r="EAI9" s="473"/>
      <c r="EAJ9" s="473"/>
      <c r="EAK9" s="473"/>
      <c r="EAL9" s="473"/>
      <c r="EAM9" s="473"/>
      <c r="EAN9" s="473"/>
      <c r="EAO9" s="473"/>
      <c r="EAP9" s="473"/>
      <c r="EAQ9" s="473"/>
      <c r="EAR9" s="473"/>
      <c r="EAS9" s="473"/>
      <c r="EAT9" s="473"/>
      <c r="EAU9" s="473"/>
      <c r="EAV9" s="473"/>
      <c r="EAW9" s="473"/>
      <c r="EAX9" s="473"/>
      <c r="EAY9" s="473"/>
      <c r="EAZ9" s="473"/>
      <c r="EBA9" s="473"/>
      <c r="EBB9" s="473"/>
      <c r="EBC9" s="473"/>
      <c r="EBD9" s="473"/>
      <c r="EBE9" s="473"/>
      <c r="EBF9" s="473"/>
      <c r="EBG9" s="473"/>
      <c r="EBH9" s="473"/>
      <c r="EBI9" s="473"/>
      <c r="EBJ9" s="473"/>
      <c r="EBK9" s="473"/>
      <c r="EBL9" s="473"/>
      <c r="EBM9" s="473"/>
      <c r="EBN9" s="473"/>
      <c r="EBO9" s="473"/>
      <c r="EBP9" s="473"/>
      <c r="EBQ9" s="473"/>
      <c r="EBR9" s="473"/>
      <c r="EBS9" s="473"/>
      <c r="EBT9" s="473"/>
      <c r="EBU9" s="473"/>
      <c r="EBV9" s="473"/>
      <c r="EBW9" s="473"/>
      <c r="EBX9" s="473"/>
      <c r="EBY9" s="473"/>
      <c r="EBZ9" s="473"/>
      <c r="ECA9" s="473"/>
      <c r="ECB9" s="473"/>
      <c r="ECC9" s="473"/>
      <c r="ECD9" s="473"/>
      <c r="ECE9" s="473"/>
      <c r="ECF9" s="473"/>
      <c r="ECG9" s="473"/>
      <c r="ECH9" s="473"/>
      <c r="ECI9" s="473"/>
      <c r="ECJ9" s="473"/>
      <c r="ECK9" s="473"/>
      <c r="ECL9" s="473"/>
      <c r="ECM9" s="473"/>
      <c r="ECN9" s="473"/>
      <c r="ECO9" s="473"/>
      <c r="ECP9" s="473"/>
      <c r="ECQ9" s="473"/>
      <c r="ECR9" s="473"/>
      <c r="ECS9" s="473"/>
      <c r="ECT9" s="473"/>
      <c r="ECU9" s="473"/>
      <c r="ECV9" s="473"/>
      <c r="ECW9" s="473"/>
      <c r="ECX9" s="473"/>
      <c r="ECY9" s="473"/>
      <c r="ECZ9" s="473"/>
      <c r="EDA9" s="473"/>
      <c r="EDB9" s="473"/>
      <c r="EDC9" s="473"/>
      <c r="EDD9" s="473"/>
      <c r="EDE9" s="473"/>
      <c r="EDF9" s="473"/>
      <c r="EDG9" s="473"/>
      <c r="EDH9" s="473"/>
      <c r="EDI9" s="473"/>
      <c r="EDJ9" s="473"/>
      <c r="EDK9" s="473"/>
      <c r="EDL9" s="473"/>
      <c r="EDM9" s="473"/>
      <c r="EDN9" s="473"/>
      <c r="EDO9" s="473"/>
      <c r="EDP9" s="473"/>
      <c r="EDQ9" s="473"/>
      <c r="EDR9" s="473"/>
      <c r="EDS9" s="473"/>
      <c r="EDT9" s="473"/>
      <c r="EDU9" s="473"/>
      <c r="EDV9" s="473"/>
      <c r="EDW9" s="473"/>
      <c r="EDX9" s="473"/>
      <c r="EDY9" s="473"/>
      <c r="EDZ9" s="473"/>
      <c r="EEA9" s="473"/>
      <c r="EEB9" s="473"/>
      <c r="EEC9" s="473"/>
      <c r="EED9" s="473"/>
      <c r="EEE9" s="473"/>
      <c r="EEF9" s="473"/>
      <c r="EEG9" s="473"/>
      <c r="EEH9" s="473"/>
      <c r="EEI9" s="473"/>
      <c r="EEJ9" s="473"/>
      <c r="EEK9" s="473"/>
      <c r="EEL9" s="473"/>
      <c r="EEM9" s="473"/>
      <c r="EEN9" s="473"/>
      <c r="EEO9" s="473"/>
      <c r="EEP9" s="473"/>
      <c r="EEQ9" s="473"/>
      <c r="EER9" s="473"/>
      <c r="EES9" s="473"/>
      <c r="EET9" s="473"/>
      <c r="EEU9" s="473"/>
      <c r="EEV9" s="473"/>
      <c r="EEW9" s="473"/>
      <c r="EEX9" s="473"/>
      <c r="EEY9" s="473"/>
      <c r="EEZ9" s="473"/>
      <c r="EFA9" s="473"/>
      <c r="EFB9" s="473"/>
      <c r="EFC9" s="473"/>
      <c r="EFD9" s="473"/>
      <c r="EFE9" s="473"/>
      <c r="EFF9" s="473"/>
      <c r="EFG9" s="473"/>
      <c r="EFH9" s="473"/>
      <c r="EFI9" s="473"/>
      <c r="EFJ9" s="473"/>
      <c r="EFK9" s="473"/>
      <c r="EFL9" s="473"/>
      <c r="EFM9" s="473"/>
      <c r="EFN9" s="473"/>
      <c r="EFO9" s="473"/>
      <c r="EFP9" s="473"/>
      <c r="EFQ9" s="473"/>
      <c r="EFR9" s="473"/>
      <c r="EFS9" s="473"/>
      <c r="EFT9" s="473"/>
      <c r="EFU9" s="473"/>
      <c r="EFV9" s="473"/>
      <c r="EFW9" s="473"/>
      <c r="EFX9" s="473"/>
      <c r="EFY9" s="473"/>
      <c r="EFZ9" s="473"/>
      <c r="EGA9" s="473"/>
      <c r="EGB9" s="473"/>
      <c r="EGC9" s="473"/>
      <c r="EGD9" s="473"/>
      <c r="EGE9" s="473"/>
      <c r="EGF9" s="473"/>
      <c r="EGG9" s="473"/>
      <c r="EGH9" s="473"/>
      <c r="EGI9" s="473"/>
      <c r="EGJ9" s="473"/>
      <c r="EGK9" s="473"/>
      <c r="EGL9" s="473"/>
      <c r="EGM9" s="473"/>
      <c r="EGN9" s="473"/>
      <c r="EGO9" s="473"/>
      <c r="EGP9" s="473"/>
      <c r="EGQ9" s="473"/>
      <c r="EGR9" s="473"/>
      <c r="EGS9" s="473"/>
      <c r="EGT9" s="473"/>
      <c r="EGU9" s="473"/>
      <c r="EGV9" s="473"/>
      <c r="EGW9" s="473"/>
      <c r="EGX9" s="473"/>
      <c r="EGY9" s="473"/>
      <c r="EGZ9" s="473"/>
      <c r="EHA9" s="473"/>
      <c r="EHB9" s="473"/>
      <c r="EHC9" s="473"/>
      <c r="EHD9" s="473"/>
      <c r="EHE9" s="473"/>
      <c r="EHF9" s="473"/>
      <c r="EHG9" s="473"/>
      <c r="EHH9" s="473"/>
      <c r="EHI9" s="473"/>
      <c r="EHJ9" s="473"/>
      <c r="EHK9" s="473"/>
      <c r="EHL9" s="473"/>
      <c r="EHM9" s="473"/>
      <c r="EHN9" s="473"/>
      <c r="EHO9" s="473"/>
      <c r="EHP9" s="473"/>
      <c r="EHQ9" s="473"/>
      <c r="EHR9" s="473"/>
      <c r="EHS9" s="473"/>
      <c r="EHT9" s="473"/>
      <c r="EHU9" s="473"/>
      <c r="EHV9" s="473"/>
      <c r="EHW9" s="473"/>
      <c r="EHX9" s="473"/>
      <c r="EHY9" s="473"/>
      <c r="EHZ9" s="473"/>
      <c r="EIA9" s="473"/>
      <c r="EIB9" s="473"/>
      <c r="EIC9" s="473"/>
      <c r="EID9" s="473"/>
      <c r="EIE9" s="473"/>
      <c r="EIF9" s="473"/>
      <c r="EIG9" s="473"/>
      <c r="EIH9" s="473"/>
      <c r="EII9" s="473"/>
      <c r="EIJ9" s="473"/>
      <c r="EIK9" s="473"/>
      <c r="EIL9" s="473"/>
      <c r="EIM9" s="473"/>
      <c r="EIN9" s="473"/>
      <c r="EIO9" s="473"/>
      <c r="EIP9" s="473"/>
      <c r="EIQ9" s="473"/>
      <c r="EIR9" s="473"/>
      <c r="EIS9" s="473"/>
      <c r="EIT9" s="473"/>
      <c r="EIU9" s="473"/>
      <c r="EIV9" s="473"/>
      <c r="EIW9" s="473"/>
      <c r="EIX9" s="473"/>
      <c r="EIY9" s="473"/>
      <c r="EIZ9" s="473"/>
      <c r="EJA9" s="473"/>
      <c r="EJB9" s="473"/>
      <c r="EJC9" s="473"/>
      <c r="EJD9" s="473"/>
      <c r="EJE9" s="473"/>
      <c r="EJF9" s="473"/>
      <c r="EJG9" s="473"/>
      <c r="EJH9" s="473"/>
      <c r="EJI9" s="473"/>
      <c r="EJJ9" s="473"/>
      <c r="EJK9" s="473"/>
      <c r="EJL9" s="473"/>
      <c r="EJM9" s="473"/>
      <c r="EJN9" s="473"/>
      <c r="EJO9" s="473"/>
      <c r="EJP9" s="473"/>
      <c r="EJQ9" s="473"/>
      <c r="EJR9" s="473"/>
      <c r="EJS9" s="473"/>
      <c r="EJT9" s="473"/>
      <c r="EJU9" s="473"/>
      <c r="EJV9" s="473"/>
      <c r="EJW9" s="473"/>
      <c r="EJX9" s="473"/>
      <c r="EJY9" s="473"/>
      <c r="EJZ9" s="473"/>
      <c r="EKA9" s="473"/>
      <c r="EKB9" s="473"/>
      <c r="EKC9" s="473"/>
      <c r="EKD9" s="473"/>
      <c r="EKE9" s="473"/>
      <c r="EKF9" s="473"/>
      <c r="EKG9" s="473"/>
      <c r="EKH9" s="473"/>
      <c r="EKI9" s="473"/>
      <c r="EKJ9" s="473"/>
      <c r="EKK9" s="473"/>
      <c r="EKL9" s="473"/>
      <c r="EKM9" s="473"/>
      <c r="EKN9" s="473"/>
      <c r="EKO9" s="473"/>
      <c r="EKP9" s="473"/>
      <c r="EKQ9" s="473"/>
      <c r="EKR9" s="473"/>
      <c r="EKS9" s="473"/>
      <c r="EKT9" s="473"/>
      <c r="EKU9" s="473"/>
      <c r="EKV9" s="473"/>
      <c r="EKW9" s="473"/>
      <c r="EKX9" s="473"/>
      <c r="EKY9" s="473"/>
      <c r="EKZ9" s="473"/>
      <c r="ELA9" s="473"/>
      <c r="ELB9" s="473"/>
      <c r="ELC9" s="473"/>
      <c r="ELD9" s="473"/>
      <c r="ELE9" s="473"/>
      <c r="ELF9" s="473"/>
      <c r="ELG9" s="473"/>
      <c r="ELH9" s="473"/>
      <c r="ELI9" s="473"/>
      <c r="ELJ9" s="473"/>
      <c r="ELK9" s="473"/>
      <c r="ELL9" s="473"/>
      <c r="ELM9" s="473"/>
      <c r="ELN9" s="473"/>
      <c r="ELO9" s="473"/>
      <c r="ELP9" s="473"/>
      <c r="ELQ9" s="473"/>
      <c r="ELR9" s="473"/>
      <c r="ELS9" s="473"/>
      <c r="ELT9" s="473"/>
      <c r="ELU9" s="473"/>
      <c r="ELV9" s="473"/>
      <c r="ELW9" s="473"/>
      <c r="ELX9" s="473"/>
      <c r="ELY9" s="473"/>
      <c r="ELZ9" s="473"/>
      <c r="EMA9" s="473"/>
      <c r="EMB9" s="473"/>
      <c r="EMC9" s="473"/>
      <c r="EMD9" s="473"/>
      <c r="EME9" s="473"/>
      <c r="EMF9" s="473"/>
      <c r="EMG9" s="473"/>
      <c r="EMH9" s="473"/>
      <c r="EMI9" s="473"/>
      <c r="EMJ9" s="473"/>
      <c r="EMK9" s="473"/>
      <c r="EML9" s="473"/>
      <c r="EMM9" s="473"/>
      <c r="EMN9" s="473"/>
      <c r="EMO9" s="473"/>
      <c r="EMP9" s="473"/>
      <c r="EMQ9" s="473"/>
      <c r="EMR9" s="473"/>
      <c r="EMS9" s="473"/>
      <c r="EMT9" s="473"/>
      <c r="EMU9" s="473"/>
      <c r="EMV9" s="473"/>
      <c r="EMW9" s="473"/>
      <c r="EMX9" s="473"/>
      <c r="EMY9" s="473"/>
      <c r="EMZ9" s="473"/>
      <c r="ENA9" s="473"/>
      <c r="ENB9" s="473"/>
      <c r="ENC9" s="473"/>
      <c r="END9" s="473"/>
      <c r="ENE9" s="473"/>
      <c r="ENF9" s="473"/>
      <c r="ENG9" s="473"/>
      <c r="ENH9" s="473"/>
      <c r="ENI9" s="473"/>
      <c r="ENJ9" s="473"/>
      <c r="ENK9" s="473"/>
      <c r="ENL9" s="473"/>
      <c r="ENM9" s="473"/>
      <c r="ENN9" s="473"/>
      <c r="ENO9" s="473"/>
      <c r="ENP9" s="473"/>
      <c r="ENQ9" s="473"/>
      <c r="ENR9" s="473"/>
      <c r="ENS9" s="473"/>
      <c r="ENT9" s="473"/>
      <c r="ENU9" s="473"/>
      <c r="ENV9" s="473"/>
      <c r="ENW9" s="473"/>
      <c r="ENX9" s="473"/>
      <c r="ENY9" s="473"/>
      <c r="ENZ9" s="473"/>
      <c r="EOA9" s="473"/>
      <c r="EOB9" s="473"/>
      <c r="EOC9" s="473"/>
      <c r="EOD9" s="473"/>
      <c r="EOE9" s="473"/>
      <c r="EOF9" s="473"/>
      <c r="EOG9" s="473"/>
      <c r="EOH9" s="473"/>
      <c r="EOI9" s="473"/>
      <c r="EOJ9" s="473"/>
      <c r="EOK9" s="473"/>
      <c r="EOL9" s="473"/>
      <c r="EOM9" s="473"/>
      <c r="EON9" s="473"/>
      <c r="EOO9" s="473"/>
      <c r="EOP9" s="473"/>
      <c r="EOQ9" s="473"/>
      <c r="EOR9" s="473"/>
      <c r="EOS9" s="473"/>
      <c r="EOT9" s="473"/>
      <c r="EOU9" s="473"/>
      <c r="EOV9" s="473"/>
      <c r="EOW9" s="473"/>
      <c r="EOX9" s="473"/>
      <c r="EOY9" s="473"/>
      <c r="EOZ9" s="473"/>
      <c r="EPA9" s="473"/>
      <c r="EPB9" s="473"/>
      <c r="EPC9" s="473"/>
      <c r="EPD9" s="473"/>
      <c r="EPE9" s="473"/>
      <c r="EPF9" s="473"/>
      <c r="EPG9" s="473"/>
      <c r="EPH9" s="473"/>
      <c r="EPI9" s="473"/>
      <c r="EPJ9" s="473"/>
      <c r="EPK9" s="473"/>
      <c r="EPL9" s="473"/>
      <c r="EPM9" s="473"/>
      <c r="EPN9" s="473"/>
      <c r="EPO9" s="473"/>
      <c r="EPP9" s="473"/>
      <c r="EPQ9" s="473"/>
      <c r="EPR9" s="473"/>
      <c r="EPS9" s="473"/>
      <c r="EPT9" s="473"/>
      <c r="EPU9" s="473"/>
      <c r="EPV9" s="473"/>
      <c r="EPW9" s="473"/>
      <c r="EPX9" s="473"/>
      <c r="EPY9" s="473"/>
      <c r="EPZ9" s="473"/>
      <c r="EQA9" s="473"/>
      <c r="EQB9" s="473"/>
      <c r="EQC9" s="473"/>
      <c r="EQD9" s="473"/>
      <c r="EQE9" s="473"/>
      <c r="EQF9" s="473"/>
      <c r="EQG9" s="473"/>
      <c r="EQH9" s="473"/>
      <c r="EQI9" s="473"/>
      <c r="EQJ9" s="473"/>
      <c r="EQK9" s="473"/>
      <c r="EQL9" s="473"/>
      <c r="EQM9" s="473"/>
      <c r="EQN9" s="473"/>
      <c r="EQO9" s="473"/>
      <c r="EQP9" s="473"/>
      <c r="EQQ9" s="473"/>
      <c r="EQR9" s="473"/>
      <c r="EQS9" s="473"/>
      <c r="EQT9" s="473"/>
      <c r="EQU9" s="473"/>
      <c r="EQV9" s="473"/>
      <c r="EQW9" s="473"/>
      <c r="EQX9" s="473"/>
      <c r="EQY9" s="473"/>
      <c r="EQZ9" s="473"/>
      <c r="ERA9" s="473"/>
      <c r="ERB9" s="473"/>
      <c r="ERC9" s="473"/>
      <c r="ERD9" s="473"/>
      <c r="ERE9" s="473"/>
      <c r="ERF9" s="473"/>
      <c r="ERG9" s="473"/>
      <c r="ERH9" s="473"/>
      <c r="ERI9" s="473"/>
      <c r="ERJ9" s="473"/>
      <c r="ERK9" s="473"/>
      <c r="ERL9" s="473"/>
      <c r="ERM9" s="473"/>
      <c r="ERN9" s="473"/>
      <c r="ERO9" s="473"/>
      <c r="ERP9" s="473"/>
      <c r="ERQ9" s="473"/>
      <c r="ERR9" s="473"/>
      <c r="ERS9" s="473"/>
      <c r="ERT9" s="473"/>
      <c r="ERU9" s="473"/>
      <c r="ERV9" s="473"/>
      <c r="ERW9" s="473"/>
      <c r="ERX9" s="473"/>
      <c r="ERY9" s="473"/>
      <c r="ERZ9" s="473"/>
      <c r="ESA9" s="473"/>
      <c r="ESB9" s="473"/>
      <c r="ESC9" s="473"/>
      <c r="ESD9" s="473"/>
      <c r="ESE9" s="473"/>
      <c r="ESF9" s="473"/>
      <c r="ESG9" s="473"/>
      <c r="ESH9" s="473"/>
      <c r="ESI9" s="473"/>
      <c r="ESJ9" s="473"/>
      <c r="ESK9" s="473"/>
      <c r="ESL9" s="473"/>
      <c r="ESM9" s="473"/>
      <c r="ESN9" s="473"/>
      <c r="ESO9" s="473"/>
      <c r="ESP9" s="473"/>
      <c r="ESQ9" s="473"/>
      <c r="ESR9" s="473"/>
      <c r="ESS9" s="473"/>
      <c r="EST9" s="473"/>
      <c r="ESU9" s="473"/>
      <c r="ESV9" s="473"/>
      <c r="ESW9" s="473"/>
      <c r="ESX9" s="473"/>
      <c r="ESY9" s="473"/>
      <c r="ESZ9" s="473"/>
      <c r="ETA9" s="473"/>
      <c r="ETB9" s="473"/>
      <c r="ETC9" s="473"/>
      <c r="ETD9" s="473"/>
      <c r="ETE9" s="473"/>
      <c r="ETF9" s="473"/>
      <c r="ETG9" s="473"/>
      <c r="ETH9" s="473"/>
      <c r="ETI9" s="473"/>
      <c r="ETJ9" s="473"/>
      <c r="ETK9" s="473"/>
      <c r="ETL9" s="473"/>
      <c r="ETM9" s="473"/>
      <c r="ETN9" s="473"/>
      <c r="ETO9" s="473"/>
      <c r="ETP9" s="473"/>
      <c r="ETQ9" s="473"/>
      <c r="ETR9" s="473"/>
      <c r="ETS9" s="473"/>
      <c r="ETT9" s="473"/>
      <c r="ETU9" s="473"/>
      <c r="ETV9" s="473"/>
      <c r="ETW9" s="473"/>
      <c r="ETX9" s="473"/>
      <c r="ETY9" s="473"/>
      <c r="ETZ9" s="473"/>
      <c r="EUA9" s="473"/>
      <c r="EUB9" s="473"/>
      <c r="EUC9" s="473"/>
      <c r="EUD9" s="473"/>
      <c r="EUE9" s="473"/>
      <c r="EUF9" s="473"/>
      <c r="EUG9" s="473"/>
      <c r="EUH9" s="473"/>
      <c r="EUI9" s="473"/>
      <c r="EUJ9" s="473"/>
      <c r="EUK9" s="473"/>
      <c r="EUL9" s="473"/>
      <c r="EUM9" s="473"/>
      <c r="EUN9" s="473"/>
      <c r="EUO9" s="473"/>
      <c r="EUP9" s="473"/>
      <c r="EUQ9" s="473"/>
      <c r="EUR9" s="473"/>
      <c r="EUS9" s="473"/>
      <c r="EUT9" s="473"/>
      <c r="EUU9" s="473"/>
      <c r="EUV9" s="473"/>
      <c r="EUW9" s="473"/>
      <c r="EUX9" s="473"/>
      <c r="EUY9" s="473"/>
      <c r="EUZ9" s="473"/>
      <c r="EVA9" s="473"/>
      <c r="EVB9" s="473"/>
      <c r="EVC9" s="473"/>
      <c r="EVD9" s="473"/>
      <c r="EVE9" s="473"/>
      <c r="EVF9" s="473"/>
      <c r="EVG9" s="473"/>
      <c r="EVH9" s="473"/>
      <c r="EVI9" s="473"/>
      <c r="EVJ9" s="473"/>
      <c r="EVK9" s="473"/>
      <c r="EVL9" s="473"/>
      <c r="EVM9" s="473"/>
      <c r="EVN9" s="473"/>
      <c r="EVO9" s="473"/>
      <c r="EVP9" s="473"/>
      <c r="EVQ9" s="473"/>
      <c r="EVR9" s="473"/>
      <c r="EVS9" s="473"/>
      <c r="EVT9" s="473"/>
      <c r="EVU9" s="473"/>
      <c r="EVV9" s="473"/>
      <c r="EVW9" s="473"/>
      <c r="EVX9" s="473"/>
      <c r="EVY9" s="473"/>
      <c r="EVZ9" s="473"/>
      <c r="EWA9" s="473"/>
      <c r="EWB9" s="473"/>
      <c r="EWC9" s="473"/>
      <c r="EWD9" s="473"/>
      <c r="EWE9" s="473"/>
      <c r="EWF9" s="473"/>
      <c r="EWG9" s="473"/>
      <c r="EWH9" s="473"/>
      <c r="EWI9" s="473"/>
      <c r="EWJ9" s="473"/>
      <c r="EWK9" s="473"/>
      <c r="EWL9" s="473"/>
      <c r="EWM9" s="473"/>
      <c r="EWN9" s="473"/>
      <c r="EWO9" s="473"/>
      <c r="EWP9" s="473"/>
      <c r="EWQ9" s="473"/>
      <c r="EWR9" s="473"/>
      <c r="EWS9" s="473"/>
      <c r="EWT9" s="473"/>
      <c r="EWU9" s="473"/>
      <c r="EWV9" s="473"/>
      <c r="EWW9" s="473"/>
      <c r="EWX9" s="473"/>
      <c r="EWY9" s="473"/>
      <c r="EWZ9" s="473"/>
      <c r="EXA9" s="473"/>
      <c r="EXB9" s="473"/>
      <c r="EXC9" s="473"/>
      <c r="EXD9" s="473"/>
      <c r="EXE9" s="473"/>
      <c r="EXF9" s="473"/>
      <c r="EXG9" s="473"/>
      <c r="EXH9" s="473"/>
      <c r="EXI9" s="473"/>
      <c r="EXJ9" s="473"/>
      <c r="EXK9" s="473"/>
      <c r="EXL9" s="473"/>
      <c r="EXM9" s="473"/>
      <c r="EXN9" s="473"/>
      <c r="EXO9" s="473"/>
      <c r="EXP9" s="473"/>
      <c r="EXQ9" s="473"/>
      <c r="EXR9" s="473"/>
      <c r="EXS9" s="473"/>
      <c r="EXT9" s="473"/>
      <c r="EXU9" s="473"/>
      <c r="EXV9" s="473"/>
      <c r="EXW9" s="473"/>
      <c r="EXX9" s="473"/>
      <c r="EXY9" s="473"/>
      <c r="EXZ9" s="473"/>
      <c r="EYA9" s="473"/>
      <c r="EYB9" s="473"/>
      <c r="EYC9" s="473"/>
      <c r="EYD9" s="473"/>
      <c r="EYE9" s="473"/>
      <c r="EYF9" s="473"/>
      <c r="EYG9" s="473"/>
      <c r="EYH9" s="473"/>
      <c r="EYI9" s="473"/>
      <c r="EYJ9" s="473"/>
      <c r="EYK9" s="473"/>
      <c r="EYL9" s="473"/>
      <c r="EYM9" s="473"/>
      <c r="EYN9" s="473"/>
      <c r="EYO9" s="473"/>
      <c r="EYP9" s="473"/>
      <c r="EYQ9" s="473"/>
      <c r="EYR9" s="473"/>
      <c r="EYS9" s="473"/>
      <c r="EYT9" s="473"/>
      <c r="EYU9" s="473"/>
      <c r="EYV9" s="473"/>
      <c r="EYW9" s="473"/>
      <c r="EYX9" s="473"/>
      <c r="EYY9" s="473"/>
      <c r="EYZ9" s="473"/>
      <c r="EZA9" s="473"/>
      <c r="EZB9" s="473"/>
      <c r="EZC9" s="473"/>
      <c r="EZD9" s="473"/>
      <c r="EZE9" s="473"/>
      <c r="EZF9" s="473"/>
      <c r="EZG9" s="473"/>
      <c r="EZH9" s="473"/>
      <c r="EZI9" s="473"/>
      <c r="EZJ9" s="473"/>
      <c r="EZK9" s="473"/>
      <c r="EZL9" s="473"/>
      <c r="EZM9" s="473"/>
      <c r="EZN9" s="473"/>
      <c r="EZO9" s="473"/>
      <c r="EZP9" s="473"/>
      <c r="EZQ9" s="473"/>
      <c r="EZR9" s="473"/>
      <c r="EZS9" s="473"/>
      <c r="EZT9" s="473"/>
      <c r="EZU9" s="473"/>
      <c r="EZV9" s="473"/>
      <c r="EZW9" s="473"/>
      <c r="EZX9" s="473"/>
      <c r="EZY9" s="473"/>
      <c r="EZZ9" s="473"/>
      <c r="FAA9" s="473"/>
      <c r="FAB9" s="473"/>
      <c r="FAC9" s="473"/>
      <c r="FAD9" s="473"/>
      <c r="FAE9" s="473"/>
      <c r="FAF9" s="473"/>
      <c r="FAG9" s="473"/>
      <c r="FAH9" s="473"/>
      <c r="FAI9" s="473"/>
      <c r="FAJ9" s="473"/>
      <c r="FAK9" s="473"/>
      <c r="FAL9" s="473"/>
      <c r="FAM9" s="473"/>
      <c r="FAN9" s="473"/>
      <c r="FAO9" s="473"/>
      <c r="FAP9" s="473"/>
      <c r="FAQ9" s="473"/>
      <c r="FAR9" s="473"/>
      <c r="FAS9" s="473"/>
      <c r="FAT9" s="473"/>
      <c r="FAU9" s="473"/>
      <c r="FAV9" s="473"/>
      <c r="FAW9" s="473"/>
      <c r="FAX9" s="473"/>
      <c r="FAY9" s="473"/>
      <c r="FAZ9" s="473"/>
      <c r="FBA9" s="473"/>
      <c r="FBB9" s="473"/>
      <c r="FBC9" s="473"/>
      <c r="FBD9" s="473"/>
      <c r="FBE9" s="473"/>
      <c r="FBF9" s="473"/>
      <c r="FBG9" s="473"/>
      <c r="FBH9" s="473"/>
      <c r="FBI9" s="473"/>
      <c r="FBJ9" s="473"/>
      <c r="FBK9" s="473"/>
      <c r="FBL9" s="473"/>
      <c r="FBM9" s="473"/>
      <c r="FBN9" s="473"/>
      <c r="FBO9" s="473"/>
      <c r="FBP9" s="473"/>
      <c r="FBQ9" s="473"/>
      <c r="FBR9" s="473"/>
      <c r="FBS9" s="473"/>
      <c r="FBT9" s="473"/>
      <c r="FBU9" s="473"/>
      <c r="FBV9" s="473"/>
      <c r="FBW9" s="473"/>
      <c r="FBX9" s="473"/>
      <c r="FBY9" s="473"/>
      <c r="FBZ9" s="473"/>
      <c r="FCA9" s="473"/>
      <c r="FCB9" s="473"/>
      <c r="FCC9" s="473"/>
      <c r="FCD9" s="473"/>
      <c r="FCE9" s="473"/>
      <c r="FCF9" s="473"/>
      <c r="FCG9" s="473"/>
      <c r="FCH9" s="473"/>
      <c r="FCI9" s="473"/>
      <c r="FCJ9" s="473"/>
      <c r="FCK9" s="473"/>
      <c r="FCL9" s="473"/>
      <c r="FCM9" s="473"/>
      <c r="FCN9" s="473"/>
      <c r="FCO9" s="473"/>
      <c r="FCP9" s="473"/>
      <c r="FCQ9" s="473"/>
      <c r="FCR9" s="473"/>
      <c r="FCS9" s="473"/>
      <c r="FCT9" s="473"/>
      <c r="FCU9" s="473"/>
      <c r="FCV9" s="473"/>
      <c r="FCW9" s="473"/>
      <c r="FCX9" s="473"/>
      <c r="FCY9" s="473"/>
      <c r="FCZ9" s="473"/>
      <c r="FDA9" s="473"/>
      <c r="FDB9" s="473"/>
      <c r="FDC9" s="473"/>
      <c r="FDD9" s="473"/>
      <c r="FDE9" s="473"/>
      <c r="FDF9" s="473"/>
      <c r="FDG9" s="473"/>
      <c r="FDH9" s="473"/>
      <c r="FDI9" s="473"/>
      <c r="FDJ9" s="473"/>
      <c r="FDK9" s="473"/>
      <c r="FDL9" s="473"/>
      <c r="FDM9" s="473"/>
      <c r="FDN9" s="473"/>
      <c r="FDO9" s="473"/>
      <c r="FDP9" s="473"/>
      <c r="FDQ9" s="473"/>
      <c r="FDR9" s="473"/>
      <c r="FDS9" s="473"/>
      <c r="FDT9" s="473"/>
      <c r="FDU9" s="473"/>
      <c r="FDV9" s="473"/>
      <c r="FDW9" s="473"/>
      <c r="FDX9" s="473"/>
      <c r="FDY9" s="473"/>
      <c r="FDZ9" s="473"/>
      <c r="FEA9" s="473"/>
      <c r="FEB9" s="473"/>
      <c r="FEC9" s="473"/>
      <c r="FED9" s="473"/>
      <c r="FEE9" s="473"/>
      <c r="FEF9" s="473"/>
      <c r="FEG9" s="473"/>
      <c r="FEH9" s="473"/>
      <c r="FEI9" s="473"/>
      <c r="FEJ9" s="473"/>
      <c r="FEK9" s="473"/>
      <c r="FEL9" s="473"/>
      <c r="FEM9" s="473"/>
      <c r="FEN9" s="473"/>
      <c r="FEO9" s="473"/>
      <c r="FEP9" s="473"/>
      <c r="FEQ9" s="473"/>
      <c r="FER9" s="473"/>
      <c r="FES9" s="473"/>
      <c r="FET9" s="473"/>
      <c r="FEU9" s="473"/>
      <c r="FEV9" s="473"/>
      <c r="FEW9" s="473"/>
      <c r="FEX9" s="473"/>
      <c r="FEY9" s="473"/>
      <c r="FEZ9" s="473"/>
      <c r="FFA9" s="473"/>
      <c r="FFB9" s="473"/>
      <c r="FFC9" s="473"/>
      <c r="FFD9" s="473"/>
      <c r="FFE9" s="473"/>
      <c r="FFF9" s="473"/>
      <c r="FFG9" s="473"/>
      <c r="FFH9" s="473"/>
      <c r="FFI9" s="473"/>
      <c r="FFJ9" s="473"/>
      <c r="FFK9" s="473"/>
      <c r="FFL9" s="473"/>
      <c r="FFM9" s="473"/>
      <c r="FFN9" s="473"/>
      <c r="FFO9" s="473"/>
      <c r="FFP9" s="473"/>
      <c r="FFQ9" s="473"/>
      <c r="FFR9" s="473"/>
      <c r="FFS9" s="473"/>
      <c r="FFT9" s="473"/>
      <c r="FFU9" s="473"/>
      <c r="FFV9" s="473"/>
      <c r="FFW9" s="473"/>
      <c r="FFX9" s="473"/>
      <c r="FFY9" s="473"/>
      <c r="FFZ9" s="473"/>
      <c r="FGA9" s="473"/>
      <c r="FGB9" s="473"/>
      <c r="FGC9" s="473"/>
      <c r="FGD9" s="473"/>
      <c r="FGE9" s="473"/>
      <c r="FGF9" s="473"/>
      <c r="FGG9" s="473"/>
      <c r="FGH9" s="473"/>
      <c r="FGI9" s="473"/>
      <c r="FGJ9" s="473"/>
      <c r="FGK9" s="473"/>
      <c r="FGL9" s="473"/>
      <c r="FGM9" s="473"/>
      <c r="FGN9" s="473"/>
      <c r="FGO9" s="473"/>
      <c r="FGP9" s="473"/>
      <c r="FGQ9" s="473"/>
      <c r="FGR9" s="473"/>
      <c r="FGS9" s="473"/>
      <c r="FGT9" s="473"/>
      <c r="FGU9" s="473"/>
      <c r="FGV9" s="473"/>
      <c r="FGW9" s="473"/>
      <c r="FGX9" s="473"/>
      <c r="FGY9" s="473"/>
      <c r="FGZ9" s="473"/>
      <c r="FHA9" s="473"/>
      <c r="FHB9" s="473"/>
      <c r="FHC9" s="473"/>
      <c r="FHD9" s="473"/>
      <c r="FHE9" s="473"/>
      <c r="FHF9" s="473"/>
      <c r="FHG9" s="473"/>
      <c r="FHH9" s="473"/>
      <c r="FHI9" s="473"/>
      <c r="FHJ9" s="473"/>
      <c r="FHK9" s="473"/>
      <c r="FHL9" s="473"/>
      <c r="FHM9" s="473"/>
      <c r="FHN9" s="473"/>
      <c r="FHO9" s="473"/>
      <c r="FHP9" s="473"/>
      <c r="FHQ9" s="473"/>
      <c r="FHR9" s="473"/>
      <c r="FHS9" s="473"/>
      <c r="FHT9" s="473"/>
      <c r="FHU9" s="473"/>
      <c r="FHV9" s="473"/>
      <c r="FHW9" s="473"/>
      <c r="FHX9" s="473"/>
      <c r="FHY9" s="473"/>
      <c r="FHZ9" s="473"/>
      <c r="FIA9" s="473"/>
      <c r="FIB9" s="473"/>
      <c r="FIC9" s="473"/>
      <c r="FID9" s="473"/>
      <c r="FIE9" s="473"/>
      <c r="FIF9" s="473"/>
      <c r="FIG9" s="473"/>
      <c r="FIH9" s="473"/>
      <c r="FII9" s="473"/>
      <c r="FIJ9" s="473"/>
      <c r="FIK9" s="473"/>
      <c r="FIL9" s="473"/>
      <c r="FIM9" s="473"/>
      <c r="FIN9" s="473"/>
      <c r="FIO9" s="473"/>
      <c r="FIP9" s="473"/>
      <c r="FIQ9" s="473"/>
      <c r="FIR9" s="473"/>
      <c r="FIS9" s="473"/>
      <c r="FIT9" s="473"/>
      <c r="FIU9" s="473"/>
      <c r="FIV9" s="473"/>
      <c r="FIW9" s="473"/>
      <c r="FIX9" s="473"/>
      <c r="FIY9" s="473"/>
      <c r="FIZ9" s="473"/>
      <c r="FJA9" s="473"/>
      <c r="FJB9" s="473"/>
      <c r="FJC9" s="473"/>
      <c r="FJD9" s="473"/>
      <c r="FJE9" s="473"/>
      <c r="FJF9" s="473"/>
      <c r="FJG9" s="473"/>
      <c r="FJH9" s="473"/>
      <c r="FJI9" s="473"/>
      <c r="FJJ9" s="473"/>
      <c r="FJK9" s="473"/>
      <c r="FJL9" s="473"/>
      <c r="FJM9" s="473"/>
      <c r="FJN9" s="473"/>
      <c r="FJO9" s="473"/>
      <c r="FJP9" s="473"/>
      <c r="FJQ9" s="473"/>
      <c r="FJR9" s="473"/>
      <c r="FJS9" s="473"/>
      <c r="FJT9" s="473"/>
      <c r="FJU9" s="473"/>
      <c r="FJV9" s="473"/>
      <c r="FJW9" s="473"/>
      <c r="FJX9" s="473"/>
      <c r="FJY9" s="473"/>
      <c r="FJZ9" s="473"/>
      <c r="FKA9" s="473"/>
      <c r="FKB9" s="473"/>
      <c r="FKC9" s="473"/>
      <c r="FKD9" s="473"/>
      <c r="FKE9" s="473"/>
      <c r="FKF9" s="473"/>
      <c r="FKG9" s="473"/>
      <c r="FKH9" s="473"/>
      <c r="FKI9" s="473"/>
      <c r="FKJ9" s="473"/>
      <c r="FKK9" s="473"/>
      <c r="FKL9" s="473"/>
      <c r="FKM9" s="473"/>
      <c r="FKN9" s="473"/>
      <c r="FKO9" s="473"/>
      <c r="FKP9" s="473"/>
      <c r="FKQ9" s="473"/>
      <c r="FKR9" s="473"/>
      <c r="FKS9" s="473"/>
      <c r="FKT9" s="473"/>
      <c r="FKU9" s="473"/>
      <c r="FKV9" s="473"/>
      <c r="FKW9" s="473"/>
      <c r="FKX9" s="473"/>
      <c r="FKY9" s="473"/>
      <c r="FKZ9" s="473"/>
      <c r="FLA9" s="473"/>
      <c r="FLB9" s="473"/>
      <c r="FLC9" s="473"/>
      <c r="FLD9" s="473"/>
      <c r="FLE9" s="473"/>
      <c r="FLF9" s="473"/>
      <c r="FLG9" s="473"/>
      <c r="FLH9" s="473"/>
      <c r="FLI9" s="473"/>
      <c r="FLJ9" s="473"/>
      <c r="FLK9" s="473"/>
      <c r="FLL9" s="473"/>
      <c r="FLM9" s="473"/>
      <c r="FLN9" s="473"/>
      <c r="FLO9" s="473"/>
      <c r="FLP9" s="473"/>
      <c r="FLQ9" s="473"/>
      <c r="FLR9" s="473"/>
      <c r="FLS9" s="473"/>
      <c r="FLT9" s="473"/>
      <c r="FLU9" s="473"/>
      <c r="FLV9" s="473"/>
      <c r="FLW9" s="473"/>
      <c r="FLX9" s="473"/>
      <c r="FLY9" s="473"/>
      <c r="FLZ9" s="473"/>
      <c r="FMA9" s="473"/>
      <c r="FMB9" s="473"/>
      <c r="FMC9" s="473"/>
      <c r="FMD9" s="473"/>
      <c r="FME9" s="473"/>
      <c r="FMF9" s="473"/>
      <c r="FMG9" s="473"/>
      <c r="FMH9" s="473"/>
      <c r="FMI9" s="473"/>
      <c r="FMJ9" s="473"/>
      <c r="FMK9" s="473"/>
      <c r="FML9" s="473"/>
      <c r="FMM9" s="473"/>
      <c r="FMN9" s="473"/>
      <c r="FMO9" s="473"/>
      <c r="FMP9" s="473"/>
      <c r="FMQ9" s="473"/>
      <c r="FMR9" s="473"/>
      <c r="FMS9" s="473"/>
      <c r="FMT9" s="473"/>
      <c r="FMU9" s="473"/>
      <c r="FMV9" s="473"/>
      <c r="FMW9" s="473"/>
      <c r="FMX9" s="473"/>
      <c r="FMY9" s="473"/>
      <c r="FMZ9" s="473"/>
      <c r="FNA9" s="473"/>
      <c r="FNB9" s="473"/>
      <c r="FNC9" s="473"/>
      <c r="FND9" s="473"/>
      <c r="FNE9" s="473"/>
      <c r="FNF9" s="473"/>
      <c r="FNG9" s="473"/>
      <c r="FNH9" s="473"/>
      <c r="FNI9" s="473"/>
      <c r="FNJ9" s="473"/>
      <c r="FNK9" s="473"/>
      <c r="FNL9" s="473"/>
      <c r="FNM9" s="473"/>
      <c r="FNN9" s="473"/>
      <c r="FNO9" s="473"/>
      <c r="FNP9" s="473"/>
      <c r="FNQ9" s="473"/>
      <c r="FNR9" s="473"/>
      <c r="FNS9" s="473"/>
      <c r="FNT9" s="473"/>
      <c r="FNU9" s="473"/>
      <c r="FNV9" s="473"/>
      <c r="FNW9" s="473"/>
      <c r="FNX9" s="473"/>
      <c r="FNY9" s="473"/>
      <c r="FNZ9" s="473"/>
      <c r="FOA9" s="473"/>
      <c r="FOB9" s="473"/>
      <c r="FOC9" s="473"/>
      <c r="FOD9" s="473"/>
      <c r="FOE9" s="473"/>
      <c r="FOF9" s="473"/>
      <c r="FOG9" s="473"/>
      <c r="FOH9" s="473"/>
      <c r="FOI9" s="473"/>
      <c r="FOJ9" s="473"/>
      <c r="FOK9" s="473"/>
      <c r="FOL9" s="473"/>
      <c r="FOM9" s="473"/>
      <c r="FON9" s="473"/>
      <c r="FOO9" s="473"/>
      <c r="FOP9" s="473"/>
      <c r="FOQ9" s="473"/>
      <c r="FOR9" s="473"/>
      <c r="FOS9" s="473"/>
      <c r="FOT9" s="473"/>
      <c r="FOU9" s="473"/>
      <c r="FOV9" s="473"/>
      <c r="FOW9" s="473"/>
      <c r="FOX9" s="473"/>
      <c r="FOY9" s="473"/>
      <c r="FOZ9" s="473"/>
      <c r="FPA9" s="473"/>
      <c r="FPB9" s="473"/>
      <c r="FPC9" s="473"/>
      <c r="FPD9" s="473"/>
      <c r="FPE9" s="473"/>
      <c r="FPF9" s="473"/>
      <c r="FPG9" s="473"/>
      <c r="FPH9" s="473"/>
      <c r="FPI9" s="473"/>
      <c r="FPJ9" s="473"/>
      <c r="FPK9" s="473"/>
      <c r="FPL9" s="473"/>
      <c r="FPM9" s="473"/>
      <c r="FPN9" s="473"/>
      <c r="FPO9" s="473"/>
      <c r="FPP9" s="473"/>
      <c r="FPQ9" s="473"/>
      <c r="FPR9" s="473"/>
      <c r="FPS9" s="473"/>
      <c r="FPT9" s="473"/>
      <c r="FPU9" s="473"/>
      <c r="FPV9" s="473"/>
      <c r="FPW9" s="473"/>
      <c r="FPX9" s="473"/>
      <c r="FPY9" s="473"/>
      <c r="FPZ9" s="473"/>
      <c r="FQA9" s="473"/>
      <c r="FQB9" s="473"/>
      <c r="FQC9" s="473"/>
      <c r="FQD9" s="473"/>
      <c r="FQE9" s="473"/>
      <c r="FQF9" s="473"/>
      <c r="FQG9" s="473"/>
      <c r="FQH9" s="473"/>
      <c r="FQI9" s="473"/>
      <c r="FQJ9" s="473"/>
      <c r="FQK9" s="473"/>
      <c r="FQL9" s="473"/>
      <c r="FQM9" s="473"/>
      <c r="FQN9" s="473"/>
      <c r="FQO9" s="473"/>
      <c r="FQP9" s="473"/>
      <c r="FQQ9" s="473"/>
      <c r="FQR9" s="473"/>
      <c r="FQS9" s="473"/>
      <c r="FQT9" s="473"/>
      <c r="FQU9" s="473"/>
      <c r="FQV9" s="473"/>
      <c r="FQW9" s="473"/>
      <c r="FQX9" s="473"/>
      <c r="FQY9" s="473"/>
      <c r="FQZ9" s="473"/>
      <c r="FRA9" s="473"/>
      <c r="FRB9" s="473"/>
      <c r="FRC9" s="473"/>
      <c r="FRD9" s="473"/>
      <c r="FRE9" s="473"/>
      <c r="FRF9" s="473"/>
      <c r="FRG9" s="473"/>
      <c r="FRH9" s="473"/>
      <c r="FRI9" s="473"/>
      <c r="FRJ9" s="473"/>
      <c r="FRK9" s="473"/>
      <c r="FRL9" s="473"/>
      <c r="FRM9" s="473"/>
      <c r="FRN9" s="473"/>
      <c r="FRO9" s="473"/>
      <c r="FRP9" s="473"/>
      <c r="FRQ9" s="473"/>
      <c r="FRR9" s="473"/>
      <c r="FRS9" s="473"/>
      <c r="FRT9" s="473"/>
      <c r="FRU9" s="473"/>
      <c r="FRV9" s="473"/>
      <c r="FRW9" s="473"/>
      <c r="FRX9" s="473"/>
      <c r="FRY9" s="473"/>
      <c r="FRZ9" s="473"/>
      <c r="FSA9" s="473"/>
      <c r="FSB9" s="473"/>
      <c r="FSC9" s="473"/>
      <c r="FSD9" s="473"/>
      <c r="FSE9" s="473"/>
      <c r="FSF9" s="473"/>
      <c r="FSG9" s="473"/>
      <c r="FSH9" s="473"/>
      <c r="FSI9" s="473"/>
      <c r="FSJ9" s="473"/>
      <c r="FSK9" s="473"/>
      <c r="FSL9" s="473"/>
      <c r="FSM9" s="473"/>
      <c r="FSN9" s="473"/>
      <c r="FSO9" s="473"/>
      <c r="FSP9" s="473"/>
      <c r="FSQ9" s="473"/>
      <c r="FSR9" s="473"/>
      <c r="FSS9" s="473"/>
      <c r="FST9" s="473"/>
      <c r="FSU9" s="473"/>
      <c r="FSV9" s="473"/>
      <c r="FSW9" s="473"/>
      <c r="FSX9" s="473"/>
      <c r="FSY9" s="473"/>
      <c r="FSZ9" s="473"/>
      <c r="FTA9" s="473"/>
      <c r="FTB9" s="473"/>
      <c r="FTC9" s="473"/>
      <c r="FTD9" s="473"/>
      <c r="FTE9" s="473"/>
      <c r="FTF9" s="473"/>
      <c r="FTG9" s="473"/>
      <c r="FTH9" s="473"/>
      <c r="FTI9" s="473"/>
      <c r="FTJ9" s="473"/>
      <c r="FTK9" s="473"/>
      <c r="FTL9" s="473"/>
      <c r="FTM9" s="473"/>
      <c r="FTN9" s="473"/>
      <c r="FTO9" s="473"/>
      <c r="FTP9" s="473"/>
      <c r="FTQ9" s="473"/>
      <c r="FTR9" s="473"/>
      <c r="FTS9" s="473"/>
      <c r="FTT9" s="473"/>
      <c r="FTU9" s="473"/>
      <c r="FTV9" s="473"/>
      <c r="FTW9" s="473"/>
      <c r="FTX9" s="473"/>
      <c r="FTY9" s="473"/>
      <c r="FTZ9" s="473"/>
      <c r="FUA9" s="473"/>
      <c r="FUB9" s="473"/>
      <c r="FUC9" s="473"/>
      <c r="FUD9" s="473"/>
      <c r="FUE9" s="473"/>
      <c r="FUF9" s="473"/>
      <c r="FUG9" s="473"/>
      <c r="FUH9" s="473"/>
      <c r="FUI9" s="473"/>
      <c r="FUJ9" s="473"/>
      <c r="FUK9" s="473"/>
      <c r="FUL9" s="473"/>
      <c r="FUM9" s="473"/>
      <c r="FUN9" s="473"/>
      <c r="FUO9" s="473"/>
      <c r="FUP9" s="473"/>
      <c r="FUQ9" s="473"/>
      <c r="FUR9" s="473"/>
      <c r="FUS9" s="473"/>
      <c r="FUT9" s="473"/>
      <c r="FUU9" s="473"/>
      <c r="FUV9" s="473"/>
      <c r="FUW9" s="473"/>
      <c r="FUX9" s="473"/>
      <c r="FUY9" s="473"/>
      <c r="FUZ9" s="473"/>
      <c r="FVA9" s="473"/>
      <c r="FVB9" s="473"/>
      <c r="FVC9" s="473"/>
      <c r="FVD9" s="473"/>
      <c r="FVE9" s="473"/>
      <c r="FVF9" s="473"/>
      <c r="FVG9" s="473"/>
      <c r="FVH9" s="473"/>
      <c r="FVI9" s="473"/>
      <c r="FVJ9" s="473"/>
      <c r="FVK9" s="473"/>
      <c r="FVL9" s="473"/>
      <c r="FVM9" s="473"/>
      <c r="FVN9" s="473"/>
      <c r="FVO9" s="473"/>
      <c r="FVP9" s="473"/>
      <c r="FVQ9" s="473"/>
      <c r="FVR9" s="473"/>
      <c r="FVS9" s="473"/>
      <c r="FVT9" s="473"/>
      <c r="FVU9" s="473"/>
      <c r="FVV9" s="473"/>
      <c r="FVW9" s="473"/>
      <c r="FVX9" s="473"/>
      <c r="FVY9" s="473"/>
      <c r="FVZ9" s="473"/>
      <c r="FWA9" s="473"/>
      <c r="FWB9" s="473"/>
      <c r="FWC9" s="473"/>
      <c r="FWD9" s="473"/>
      <c r="FWE9" s="473"/>
      <c r="FWF9" s="473"/>
      <c r="FWG9" s="473"/>
      <c r="FWH9" s="473"/>
      <c r="FWI9" s="473"/>
      <c r="FWJ9" s="473"/>
      <c r="FWK9" s="473"/>
      <c r="FWL9" s="473"/>
      <c r="FWM9" s="473"/>
      <c r="FWN9" s="473"/>
      <c r="FWO9" s="473"/>
      <c r="FWP9" s="473"/>
      <c r="FWQ9" s="473"/>
      <c r="FWR9" s="473"/>
      <c r="FWS9" s="473"/>
      <c r="FWT9" s="473"/>
      <c r="FWU9" s="473"/>
      <c r="FWV9" s="473"/>
      <c r="FWW9" s="473"/>
      <c r="FWX9" s="473"/>
      <c r="FWY9" s="473"/>
      <c r="FWZ9" s="473"/>
      <c r="FXA9" s="473"/>
      <c r="FXB9" s="473"/>
      <c r="FXC9" s="473"/>
      <c r="FXD9" s="473"/>
      <c r="FXE9" s="473"/>
      <c r="FXF9" s="473"/>
      <c r="FXG9" s="473"/>
      <c r="FXH9" s="473"/>
      <c r="FXI9" s="473"/>
      <c r="FXJ9" s="473"/>
      <c r="FXK9" s="473"/>
      <c r="FXL9" s="473"/>
      <c r="FXM9" s="473"/>
      <c r="FXN9" s="473"/>
      <c r="FXO9" s="473"/>
      <c r="FXP9" s="473"/>
      <c r="FXQ9" s="473"/>
      <c r="FXR9" s="473"/>
      <c r="FXS9" s="473"/>
      <c r="FXT9" s="473"/>
      <c r="FXU9" s="473"/>
      <c r="FXV9" s="473"/>
      <c r="FXW9" s="473"/>
      <c r="FXX9" s="473"/>
      <c r="FXY9" s="473"/>
      <c r="FXZ9" s="473"/>
      <c r="FYA9" s="473"/>
      <c r="FYB9" s="473"/>
      <c r="FYC9" s="473"/>
      <c r="FYD9" s="473"/>
      <c r="FYE9" s="473"/>
      <c r="FYF9" s="473"/>
      <c r="FYG9" s="473"/>
      <c r="FYH9" s="473"/>
      <c r="FYI9" s="473"/>
      <c r="FYJ9" s="473"/>
      <c r="FYK9" s="473"/>
      <c r="FYL9" s="473"/>
      <c r="FYM9" s="473"/>
      <c r="FYN9" s="473"/>
      <c r="FYO9" s="473"/>
      <c r="FYP9" s="473"/>
      <c r="FYQ9" s="473"/>
      <c r="FYR9" s="473"/>
      <c r="FYS9" s="473"/>
      <c r="FYT9" s="473"/>
      <c r="FYU9" s="473"/>
      <c r="FYV9" s="473"/>
      <c r="FYW9" s="473"/>
      <c r="FYX9" s="473"/>
      <c r="FYY9" s="473"/>
      <c r="FYZ9" s="473"/>
      <c r="FZA9" s="473"/>
      <c r="FZB9" s="473"/>
      <c r="FZC9" s="473"/>
      <c r="FZD9" s="473"/>
      <c r="FZE9" s="473"/>
      <c r="FZF9" s="473"/>
      <c r="FZG9" s="473"/>
      <c r="FZH9" s="473"/>
      <c r="FZI9" s="473"/>
      <c r="FZJ9" s="473"/>
      <c r="FZK9" s="473"/>
      <c r="FZL9" s="473"/>
      <c r="FZM9" s="473"/>
      <c r="FZN9" s="473"/>
      <c r="FZO9" s="473"/>
      <c r="FZP9" s="473"/>
      <c r="FZQ9" s="473"/>
      <c r="FZR9" s="473"/>
      <c r="FZS9" s="473"/>
      <c r="FZT9" s="473"/>
      <c r="FZU9" s="473"/>
      <c r="FZV9" s="473"/>
      <c r="FZW9" s="473"/>
      <c r="FZX9" s="473"/>
      <c r="FZY9" s="473"/>
      <c r="FZZ9" s="473"/>
      <c r="GAA9" s="473"/>
      <c r="GAB9" s="473"/>
      <c r="GAC9" s="473"/>
      <c r="GAD9" s="473"/>
      <c r="GAE9" s="473"/>
      <c r="GAF9" s="473"/>
      <c r="GAG9" s="473"/>
      <c r="GAH9" s="473"/>
      <c r="GAI9" s="473"/>
      <c r="GAJ9" s="473"/>
      <c r="GAK9" s="473"/>
      <c r="GAL9" s="473"/>
      <c r="GAM9" s="473"/>
      <c r="GAN9" s="473"/>
      <c r="GAO9" s="473"/>
      <c r="GAP9" s="473"/>
      <c r="GAQ9" s="473"/>
      <c r="GAR9" s="473"/>
      <c r="GAS9" s="473"/>
      <c r="GAT9" s="473"/>
      <c r="GAU9" s="473"/>
      <c r="GAV9" s="473"/>
      <c r="GAW9" s="473"/>
      <c r="GAX9" s="473"/>
      <c r="GAY9" s="473"/>
      <c r="GAZ9" s="473"/>
      <c r="GBA9" s="473"/>
      <c r="GBB9" s="473"/>
      <c r="GBC9" s="473"/>
      <c r="GBD9" s="473"/>
      <c r="GBE9" s="473"/>
      <c r="GBF9" s="473"/>
      <c r="GBG9" s="473"/>
      <c r="GBH9" s="473"/>
      <c r="GBI9" s="473"/>
      <c r="GBJ9" s="473"/>
      <c r="GBK9" s="473"/>
      <c r="GBL9" s="473"/>
      <c r="GBM9" s="473"/>
      <c r="GBN9" s="473"/>
      <c r="GBO9" s="473"/>
      <c r="GBP9" s="473"/>
      <c r="GBQ9" s="473"/>
      <c r="GBR9" s="473"/>
      <c r="GBS9" s="473"/>
      <c r="GBT9" s="473"/>
      <c r="GBU9" s="473"/>
      <c r="GBV9" s="473"/>
      <c r="GBW9" s="473"/>
      <c r="GBX9" s="473"/>
      <c r="GBY9" s="473"/>
      <c r="GBZ9" s="473"/>
      <c r="GCA9" s="473"/>
      <c r="GCB9" s="473"/>
      <c r="GCC9" s="473"/>
      <c r="GCD9" s="473"/>
      <c r="GCE9" s="473"/>
      <c r="GCF9" s="473"/>
      <c r="GCG9" s="473"/>
      <c r="GCH9" s="473"/>
      <c r="GCI9" s="473"/>
      <c r="GCJ9" s="473"/>
      <c r="GCK9" s="473"/>
      <c r="GCL9" s="473"/>
      <c r="GCM9" s="473"/>
      <c r="GCN9" s="473"/>
      <c r="GCO9" s="473"/>
      <c r="GCP9" s="473"/>
      <c r="GCQ9" s="473"/>
      <c r="GCR9" s="473"/>
      <c r="GCS9" s="473"/>
      <c r="GCT9" s="473"/>
      <c r="GCU9" s="473"/>
      <c r="GCV9" s="473"/>
      <c r="GCW9" s="473"/>
      <c r="GCX9" s="473"/>
      <c r="GCY9" s="473"/>
      <c r="GCZ9" s="473"/>
      <c r="GDA9" s="473"/>
      <c r="GDB9" s="473"/>
      <c r="GDC9" s="473"/>
      <c r="GDD9" s="473"/>
      <c r="GDE9" s="473"/>
      <c r="GDF9" s="473"/>
      <c r="GDG9" s="473"/>
      <c r="GDH9" s="473"/>
      <c r="GDI9" s="473"/>
      <c r="GDJ9" s="473"/>
      <c r="GDK9" s="473"/>
      <c r="GDL9" s="473"/>
      <c r="GDM9" s="473"/>
      <c r="GDN9" s="473"/>
      <c r="GDO9" s="473"/>
      <c r="GDP9" s="473"/>
      <c r="GDQ9" s="473"/>
      <c r="GDR9" s="473"/>
      <c r="GDS9" s="473"/>
      <c r="GDT9" s="473"/>
      <c r="GDU9" s="473"/>
      <c r="GDV9" s="473"/>
      <c r="GDW9" s="473"/>
      <c r="GDX9" s="473"/>
      <c r="GDY9" s="473"/>
      <c r="GDZ9" s="473"/>
      <c r="GEA9" s="473"/>
      <c r="GEB9" s="473"/>
      <c r="GEC9" s="473"/>
      <c r="GED9" s="473"/>
      <c r="GEE9" s="473"/>
      <c r="GEF9" s="473"/>
      <c r="GEG9" s="473"/>
      <c r="GEH9" s="473"/>
      <c r="GEI9" s="473"/>
      <c r="GEJ9" s="473"/>
      <c r="GEK9" s="473"/>
      <c r="GEL9" s="473"/>
      <c r="GEM9" s="473"/>
      <c r="GEN9" s="473"/>
      <c r="GEO9" s="473"/>
      <c r="GEP9" s="473"/>
      <c r="GEQ9" s="473"/>
      <c r="GER9" s="473"/>
      <c r="GES9" s="473"/>
      <c r="GET9" s="473"/>
      <c r="GEU9" s="473"/>
      <c r="GEV9" s="473"/>
      <c r="GEW9" s="473"/>
      <c r="GEX9" s="473"/>
      <c r="GEY9" s="473"/>
      <c r="GEZ9" s="473"/>
      <c r="GFA9" s="473"/>
      <c r="GFB9" s="473"/>
      <c r="GFC9" s="473"/>
      <c r="GFD9" s="473"/>
      <c r="GFE9" s="473"/>
      <c r="GFF9" s="473"/>
      <c r="GFG9" s="473"/>
      <c r="GFH9" s="473"/>
      <c r="GFI9" s="473"/>
      <c r="GFJ9" s="473"/>
      <c r="GFK9" s="473"/>
      <c r="GFL9" s="473"/>
      <c r="GFM9" s="473"/>
      <c r="GFN9" s="473"/>
      <c r="GFO9" s="473"/>
      <c r="GFP9" s="473"/>
      <c r="GFQ9" s="473"/>
      <c r="GFR9" s="473"/>
      <c r="GFS9" s="473"/>
      <c r="GFT9" s="473"/>
      <c r="GFU9" s="473"/>
      <c r="GFV9" s="473"/>
      <c r="GFW9" s="473"/>
      <c r="GFX9" s="473"/>
      <c r="GFY9" s="473"/>
      <c r="GFZ9" s="473"/>
      <c r="GGA9" s="473"/>
      <c r="GGB9" s="473"/>
      <c r="GGC9" s="473"/>
      <c r="GGD9" s="473"/>
      <c r="GGE9" s="473"/>
      <c r="GGF9" s="473"/>
      <c r="GGG9" s="473"/>
      <c r="GGH9" s="473"/>
      <c r="GGI9" s="473"/>
      <c r="GGJ9" s="473"/>
      <c r="GGK9" s="473"/>
      <c r="GGL9" s="473"/>
      <c r="GGM9" s="473"/>
      <c r="GGN9" s="473"/>
      <c r="GGO9" s="473"/>
      <c r="GGP9" s="473"/>
      <c r="GGQ9" s="473"/>
      <c r="GGR9" s="473"/>
      <c r="GGS9" s="473"/>
      <c r="GGT9" s="473"/>
      <c r="GGU9" s="473"/>
      <c r="GGV9" s="473"/>
      <c r="GGW9" s="473"/>
      <c r="GGX9" s="473"/>
      <c r="GGY9" s="473"/>
      <c r="GGZ9" s="473"/>
      <c r="GHA9" s="473"/>
      <c r="GHB9" s="473"/>
      <c r="GHC9" s="473"/>
      <c r="GHD9" s="473"/>
      <c r="GHE9" s="473"/>
      <c r="GHF9" s="473"/>
      <c r="GHG9" s="473"/>
      <c r="GHH9" s="473"/>
      <c r="GHI9" s="473"/>
      <c r="GHJ9" s="473"/>
      <c r="GHK9" s="473"/>
      <c r="GHL9" s="473"/>
      <c r="GHM9" s="473"/>
      <c r="GHN9" s="473"/>
      <c r="GHO9" s="473"/>
      <c r="GHP9" s="473"/>
      <c r="GHQ9" s="473"/>
      <c r="GHR9" s="473"/>
      <c r="GHS9" s="473"/>
      <c r="GHT9" s="473"/>
      <c r="GHU9" s="473"/>
      <c r="GHV9" s="473"/>
      <c r="GHW9" s="473"/>
      <c r="GHX9" s="473"/>
      <c r="GHY9" s="473"/>
      <c r="GHZ9" s="473"/>
      <c r="GIA9" s="473"/>
      <c r="GIB9" s="473"/>
      <c r="GIC9" s="473"/>
      <c r="GID9" s="473"/>
      <c r="GIE9" s="473"/>
      <c r="GIF9" s="473"/>
      <c r="GIG9" s="473"/>
      <c r="GIH9" s="473"/>
      <c r="GII9" s="473"/>
      <c r="GIJ9" s="473"/>
      <c r="GIK9" s="473"/>
      <c r="GIL9" s="473"/>
      <c r="GIM9" s="473"/>
      <c r="GIN9" s="473"/>
      <c r="GIO9" s="473"/>
      <c r="GIP9" s="473"/>
      <c r="GIQ9" s="473"/>
      <c r="GIR9" s="473"/>
      <c r="GIS9" s="473"/>
      <c r="GIT9" s="473"/>
      <c r="GIU9" s="473"/>
      <c r="GIV9" s="473"/>
      <c r="GIW9" s="473"/>
      <c r="GIX9" s="473"/>
      <c r="GIY9" s="473"/>
      <c r="GIZ9" s="473"/>
      <c r="GJA9" s="473"/>
      <c r="GJB9" s="473"/>
      <c r="GJC9" s="473"/>
      <c r="GJD9" s="473"/>
      <c r="GJE9" s="473"/>
      <c r="GJF9" s="473"/>
      <c r="GJG9" s="473"/>
      <c r="GJH9" s="473"/>
      <c r="GJI9" s="473"/>
      <c r="GJJ9" s="473"/>
      <c r="GJK9" s="473"/>
      <c r="GJL9" s="473"/>
      <c r="GJM9" s="473"/>
      <c r="GJN9" s="473"/>
      <c r="GJO9" s="473"/>
      <c r="GJP9" s="473"/>
      <c r="GJQ9" s="473"/>
      <c r="GJR9" s="473"/>
      <c r="GJS9" s="473"/>
      <c r="GJT9" s="473"/>
      <c r="GJU9" s="473"/>
      <c r="GJV9" s="473"/>
      <c r="GJW9" s="473"/>
      <c r="GJX9" s="473"/>
      <c r="GJY9" s="473"/>
      <c r="GJZ9" s="473"/>
      <c r="GKA9" s="473"/>
      <c r="GKB9" s="473"/>
      <c r="GKC9" s="473"/>
      <c r="GKD9" s="473"/>
      <c r="GKE9" s="473"/>
      <c r="GKF9" s="473"/>
      <c r="GKG9" s="473"/>
      <c r="GKH9" s="473"/>
      <c r="GKI9" s="473"/>
      <c r="GKJ9" s="473"/>
      <c r="GKK9" s="473"/>
      <c r="GKL9" s="473"/>
      <c r="GKM9" s="473"/>
      <c r="GKN9" s="473"/>
      <c r="GKO9" s="473"/>
      <c r="GKP9" s="473"/>
      <c r="GKQ9" s="473"/>
      <c r="GKR9" s="473"/>
      <c r="GKS9" s="473"/>
      <c r="GKT9" s="473"/>
      <c r="GKU9" s="473"/>
      <c r="GKV9" s="473"/>
      <c r="GKW9" s="473"/>
      <c r="GKX9" s="473"/>
      <c r="GKY9" s="473"/>
      <c r="GKZ9" s="473"/>
      <c r="GLA9" s="473"/>
      <c r="GLB9" s="473"/>
      <c r="GLC9" s="473"/>
      <c r="GLD9" s="473"/>
      <c r="GLE9" s="473"/>
      <c r="GLF9" s="473"/>
      <c r="GLG9" s="473"/>
      <c r="GLH9" s="473"/>
      <c r="GLI9" s="473"/>
      <c r="GLJ9" s="473"/>
      <c r="GLK9" s="473"/>
      <c r="GLL9" s="473"/>
      <c r="GLM9" s="473"/>
      <c r="GLN9" s="473"/>
      <c r="GLO9" s="473"/>
      <c r="GLP9" s="473"/>
      <c r="GLQ9" s="473"/>
      <c r="GLR9" s="473"/>
      <c r="GLS9" s="473"/>
      <c r="GLT9" s="473"/>
      <c r="GLU9" s="473"/>
      <c r="GLV9" s="473"/>
      <c r="GLW9" s="473"/>
      <c r="GLX9" s="473"/>
      <c r="GLY9" s="473"/>
      <c r="GLZ9" s="473"/>
      <c r="GMA9" s="473"/>
      <c r="GMB9" s="473"/>
      <c r="GMC9" s="473"/>
      <c r="GMD9" s="473"/>
      <c r="GME9" s="473"/>
      <c r="GMF9" s="473"/>
      <c r="GMG9" s="473"/>
      <c r="GMH9" s="473"/>
      <c r="GMI9" s="473"/>
      <c r="GMJ9" s="473"/>
      <c r="GMK9" s="473"/>
      <c r="GML9" s="473"/>
      <c r="GMM9" s="473"/>
      <c r="GMN9" s="473"/>
      <c r="GMO9" s="473"/>
      <c r="GMP9" s="473"/>
      <c r="GMQ9" s="473"/>
      <c r="GMR9" s="473"/>
      <c r="GMS9" s="473"/>
      <c r="GMT9" s="473"/>
      <c r="GMU9" s="473"/>
      <c r="GMV9" s="473"/>
      <c r="GMW9" s="473"/>
      <c r="GMX9" s="473"/>
      <c r="GMY9" s="473"/>
      <c r="GMZ9" s="473"/>
      <c r="GNA9" s="473"/>
      <c r="GNB9" s="473"/>
      <c r="GNC9" s="473"/>
      <c r="GND9" s="473"/>
      <c r="GNE9" s="473"/>
      <c r="GNF9" s="473"/>
      <c r="GNG9" s="473"/>
      <c r="GNH9" s="473"/>
      <c r="GNI9" s="473"/>
      <c r="GNJ9" s="473"/>
      <c r="GNK9" s="473"/>
      <c r="GNL9" s="473"/>
      <c r="GNM9" s="473"/>
      <c r="GNN9" s="473"/>
      <c r="GNO9" s="473"/>
      <c r="GNP9" s="473"/>
      <c r="GNQ9" s="473"/>
      <c r="GNR9" s="473"/>
      <c r="GNS9" s="473"/>
      <c r="GNT9" s="473"/>
      <c r="GNU9" s="473"/>
      <c r="GNV9" s="473"/>
      <c r="GNW9" s="473"/>
      <c r="GNX9" s="473"/>
      <c r="GNY9" s="473"/>
      <c r="GNZ9" s="473"/>
      <c r="GOA9" s="473"/>
      <c r="GOB9" s="473"/>
      <c r="GOC9" s="473"/>
      <c r="GOD9" s="473"/>
      <c r="GOE9" s="473"/>
      <c r="GOF9" s="473"/>
      <c r="GOG9" s="473"/>
      <c r="GOH9" s="473"/>
      <c r="GOI9" s="473"/>
      <c r="GOJ9" s="473"/>
      <c r="GOK9" s="473"/>
      <c r="GOL9" s="473"/>
      <c r="GOM9" s="473"/>
      <c r="GON9" s="473"/>
      <c r="GOO9" s="473"/>
      <c r="GOP9" s="473"/>
      <c r="GOQ9" s="473"/>
      <c r="GOR9" s="473"/>
      <c r="GOS9" s="473"/>
      <c r="GOT9" s="473"/>
      <c r="GOU9" s="473"/>
      <c r="GOV9" s="473"/>
      <c r="GOW9" s="473"/>
      <c r="GOX9" s="473"/>
      <c r="GOY9" s="473"/>
      <c r="GOZ9" s="473"/>
      <c r="GPA9" s="473"/>
      <c r="GPB9" s="473"/>
      <c r="GPC9" s="473"/>
      <c r="GPD9" s="473"/>
      <c r="GPE9" s="473"/>
      <c r="GPF9" s="473"/>
      <c r="GPG9" s="473"/>
      <c r="GPH9" s="473"/>
      <c r="GPI9" s="473"/>
      <c r="GPJ9" s="473"/>
      <c r="GPK9" s="473"/>
      <c r="GPL9" s="473"/>
      <c r="GPM9" s="473"/>
      <c r="GPN9" s="473"/>
      <c r="GPO9" s="473"/>
      <c r="GPP9" s="473"/>
      <c r="GPQ9" s="473"/>
      <c r="GPR9" s="473"/>
      <c r="GPS9" s="473"/>
      <c r="GPT9" s="473"/>
      <c r="GPU9" s="473"/>
      <c r="GPV9" s="473"/>
      <c r="GPW9" s="473"/>
      <c r="GPX9" s="473"/>
      <c r="GPY9" s="473"/>
      <c r="GPZ9" s="473"/>
      <c r="GQA9" s="473"/>
      <c r="GQB9" s="473"/>
      <c r="GQC9" s="473"/>
      <c r="GQD9" s="473"/>
      <c r="GQE9" s="473"/>
      <c r="GQF9" s="473"/>
      <c r="GQG9" s="473"/>
      <c r="GQH9" s="473"/>
      <c r="GQI9" s="473"/>
      <c r="GQJ9" s="473"/>
      <c r="GQK9" s="473"/>
      <c r="GQL9" s="473"/>
      <c r="GQM9" s="473"/>
      <c r="GQN9" s="473"/>
      <c r="GQO9" s="473"/>
      <c r="GQP9" s="473"/>
      <c r="GQQ9" s="473"/>
      <c r="GQR9" s="473"/>
      <c r="GQS9" s="473"/>
      <c r="GQT9" s="473"/>
      <c r="GQU9" s="473"/>
      <c r="GQV9" s="473"/>
      <c r="GQW9" s="473"/>
      <c r="GQX9" s="473"/>
      <c r="GQY9" s="473"/>
      <c r="GQZ9" s="473"/>
      <c r="GRA9" s="473"/>
      <c r="GRB9" s="473"/>
      <c r="GRC9" s="473"/>
      <c r="GRD9" s="473"/>
      <c r="GRE9" s="473"/>
      <c r="GRF9" s="473"/>
      <c r="GRG9" s="473"/>
      <c r="GRH9" s="473"/>
      <c r="GRI9" s="473"/>
      <c r="GRJ9" s="473"/>
      <c r="GRK9" s="473"/>
      <c r="GRL9" s="473"/>
      <c r="GRM9" s="473"/>
      <c r="GRN9" s="473"/>
      <c r="GRO9" s="473"/>
      <c r="GRP9" s="473"/>
      <c r="GRQ9" s="473"/>
      <c r="GRR9" s="473"/>
      <c r="GRS9" s="473"/>
      <c r="GRT9" s="473"/>
      <c r="GRU9" s="473"/>
      <c r="GRV9" s="473"/>
      <c r="GRW9" s="473"/>
      <c r="GRX9" s="473"/>
      <c r="GRY9" s="473"/>
      <c r="GRZ9" s="473"/>
      <c r="GSA9" s="473"/>
      <c r="GSB9" s="473"/>
      <c r="GSC9" s="473"/>
      <c r="GSD9" s="473"/>
      <c r="GSE9" s="473"/>
      <c r="GSF9" s="473"/>
      <c r="GSG9" s="473"/>
      <c r="GSH9" s="473"/>
      <c r="GSI9" s="473"/>
      <c r="GSJ9" s="473"/>
      <c r="GSK9" s="473"/>
      <c r="GSL9" s="473"/>
      <c r="GSM9" s="473"/>
      <c r="GSN9" s="473"/>
      <c r="GSO9" s="473"/>
      <c r="GSP9" s="473"/>
      <c r="GSQ9" s="473"/>
      <c r="GSR9" s="473"/>
      <c r="GSS9" s="473"/>
      <c r="GST9" s="473"/>
      <c r="GSU9" s="473"/>
      <c r="GSV9" s="473"/>
      <c r="GSW9" s="473"/>
      <c r="GSX9" s="473"/>
      <c r="GSY9" s="473"/>
      <c r="GSZ9" s="473"/>
      <c r="GTA9" s="473"/>
      <c r="GTB9" s="473"/>
      <c r="GTC9" s="473"/>
      <c r="GTD9" s="473"/>
      <c r="GTE9" s="473"/>
      <c r="GTF9" s="473"/>
      <c r="GTG9" s="473"/>
      <c r="GTH9" s="473"/>
      <c r="GTI9" s="473"/>
      <c r="GTJ9" s="473"/>
      <c r="GTK9" s="473"/>
      <c r="GTL9" s="473"/>
      <c r="GTM9" s="473"/>
      <c r="GTN9" s="473"/>
      <c r="GTO9" s="473"/>
      <c r="GTP9" s="473"/>
      <c r="GTQ9" s="473"/>
      <c r="GTR9" s="473"/>
      <c r="GTS9" s="473"/>
      <c r="GTT9" s="473"/>
      <c r="GTU9" s="473"/>
      <c r="GTV9" s="473"/>
      <c r="GTW9" s="473"/>
      <c r="GTX9" s="473"/>
      <c r="GTY9" s="473"/>
      <c r="GTZ9" s="473"/>
      <c r="GUA9" s="473"/>
      <c r="GUB9" s="473"/>
      <c r="GUC9" s="473"/>
      <c r="GUD9" s="473"/>
      <c r="GUE9" s="473"/>
      <c r="GUF9" s="473"/>
      <c r="GUG9" s="473"/>
      <c r="GUH9" s="473"/>
      <c r="GUI9" s="473"/>
      <c r="GUJ9" s="473"/>
      <c r="GUK9" s="473"/>
      <c r="GUL9" s="473"/>
      <c r="GUM9" s="473"/>
      <c r="GUN9" s="473"/>
      <c r="GUO9" s="473"/>
      <c r="GUP9" s="473"/>
      <c r="GUQ9" s="473"/>
      <c r="GUR9" s="473"/>
      <c r="GUS9" s="473"/>
      <c r="GUT9" s="473"/>
      <c r="GUU9" s="473"/>
      <c r="GUV9" s="473"/>
      <c r="GUW9" s="473"/>
      <c r="GUX9" s="473"/>
      <c r="GUY9" s="473"/>
      <c r="GUZ9" s="473"/>
      <c r="GVA9" s="473"/>
      <c r="GVB9" s="473"/>
      <c r="GVC9" s="473"/>
      <c r="GVD9" s="473"/>
      <c r="GVE9" s="473"/>
      <c r="GVF9" s="473"/>
      <c r="GVG9" s="473"/>
      <c r="GVH9" s="473"/>
      <c r="GVI9" s="473"/>
      <c r="GVJ9" s="473"/>
      <c r="GVK9" s="473"/>
      <c r="GVL9" s="473"/>
      <c r="GVM9" s="473"/>
      <c r="GVN9" s="473"/>
      <c r="GVO9" s="473"/>
      <c r="GVP9" s="473"/>
      <c r="GVQ9" s="473"/>
      <c r="GVR9" s="473"/>
      <c r="GVS9" s="473"/>
      <c r="GVT9" s="473"/>
      <c r="GVU9" s="473"/>
      <c r="GVV9" s="473"/>
      <c r="GVW9" s="473"/>
      <c r="GVX9" s="473"/>
      <c r="GVY9" s="473"/>
      <c r="GVZ9" s="473"/>
      <c r="GWA9" s="473"/>
      <c r="GWB9" s="473"/>
      <c r="GWC9" s="473"/>
      <c r="GWD9" s="473"/>
      <c r="GWE9" s="473"/>
      <c r="GWF9" s="473"/>
      <c r="GWG9" s="473"/>
      <c r="GWH9" s="473"/>
      <c r="GWI9" s="473"/>
      <c r="GWJ9" s="473"/>
      <c r="GWK9" s="473"/>
      <c r="GWL9" s="473"/>
      <c r="GWM9" s="473"/>
      <c r="GWN9" s="473"/>
      <c r="GWO9" s="473"/>
      <c r="GWP9" s="473"/>
      <c r="GWQ9" s="473"/>
      <c r="GWR9" s="473"/>
      <c r="GWS9" s="473"/>
      <c r="GWT9" s="473"/>
      <c r="GWU9" s="473"/>
      <c r="GWV9" s="473"/>
      <c r="GWW9" s="473"/>
      <c r="GWX9" s="473"/>
      <c r="GWY9" s="473"/>
      <c r="GWZ9" s="473"/>
      <c r="GXA9" s="473"/>
      <c r="GXB9" s="473"/>
      <c r="GXC9" s="473"/>
      <c r="GXD9" s="473"/>
      <c r="GXE9" s="473"/>
      <c r="GXF9" s="473"/>
      <c r="GXG9" s="473"/>
      <c r="GXH9" s="473"/>
      <c r="GXI9" s="473"/>
      <c r="GXJ9" s="473"/>
      <c r="GXK9" s="473"/>
      <c r="GXL9" s="473"/>
      <c r="GXM9" s="473"/>
      <c r="GXN9" s="473"/>
      <c r="GXO9" s="473"/>
      <c r="GXP9" s="473"/>
      <c r="GXQ9" s="473"/>
      <c r="GXR9" s="473"/>
      <c r="GXS9" s="473"/>
      <c r="GXT9" s="473"/>
      <c r="GXU9" s="473"/>
      <c r="GXV9" s="473"/>
      <c r="GXW9" s="473"/>
      <c r="GXX9" s="473"/>
      <c r="GXY9" s="473"/>
      <c r="GXZ9" s="473"/>
      <c r="GYA9" s="473"/>
      <c r="GYB9" s="473"/>
      <c r="GYC9" s="473"/>
      <c r="GYD9" s="473"/>
      <c r="GYE9" s="473"/>
      <c r="GYF9" s="473"/>
      <c r="GYG9" s="473"/>
      <c r="GYH9" s="473"/>
      <c r="GYI9" s="473"/>
      <c r="GYJ9" s="473"/>
      <c r="GYK9" s="473"/>
      <c r="GYL9" s="473"/>
      <c r="GYM9" s="473"/>
      <c r="GYN9" s="473"/>
      <c r="GYO9" s="473"/>
      <c r="GYP9" s="473"/>
      <c r="GYQ9" s="473"/>
      <c r="GYR9" s="473"/>
      <c r="GYS9" s="473"/>
      <c r="GYT9" s="473"/>
      <c r="GYU9" s="473"/>
      <c r="GYV9" s="473"/>
      <c r="GYW9" s="473"/>
      <c r="GYX9" s="473"/>
      <c r="GYY9" s="473"/>
      <c r="GYZ9" s="473"/>
      <c r="GZA9" s="473"/>
      <c r="GZB9" s="473"/>
      <c r="GZC9" s="473"/>
      <c r="GZD9" s="473"/>
      <c r="GZE9" s="473"/>
      <c r="GZF9" s="473"/>
      <c r="GZG9" s="473"/>
      <c r="GZH9" s="473"/>
      <c r="GZI9" s="473"/>
      <c r="GZJ9" s="473"/>
      <c r="GZK9" s="473"/>
      <c r="GZL9" s="473"/>
      <c r="GZM9" s="473"/>
      <c r="GZN9" s="473"/>
      <c r="GZO9" s="473"/>
      <c r="GZP9" s="473"/>
      <c r="GZQ9" s="473"/>
      <c r="GZR9" s="473"/>
      <c r="GZS9" s="473"/>
      <c r="GZT9" s="473"/>
      <c r="GZU9" s="473"/>
      <c r="GZV9" s="473"/>
      <c r="GZW9" s="473"/>
      <c r="GZX9" s="473"/>
      <c r="GZY9" s="473"/>
      <c r="GZZ9" s="473"/>
      <c r="HAA9" s="473"/>
      <c r="HAB9" s="473"/>
      <c r="HAC9" s="473"/>
      <c r="HAD9" s="473"/>
      <c r="HAE9" s="473"/>
      <c r="HAF9" s="473"/>
      <c r="HAG9" s="473"/>
      <c r="HAH9" s="473"/>
      <c r="HAI9" s="473"/>
      <c r="HAJ9" s="473"/>
      <c r="HAK9" s="473"/>
      <c r="HAL9" s="473"/>
      <c r="HAM9" s="473"/>
      <c r="HAN9" s="473"/>
      <c r="HAO9" s="473"/>
      <c r="HAP9" s="473"/>
      <c r="HAQ9" s="473"/>
      <c r="HAR9" s="473"/>
      <c r="HAS9" s="473"/>
      <c r="HAT9" s="473"/>
      <c r="HAU9" s="473"/>
      <c r="HAV9" s="473"/>
      <c r="HAW9" s="473"/>
      <c r="HAX9" s="473"/>
      <c r="HAY9" s="473"/>
      <c r="HAZ9" s="473"/>
      <c r="HBA9" s="473"/>
      <c r="HBB9" s="473"/>
      <c r="HBC9" s="473"/>
      <c r="HBD9" s="473"/>
      <c r="HBE9" s="473"/>
      <c r="HBF9" s="473"/>
      <c r="HBG9" s="473"/>
      <c r="HBH9" s="473"/>
      <c r="HBI9" s="473"/>
      <c r="HBJ9" s="473"/>
      <c r="HBK9" s="473"/>
      <c r="HBL9" s="473"/>
      <c r="HBM9" s="473"/>
      <c r="HBN9" s="473"/>
      <c r="HBO9" s="473"/>
      <c r="HBP9" s="473"/>
      <c r="HBQ9" s="473"/>
      <c r="HBR9" s="473"/>
      <c r="HBS9" s="473"/>
      <c r="HBT9" s="473"/>
      <c r="HBU9" s="473"/>
      <c r="HBV9" s="473"/>
      <c r="HBW9" s="473"/>
      <c r="HBX9" s="473"/>
      <c r="HBY9" s="473"/>
      <c r="HBZ9" s="473"/>
      <c r="HCA9" s="473"/>
      <c r="HCB9" s="473"/>
      <c r="HCC9" s="473"/>
      <c r="HCD9" s="473"/>
      <c r="HCE9" s="473"/>
      <c r="HCF9" s="473"/>
      <c r="HCG9" s="473"/>
      <c r="HCH9" s="473"/>
      <c r="HCI9" s="473"/>
      <c r="HCJ9" s="473"/>
      <c r="HCK9" s="473"/>
      <c r="HCL9" s="473"/>
      <c r="HCM9" s="473"/>
      <c r="HCN9" s="473"/>
      <c r="HCO9" s="473"/>
      <c r="HCP9" s="473"/>
      <c r="HCQ9" s="473"/>
      <c r="HCR9" s="473"/>
      <c r="HCS9" s="473"/>
      <c r="HCT9" s="473"/>
      <c r="HCU9" s="473"/>
      <c r="HCV9" s="473"/>
      <c r="HCW9" s="473"/>
      <c r="HCX9" s="473"/>
      <c r="HCY9" s="473"/>
      <c r="HCZ9" s="473"/>
      <c r="HDA9" s="473"/>
      <c r="HDB9" s="473"/>
      <c r="HDC9" s="473"/>
      <c r="HDD9" s="473"/>
      <c r="HDE9" s="473"/>
      <c r="HDF9" s="473"/>
      <c r="HDG9" s="473"/>
      <c r="HDH9" s="473"/>
      <c r="HDI9" s="473"/>
      <c r="HDJ9" s="473"/>
      <c r="HDK9" s="473"/>
      <c r="HDL9" s="473"/>
      <c r="HDM9" s="473"/>
      <c r="HDN9" s="473"/>
      <c r="HDO9" s="473"/>
      <c r="HDP9" s="473"/>
      <c r="HDQ9" s="473"/>
      <c r="HDR9" s="473"/>
      <c r="HDS9" s="473"/>
      <c r="HDT9" s="473"/>
      <c r="HDU9" s="473"/>
      <c r="HDV9" s="473"/>
      <c r="HDW9" s="473"/>
      <c r="HDX9" s="473"/>
      <c r="HDY9" s="473"/>
      <c r="HDZ9" s="473"/>
      <c r="HEA9" s="473"/>
      <c r="HEB9" s="473"/>
      <c r="HEC9" s="473"/>
      <c r="HED9" s="473"/>
      <c r="HEE9" s="473"/>
      <c r="HEF9" s="473"/>
      <c r="HEG9" s="473"/>
      <c r="HEH9" s="473"/>
      <c r="HEI9" s="473"/>
      <c r="HEJ9" s="473"/>
      <c r="HEK9" s="473"/>
      <c r="HEL9" s="473"/>
      <c r="HEM9" s="473"/>
      <c r="HEN9" s="473"/>
      <c r="HEO9" s="473"/>
      <c r="HEP9" s="473"/>
      <c r="HEQ9" s="473"/>
      <c r="HER9" s="473"/>
      <c r="HES9" s="473"/>
      <c r="HET9" s="473"/>
      <c r="HEU9" s="473"/>
      <c r="HEV9" s="473"/>
      <c r="HEW9" s="473"/>
      <c r="HEX9" s="473"/>
      <c r="HEY9" s="473"/>
      <c r="HEZ9" s="473"/>
      <c r="HFA9" s="473"/>
      <c r="HFB9" s="473"/>
      <c r="HFC9" s="473"/>
      <c r="HFD9" s="473"/>
      <c r="HFE9" s="473"/>
      <c r="HFF9" s="473"/>
      <c r="HFG9" s="473"/>
      <c r="HFH9" s="473"/>
      <c r="HFI9" s="473"/>
      <c r="HFJ9" s="473"/>
      <c r="HFK9" s="473"/>
      <c r="HFL9" s="473"/>
      <c r="HFM9" s="473"/>
      <c r="HFN9" s="473"/>
      <c r="HFO9" s="473"/>
      <c r="HFP9" s="473"/>
      <c r="HFQ9" s="473"/>
      <c r="HFR9" s="473"/>
      <c r="HFS9" s="473"/>
      <c r="HFT9" s="473"/>
      <c r="HFU9" s="473"/>
      <c r="HFV9" s="473"/>
      <c r="HFW9" s="473"/>
      <c r="HFX9" s="473"/>
      <c r="HFY9" s="473"/>
      <c r="HFZ9" s="473"/>
      <c r="HGA9" s="473"/>
      <c r="HGB9" s="473"/>
      <c r="HGC9" s="473"/>
      <c r="HGD9" s="473"/>
      <c r="HGE9" s="473"/>
      <c r="HGF9" s="473"/>
      <c r="HGG9" s="473"/>
      <c r="HGH9" s="473"/>
      <c r="HGI9" s="473"/>
      <c r="HGJ9" s="473"/>
      <c r="HGK9" s="473"/>
      <c r="HGL9" s="473"/>
      <c r="HGM9" s="473"/>
      <c r="HGN9" s="473"/>
      <c r="HGO9" s="473"/>
      <c r="HGP9" s="473"/>
      <c r="HGQ9" s="473"/>
      <c r="HGR9" s="473"/>
      <c r="HGS9" s="473"/>
      <c r="HGT9" s="473"/>
      <c r="HGU9" s="473"/>
      <c r="HGV9" s="473"/>
      <c r="HGW9" s="473"/>
      <c r="HGX9" s="473"/>
      <c r="HGY9" s="473"/>
      <c r="HGZ9" s="473"/>
      <c r="HHA9" s="473"/>
      <c r="HHB9" s="473"/>
      <c r="HHC9" s="473"/>
      <c r="HHD9" s="473"/>
      <c r="HHE9" s="473"/>
      <c r="HHF9" s="473"/>
      <c r="HHG9" s="473"/>
      <c r="HHH9" s="473"/>
      <c r="HHI9" s="473"/>
      <c r="HHJ9" s="473"/>
      <c r="HHK9" s="473"/>
      <c r="HHL9" s="473"/>
      <c r="HHM9" s="473"/>
      <c r="HHN9" s="473"/>
      <c r="HHO9" s="473"/>
      <c r="HHP9" s="473"/>
      <c r="HHQ9" s="473"/>
      <c r="HHR9" s="473"/>
      <c r="HHS9" s="473"/>
      <c r="HHT9" s="473"/>
      <c r="HHU9" s="473"/>
      <c r="HHV9" s="473"/>
      <c r="HHW9" s="473"/>
      <c r="HHX9" s="473"/>
      <c r="HHY9" s="473"/>
      <c r="HHZ9" s="473"/>
      <c r="HIA9" s="473"/>
      <c r="HIB9" s="473"/>
      <c r="HIC9" s="473"/>
      <c r="HID9" s="473"/>
      <c r="HIE9" s="473"/>
      <c r="HIF9" s="473"/>
      <c r="HIG9" s="473"/>
      <c r="HIH9" s="473"/>
      <c r="HII9" s="473"/>
      <c r="HIJ9" s="473"/>
      <c r="HIK9" s="473"/>
      <c r="HIL9" s="473"/>
      <c r="HIM9" s="473"/>
      <c r="HIN9" s="473"/>
      <c r="HIO9" s="473"/>
      <c r="HIP9" s="473"/>
      <c r="HIQ9" s="473"/>
      <c r="HIR9" s="473"/>
      <c r="HIS9" s="473"/>
      <c r="HIT9" s="473"/>
      <c r="HIU9" s="473"/>
      <c r="HIV9" s="473"/>
      <c r="HIW9" s="473"/>
      <c r="HIX9" s="473"/>
      <c r="HIY9" s="473"/>
      <c r="HIZ9" s="473"/>
      <c r="HJA9" s="473"/>
      <c r="HJB9" s="473"/>
      <c r="HJC9" s="473"/>
      <c r="HJD9" s="473"/>
      <c r="HJE9" s="473"/>
      <c r="HJF9" s="473"/>
      <c r="HJG9" s="473"/>
      <c r="HJH9" s="473"/>
      <c r="HJI9" s="473"/>
      <c r="HJJ9" s="473"/>
      <c r="HJK9" s="473"/>
      <c r="HJL9" s="473"/>
      <c r="HJM9" s="473"/>
      <c r="HJN9" s="473"/>
      <c r="HJO9" s="473"/>
      <c r="HJP9" s="473"/>
      <c r="HJQ9" s="473"/>
      <c r="HJR9" s="473"/>
      <c r="HJS9" s="473"/>
      <c r="HJT9" s="473"/>
      <c r="HJU9" s="473"/>
      <c r="HJV9" s="473"/>
      <c r="HJW9" s="473"/>
      <c r="HJX9" s="473"/>
      <c r="HJY9" s="473"/>
      <c r="HJZ9" s="473"/>
      <c r="HKA9" s="473"/>
      <c r="HKB9" s="473"/>
      <c r="HKC9" s="473"/>
      <c r="HKD9" s="473"/>
      <c r="HKE9" s="473"/>
      <c r="HKF9" s="473"/>
      <c r="HKG9" s="473"/>
      <c r="HKH9" s="473"/>
      <c r="HKI9" s="473"/>
      <c r="HKJ9" s="473"/>
      <c r="HKK9" s="473"/>
      <c r="HKL9" s="473"/>
      <c r="HKM9" s="473"/>
      <c r="HKN9" s="473"/>
      <c r="HKO9" s="473"/>
      <c r="HKP9" s="473"/>
      <c r="HKQ9" s="473"/>
      <c r="HKR9" s="473"/>
      <c r="HKS9" s="473"/>
      <c r="HKT9" s="473"/>
      <c r="HKU9" s="473"/>
      <c r="HKV9" s="473"/>
      <c r="HKW9" s="473"/>
      <c r="HKX9" s="473"/>
      <c r="HKY9" s="473"/>
      <c r="HKZ9" s="473"/>
      <c r="HLA9" s="473"/>
      <c r="HLB9" s="473"/>
      <c r="HLC9" s="473"/>
      <c r="HLD9" s="473"/>
      <c r="HLE9" s="473"/>
      <c r="HLF9" s="473"/>
      <c r="HLG9" s="473"/>
      <c r="HLH9" s="473"/>
      <c r="HLI9" s="473"/>
      <c r="HLJ9" s="473"/>
      <c r="HLK9" s="473"/>
      <c r="HLL9" s="473"/>
      <c r="HLM9" s="473"/>
      <c r="HLN9" s="473"/>
      <c r="HLO9" s="473"/>
      <c r="HLP9" s="473"/>
      <c r="HLQ9" s="473"/>
      <c r="HLR9" s="473"/>
      <c r="HLS9" s="473"/>
      <c r="HLT9" s="473"/>
      <c r="HLU9" s="473"/>
      <c r="HLV9" s="473"/>
      <c r="HLW9" s="473"/>
      <c r="HLX9" s="473"/>
      <c r="HLY9" s="473"/>
      <c r="HLZ9" s="473"/>
      <c r="HMA9" s="473"/>
      <c r="HMB9" s="473"/>
      <c r="HMC9" s="473"/>
      <c r="HMD9" s="473"/>
      <c r="HME9" s="473"/>
      <c r="HMF9" s="473"/>
      <c r="HMG9" s="473"/>
      <c r="HMH9" s="473"/>
      <c r="HMI9" s="473"/>
      <c r="HMJ9" s="473"/>
      <c r="HMK9" s="473"/>
      <c r="HML9" s="473"/>
      <c r="HMM9" s="473"/>
      <c r="HMN9" s="473"/>
      <c r="HMO9" s="473"/>
      <c r="HMP9" s="473"/>
      <c r="HMQ9" s="473"/>
      <c r="HMR9" s="473"/>
      <c r="HMS9" s="473"/>
      <c r="HMT9" s="473"/>
      <c r="HMU9" s="473"/>
      <c r="HMV9" s="473"/>
      <c r="HMW9" s="473"/>
      <c r="HMX9" s="473"/>
      <c r="HMY9" s="473"/>
      <c r="HMZ9" s="473"/>
      <c r="HNA9" s="473"/>
      <c r="HNB9" s="473"/>
      <c r="HNC9" s="473"/>
      <c r="HND9" s="473"/>
      <c r="HNE9" s="473"/>
      <c r="HNF9" s="473"/>
      <c r="HNG9" s="473"/>
      <c r="HNH9" s="473"/>
      <c r="HNI9" s="473"/>
      <c r="HNJ9" s="473"/>
      <c r="HNK9" s="473"/>
      <c r="HNL9" s="473"/>
      <c r="HNM9" s="473"/>
      <c r="HNN9" s="473"/>
      <c r="HNO9" s="473"/>
      <c r="HNP9" s="473"/>
      <c r="HNQ9" s="473"/>
      <c r="HNR9" s="473"/>
      <c r="HNS9" s="473"/>
      <c r="HNT9" s="473"/>
      <c r="HNU9" s="473"/>
      <c r="HNV9" s="473"/>
      <c r="HNW9" s="473"/>
      <c r="HNX9" s="473"/>
      <c r="HNY9" s="473"/>
      <c r="HNZ9" s="473"/>
      <c r="HOA9" s="473"/>
      <c r="HOB9" s="473"/>
      <c r="HOC9" s="473"/>
      <c r="HOD9" s="473"/>
      <c r="HOE9" s="473"/>
      <c r="HOF9" s="473"/>
      <c r="HOG9" s="473"/>
      <c r="HOH9" s="473"/>
      <c r="HOI9" s="473"/>
      <c r="HOJ9" s="473"/>
      <c r="HOK9" s="473"/>
      <c r="HOL9" s="473"/>
      <c r="HOM9" s="473"/>
      <c r="HON9" s="473"/>
      <c r="HOO9" s="473"/>
      <c r="HOP9" s="473"/>
      <c r="HOQ9" s="473"/>
      <c r="HOR9" s="473"/>
      <c r="HOS9" s="473"/>
      <c r="HOT9" s="473"/>
      <c r="HOU9" s="473"/>
      <c r="HOV9" s="473"/>
      <c r="HOW9" s="473"/>
      <c r="HOX9" s="473"/>
      <c r="HOY9" s="473"/>
      <c r="HOZ9" s="473"/>
      <c r="HPA9" s="473"/>
      <c r="HPB9" s="473"/>
      <c r="HPC9" s="473"/>
      <c r="HPD9" s="473"/>
      <c r="HPE9" s="473"/>
      <c r="HPF9" s="473"/>
      <c r="HPG9" s="473"/>
      <c r="HPH9" s="473"/>
      <c r="HPI9" s="473"/>
      <c r="HPJ9" s="473"/>
      <c r="HPK9" s="473"/>
      <c r="HPL9" s="473"/>
      <c r="HPM9" s="473"/>
      <c r="HPN9" s="473"/>
      <c r="HPO9" s="473"/>
      <c r="HPP9" s="473"/>
      <c r="HPQ9" s="473"/>
      <c r="HPR9" s="473"/>
      <c r="HPS9" s="473"/>
      <c r="HPT9" s="473"/>
      <c r="HPU9" s="473"/>
      <c r="HPV9" s="473"/>
      <c r="HPW9" s="473"/>
      <c r="HPX9" s="473"/>
      <c r="HPY9" s="473"/>
      <c r="HPZ9" s="473"/>
      <c r="HQA9" s="473"/>
      <c r="HQB9" s="473"/>
      <c r="HQC9" s="473"/>
      <c r="HQD9" s="473"/>
      <c r="HQE9" s="473"/>
      <c r="HQF9" s="473"/>
      <c r="HQG9" s="473"/>
      <c r="HQH9" s="473"/>
      <c r="HQI9" s="473"/>
      <c r="HQJ9" s="473"/>
      <c r="HQK9" s="473"/>
      <c r="HQL9" s="473"/>
      <c r="HQM9" s="473"/>
      <c r="HQN9" s="473"/>
      <c r="HQO9" s="473"/>
      <c r="HQP9" s="473"/>
      <c r="HQQ9" s="473"/>
      <c r="HQR9" s="473"/>
      <c r="HQS9" s="473"/>
      <c r="HQT9" s="473"/>
      <c r="HQU9" s="473"/>
      <c r="HQV9" s="473"/>
      <c r="HQW9" s="473"/>
      <c r="HQX9" s="473"/>
      <c r="HQY9" s="473"/>
      <c r="HQZ9" s="473"/>
      <c r="HRA9" s="473"/>
      <c r="HRB9" s="473"/>
      <c r="HRC9" s="473"/>
      <c r="HRD9" s="473"/>
      <c r="HRE9" s="473"/>
      <c r="HRF9" s="473"/>
      <c r="HRG9" s="473"/>
      <c r="HRH9" s="473"/>
      <c r="HRI9" s="473"/>
      <c r="HRJ9" s="473"/>
      <c r="HRK9" s="473"/>
      <c r="HRL9" s="473"/>
      <c r="HRM9" s="473"/>
      <c r="HRN9" s="473"/>
      <c r="HRO9" s="473"/>
      <c r="HRP9" s="473"/>
      <c r="HRQ9" s="473"/>
      <c r="HRR9" s="473"/>
      <c r="HRS9" s="473"/>
      <c r="HRT9" s="473"/>
      <c r="HRU9" s="473"/>
      <c r="HRV9" s="473"/>
      <c r="HRW9" s="473"/>
      <c r="HRX9" s="473"/>
      <c r="HRY9" s="473"/>
      <c r="HRZ9" s="473"/>
      <c r="HSA9" s="473"/>
      <c r="HSB9" s="473"/>
      <c r="HSC9" s="473"/>
      <c r="HSD9" s="473"/>
      <c r="HSE9" s="473"/>
      <c r="HSF9" s="473"/>
      <c r="HSG9" s="473"/>
      <c r="HSH9" s="473"/>
      <c r="HSI9" s="473"/>
      <c r="HSJ9" s="473"/>
      <c r="HSK9" s="473"/>
      <c r="HSL9" s="473"/>
      <c r="HSM9" s="473"/>
      <c r="HSN9" s="473"/>
      <c r="HSO9" s="473"/>
      <c r="HSP9" s="473"/>
      <c r="HSQ9" s="473"/>
      <c r="HSR9" s="473"/>
      <c r="HSS9" s="473"/>
      <c r="HST9" s="473"/>
      <c r="HSU9" s="473"/>
      <c r="HSV9" s="473"/>
      <c r="HSW9" s="473"/>
      <c r="HSX9" s="473"/>
      <c r="HSY9" s="473"/>
      <c r="HSZ9" s="473"/>
      <c r="HTA9" s="473"/>
      <c r="HTB9" s="473"/>
      <c r="HTC9" s="473"/>
      <c r="HTD9" s="473"/>
      <c r="HTE9" s="473"/>
      <c r="HTF9" s="473"/>
      <c r="HTG9" s="473"/>
      <c r="HTH9" s="473"/>
      <c r="HTI9" s="473"/>
      <c r="HTJ9" s="473"/>
      <c r="HTK9" s="473"/>
      <c r="HTL9" s="473"/>
      <c r="HTM9" s="473"/>
      <c r="HTN9" s="473"/>
      <c r="HTO9" s="473"/>
      <c r="HTP9" s="473"/>
      <c r="HTQ9" s="473"/>
      <c r="HTR9" s="473"/>
      <c r="HTS9" s="473"/>
      <c r="HTT9" s="473"/>
      <c r="HTU9" s="473"/>
      <c r="HTV9" s="473"/>
      <c r="HTW9" s="473"/>
      <c r="HTX9" s="473"/>
      <c r="HTY9" s="473"/>
      <c r="HTZ9" s="473"/>
      <c r="HUA9" s="473"/>
      <c r="HUB9" s="473"/>
      <c r="HUC9" s="473"/>
      <c r="HUD9" s="473"/>
      <c r="HUE9" s="473"/>
      <c r="HUF9" s="473"/>
      <c r="HUG9" s="473"/>
      <c r="HUH9" s="473"/>
      <c r="HUI9" s="473"/>
      <c r="HUJ9" s="473"/>
      <c r="HUK9" s="473"/>
      <c r="HUL9" s="473"/>
      <c r="HUM9" s="473"/>
      <c r="HUN9" s="473"/>
      <c r="HUO9" s="473"/>
      <c r="HUP9" s="473"/>
      <c r="HUQ9" s="473"/>
      <c r="HUR9" s="473"/>
      <c r="HUS9" s="473"/>
      <c r="HUT9" s="473"/>
      <c r="HUU9" s="473"/>
      <c r="HUV9" s="473"/>
      <c r="HUW9" s="473"/>
      <c r="HUX9" s="473"/>
      <c r="HUY9" s="473"/>
      <c r="HUZ9" s="473"/>
      <c r="HVA9" s="473"/>
      <c r="HVB9" s="473"/>
      <c r="HVC9" s="473"/>
      <c r="HVD9" s="473"/>
      <c r="HVE9" s="473"/>
      <c r="HVF9" s="473"/>
      <c r="HVG9" s="473"/>
      <c r="HVH9" s="473"/>
      <c r="HVI9" s="473"/>
      <c r="HVJ9" s="473"/>
      <c r="HVK9" s="473"/>
      <c r="HVL9" s="473"/>
      <c r="HVM9" s="473"/>
      <c r="HVN9" s="473"/>
      <c r="HVO9" s="473"/>
      <c r="HVP9" s="473"/>
      <c r="HVQ9" s="473"/>
      <c r="HVR9" s="473"/>
      <c r="HVS9" s="473"/>
      <c r="HVT9" s="473"/>
      <c r="HVU9" s="473"/>
      <c r="HVV9" s="473"/>
      <c r="HVW9" s="473"/>
      <c r="HVX9" s="473"/>
      <c r="HVY9" s="473"/>
      <c r="HVZ9" s="473"/>
      <c r="HWA9" s="473"/>
      <c r="HWB9" s="473"/>
      <c r="HWC9" s="473"/>
      <c r="HWD9" s="473"/>
      <c r="HWE9" s="473"/>
      <c r="HWF9" s="473"/>
      <c r="HWG9" s="473"/>
      <c r="HWH9" s="473"/>
      <c r="HWI9" s="473"/>
      <c r="HWJ9" s="473"/>
      <c r="HWK9" s="473"/>
      <c r="HWL9" s="473"/>
      <c r="HWM9" s="473"/>
      <c r="HWN9" s="473"/>
      <c r="HWO9" s="473"/>
      <c r="HWP9" s="473"/>
      <c r="HWQ9" s="473"/>
      <c r="HWR9" s="473"/>
      <c r="HWS9" s="473"/>
      <c r="HWT9" s="473"/>
      <c r="HWU9" s="473"/>
      <c r="HWV9" s="473"/>
      <c r="HWW9" s="473"/>
      <c r="HWX9" s="473"/>
      <c r="HWY9" s="473"/>
      <c r="HWZ9" s="473"/>
      <c r="HXA9" s="473"/>
      <c r="HXB9" s="473"/>
      <c r="HXC9" s="473"/>
      <c r="HXD9" s="473"/>
      <c r="HXE9" s="473"/>
      <c r="HXF9" s="473"/>
      <c r="HXG9" s="473"/>
      <c r="HXH9" s="473"/>
      <c r="HXI9" s="473"/>
      <c r="HXJ9" s="473"/>
      <c r="HXK9" s="473"/>
      <c r="HXL9" s="473"/>
      <c r="HXM9" s="473"/>
      <c r="HXN9" s="473"/>
      <c r="HXO9" s="473"/>
      <c r="HXP9" s="473"/>
      <c r="HXQ9" s="473"/>
      <c r="HXR9" s="473"/>
      <c r="HXS9" s="473"/>
      <c r="HXT9" s="473"/>
      <c r="HXU9" s="473"/>
      <c r="HXV9" s="473"/>
      <c r="HXW9" s="473"/>
      <c r="HXX9" s="473"/>
      <c r="HXY9" s="473"/>
      <c r="HXZ9" s="473"/>
      <c r="HYA9" s="473"/>
      <c r="HYB9" s="473"/>
      <c r="HYC9" s="473"/>
      <c r="HYD9" s="473"/>
      <c r="HYE9" s="473"/>
      <c r="HYF9" s="473"/>
      <c r="HYG9" s="473"/>
      <c r="HYH9" s="473"/>
      <c r="HYI9" s="473"/>
      <c r="HYJ9" s="473"/>
      <c r="HYK9" s="473"/>
      <c r="HYL9" s="473"/>
      <c r="HYM9" s="473"/>
      <c r="HYN9" s="473"/>
      <c r="HYO9" s="473"/>
      <c r="HYP9" s="473"/>
      <c r="HYQ9" s="473"/>
      <c r="HYR9" s="473"/>
      <c r="HYS9" s="473"/>
      <c r="HYT9" s="473"/>
      <c r="HYU9" s="473"/>
      <c r="HYV9" s="473"/>
      <c r="HYW9" s="473"/>
      <c r="HYX9" s="473"/>
      <c r="HYY9" s="473"/>
      <c r="HYZ9" s="473"/>
      <c r="HZA9" s="473"/>
      <c r="HZB9" s="473"/>
      <c r="HZC9" s="473"/>
      <c r="HZD9" s="473"/>
      <c r="HZE9" s="473"/>
      <c r="HZF9" s="473"/>
      <c r="HZG9" s="473"/>
      <c r="HZH9" s="473"/>
      <c r="HZI9" s="473"/>
      <c r="HZJ9" s="473"/>
      <c r="HZK9" s="473"/>
      <c r="HZL9" s="473"/>
      <c r="HZM9" s="473"/>
      <c r="HZN9" s="473"/>
      <c r="HZO9" s="473"/>
      <c r="HZP9" s="473"/>
      <c r="HZQ9" s="473"/>
      <c r="HZR9" s="473"/>
      <c r="HZS9" s="473"/>
      <c r="HZT9" s="473"/>
      <c r="HZU9" s="473"/>
      <c r="HZV9" s="473"/>
      <c r="HZW9" s="473"/>
      <c r="HZX9" s="473"/>
      <c r="HZY9" s="473"/>
      <c r="HZZ9" s="473"/>
      <c r="IAA9" s="473"/>
      <c r="IAB9" s="473"/>
      <c r="IAC9" s="473"/>
      <c r="IAD9" s="473"/>
      <c r="IAE9" s="473"/>
      <c r="IAF9" s="473"/>
      <c r="IAG9" s="473"/>
      <c r="IAH9" s="473"/>
      <c r="IAI9" s="473"/>
      <c r="IAJ9" s="473"/>
      <c r="IAK9" s="473"/>
      <c r="IAL9" s="473"/>
      <c r="IAM9" s="473"/>
      <c r="IAN9" s="473"/>
      <c r="IAO9" s="473"/>
      <c r="IAP9" s="473"/>
      <c r="IAQ9" s="473"/>
      <c r="IAR9" s="473"/>
      <c r="IAS9" s="473"/>
      <c r="IAT9" s="473"/>
      <c r="IAU9" s="473"/>
      <c r="IAV9" s="473"/>
      <c r="IAW9" s="473"/>
      <c r="IAX9" s="473"/>
      <c r="IAY9" s="473"/>
      <c r="IAZ9" s="473"/>
      <c r="IBA9" s="473"/>
      <c r="IBB9" s="473"/>
      <c r="IBC9" s="473"/>
      <c r="IBD9" s="473"/>
      <c r="IBE9" s="473"/>
      <c r="IBF9" s="473"/>
      <c r="IBG9" s="473"/>
      <c r="IBH9" s="473"/>
      <c r="IBI9" s="473"/>
      <c r="IBJ9" s="473"/>
      <c r="IBK9" s="473"/>
      <c r="IBL9" s="473"/>
      <c r="IBM9" s="473"/>
      <c r="IBN9" s="473"/>
      <c r="IBO9" s="473"/>
      <c r="IBP9" s="473"/>
      <c r="IBQ9" s="473"/>
      <c r="IBR9" s="473"/>
      <c r="IBS9" s="473"/>
      <c r="IBT9" s="473"/>
      <c r="IBU9" s="473"/>
      <c r="IBV9" s="473"/>
      <c r="IBW9" s="473"/>
      <c r="IBX9" s="473"/>
      <c r="IBY9" s="473"/>
      <c r="IBZ9" s="473"/>
      <c r="ICA9" s="473"/>
      <c r="ICB9" s="473"/>
      <c r="ICC9" s="473"/>
      <c r="ICD9" s="473"/>
      <c r="ICE9" s="473"/>
      <c r="ICF9" s="473"/>
      <c r="ICG9" s="473"/>
      <c r="ICH9" s="473"/>
      <c r="ICI9" s="473"/>
      <c r="ICJ9" s="473"/>
      <c r="ICK9" s="473"/>
      <c r="ICL9" s="473"/>
      <c r="ICM9" s="473"/>
      <c r="ICN9" s="473"/>
      <c r="ICO9" s="473"/>
      <c r="ICP9" s="473"/>
      <c r="ICQ9" s="473"/>
      <c r="ICR9" s="473"/>
      <c r="ICS9" s="473"/>
      <c r="ICT9" s="473"/>
      <c r="ICU9" s="473"/>
      <c r="ICV9" s="473"/>
      <c r="ICW9" s="473"/>
      <c r="ICX9" s="473"/>
      <c r="ICY9" s="473"/>
      <c r="ICZ9" s="473"/>
      <c r="IDA9" s="473"/>
      <c r="IDB9" s="473"/>
      <c r="IDC9" s="473"/>
      <c r="IDD9" s="473"/>
      <c r="IDE9" s="473"/>
      <c r="IDF9" s="473"/>
      <c r="IDG9" s="473"/>
      <c r="IDH9" s="473"/>
      <c r="IDI9" s="473"/>
      <c r="IDJ9" s="473"/>
      <c r="IDK9" s="473"/>
      <c r="IDL9" s="473"/>
      <c r="IDM9" s="473"/>
      <c r="IDN9" s="473"/>
      <c r="IDO9" s="473"/>
      <c r="IDP9" s="473"/>
      <c r="IDQ9" s="473"/>
      <c r="IDR9" s="473"/>
      <c r="IDS9" s="473"/>
      <c r="IDT9" s="473"/>
      <c r="IDU9" s="473"/>
      <c r="IDV9" s="473"/>
      <c r="IDW9" s="473"/>
      <c r="IDX9" s="473"/>
      <c r="IDY9" s="473"/>
      <c r="IDZ9" s="473"/>
      <c r="IEA9" s="473"/>
      <c r="IEB9" s="473"/>
      <c r="IEC9" s="473"/>
      <c r="IED9" s="473"/>
      <c r="IEE9" s="473"/>
      <c r="IEF9" s="473"/>
      <c r="IEG9" s="473"/>
      <c r="IEH9" s="473"/>
      <c r="IEI9" s="473"/>
      <c r="IEJ9" s="473"/>
      <c r="IEK9" s="473"/>
      <c r="IEL9" s="473"/>
      <c r="IEM9" s="473"/>
      <c r="IEN9" s="473"/>
      <c r="IEO9" s="473"/>
      <c r="IEP9" s="473"/>
      <c r="IEQ9" s="473"/>
      <c r="IER9" s="473"/>
      <c r="IES9" s="473"/>
      <c r="IET9" s="473"/>
      <c r="IEU9" s="473"/>
      <c r="IEV9" s="473"/>
      <c r="IEW9" s="473"/>
      <c r="IEX9" s="473"/>
      <c r="IEY9" s="473"/>
      <c r="IEZ9" s="473"/>
      <c r="IFA9" s="473"/>
      <c r="IFB9" s="473"/>
      <c r="IFC9" s="473"/>
      <c r="IFD9" s="473"/>
      <c r="IFE9" s="473"/>
      <c r="IFF9" s="473"/>
      <c r="IFG9" s="473"/>
      <c r="IFH9" s="473"/>
      <c r="IFI9" s="473"/>
      <c r="IFJ9" s="473"/>
      <c r="IFK9" s="473"/>
      <c r="IFL9" s="473"/>
      <c r="IFM9" s="473"/>
      <c r="IFN9" s="473"/>
      <c r="IFO9" s="473"/>
      <c r="IFP9" s="473"/>
      <c r="IFQ9" s="473"/>
      <c r="IFR9" s="473"/>
      <c r="IFS9" s="473"/>
      <c r="IFT9" s="473"/>
      <c r="IFU9" s="473"/>
      <c r="IFV9" s="473"/>
      <c r="IFW9" s="473"/>
      <c r="IFX9" s="473"/>
      <c r="IFY9" s="473"/>
      <c r="IFZ9" s="473"/>
      <c r="IGA9" s="473"/>
      <c r="IGB9" s="473"/>
      <c r="IGC9" s="473"/>
      <c r="IGD9" s="473"/>
      <c r="IGE9" s="473"/>
      <c r="IGF9" s="473"/>
      <c r="IGG9" s="473"/>
      <c r="IGH9" s="473"/>
      <c r="IGI9" s="473"/>
      <c r="IGJ9" s="473"/>
      <c r="IGK9" s="473"/>
      <c r="IGL9" s="473"/>
      <c r="IGM9" s="473"/>
      <c r="IGN9" s="473"/>
      <c r="IGO9" s="473"/>
      <c r="IGP9" s="473"/>
      <c r="IGQ9" s="473"/>
      <c r="IGR9" s="473"/>
      <c r="IGS9" s="473"/>
      <c r="IGT9" s="473"/>
      <c r="IGU9" s="473"/>
      <c r="IGV9" s="473"/>
      <c r="IGW9" s="473"/>
      <c r="IGX9" s="473"/>
      <c r="IGY9" s="473"/>
      <c r="IGZ9" s="473"/>
      <c r="IHA9" s="473"/>
      <c r="IHB9" s="473"/>
      <c r="IHC9" s="473"/>
      <c r="IHD9" s="473"/>
      <c r="IHE9" s="473"/>
      <c r="IHF9" s="473"/>
      <c r="IHG9" s="473"/>
      <c r="IHH9" s="473"/>
      <c r="IHI9" s="473"/>
      <c r="IHJ9" s="473"/>
      <c r="IHK9" s="473"/>
      <c r="IHL9" s="473"/>
      <c r="IHM9" s="473"/>
      <c r="IHN9" s="473"/>
      <c r="IHO9" s="473"/>
      <c r="IHP9" s="473"/>
      <c r="IHQ9" s="473"/>
      <c r="IHR9" s="473"/>
      <c r="IHS9" s="473"/>
      <c r="IHT9" s="473"/>
      <c r="IHU9" s="473"/>
      <c r="IHV9" s="473"/>
      <c r="IHW9" s="473"/>
      <c r="IHX9" s="473"/>
      <c r="IHY9" s="473"/>
      <c r="IHZ9" s="473"/>
      <c r="IIA9" s="473"/>
      <c r="IIB9" s="473"/>
      <c r="IIC9" s="473"/>
      <c r="IID9" s="473"/>
      <c r="IIE9" s="473"/>
      <c r="IIF9" s="473"/>
      <c r="IIG9" s="473"/>
      <c r="IIH9" s="473"/>
      <c r="III9" s="473"/>
      <c r="IIJ9" s="473"/>
      <c r="IIK9" s="473"/>
      <c r="IIL9" s="473"/>
      <c r="IIM9" s="473"/>
      <c r="IIN9" s="473"/>
      <c r="IIO9" s="473"/>
      <c r="IIP9" s="473"/>
      <c r="IIQ9" s="473"/>
      <c r="IIR9" s="473"/>
      <c r="IIS9" s="473"/>
      <c r="IIT9" s="473"/>
      <c r="IIU9" s="473"/>
      <c r="IIV9" s="473"/>
      <c r="IIW9" s="473"/>
      <c r="IIX9" s="473"/>
      <c r="IIY9" s="473"/>
      <c r="IIZ9" s="473"/>
      <c r="IJA9" s="473"/>
      <c r="IJB9" s="473"/>
      <c r="IJC9" s="473"/>
      <c r="IJD9" s="473"/>
      <c r="IJE9" s="473"/>
      <c r="IJF9" s="473"/>
      <c r="IJG9" s="473"/>
      <c r="IJH9" s="473"/>
      <c r="IJI9" s="473"/>
      <c r="IJJ9" s="473"/>
      <c r="IJK9" s="473"/>
      <c r="IJL9" s="473"/>
      <c r="IJM9" s="473"/>
      <c r="IJN9" s="473"/>
      <c r="IJO9" s="473"/>
      <c r="IJP9" s="473"/>
      <c r="IJQ9" s="473"/>
      <c r="IJR9" s="473"/>
      <c r="IJS9" s="473"/>
      <c r="IJT9" s="473"/>
      <c r="IJU9" s="473"/>
      <c r="IJV9" s="473"/>
      <c r="IJW9" s="473"/>
      <c r="IJX9" s="473"/>
      <c r="IJY9" s="473"/>
      <c r="IJZ9" s="473"/>
      <c r="IKA9" s="473"/>
      <c r="IKB9" s="473"/>
      <c r="IKC9" s="473"/>
      <c r="IKD9" s="473"/>
      <c r="IKE9" s="473"/>
      <c r="IKF9" s="473"/>
      <c r="IKG9" s="473"/>
      <c r="IKH9" s="473"/>
      <c r="IKI9" s="473"/>
      <c r="IKJ9" s="473"/>
      <c r="IKK9" s="473"/>
      <c r="IKL9" s="473"/>
      <c r="IKM9" s="473"/>
      <c r="IKN9" s="473"/>
      <c r="IKO9" s="473"/>
      <c r="IKP9" s="473"/>
      <c r="IKQ9" s="473"/>
      <c r="IKR9" s="473"/>
      <c r="IKS9" s="473"/>
      <c r="IKT9" s="473"/>
      <c r="IKU9" s="473"/>
      <c r="IKV9" s="473"/>
      <c r="IKW9" s="473"/>
      <c r="IKX9" s="473"/>
      <c r="IKY9" s="473"/>
      <c r="IKZ9" s="473"/>
      <c r="ILA9" s="473"/>
      <c r="ILB9" s="473"/>
      <c r="ILC9" s="473"/>
      <c r="ILD9" s="473"/>
      <c r="ILE9" s="473"/>
      <c r="ILF9" s="473"/>
      <c r="ILG9" s="473"/>
      <c r="ILH9" s="473"/>
      <c r="ILI9" s="473"/>
      <c r="ILJ9" s="473"/>
      <c r="ILK9" s="473"/>
      <c r="ILL9" s="473"/>
      <c r="ILM9" s="473"/>
      <c r="ILN9" s="473"/>
      <c r="ILO9" s="473"/>
      <c r="ILP9" s="473"/>
      <c r="ILQ9" s="473"/>
      <c r="ILR9" s="473"/>
      <c r="ILS9" s="473"/>
      <c r="ILT9" s="473"/>
      <c r="ILU9" s="473"/>
      <c r="ILV9" s="473"/>
      <c r="ILW9" s="473"/>
      <c r="ILX9" s="473"/>
      <c r="ILY9" s="473"/>
      <c r="ILZ9" s="473"/>
      <c r="IMA9" s="473"/>
      <c r="IMB9" s="473"/>
      <c r="IMC9" s="473"/>
      <c r="IMD9" s="473"/>
      <c r="IME9" s="473"/>
      <c r="IMF9" s="473"/>
      <c r="IMG9" s="473"/>
      <c r="IMH9" s="473"/>
      <c r="IMI9" s="473"/>
      <c r="IMJ9" s="473"/>
      <c r="IMK9" s="473"/>
      <c r="IML9" s="473"/>
      <c r="IMM9" s="473"/>
      <c r="IMN9" s="473"/>
      <c r="IMO9" s="473"/>
      <c r="IMP9" s="473"/>
      <c r="IMQ9" s="473"/>
      <c r="IMR9" s="473"/>
      <c r="IMS9" s="473"/>
      <c r="IMT9" s="473"/>
      <c r="IMU9" s="473"/>
      <c r="IMV9" s="473"/>
      <c r="IMW9" s="473"/>
      <c r="IMX9" s="473"/>
      <c r="IMY9" s="473"/>
      <c r="IMZ9" s="473"/>
      <c r="INA9" s="473"/>
      <c r="INB9" s="473"/>
      <c r="INC9" s="473"/>
      <c r="IND9" s="473"/>
      <c r="INE9" s="473"/>
      <c r="INF9" s="473"/>
      <c r="ING9" s="473"/>
      <c r="INH9" s="473"/>
      <c r="INI9" s="473"/>
      <c r="INJ9" s="473"/>
      <c r="INK9" s="473"/>
      <c r="INL9" s="473"/>
      <c r="INM9" s="473"/>
      <c r="INN9" s="473"/>
      <c r="INO9" s="473"/>
      <c r="INP9" s="473"/>
      <c r="INQ9" s="473"/>
      <c r="INR9" s="473"/>
      <c r="INS9" s="473"/>
      <c r="INT9" s="473"/>
      <c r="INU9" s="473"/>
      <c r="INV9" s="473"/>
      <c r="INW9" s="473"/>
      <c r="INX9" s="473"/>
      <c r="INY9" s="473"/>
      <c r="INZ9" s="473"/>
      <c r="IOA9" s="473"/>
      <c r="IOB9" s="473"/>
      <c r="IOC9" s="473"/>
      <c r="IOD9" s="473"/>
      <c r="IOE9" s="473"/>
      <c r="IOF9" s="473"/>
      <c r="IOG9" s="473"/>
      <c r="IOH9" s="473"/>
      <c r="IOI9" s="473"/>
      <c r="IOJ9" s="473"/>
      <c r="IOK9" s="473"/>
      <c r="IOL9" s="473"/>
      <c r="IOM9" s="473"/>
      <c r="ION9" s="473"/>
      <c r="IOO9" s="473"/>
      <c r="IOP9" s="473"/>
      <c r="IOQ9" s="473"/>
      <c r="IOR9" s="473"/>
      <c r="IOS9" s="473"/>
      <c r="IOT9" s="473"/>
      <c r="IOU9" s="473"/>
      <c r="IOV9" s="473"/>
      <c r="IOW9" s="473"/>
      <c r="IOX9" s="473"/>
      <c r="IOY9" s="473"/>
      <c r="IOZ9" s="473"/>
      <c r="IPA9" s="473"/>
      <c r="IPB9" s="473"/>
      <c r="IPC9" s="473"/>
      <c r="IPD9" s="473"/>
      <c r="IPE9" s="473"/>
      <c r="IPF9" s="473"/>
      <c r="IPG9" s="473"/>
      <c r="IPH9" s="473"/>
      <c r="IPI9" s="473"/>
      <c r="IPJ9" s="473"/>
      <c r="IPK9" s="473"/>
      <c r="IPL9" s="473"/>
      <c r="IPM9" s="473"/>
      <c r="IPN9" s="473"/>
      <c r="IPO9" s="473"/>
      <c r="IPP9" s="473"/>
      <c r="IPQ9" s="473"/>
      <c r="IPR9" s="473"/>
      <c r="IPS9" s="473"/>
      <c r="IPT9" s="473"/>
      <c r="IPU9" s="473"/>
      <c r="IPV9" s="473"/>
      <c r="IPW9" s="473"/>
      <c r="IPX9" s="473"/>
      <c r="IPY9" s="473"/>
      <c r="IPZ9" s="473"/>
      <c r="IQA9" s="473"/>
      <c r="IQB9" s="473"/>
      <c r="IQC9" s="473"/>
      <c r="IQD9" s="473"/>
      <c r="IQE9" s="473"/>
      <c r="IQF9" s="473"/>
      <c r="IQG9" s="473"/>
      <c r="IQH9" s="473"/>
      <c r="IQI9" s="473"/>
      <c r="IQJ9" s="473"/>
      <c r="IQK9" s="473"/>
      <c r="IQL9" s="473"/>
      <c r="IQM9" s="473"/>
      <c r="IQN9" s="473"/>
      <c r="IQO9" s="473"/>
      <c r="IQP9" s="473"/>
      <c r="IQQ9" s="473"/>
      <c r="IQR9" s="473"/>
      <c r="IQS9" s="473"/>
      <c r="IQT9" s="473"/>
      <c r="IQU9" s="473"/>
      <c r="IQV9" s="473"/>
      <c r="IQW9" s="473"/>
      <c r="IQX9" s="473"/>
      <c r="IQY9" s="473"/>
      <c r="IQZ9" s="473"/>
      <c r="IRA9" s="473"/>
      <c r="IRB9" s="473"/>
      <c r="IRC9" s="473"/>
      <c r="IRD9" s="473"/>
      <c r="IRE9" s="473"/>
      <c r="IRF9" s="473"/>
      <c r="IRG9" s="473"/>
      <c r="IRH9" s="473"/>
      <c r="IRI9" s="473"/>
      <c r="IRJ9" s="473"/>
      <c r="IRK9" s="473"/>
      <c r="IRL9" s="473"/>
      <c r="IRM9" s="473"/>
      <c r="IRN9" s="473"/>
      <c r="IRO9" s="473"/>
      <c r="IRP9" s="473"/>
      <c r="IRQ9" s="473"/>
      <c r="IRR9" s="473"/>
      <c r="IRS9" s="473"/>
      <c r="IRT9" s="473"/>
      <c r="IRU9" s="473"/>
      <c r="IRV9" s="473"/>
      <c r="IRW9" s="473"/>
      <c r="IRX9" s="473"/>
      <c r="IRY9" s="473"/>
      <c r="IRZ9" s="473"/>
      <c r="ISA9" s="473"/>
      <c r="ISB9" s="473"/>
      <c r="ISC9" s="473"/>
      <c r="ISD9" s="473"/>
      <c r="ISE9" s="473"/>
      <c r="ISF9" s="473"/>
      <c r="ISG9" s="473"/>
      <c r="ISH9" s="473"/>
      <c r="ISI9" s="473"/>
      <c r="ISJ9" s="473"/>
      <c r="ISK9" s="473"/>
      <c r="ISL9" s="473"/>
      <c r="ISM9" s="473"/>
      <c r="ISN9" s="473"/>
      <c r="ISO9" s="473"/>
      <c r="ISP9" s="473"/>
      <c r="ISQ9" s="473"/>
      <c r="ISR9" s="473"/>
      <c r="ISS9" s="473"/>
      <c r="IST9" s="473"/>
      <c r="ISU9" s="473"/>
      <c r="ISV9" s="473"/>
      <c r="ISW9" s="473"/>
      <c r="ISX9" s="473"/>
      <c r="ISY9" s="473"/>
      <c r="ISZ9" s="473"/>
      <c r="ITA9" s="473"/>
      <c r="ITB9" s="473"/>
      <c r="ITC9" s="473"/>
      <c r="ITD9" s="473"/>
      <c r="ITE9" s="473"/>
      <c r="ITF9" s="473"/>
      <c r="ITG9" s="473"/>
      <c r="ITH9" s="473"/>
      <c r="ITI9" s="473"/>
      <c r="ITJ9" s="473"/>
      <c r="ITK9" s="473"/>
      <c r="ITL9" s="473"/>
      <c r="ITM9" s="473"/>
      <c r="ITN9" s="473"/>
      <c r="ITO9" s="473"/>
      <c r="ITP9" s="473"/>
      <c r="ITQ9" s="473"/>
      <c r="ITR9" s="473"/>
      <c r="ITS9" s="473"/>
      <c r="ITT9" s="473"/>
      <c r="ITU9" s="473"/>
      <c r="ITV9" s="473"/>
      <c r="ITW9" s="473"/>
      <c r="ITX9" s="473"/>
      <c r="ITY9" s="473"/>
      <c r="ITZ9" s="473"/>
      <c r="IUA9" s="473"/>
      <c r="IUB9" s="473"/>
      <c r="IUC9" s="473"/>
      <c r="IUD9" s="473"/>
      <c r="IUE9" s="473"/>
      <c r="IUF9" s="473"/>
      <c r="IUG9" s="473"/>
      <c r="IUH9" s="473"/>
      <c r="IUI9" s="473"/>
      <c r="IUJ9" s="473"/>
      <c r="IUK9" s="473"/>
      <c r="IUL9" s="473"/>
      <c r="IUM9" s="473"/>
      <c r="IUN9" s="473"/>
      <c r="IUO9" s="473"/>
      <c r="IUP9" s="473"/>
      <c r="IUQ9" s="473"/>
      <c r="IUR9" s="473"/>
      <c r="IUS9" s="473"/>
      <c r="IUT9" s="473"/>
      <c r="IUU9" s="473"/>
      <c r="IUV9" s="473"/>
      <c r="IUW9" s="473"/>
      <c r="IUX9" s="473"/>
      <c r="IUY9" s="473"/>
      <c r="IUZ9" s="473"/>
      <c r="IVA9" s="473"/>
      <c r="IVB9" s="473"/>
      <c r="IVC9" s="473"/>
      <c r="IVD9" s="473"/>
      <c r="IVE9" s="473"/>
      <c r="IVF9" s="473"/>
      <c r="IVG9" s="473"/>
      <c r="IVH9" s="473"/>
      <c r="IVI9" s="473"/>
      <c r="IVJ9" s="473"/>
      <c r="IVK9" s="473"/>
      <c r="IVL9" s="473"/>
      <c r="IVM9" s="473"/>
      <c r="IVN9" s="473"/>
      <c r="IVO9" s="473"/>
      <c r="IVP9" s="473"/>
      <c r="IVQ9" s="473"/>
      <c r="IVR9" s="473"/>
      <c r="IVS9" s="473"/>
      <c r="IVT9" s="473"/>
      <c r="IVU9" s="473"/>
      <c r="IVV9" s="473"/>
      <c r="IVW9" s="473"/>
      <c r="IVX9" s="473"/>
      <c r="IVY9" s="473"/>
      <c r="IVZ9" s="473"/>
      <c r="IWA9" s="473"/>
      <c r="IWB9" s="473"/>
      <c r="IWC9" s="473"/>
      <c r="IWD9" s="473"/>
      <c r="IWE9" s="473"/>
      <c r="IWF9" s="473"/>
      <c r="IWG9" s="473"/>
      <c r="IWH9" s="473"/>
      <c r="IWI9" s="473"/>
      <c r="IWJ9" s="473"/>
      <c r="IWK9" s="473"/>
      <c r="IWL9" s="473"/>
      <c r="IWM9" s="473"/>
      <c r="IWN9" s="473"/>
      <c r="IWO9" s="473"/>
      <c r="IWP9" s="473"/>
      <c r="IWQ9" s="473"/>
      <c r="IWR9" s="473"/>
      <c r="IWS9" s="473"/>
      <c r="IWT9" s="473"/>
      <c r="IWU9" s="473"/>
      <c r="IWV9" s="473"/>
      <c r="IWW9" s="473"/>
      <c r="IWX9" s="473"/>
      <c r="IWY9" s="473"/>
      <c r="IWZ9" s="473"/>
      <c r="IXA9" s="473"/>
      <c r="IXB9" s="473"/>
      <c r="IXC9" s="473"/>
      <c r="IXD9" s="473"/>
      <c r="IXE9" s="473"/>
      <c r="IXF9" s="473"/>
      <c r="IXG9" s="473"/>
      <c r="IXH9" s="473"/>
      <c r="IXI9" s="473"/>
      <c r="IXJ9" s="473"/>
      <c r="IXK9" s="473"/>
      <c r="IXL9" s="473"/>
      <c r="IXM9" s="473"/>
      <c r="IXN9" s="473"/>
      <c r="IXO9" s="473"/>
      <c r="IXP9" s="473"/>
      <c r="IXQ9" s="473"/>
      <c r="IXR9" s="473"/>
      <c r="IXS9" s="473"/>
      <c r="IXT9" s="473"/>
      <c r="IXU9" s="473"/>
      <c r="IXV9" s="473"/>
      <c r="IXW9" s="473"/>
      <c r="IXX9" s="473"/>
      <c r="IXY9" s="473"/>
      <c r="IXZ9" s="473"/>
      <c r="IYA9" s="473"/>
      <c r="IYB9" s="473"/>
      <c r="IYC9" s="473"/>
      <c r="IYD9" s="473"/>
      <c r="IYE9" s="473"/>
      <c r="IYF9" s="473"/>
      <c r="IYG9" s="473"/>
      <c r="IYH9" s="473"/>
      <c r="IYI9" s="473"/>
      <c r="IYJ9" s="473"/>
      <c r="IYK9" s="473"/>
      <c r="IYL9" s="473"/>
      <c r="IYM9" s="473"/>
      <c r="IYN9" s="473"/>
      <c r="IYO9" s="473"/>
      <c r="IYP9" s="473"/>
      <c r="IYQ9" s="473"/>
      <c r="IYR9" s="473"/>
      <c r="IYS9" s="473"/>
      <c r="IYT9" s="473"/>
      <c r="IYU9" s="473"/>
      <c r="IYV9" s="473"/>
      <c r="IYW9" s="473"/>
      <c r="IYX9" s="473"/>
      <c r="IYY9" s="473"/>
      <c r="IYZ9" s="473"/>
      <c r="IZA9" s="473"/>
      <c r="IZB9" s="473"/>
      <c r="IZC9" s="473"/>
      <c r="IZD9" s="473"/>
      <c r="IZE9" s="473"/>
      <c r="IZF9" s="473"/>
      <c r="IZG9" s="473"/>
      <c r="IZH9" s="473"/>
      <c r="IZI9" s="473"/>
      <c r="IZJ9" s="473"/>
      <c r="IZK9" s="473"/>
      <c r="IZL9" s="473"/>
      <c r="IZM9" s="473"/>
      <c r="IZN9" s="473"/>
      <c r="IZO9" s="473"/>
      <c r="IZP9" s="473"/>
      <c r="IZQ9" s="473"/>
      <c r="IZR9" s="473"/>
      <c r="IZS9" s="473"/>
      <c r="IZT9" s="473"/>
      <c r="IZU9" s="473"/>
      <c r="IZV9" s="473"/>
      <c r="IZW9" s="473"/>
      <c r="IZX9" s="473"/>
      <c r="IZY9" s="473"/>
      <c r="IZZ9" s="473"/>
      <c r="JAA9" s="473"/>
      <c r="JAB9" s="473"/>
      <c r="JAC9" s="473"/>
      <c r="JAD9" s="473"/>
      <c r="JAE9" s="473"/>
      <c r="JAF9" s="473"/>
      <c r="JAG9" s="473"/>
      <c r="JAH9" s="473"/>
      <c r="JAI9" s="473"/>
      <c r="JAJ9" s="473"/>
      <c r="JAK9" s="473"/>
      <c r="JAL9" s="473"/>
      <c r="JAM9" s="473"/>
      <c r="JAN9" s="473"/>
      <c r="JAO9" s="473"/>
      <c r="JAP9" s="473"/>
      <c r="JAQ9" s="473"/>
      <c r="JAR9" s="473"/>
      <c r="JAS9" s="473"/>
      <c r="JAT9" s="473"/>
      <c r="JAU9" s="473"/>
      <c r="JAV9" s="473"/>
      <c r="JAW9" s="473"/>
      <c r="JAX9" s="473"/>
      <c r="JAY9" s="473"/>
      <c r="JAZ9" s="473"/>
      <c r="JBA9" s="473"/>
      <c r="JBB9" s="473"/>
      <c r="JBC9" s="473"/>
      <c r="JBD9" s="473"/>
      <c r="JBE9" s="473"/>
      <c r="JBF9" s="473"/>
      <c r="JBG9" s="473"/>
      <c r="JBH9" s="473"/>
      <c r="JBI9" s="473"/>
      <c r="JBJ9" s="473"/>
      <c r="JBK9" s="473"/>
      <c r="JBL9" s="473"/>
      <c r="JBM9" s="473"/>
      <c r="JBN9" s="473"/>
      <c r="JBO9" s="473"/>
      <c r="JBP9" s="473"/>
      <c r="JBQ9" s="473"/>
      <c r="JBR9" s="473"/>
      <c r="JBS9" s="473"/>
      <c r="JBT9" s="473"/>
      <c r="JBU9" s="473"/>
      <c r="JBV9" s="473"/>
      <c r="JBW9" s="473"/>
      <c r="JBX9" s="473"/>
      <c r="JBY9" s="473"/>
      <c r="JBZ9" s="473"/>
      <c r="JCA9" s="473"/>
      <c r="JCB9" s="473"/>
      <c r="JCC9" s="473"/>
      <c r="JCD9" s="473"/>
      <c r="JCE9" s="473"/>
      <c r="JCF9" s="473"/>
      <c r="JCG9" s="473"/>
      <c r="JCH9" s="473"/>
      <c r="JCI9" s="473"/>
      <c r="JCJ9" s="473"/>
      <c r="JCK9" s="473"/>
      <c r="JCL9" s="473"/>
      <c r="JCM9" s="473"/>
      <c r="JCN9" s="473"/>
      <c r="JCO9" s="473"/>
      <c r="JCP9" s="473"/>
      <c r="JCQ9" s="473"/>
      <c r="JCR9" s="473"/>
      <c r="JCS9" s="473"/>
      <c r="JCT9" s="473"/>
      <c r="JCU9" s="473"/>
      <c r="JCV9" s="473"/>
      <c r="JCW9" s="473"/>
      <c r="JCX9" s="473"/>
      <c r="JCY9" s="473"/>
      <c r="JCZ9" s="473"/>
      <c r="JDA9" s="473"/>
      <c r="JDB9" s="473"/>
      <c r="JDC9" s="473"/>
      <c r="JDD9" s="473"/>
      <c r="JDE9" s="473"/>
      <c r="JDF9" s="473"/>
      <c r="JDG9" s="473"/>
      <c r="JDH9" s="473"/>
      <c r="JDI9" s="473"/>
      <c r="JDJ9" s="473"/>
      <c r="JDK9" s="473"/>
      <c r="JDL9" s="473"/>
      <c r="JDM9" s="473"/>
      <c r="JDN9" s="473"/>
      <c r="JDO9" s="473"/>
      <c r="JDP9" s="473"/>
      <c r="JDQ9" s="473"/>
      <c r="JDR9" s="473"/>
      <c r="JDS9" s="473"/>
      <c r="JDT9" s="473"/>
      <c r="JDU9" s="473"/>
      <c r="JDV9" s="473"/>
      <c r="JDW9" s="473"/>
      <c r="JDX9" s="473"/>
      <c r="JDY9" s="473"/>
      <c r="JDZ9" s="473"/>
      <c r="JEA9" s="473"/>
      <c r="JEB9" s="473"/>
      <c r="JEC9" s="473"/>
      <c r="JED9" s="473"/>
      <c r="JEE9" s="473"/>
      <c r="JEF9" s="473"/>
      <c r="JEG9" s="473"/>
      <c r="JEH9" s="473"/>
      <c r="JEI9" s="473"/>
      <c r="JEJ9" s="473"/>
      <c r="JEK9" s="473"/>
      <c r="JEL9" s="473"/>
      <c r="JEM9" s="473"/>
      <c r="JEN9" s="473"/>
      <c r="JEO9" s="473"/>
      <c r="JEP9" s="473"/>
      <c r="JEQ9" s="473"/>
      <c r="JER9" s="473"/>
      <c r="JES9" s="473"/>
      <c r="JET9" s="473"/>
      <c r="JEU9" s="473"/>
      <c r="JEV9" s="473"/>
      <c r="JEW9" s="473"/>
      <c r="JEX9" s="473"/>
      <c r="JEY9" s="473"/>
      <c r="JEZ9" s="473"/>
      <c r="JFA9" s="473"/>
      <c r="JFB9" s="473"/>
      <c r="JFC9" s="473"/>
      <c r="JFD9" s="473"/>
      <c r="JFE9" s="473"/>
      <c r="JFF9" s="473"/>
      <c r="JFG9" s="473"/>
      <c r="JFH9" s="473"/>
      <c r="JFI9" s="473"/>
      <c r="JFJ9" s="473"/>
      <c r="JFK9" s="473"/>
      <c r="JFL9" s="473"/>
      <c r="JFM9" s="473"/>
      <c r="JFN9" s="473"/>
      <c r="JFO9" s="473"/>
      <c r="JFP9" s="473"/>
      <c r="JFQ9" s="473"/>
      <c r="JFR9" s="473"/>
      <c r="JFS9" s="473"/>
      <c r="JFT9" s="473"/>
      <c r="JFU9" s="473"/>
      <c r="JFV9" s="473"/>
      <c r="JFW9" s="473"/>
      <c r="JFX9" s="473"/>
      <c r="JFY9" s="473"/>
      <c r="JFZ9" s="473"/>
      <c r="JGA9" s="473"/>
      <c r="JGB9" s="473"/>
      <c r="JGC9" s="473"/>
      <c r="JGD9" s="473"/>
      <c r="JGE9" s="473"/>
      <c r="JGF9" s="473"/>
      <c r="JGG9" s="473"/>
      <c r="JGH9" s="473"/>
      <c r="JGI9" s="473"/>
      <c r="JGJ9" s="473"/>
      <c r="JGK9" s="473"/>
      <c r="JGL9" s="473"/>
      <c r="JGM9" s="473"/>
      <c r="JGN9" s="473"/>
      <c r="JGO9" s="473"/>
      <c r="JGP9" s="473"/>
      <c r="JGQ9" s="473"/>
      <c r="JGR9" s="473"/>
      <c r="JGS9" s="473"/>
      <c r="JGT9" s="473"/>
      <c r="JGU9" s="473"/>
      <c r="JGV9" s="473"/>
      <c r="JGW9" s="473"/>
      <c r="JGX9" s="473"/>
      <c r="JGY9" s="473"/>
      <c r="JGZ9" s="473"/>
      <c r="JHA9" s="473"/>
      <c r="JHB9" s="473"/>
      <c r="JHC9" s="473"/>
      <c r="JHD9" s="473"/>
      <c r="JHE9" s="473"/>
      <c r="JHF9" s="473"/>
      <c r="JHG9" s="473"/>
      <c r="JHH9" s="473"/>
      <c r="JHI9" s="473"/>
      <c r="JHJ9" s="473"/>
      <c r="JHK9" s="473"/>
      <c r="JHL9" s="473"/>
      <c r="JHM9" s="473"/>
      <c r="JHN9" s="473"/>
      <c r="JHO9" s="473"/>
      <c r="JHP9" s="473"/>
      <c r="JHQ9" s="473"/>
      <c r="JHR9" s="473"/>
      <c r="JHS9" s="473"/>
      <c r="JHT9" s="473"/>
      <c r="JHU9" s="473"/>
      <c r="JHV9" s="473"/>
      <c r="JHW9" s="473"/>
      <c r="JHX9" s="473"/>
      <c r="JHY9" s="473"/>
      <c r="JHZ9" s="473"/>
      <c r="JIA9" s="473"/>
      <c r="JIB9" s="473"/>
      <c r="JIC9" s="473"/>
      <c r="JID9" s="473"/>
      <c r="JIE9" s="473"/>
      <c r="JIF9" s="473"/>
      <c r="JIG9" s="473"/>
      <c r="JIH9" s="473"/>
      <c r="JII9" s="473"/>
      <c r="JIJ9" s="473"/>
      <c r="JIK9" s="473"/>
      <c r="JIL9" s="473"/>
      <c r="JIM9" s="473"/>
      <c r="JIN9" s="473"/>
      <c r="JIO9" s="473"/>
      <c r="JIP9" s="473"/>
      <c r="JIQ9" s="473"/>
      <c r="JIR9" s="473"/>
      <c r="JIS9" s="473"/>
      <c r="JIT9" s="473"/>
      <c r="JIU9" s="473"/>
      <c r="JIV9" s="473"/>
      <c r="JIW9" s="473"/>
      <c r="JIX9" s="473"/>
      <c r="JIY9" s="473"/>
      <c r="JIZ9" s="473"/>
      <c r="JJA9" s="473"/>
      <c r="JJB9" s="473"/>
      <c r="JJC9" s="473"/>
      <c r="JJD9" s="473"/>
      <c r="JJE9" s="473"/>
      <c r="JJF9" s="473"/>
      <c r="JJG9" s="473"/>
      <c r="JJH9" s="473"/>
      <c r="JJI9" s="473"/>
      <c r="JJJ9" s="473"/>
      <c r="JJK9" s="473"/>
      <c r="JJL9" s="473"/>
      <c r="JJM9" s="473"/>
      <c r="JJN9" s="473"/>
      <c r="JJO9" s="473"/>
      <c r="JJP9" s="473"/>
      <c r="JJQ9" s="473"/>
      <c r="JJR9" s="473"/>
      <c r="JJS9" s="473"/>
      <c r="JJT9" s="473"/>
      <c r="JJU9" s="473"/>
      <c r="JJV9" s="473"/>
      <c r="JJW9" s="473"/>
      <c r="JJX9" s="473"/>
      <c r="JJY9" s="473"/>
      <c r="JJZ9" s="473"/>
      <c r="JKA9" s="473"/>
      <c r="JKB9" s="473"/>
      <c r="JKC9" s="473"/>
      <c r="JKD9" s="473"/>
      <c r="JKE9" s="473"/>
      <c r="JKF9" s="473"/>
      <c r="JKG9" s="473"/>
      <c r="JKH9" s="473"/>
      <c r="JKI9" s="473"/>
      <c r="JKJ9" s="473"/>
      <c r="JKK9" s="473"/>
      <c r="JKL9" s="473"/>
      <c r="JKM9" s="473"/>
      <c r="JKN9" s="473"/>
      <c r="JKO9" s="473"/>
      <c r="JKP9" s="473"/>
      <c r="JKQ9" s="473"/>
      <c r="JKR9" s="473"/>
      <c r="JKS9" s="473"/>
      <c r="JKT9" s="473"/>
      <c r="JKU9" s="473"/>
      <c r="JKV9" s="473"/>
      <c r="JKW9" s="473"/>
      <c r="JKX9" s="473"/>
      <c r="JKY9" s="473"/>
      <c r="JKZ9" s="473"/>
      <c r="JLA9" s="473"/>
      <c r="JLB9" s="473"/>
      <c r="JLC9" s="473"/>
      <c r="JLD9" s="473"/>
      <c r="JLE9" s="473"/>
      <c r="JLF9" s="473"/>
      <c r="JLG9" s="473"/>
      <c r="JLH9" s="473"/>
      <c r="JLI9" s="473"/>
      <c r="JLJ9" s="473"/>
      <c r="JLK9" s="473"/>
      <c r="JLL9" s="473"/>
      <c r="JLM9" s="473"/>
      <c r="JLN9" s="473"/>
      <c r="JLO9" s="473"/>
      <c r="JLP9" s="473"/>
      <c r="JLQ9" s="473"/>
      <c r="JLR9" s="473"/>
      <c r="JLS9" s="473"/>
      <c r="JLT9" s="473"/>
      <c r="JLU9" s="473"/>
      <c r="JLV9" s="473"/>
      <c r="JLW9" s="473"/>
      <c r="JLX9" s="473"/>
      <c r="JLY9" s="473"/>
      <c r="JLZ9" s="473"/>
      <c r="JMA9" s="473"/>
      <c r="JMB9" s="473"/>
      <c r="JMC9" s="473"/>
      <c r="JMD9" s="473"/>
      <c r="JME9" s="473"/>
      <c r="JMF9" s="473"/>
      <c r="JMG9" s="473"/>
      <c r="JMH9" s="473"/>
      <c r="JMI9" s="473"/>
      <c r="JMJ9" s="473"/>
      <c r="JMK9" s="473"/>
      <c r="JML9" s="473"/>
      <c r="JMM9" s="473"/>
      <c r="JMN9" s="473"/>
      <c r="JMO9" s="473"/>
      <c r="JMP9" s="473"/>
      <c r="JMQ9" s="473"/>
      <c r="JMR9" s="473"/>
      <c r="JMS9" s="473"/>
      <c r="JMT9" s="473"/>
      <c r="JMU9" s="473"/>
      <c r="JMV9" s="473"/>
      <c r="JMW9" s="473"/>
      <c r="JMX9" s="473"/>
      <c r="JMY9" s="473"/>
      <c r="JMZ9" s="473"/>
      <c r="JNA9" s="473"/>
      <c r="JNB9" s="473"/>
      <c r="JNC9" s="473"/>
      <c r="JND9" s="473"/>
      <c r="JNE9" s="473"/>
      <c r="JNF9" s="473"/>
      <c r="JNG9" s="473"/>
      <c r="JNH9" s="473"/>
      <c r="JNI9" s="473"/>
      <c r="JNJ9" s="473"/>
      <c r="JNK9" s="473"/>
      <c r="JNL9" s="473"/>
      <c r="JNM9" s="473"/>
      <c r="JNN9" s="473"/>
      <c r="JNO9" s="473"/>
      <c r="JNP9" s="473"/>
      <c r="JNQ9" s="473"/>
      <c r="JNR9" s="473"/>
      <c r="JNS9" s="473"/>
      <c r="JNT9" s="473"/>
      <c r="JNU9" s="473"/>
      <c r="JNV9" s="473"/>
      <c r="JNW9" s="473"/>
      <c r="JNX9" s="473"/>
      <c r="JNY9" s="473"/>
      <c r="JNZ9" s="473"/>
      <c r="JOA9" s="473"/>
      <c r="JOB9" s="473"/>
      <c r="JOC9" s="473"/>
      <c r="JOD9" s="473"/>
      <c r="JOE9" s="473"/>
      <c r="JOF9" s="473"/>
      <c r="JOG9" s="473"/>
      <c r="JOH9" s="473"/>
      <c r="JOI9" s="473"/>
      <c r="JOJ9" s="473"/>
      <c r="JOK9" s="473"/>
      <c r="JOL9" s="473"/>
      <c r="JOM9" s="473"/>
      <c r="JON9" s="473"/>
      <c r="JOO9" s="473"/>
      <c r="JOP9" s="473"/>
      <c r="JOQ9" s="473"/>
      <c r="JOR9" s="473"/>
      <c r="JOS9" s="473"/>
      <c r="JOT9" s="473"/>
      <c r="JOU9" s="473"/>
      <c r="JOV9" s="473"/>
      <c r="JOW9" s="473"/>
      <c r="JOX9" s="473"/>
      <c r="JOY9" s="473"/>
      <c r="JOZ9" s="473"/>
      <c r="JPA9" s="473"/>
      <c r="JPB9" s="473"/>
      <c r="JPC9" s="473"/>
      <c r="JPD9" s="473"/>
      <c r="JPE9" s="473"/>
      <c r="JPF9" s="473"/>
      <c r="JPG9" s="473"/>
      <c r="JPH9" s="473"/>
      <c r="JPI9" s="473"/>
      <c r="JPJ9" s="473"/>
      <c r="JPK9" s="473"/>
      <c r="JPL9" s="473"/>
      <c r="JPM9" s="473"/>
      <c r="JPN9" s="473"/>
      <c r="JPO9" s="473"/>
      <c r="JPP9" s="473"/>
      <c r="JPQ9" s="473"/>
      <c r="JPR9" s="473"/>
      <c r="JPS9" s="473"/>
      <c r="JPT9" s="473"/>
      <c r="JPU9" s="473"/>
      <c r="JPV9" s="473"/>
      <c r="JPW9" s="473"/>
      <c r="JPX9" s="473"/>
      <c r="JPY9" s="473"/>
      <c r="JPZ9" s="473"/>
      <c r="JQA9" s="473"/>
      <c r="JQB9" s="473"/>
      <c r="JQC9" s="473"/>
      <c r="JQD9" s="473"/>
      <c r="JQE9" s="473"/>
      <c r="JQF9" s="473"/>
      <c r="JQG9" s="473"/>
      <c r="JQH9" s="473"/>
      <c r="JQI9" s="473"/>
      <c r="JQJ9" s="473"/>
      <c r="JQK9" s="473"/>
      <c r="JQL9" s="473"/>
      <c r="JQM9" s="473"/>
      <c r="JQN9" s="473"/>
      <c r="JQO9" s="473"/>
      <c r="JQP9" s="473"/>
      <c r="JQQ9" s="473"/>
      <c r="JQR9" s="473"/>
      <c r="JQS9" s="473"/>
      <c r="JQT9" s="473"/>
      <c r="JQU9" s="473"/>
      <c r="JQV9" s="473"/>
      <c r="JQW9" s="473"/>
      <c r="JQX9" s="473"/>
      <c r="JQY9" s="473"/>
      <c r="JQZ9" s="473"/>
      <c r="JRA9" s="473"/>
      <c r="JRB9" s="473"/>
      <c r="JRC9" s="473"/>
      <c r="JRD9" s="473"/>
      <c r="JRE9" s="473"/>
      <c r="JRF9" s="473"/>
      <c r="JRG9" s="473"/>
      <c r="JRH9" s="473"/>
      <c r="JRI9" s="473"/>
      <c r="JRJ9" s="473"/>
      <c r="JRK9" s="473"/>
      <c r="JRL9" s="473"/>
      <c r="JRM9" s="473"/>
      <c r="JRN9" s="473"/>
      <c r="JRO9" s="473"/>
      <c r="JRP9" s="473"/>
      <c r="JRQ9" s="473"/>
      <c r="JRR9" s="473"/>
      <c r="JRS9" s="473"/>
      <c r="JRT9" s="473"/>
      <c r="JRU9" s="473"/>
      <c r="JRV9" s="473"/>
      <c r="JRW9" s="473"/>
      <c r="JRX9" s="473"/>
      <c r="JRY9" s="473"/>
      <c r="JRZ9" s="473"/>
      <c r="JSA9" s="473"/>
      <c r="JSB9" s="473"/>
      <c r="JSC9" s="473"/>
      <c r="JSD9" s="473"/>
      <c r="JSE9" s="473"/>
      <c r="JSF9" s="473"/>
      <c r="JSG9" s="473"/>
      <c r="JSH9" s="473"/>
      <c r="JSI9" s="473"/>
      <c r="JSJ9" s="473"/>
      <c r="JSK9" s="473"/>
      <c r="JSL9" s="473"/>
      <c r="JSM9" s="473"/>
      <c r="JSN9" s="473"/>
      <c r="JSO9" s="473"/>
      <c r="JSP9" s="473"/>
      <c r="JSQ9" s="473"/>
      <c r="JSR9" s="473"/>
      <c r="JSS9" s="473"/>
      <c r="JST9" s="473"/>
      <c r="JSU9" s="473"/>
      <c r="JSV9" s="473"/>
      <c r="JSW9" s="473"/>
      <c r="JSX9" s="473"/>
      <c r="JSY9" s="473"/>
      <c r="JSZ9" s="473"/>
      <c r="JTA9" s="473"/>
      <c r="JTB9" s="473"/>
      <c r="JTC9" s="473"/>
      <c r="JTD9" s="473"/>
      <c r="JTE9" s="473"/>
      <c r="JTF9" s="473"/>
      <c r="JTG9" s="473"/>
      <c r="JTH9" s="473"/>
      <c r="JTI9" s="473"/>
      <c r="JTJ9" s="473"/>
      <c r="JTK9" s="473"/>
      <c r="JTL9" s="473"/>
      <c r="JTM9" s="473"/>
      <c r="JTN9" s="473"/>
      <c r="JTO9" s="473"/>
      <c r="JTP9" s="473"/>
      <c r="JTQ9" s="473"/>
      <c r="JTR9" s="473"/>
      <c r="JTS9" s="473"/>
      <c r="JTT9" s="473"/>
      <c r="JTU9" s="473"/>
      <c r="JTV9" s="473"/>
      <c r="JTW9" s="473"/>
      <c r="JTX9" s="473"/>
      <c r="JTY9" s="473"/>
      <c r="JTZ9" s="473"/>
      <c r="JUA9" s="473"/>
      <c r="JUB9" s="473"/>
      <c r="JUC9" s="473"/>
      <c r="JUD9" s="473"/>
      <c r="JUE9" s="473"/>
      <c r="JUF9" s="473"/>
      <c r="JUG9" s="473"/>
      <c r="JUH9" s="473"/>
      <c r="JUI9" s="473"/>
      <c r="JUJ9" s="473"/>
      <c r="JUK9" s="473"/>
      <c r="JUL9" s="473"/>
      <c r="JUM9" s="473"/>
      <c r="JUN9" s="473"/>
      <c r="JUO9" s="473"/>
      <c r="JUP9" s="473"/>
      <c r="JUQ9" s="473"/>
      <c r="JUR9" s="473"/>
      <c r="JUS9" s="473"/>
      <c r="JUT9" s="473"/>
      <c r="JUU9" s="473"/>
      <c r="JUV9" s="473"/>
      <c r="JUW9" s="473"/>
      <c r="JUX9" s="473"/>
      <c r="JUY9" s="473"/>
      <c r="JUZ9" s="473"/>
      <c r="JVA9" s="473"/>
      <c r="JVB9" s="473"/>
      <c r="JVC9" s="473"/>
      <c r="JVD9" s="473"/>
      <c r="JVE9" s="473"/>
      <c r="JVF9" s="473"/>
      <c r="JVG9" s="473"/>
      <c r="JVH9" s="473"/>
      <c r="JVI9" s="473"/>
      <c r="JVJ9" s="473"/>
      <c r="JVK9" s="473"/>
      <c r="JVL9" s="473"/>
      <c r="JVM9" s="473"/>
      <c r="JVN9" s="473"/>
      <c r="JVO9" s="473"/>
      <c r="JVP9" s="473"/>
      <c r="JVQ9" s="473"/>
      <c r="JVR9" s="473"/>
      <c r="JVS9" s="473"/>
      <c r="JVT9" s="473"/>
      <c r="JVU9" s="473"/>
      <c r="JVV9" s="473"/>
      <c r="JVW9" s="473"/>
      <c r="JVX9" s="473"/>
      <c r="JVY9" s="473"/>
      <c r="JVZ9" s="473"/>
      <c r="JWA9" s="473"/>
      <c r="JWB9" s="473"/>
      <c r="JWC9" s="473"/>
      <c r="JWD9" s="473"/>
      <c r="JWE9" s="473"/>
      <c r="JWF9" s="473"/>
      <c r="JWG9" s="473"/>
      <c r="JWH9" s="473"/>
      <c r="JWI9" s="473"/>
      <c r="JWJ9" s="473"/>
      <c r="JWK9" s="473"/>
      <c r="JWL9" s="473"/>
      <c r="JWM9" s="473"/>
      <c r="JWN9" s="473"/>
      <c r="JWO9" s="473"/>
      <c r="JWP9" s="473"/>
      <c r="JWQ9" s="473"/>
      <c r="JWR9" s="473"/>
      <c r="JWS9" s="473"/>
      <c r="JWT9" s="473"/>
      <c r="JWU9" s="473"/>
      <c r="JWV9" s="473"/>
      <c r="JWW9" s="473"/>
      <c r="JWX9" s="473"/>
      <c r="JWY9" s="473"/>
      <c r="JWZ9" s="473"/>
      <c r="JXA9" s="473"/>
      <c r="JXB9" s="473"/>
      <c r="JXC9" s="473"/>
      <c r="JXD9" s="473"/>
      <c r="JXE9" s="473"/>
      <c r="JXF9" s="473"/>
      <c r="JXG9" s="473"/>
      <c r="JXH9" s="473"/>
      <c r="JXI9" s="473"/>
      <c r="JXJ9" s="473"/>
      <c r="JXK9" s="473"/>
      <c r="JXL9" s="473"/>
      <c r="JXM9" s="473"/>
      <c r="JXN9" s="473"/>
      <c r="JXO9" s="473"/>
      <c r="JXP9" s="473"/>
      <c r="JXQ9" s="473"/>
      <c r="JXR9" s="473"/>
      <c r="JXS9" s="473"/>
      <c r="JXT9" s="473"/>
      <c r="JXU9" s="473"/>
      <c r="JXV9" s="473"/>
      <c r="JXW9" s="473"/>
      <c r="JXX9" s="473"/>
      <c r="JXY9" s="473"/>
      <c r="JXZ9" s="473"/>
      <c r="JYA9" s="473"/>
      <c r="JYB9" s="473"/>
      <c r="JYC9" s="473"/>
      <c r="JYD9" s="473"/>
      <c r="JYE9" s="473"/>
      <c r="JYF9" s="473"/>
      <c r="JYG9" s="473"/>
      <c r="JYH9" s="473"/>
      <c r="JYI9" s="473"/>
      <c r="JYJ9" s="473"/>
      <c r="JYK9" s="473"/>
      <c r="JYL9" s="473"/>
      <c r="JYM9" s="473"/>
      <c r="JYN9" s="473"/>
      <c r="JYO9" s="473"/>
      <c r="JYP9" s="473"/>
      <c r="JYQ9" s="473"/>
      <c r="JYR9" s="473"/>
      <c r="JYS9" s="473"/>
      <c r="JYT9" s="473"/>
      <c r="JYU9" s="473"/>
      <c r="JYV9" s="473"/>
      <c r="JYW9" s="473"/>
      <c r="JYX9" s="473"/>
      <c r="JYY9" s="473"/>
      <c r="JYZ9" s="473"/>
      <c r="JZA9" s="473"/>
      <c r="JZB9" s="473"/>
      <c r="JZC9" s="473"/>
      <c r="JZD9" s="473"/>
      <c r="JZE9" s="473"/>
      <c r="JZF9" s="473"/>
      <c r="JZG9" s="473"/>
      <c r="JZH9" s="473"/>
      <c r="JZI9" s="473"/>
      <c r="JZJ9" s="473"/>
      <c r="JZK9" s="473"/>
      <c r="JZL9" s="473"/>
      <c r="JZM9" s="473"/>
      <c r="JZN9" s="473"/>
      <c r="JZO9" s="473"/>
      <c r="JZP9" s="473"/>
      <c r="JZQ9" s="473"/>
      <c r="JZR9" s="473"/>
      <c r="JZS9" s="473"/>
      <c r="JZT9" s="473"/>
      <c r="JZU9" s="473"/>
      <c r="JZV9" s="473"/>
      <c r="JZW9" s="473"/>
      <c r="JZX9" s="473"/>
      <c r="JZY9" s="473"/>
      <c r="JZZ9" s="473"/>
      <c r="KAA9" s="473"/>
      <c r="KAB9" s="473"/>
      <c r="KAC9" s="473"/>
      <c r="KAD9" s="473"/>
      <c r="KAE9" s="473"/>
      <c r="KAF9" s="473"/>
      <c r="KAG9" s="473"/>
      <c r="KAH9" s="473"/>
      <c r="KAI9" s="473"/>
      <c r="KAJ9" s="473"/>
      <c r="KAK9" s="473"/>
      <c r="KAL9" s="473"/>
      <c r="KAM9" s="473"/>
      <c r="KAN9" s="473"/>
      <c r="KAO9" s="473"/>
      <c r="KAP9" s="473"/>
      <c r="KAQ9" s="473"/>
      <c r="KAR9" s="473"/>
      <c r="KAS9" s="473"/>
      <c r="KAT9" s="473"/>
      <c r="KAU9" s="473"/>
      <c r="KAV9" s="473"/>
      <c r="KAW9" s="473"/>
      <c r="KAX9" s="473"/>
      <c r="KAY9" s="473"/>
      <c r="KAZ9" s="473"/>
      <c r="KBA9" s="473"/>
      <c r="KBB9" s="473"/>
      <c r="KBC9" s="473"/>
      <c r="KBD9" s="473"/>
      <c r="KBE9" s="473"/>
      <c r="KBF9" s="473"/>
      <c r="KBG9" s="473"/>
      <c r="KBH9" s="473"/>
      <c r="KBI9" s="473"/>
      <c r="KBJ9" s="473"/>
      <c r="KBK9" s="473"/>
      <c r="KBL9" s="473"/>
      <c r="KBM9" s="473"/>
      <c r="KBN9" s="473"/>
      <c r="KBO9" s="473"/>
      <c r="KBP9" s="473"/>
      <c r="KBQ9" s="473"/>
      <c r="KBR9" s="473"/>
      <c r="KBS9" s="473"/>
      <c r="KBT9" s="473"/>
      <c r="KBU9" s="473"/>
      <c r="KBV9" s="473"/>
      <c r="KBW9" s="473"/>
      <c r="KBX9" s="473"/>
      <c r="KBY9" s="473"/>
      <c r="KBZ9" s="473"/>
      <c r="KCA9" s="473"/>
      <c r="KCB9" s="473"/>
      <c r="KCC9" s="473"/>
      <c r="KCD9" s="473"/>
      <c r="KCE9" s="473"/>
      <c r="KCF9" s="473"/>
      <c r="KCG9" s="473"/>
      <c r="KCH9" s="473"/>
      <c r="KCI9" s="473"/>
      <c r="KCJ9" s="473"/>
      <c r="KCK9" s="473"/>
      <c r="KCL9" s="473"/>
      <c r="KCM9" s="473"/>
      <c r="KCN9" s="473"/>
      <c r="KCO9" s="473"/>
      <c r="KCP9" s="473"/>
      <c r="KCQ9" s="473"/>
      <c r="KCR9" s="473"/>
      <c r="KCS9" s="473"/>
      <c r="KCT9" s="473"/>
      <c r="KCU9" s="473"/>
      <c r="KCV9" s="473"/>
      <c r="KCW9" s="473"/>
      <c r="KCX9" s="473"/>
      <c r="KCY9" s="473"/>
      <c r="KCZ9" s="473"/>
      <c r="KDA9" s="473"/>
      <c r="KDB9" s="473"/>
      <c r="KDC9" s="473"/>
      <c r="KDD9" s="473"/>
      <c r="KDE9" s="473"/>
      <c r="KDF9" s="473"/>
      <c r="KDG9" s="473"/>
      <c r="KDH9" s="473"/>
      <c r="KDI9" s="473"/>
      <c r="KDJ9" s="473"/>
      <c r="KDK9" s="473"/>
      <c r="KDL9" s="473"/>
      <c r="KDM9" s="473"/>
      <c r="KDN9" s="473"/>
      <c r="KDO9" s="473"/>
      <c r="KDP9" s="473"/>
      <c r="KDQ9" s="473"/>
      <c r="KDR9" s="473"/>
      <c r="KDS9" s="473"/>
      <c r="KDT9" s="473"/>
      <c r="KDU9" s="473"/>
      <c r="KDV9" s="473"/>
      <c r="KDW9" s="473"/>
      <c r="KDX9" s="473"/>
      <c r="KDY9" s="473"/>
      <c r="KDZ9" s="473"/>
      <c r="KEA9" s="473"/>
      <c r="KEB9" s="473"/>
      <c r="KEC9" s="473"/>
      <c r="KED9" s="473"/>
      <c r="KEE9" s="473"/>
      <c r="KEF9" s="473"/>
      <c r="KEG9" s="473"/>
      <c r="KEH9" s="473"/>
      <c r="KEI9" s="473"/>
      <c r="KEJ9" s="473"/>
      <c r="KEK9" s="473"/>
      <c r="KEL9" s="473"/>
      <c r="KEM9" s="473"/>
      <c r="KEN9" s="473"/>
      <c r="KEO9" s="473"/>
      <c r="KEP9" s="473"/>
      <c r="KEQ9" s="473"/>
      <c r="KER9" s="473"/>
      <c r="KES9" s="473"/>
      <c r="KET9" s="473"/>
      <c r="KEU9" s="473"/>
      <c r="KEV9" s="473"/>
      <c r="KEW9" s="473"/>
      <c r="KEX9" s="473"/>
      <c r="KEY9" s="473"/>
      <c r="KEZ9" s="473"/>
      <c r="KFA9" s="473"/>
      <c r="KFB9" s="473"/>
      <c r="KFC9" s="473"/>
      <c r="KFD9" s="473"/>
      <c r="KFE9" s="473"/>
      <c r="KFF9" s="473"/>
      <c r="KFG9" s="473"/>
      <c r="KFH9" s="473"/>
      <c r="KFI9" s="473"/>
      <c r="KFJ9" s="473"/>
      <c r="KFK9" s="473"/>
      <c r="KFL9" s="473"/>
      <c r="KFM9" s="473"/>
      <c r="KFN9" s="473"/>
      <c r="KFO9" s="473"/>
      <c r="KFP9" s="473"/>
      <c r="KFQ9" s="473"/>
      <c r="KFR9" s="473"/>
      <c r="KFS9" s="473"/>
      <c r="KFT9" s="473"/>
      <c r="KFU9" s="473"/>
      <c r="KFV9" s="473"/>
      <c r="KFW9" s="473"/>
      <c r="KFX9" s="473"/>
      <c r="KFY9" s="473"/>
      <c r="KFZ9" s="473"/>
      <c r="KGA9" s="473"/>
      <c r="KGB9" s="473"/>
      <c r="KGC9" s="473"/>
      <c r="KGD9" s="473"/>
      <c r="KGE9" s="473"/>
      <c r="KGF9" s="473"/>
      <c r="KGG9" s="473"/>
      <c r="KGH9" s="473"/>
      <c r="KGI9" s="473"/>
      <c r="KGJ9" s="473"/>
      <c r="KGK9" s="473"/>
      <c r="KGL9" s="473"/>
      <c r="KGM9" s="473"/>
      <c r="KGN9" s="473"/>
      <c r="KGO9" s="473"/>
      <c r="KGP9" s="473"/>
      <c r="KGQ9" s="473"/>
      <c r="KGR9" s="473"/>
      <c r="KGS9" s="473"/>
      <c r="KGT9" s="473"/>
      <c r="KGU9" s="473"/>
      <c r="KGV9" s="473"/>
      <c r="KGW9" s="473"/>
      <c r="KGX9" s="473"/>
      <c r="KGY9" s="473"/>
      <c r="KGZ9" s="473"/>
      <c r="KHA9" s="473"/>
      <c r="KHB9" s="473"/>
      <c r="KHC9" s="473"/>
      <c r="KHD9" s="473"/>
      <c r="KHE9" s="473"/>
      <c r="KHF9" s="473"/>
      <c r="KHG9" s="473"/>
      <c r="KHH9" s="473"/>
      <c r="KHI9" s="473"/>
      <c r="KHJ9" s="473"/>
      <c r="KHK9" s="473"/>
      <c r="KHL9" s="473"/>
      <c r="KHM9" s="473"/>
      <c r="KHN9" s="473"/>
      <c r="KHO9" s="473"/>
      <c r="KHP9" s="473"/>
      <c r="KHQ9" s="473"/>
      <c r="KHR9" s="473"/>
      <c r="KHS9" s="473"/>
      <c r="KHT9" s="473"/>
      <c r="KHU9" s="473"/>
      <c r="KHV9" s="473"/>
      <c r="KHW9" s="473"/>
      <c r="KHX9" s="473"/>
      <c r="KHY9" s="473"/>
      <c r="KHZ9" s="473"/>
      <c r="KIA9" s="473"/>
      <c r="KIB9" s="473"/>
      <c r="KIC9" s="473"/>
      <c r="KID9" s="473"/>
      <c r="KIE9" s="473"/>
      <c r="KIF9" s="473"/>
      <c r="KIG9" s="473"/>
      <c r="KIH9" s="473"/>
      <c r="KII9" s="473"/>
      <c r="KIJ9" s="473"/>
      <c r="KIK9" s="473"/>
      <c r="KIL9" s="473"/>
      <c r="KIM9" s="473"/>
      <c r="KIN9" s="473"/>
      <c r="KIO9" s="473"/>
      <c r="KIP9" s="473"/>
      <c r="KIQ9" s="473"/>
      <c r="KIR9" s="473"/>
      <c r="KIS9" s="473"/>
      <c r="KIT9" s="473"/>
      <c r="KIU9" s="473"/>
      <c r="KIV9" s="473"/>
      <c r="KIW9" s="473"/>
      <c r="KIX9" s="473"/>
      <c r="KIY9" s="473"/>
      <c r="KIZ9" s="473"/>
      <c r="KJA9" s="473"/>
      <c r="KJB9" s="473"/>
      <c r="KJC9" s="473"/>
      <c r="KJD9" s="473"/>
      <c r="KJE9" s="473"/>
      <c r="KJF9" s="473"/>
      <c r="KJG9" s="473"/>
      <c r="KJH9" s="473"/>
      <c r="KJI9" s="473"/>
      <c r="KJJ9" s="473"/>
      <c r="KJK9" s="473"/>
      <c r="KJL9" s="473"/>
      <c r="KJM9" s="473"/>
      <c r="KJN9" s="473"/>
      <c r="KJO9" s="473"/>
      <c r="KJP9" s="473"/>
      <c r="KJQ9" s="473"/>
      <c r="KJR9" s="473"/>
      <c r="KJS9" s="473"/>
      <c r="KJT9" s="473"/>
      <c r="KJU9" s="473"/>
      <c r="KJV9" s="473"/>
      <c r="KJW9" s="473"/>
      <c r="KJX9" s="473"/>
      <c r="KJY9" s="473"/>
      <c r="KJZ9" s="473"/>
      <c r="KKA9" s="473"/>
      <c r="KKB9" s="473"/>
      <c r="KKC9" s="473"/>
      <c r="KKD9" s="473"/>
      <c r="KKE9" s="473"/>
      <c r="KKF9" s="473"/>
      <c r="KKG9" s="473"/>
      <c r="KKH9" s="473"/>
      <c r="KKI9" s="473"/>
      <c r="KKJ9" s="473"/>
      <c r="KKK9" s="473"/>
      <c r="KKL9" s="473"/>
      <c r="KKM9" s="473"/>
      <c r="KKN9" s="473"/>
      <c r="KKO9" s="473"/>
      <c r="KKP9" s="473"/>
      <c r="KKQ9" s="473"/>
      <c r="KKR9" s="473"/>
      <c r="KKS9" s="473"/>
      <c r="KKT9" s="473"/>
      <c r="KKU9" s="473"/>
      <c r="KKV9" s="473"/>
      <c r="KKW9" s="473"/>
      <c r="KKX9" s="473"/>
      <c r="KKY9" s="473"/>
      <c r="KKZ9" s="473"/>
      <c r="KLA9" s="473"/>
      <c r="KLB9" s="473"/>
      <c r="KLC9" s="473"/>
      <c r="KLD9" s="473"/>
      <c r="KLE9" s="473"/>
      <c r="KLF9" s="473"/>
      <c r="KLG9" s="473"/>
      <c r="KLH9" s="473"/>
      <c r="KLI9" s="473"/>
      <c r="KLJ9" s="473"/>
      <c r="KLK9" s="473"/>
      <c r="KLL9" s="473"/>
      <c r="KLM9" s="473"/>
      <c r="KLN9" s="473"/>
      <c r="KLO9" s="473"/>
      <c r="KLP9" s="473"/>
      <c r="KLQ9" s="473"/>
      <c r="KLR9" s="473"/>
      <c r="KLS9" s="473"/>
      <c r="KLT9" s="473"/>
      <c r="KLU9" s="473"/>
      <c r="KLV9" s="473"/>
      <c r="KLW9" s="473"/>
      <c r="KLX9" s="473"/>
      <c r="KLY9" s="473"/>
      <c r="KLZ9" s="473"/>
      <c r="KMA9" s="473"/>
      <c r="KMB9" s="473"/>
      <c r="KMC9" s="473"/>
      <c r="KMD9" s="473"/>
      <c r="KME9" s="473"/>
      <c r="KMF9" s="473"/>
      <c r="KMG9" s="473"/>
      <c r="KMH9" s="473"/>
      <c r="KMI9" s="473"/>
      <c r="KMJ9" s="473"/>
      <c r="KMK9" s="473"/>
      <c r="KML9" s="473"/>
      <c r="KMM9" s="473"/>
      <c r="KMN9" s="473"/>
      <c r="KMO9" s="473"/>
      <c r="KMP9" s="473"/>
      <c r="KMQ9" s="473"/>
      <c r="KMR9" s="473"/>
      <c r="KMS9" s="473"/>
      <c r="KMT9" s="473"/>
      <c r="KMU9" s="473"/>
      <c r="KMV9" s="473"/>
      <c r="KMW9" s="473"/>
      <c r="KMX9" s="473"/>
      <c r="KMY9" s="473"/>
      <c r="KMZ9" s="473"/>
      <c r="KNA9" s="473"/>
      <c r="KNB9" s="473"/>
      <c r="KNC9" s="473"/>
      <c r="KND9" s="473"/>
      <c r="KNE9" s="473"/>
      <c r="KNF9" s="473"/>
      <c r="KNG9" s="473"/>
      <c r="KNH9" s="473"/>
      <c r="KNI9" s="473"/>
      <c r="KNJ9" s="473"/>
      <c r="KNK9" s="473"/>
      <c r="KNL9" s="473"/>
      <c r="KNM9" s="473"/>
      <c r="KNN9" s="473"/>
      <c r="KNO9" s="473"/>
      <c r="KNP9" s="473"/>
      <c r="KNQ9" s="473"/>
      <c r="KNR9" s="473"/>
      <c r="KNS9" s="473"/>
      <c r="KNT9" s="473"/>
      <c r="KNU9" s="473"/>
      <c r="KNV9" s="473"/>
      <c r="KNW9" s="473"/>
      <c r="KNX9" s="473"/>
      <c r="KNY9" s="473"/>
      <c r="KNZ9" s="473"/>
      <c r="KOA9" s="473"/>
      <c r="KOB9" s="473"/>
      <c r="KOC9" s="473"/>
      <c r="KOD9" s="473"/>
      <c r="KOE9" s="473"/>
      <c r="KOF9" s="473"/>
      <c r="KOG9" s="473"/>
      <c r="KOH9" s="473"/>
      <c r="KOI9" s="473"/>
      <c r="KOJ9" s="473"/>
      <c r="KOK9" s="473"/>
      <c r="KOL9" s="473"/>
      <c r="KOM9" s="473"/>
      <c r="KON9" s="473"/>
      <c r="KOO9" s="473"/>
      <c r="KOP9" s="473"/>
      <c r="KOQ9" s="473"/>
      <c r="KOR9" s="473"/>
      <c r="KOS9" s="473"/>
      <c r="KOT9" s="473"/>
      <c r="KOU9" s="473"/>
      <c r="KOV9" s="473"/>
      <c r="KOW9" s="473"/>
      <c r="KOX9" s="473"/>
      <c r="KOY9" s="473"/>
      <c r="KOZ9" s="473"/>
      <c r="KPA9" s="473"/>
      <c r="KPB9" s="473"/>
      <c r="KPC9" s="473"/>
      <c r="KPD9" s="473"/>
      <c r="KPE9" s="473"/>
      <c r="KPF9" s="473"/>
      <c r="KPG9" s="473"/>
      <c r="KPH9" s="473"/>
      <c r="KPI9" s="473"/>
      <c r="KPJ9" s="473"/>
      <c r="KPK9" s="473"/>
      <c r="KPL9" s="473"/>
      <c r="KPM9" s="473"/>
      <c r="KPN9" s="473"/>
      <c r="KPO9" s="473"/>
      <c r="KPP9" s="473"/>
      <c r="KPQ9" s="473"/>
      <c r="KPR9" s="473"/>
      <c r="KPS9" s="473"/>
      <c r="KPT9" s="473"/>
      <c r="KPU9" s="473"/>
      <c r="KPV9" s="473"/>
      <c r="KPW9" s="473"/>
      <c r="KPX9" s="473"/>
      <c r="KPY9" s="473"/>
      <c r="KPZ9" s="473"/>
      <c r="KQA9" s="473"/>
      <c r="KQB9" s="473"/>
      <c r="KQC9" s="473"/>
      <c r="KQD9" s="473"/>
      <c r="KQE9" s="473"/>
      <c r="KQF9" s="473"/>
      <c r="KQG9" s="473"/>
      <c r="KQH9" s="473"/>
      <c r="KQI9" s="473"/>
      <c r="KQJ9" s="473"/>
      <c r="KQK9" s="473"/>
      <c r="KQL9" s="473"/>
      <c r="KQM9" s="473"/>
      <c r="KQN9" s="473"/>
      <c r="KQO9" s="473"/>
      <c r="KQP9" s="473"/>
      <c r="KQQ9" s="473"/>
      <c r="KQR9" s="473"/>
      <c r="KQS9" s="473"/>
      <c r="KQT9" s="473"/>
      <c r="KQU9" s="473"/>
      <c r="KQV9" s="473"/>
      <c r="KQW9" s="473"/>
      <c r="KQX9" s="473"/>
      <c r="KQY9" s="473"/>
      <c r="KQZ9" s="473"/>
      <c r="KRA9" s="473"/>
      <c r="KRB9" s="473"/>
      <c r="KRC9" s="473"/>
      <c r="KRD9" s="473"/>
      <c r="KRE9" s="473"/>
      <c r="KRF9" s="473"/>
      <c r="KRG9" s="473"/>
      <c r="KRH9" s="473"/>
      <c r="KRI9" s="473"/>
      <c r="KRJ9" s="473"/>
      <c r="KRK9" s="473"/>
      <c r="KRL9" s="473"/>
      <c r="KRM9" s="473"/>
      <c r="KRN9" s="473"/>
      <c r="KRO9" s="473"/>
      <c r="KRP9" s="473"/>
      <c r="KRQ9" s="473"/>
      <c r="KRR9" s="473"/>
      <c r="KRS9" s="473"/>
      <c r="KRT9" s="473"/>
      <c r="KRU9" s="473"/>
      <c r="KRV9" s="473"/>
      <c r="KRW9" s="473"/>
      <c r="KRX9" s="473"/>
      <c r="KRY9" s="473"/>
      <c r="KRZ9" s="473"/>
      <c r="KSA9" s="473"/>
      <c r="KSB9" s="473"/>
      <c r="KSC9" s="473"/>
      <c r="KSD9" s="473"/>
      <c r="KSE9" s="473"/>
      <c r="KSF9" s="473"/>
      <c r="KSG9" s="473"/>
      <c r="KSH9" s="473"/>
      <c r="KSI9" s="473"/>
      <c r="KSJ9" s="473"/>
      <c r="KSK9" s="473"/>
      <c r="KSL9" s="473"/>
      <c r="KSM9" s="473"/>
      <c r="KSN9" s="473"/>
      <c r="KSO9" s="473"/>
      <c r="KSP9" s="473"/>
      <c r="KSQ9" s="473"/>
      <c r="KSR9" s="473"/>
      <c r="KSS9" s="473"/>
      <c r="KST9" s="473"/>
      <c r="KSU9" s="473"/>
      <c r="KSV9" s="473"/>
      <c r="KSW9" s="473"/>
      <c r="KSX9" s="473"/>
      <c r="KSY9" s="473"/>
      <c r="KSZ9" s="473"/>
      <c r="KTA9" s="473"/>
      <c r="KTB9" s="473"/>
      <c r="KTC9" s="473"/>
      <c r="KTD9" s="473"/>
      <c r="KTE9" s="473"/>
      <c r="KTF9" s="473"/>
      <c r="KTG9" s="473"/>
      <c r="KTH9" s="473"/>
      <c r="KTI9" s="473"/>
      <c r="KTJ9" s="473"/>
      <c r="KTK9" s="473"/>
      <c r="KTL9" s="473"/>
      <c r="KTM9" s="473"/>
      <c r="KTN9" s="473"/>
      <c r="KTO9" s="473"/>
      <c r="KTP9" s="473"/>
      <c r="KTQ9" s="473"/>
      <c r="KTR9" s="473"/>
      <c r="KTS9" s="473"/>
      <c r="KTT9" s="473"/>
      <c r="KTU9" s="473"/>
      <c r="KTV9" s="473"/>
      <c r="KTW9" s="473"/>
      <c r="KTX9" s="473"/>
      <c r="KTY9" s="473"/>
      <c r="KTZ9" s="473"/>
      <c r="KUA9" s="473"/>
      <c r="KUB9" s="473"/>
      <c r="KUC9" s="473"/>
      <c r="KUD9" s="473"/>
      <c r="KUE9" s="473"/>
      <c r="KUF9" s="473"/>
      <c r="KUG9" s="473"/>
      <c r="KUH9" s="473"/>
      <c r="KUI9" s="473"/>
      <c r="KUJ9" s="473"/>
      <c r="KUK9" s="473"/>
      <c r="KUL9" s="473"/>
      <c r="KUM9" s="473"/>
      <c r="KUN9" s="473"/>
      <c r="KUO9" s="473"/>
      <c r="KUP9" s="473"/>
      <c r="KUQ9" s="473"/>
      <c r="KUR9" s="473"/>
      <c r="KUS9" s="473"/>
      <c r="KUT9" s="473"/>
      <c r="KUU9" s="473"/>
      <c r="KUV9" s="473"/>
      <c r="KUW9" s="473"/>
      <c r="KUX9" s="473"/>
      <c r="KUY9" s="473"/>
      <c r="KUZ9" s="473"/>
      <c r="KVA9" s="473"/>
      <c r="KVB9" s="473"/>
      <c r="KVC9" s="473"/>
      <c r="KVD9" s="473"/>
      <c r="KVE9" s="473"/>
      <c r="KVF9" s="473"/>
      <c r="KVG9" s="473"/>
      <c r="KVH9" s="473"/>
      <c r="KVI9" s="473"/>
      <c r="KVJ9" s="473"/>
      <c r="KVK9" s="473"/>
      <c r="KVL9" s="473"/>
      <c r="KVM9" s="473"/>
      <c r="KVN9" s="473"/>
      <c r="KVO9" s="473"/>
      <c r="KVP9" s="473"/>
      <c r="KVQ9" s="473"/>
      <c r="KVR9" s="473"/>
      <c r="KVS9" s="473"/>
      <c r="KVT9" s="473"/>
      <c r="KVU9" s="473"/>
      <c r="KVV9" s="473"/>
      <c r="KVW9" s="473"/>
      <c r="KVX9" s="473"/>
      <c r="KVY9" s="473"/>
      <c r="KVZ9" s="473"/>
      <c r="KWA9" s="473"/>
      <c r="KWB9" s="473"/>
      <c r="KWC9" s="473"/>
      <c r="KWD9" s="473"/>
      <c r="KWE9" s="473"/>
      <c r="KWF9" s="473"/>
      <c r="KWG9" s="473"/>
      <c r="KWH9" s="473"/>
      <c r="KWI9" s="473"/>
      <c r="KWJ9" s="473"/>
      <c r="KWK9" s="473"/>
      <c r="KWL9" s="473"/>
      <c r="KWM9" s="473"/>
      <c r="KWN9" s="473"/>
      <c r="KWO9" s="473"/>
      <c r="KWP9" s="473"/>
      <c r="KWQ9" s="473"/>
      <c r="KWR9" s="473"/>
      <c r="KWS9" s="473"/>
      <c r="KWT9" s="473"/>
      <c r="KWU9" s="473"/>
      <c r="KWV9" s="473"/>
      <c r="KWW9" s="473"/>
      <c r="KWX9" s="473"/>
      <c r="KWY9" s="473"/>
      <c r="KWZ9" s="473"/>
      <c r="KXA9" s="473"/>
      <c r="KXB9" s="473"/>
      <c r="KXC9" s="473"/>
      <c r="KXD9" s="473"/>
      <c r="KXE9" s="473"/>
      <c r="KXF9" s="473"/>
      <c r="KXG9" s="473"/>
      <c r="KXH9" s="473"/>
      <c r="KXI9" s="473"/>
      <c r="KXJ9" s="473"/>
      <c r="KXK9" s="473"/>
      <c r="KXL9" s="473"/>
      <c r="KXM9" s="473"/>
      <c r="KXN9" s="473"/>
      <c r="KXO9" s="473"/>
      <c r="KXP9" s="473"/>
      <c r="KXQ9" s="473"/>
      <c r="KXR9" s="473"/>
      <c r="KXS9" s="473"/>
      <c r="KXT9" s="473"/>
      <c r="KXU9" s="473"/>
      <c r="KXV9" s="473"/>
      <c r="KXW9" s="473"/>
      <c r="KXX9" s="473"/>
      <c r="KXY9" s="473"/>
      <c r="KXZ9" s="473"/>
      <c r="KYA9" s="473"/>
      <c r="KYB9" s="473"/>
      <c r="KYC9" s="473"/>
      <c r="KYD9" s="473"/>
      <c r="KYE9" s="473"/>
      <c r="KYF9" s="473"/>
      <c r="KYG9" s="473"/>
      <c r="KYH9" s="473"/>
      <c r="KYI9" s="473"/>
      <c r="KYJ9" s="473"/>
      <c r="KYK9" s="473"/>
      <c r="KYL9" s="473"/>
      <c r="KYM9" s="473"/>
      <c r="KYN9" s="473"/>
      <c r="KYO9" s="473"/>
      <c r="KYP9" s="473"/>
      <c r="KYQ9" s="473"/>
      <c r="KYR9" s="473"/>
      <c r="KYS9" s="473"/>
      <c r="KYT9" s="473"/>
      <c r="KYU9" s="473"/>
      <c r="KYV9" s="473"/>
      <c r="KYW9" s="473"/>
      <c r="KYX9" s="473"/>
      <c r="KYY9" s="473"/>
      <c r="KYZ9" s="473"/>
      <c r="KZA9" s="473"/>
      <c r="KZB9" s="473"/>
      <c r="KZC9" s="473"/>
      <c r="KZD9" s="473"/>
      <c r="KZE9" s="473"/>
      <c r="KZF9" s="473"/>
      <c r="KZG9" s="473"/>
      <c r="KZH9" s="473"/>
      <c r="KZI9" s="473"/>
      <c r="KZJ9" s="473"/>
      <c r="KZK9" s="473"/>
      <c r="KZL9" s="473"/>
      <c r="KZM9" s="473"/>
      <c r="KZN9" s="473"/>
      <c r="KZO9" s="473"/>
      <c r="KZP9" s="473"/>
      <c r="KZQ9" s="473"/>
      <c r="KZR9" s="473"/>
      <c r="KZS9" s="473"/>
      <c r="KZT9" s="473"/>
      <c r="KZU9" s="473"/>
      <c r="KZV9" s="473"/>
      <c r="KZW9" s="473"/>
      <c r="KZX9" s="473"/>
      <c r="KZY9" s="473"/>
      <c r="KZZ9" s="473"/>
      <c r="LAA9" s="473"/>
      <c r="LAB9" s="473"/>
      <c r="LAC9" s="473"/>
      <c r="LAD9" s="473"/>
      <c r="LAE9" s="473"/>
      <c r="LAF9" s="473"/>
      <c r="LAG9" s="473"/>
      <c r="LAH9" s="473"/>
      <c r="LAI9" s="473"/>
      <c r="LAJ9" s="473"/>
      <c r="LAK9" s="473"/>
      <c r="LAL9" s="473"/>
      <c r="LAM9" s="473"/>
      <c r="LAN9" s="473"/>
      <c r="LAO9" s="473"/>
      <c r="LAP9" s="473"/>
      <c r="LAQ9" s="473"/>
      <c r="LAR9" s="473"/>
      <c r="LAS9" s="473"/>
      <c r="LAT9" s="473"/>
      <c r="LAU9" s="473"/>
      <c r="LAV9" s="473"/>
      <c r="LAW9" s="473"/>
      <c r="LAX9" s="473"/>
      <c r="LAY9" s="473"/>
      <c r="LAZ9" s="473"/>
      <c r="LBA9" s="473"/>
      <c r="LBB9" s="473"/>
      <c r="LBC9" s="473"/>
      <c r="LBD9" s="473"/>
      <c r="LBE9" s="473"/>
      <c r="LBF9" s="473"/>
      <c r="LBG9" s="473"/>
      <c r="LBH9" s="473"/>
      <c r="LBI9" s="473"/>
      <c r="LBJ9" s="473"/>
      <c r="LBK9" s="473"/>
      <c r="LBL9" s="473"/>
      <c r="LBM9" s="473"/>
      <c r="LBN9" s="473"/>
      <c r="LBO9" s="473"/>
      <c r="LBP9" s="473"/>
      <c r="LBQ9" s="473"/>
      <c r="LBR9" s="473"/>
      <c r="LBS9" s="473"/>
      <c r="LBT9" s="473"/>
      <c r="LBU9" s="473"/>
      <c r="LBV9" s="473"/>
      <c r="LBW9" s="473"/>
      <c r="LBX9" s="473"/>
      <c r="LBY9" s="473"/>
      <c r="LBZ9" s="473"/>
      <c r="LCA9" s="473"/>
      <c r="LCB9" s="473"/>
      <c r="LCC9" s="473"/>
      <c r="LCD9" s="473"/>
      <c r="LCE9" s="473"/>
      <c r="LCF9" s="473"/>
      <c r="LCG9" s="473"/>
      <c r="LCH9" s="473"/>
      <c r="LCI9" s="473"/>
      <c r="LCJ9" s="473"/>
      <c r="LCK9" s="473"/>
      <c r="LCL9" s="473"/>
      <c r="LCM9" s="473"/>
      <c r="LCN9" s="473"/>
      <c r="LCO9" s="473"/>
      <c r="LCP9" s="473"/>
      <c r="LCQ9" s="473"/>
      <c r="LCR9" s="473"/>
      <c r="LCS9" s="473"/>
      <c r="LCT9" s="473"/>
      <c r="LCU9" s="473"/>
      <c r="LCV9" s="473"/>
      <c r="LCW9" s="473"/>
      <c r="LCX9" s="473"/>
      <c r="LCY9" s="473"/>
      <c r="LCZ9" s="473"/>
      <c r="LDA9" s="473"/>
      <c r="LDB9" s="473"/>
      <c r="LDC9" s="473"/>
      <c r="LDD9" s="473"/>
      <c r="LDE9" s="473"/>
      <c r="LDF9" s="473"/>
      <c r="LDG9" s="473"/>
      <c r="LDH9" s="473"/>
      <c r="LDI9" s="473"/>
      <c r="LDJ9" s="473"/>
      <c r="LDK9" s="473"/>
      <c r="LDL9" s="473"/>
      <c r="LDM9" s="473"/>
      <c r="LDN9" s="473"/>
      <c r="LDO9" s="473"/>
      <c r="LDP9" s="473"/>
      <c r="LDQ9" s="473"/>
      <c r="LDR9" s="473"/>
      <c r="LDS9" s="473"/>
      <c r="LDT9" s="473"/>
      <c r="LDU9" s="473"/>
      <c r="LDV9" s="473"/>
      <c r="LDW9" s="473"/>
      <c r="LDX9" s="473"/>
      <c r="LDY9" s="473"/>
      <c r="LDZ9" s="473"/>
      <c r="LEA9" s="473"/>
      <c r="LEB9" s="473"/>
      <c r="LEC9" s="473"/>
      <c r="LED9" s="473"/>
      <c r="LEE9" s="473"/>
      <c r="LEF9" s="473"/>
      <c r="LEG9" s="473"/>
      <c r="LEH9" s="473"/>
      <c r="LEI9" s="473"/>
      <c r="LEJ9" s="473"/>
      <c r="LEK9" s="473"/>
      <c r="LEL9" s="473"/>
      <c r="LEM9" s="473"/>
      <c r="LEN9" s="473"/>
      <c r="LEO9" s="473"/>
      <c r="LEP9" s="473"/>
      <c r="LEQ9" s="473"/>
      <c r="LER9" s="473"/>
      <c r="LES9" s="473"/>
      <c r="LET9" s="473"/>
      <c r="LEU9" s="473"/>
      <c r="LEV9" s="473"/>
      <c r="LEW9" s="473"/>
      <c r="LEX9" s="473"/>
      <c r="LEY9" s="473"/>
      <c r="LEZ9" s="473"/>
      <c r="LFA9" s="473"/>
      <c r="LFB9" s="473"/>
      <c r="LFC9" s="473"/>
      <c r="LFD9" s="473"/>
      <c r="LFE9" s="473"/>
      <c r="LFF9" s="473"/>
      <c r="LFG9" s="473"/>
      <c r="LFH9" s="473"/>
      <c r="LFI9" s="473"/>
      <c r="LFJ9" s="473"/>
      <c r="LFK9" s="473"/>
      <c r="LFL9" s="473"/>
      <c r="LFM9" s="473"/>
      <c r="LFN9" s="473"/>
      <c r="LFO9" s="473"/>
      <c r="LFP9" s="473"/>
      <c r="LFQ9" s="473"/>
      <c r="LFR9" s="473"/>
      <c r="LFS9" s="473"/>
      <c r="LFT9" s="473"/>
      <c r="LFU9" s="473"/>
      <c r="LFV9" s="473"/>
      <c r="LFW9" s="473"/>
      <c r="LFX9" s="473"/>
      <c r="LFY9" s="473"/>
      <c r="LFZ9" s="473"/>
      <c r="LGA9" s="473"/>
      <c r="LGB9" s="473"/>
      <c r="LGC9" s="473"/>
      <c r="LGD9" s="473"/>
      <c r="LGE9" s="473"/>
      <c r="LGF9" s="473"/>
      <c r="LGG9" s="473"/>
      <c r="LGH9" s="473"/>
      <c r="LGI9" s="473"/>
      <c r="LGJ9" s="473"/>
      <c r="LGK9" s="473"/>
      <c r="LGL9" s="473"/>
      <c r="LGM9" s="473"/>
      <c r="LGN9" s="473"/>
      <c r="LGO9" s="473"/>
      <c r="LGP9" s="473"/>
      <c r="LGQ9" s="473"/>
      <c r="LGR9" s="473"/>
      <c r="LGS9" s="473"/>
      <c r="LGT9" s="473"/>
      <c r="LGU9" s="473"/>
      <c r="LGV9" s="473"/>
      <c r="LGW9" s="473"/>
      <c r="LGX9" s="473"/>
      <c r="LGY9" s="473"/>
      <c r="LGZ9" s="473"/>
      <c r="LHA9" s="473"/>
      <c r="LHB9" s="473"/>
      <c r="LHC9" s="473"/>
      <c r="LHD9" s="473"/>
      <c r="LHE9" s="473"/>
      <c r="LHF9" s="473"/>
      <c r="LHG9" s="473"/>
      <c r="LHH9" s="473"/>
      <c r="LHI9" s="473"/>
      <c r="LHJ9" s="473"/>
      <c r="LHK9" s="473"/>
      <c r="LHL9" s="473"/>
      <c r="LHM9" s="473"/>
      <c r="LHN9" s="473"/>
      <c r="LHO9" s="473"/>
      <c r="LHP9" s="473"/>
      <c r="LHQ9" s="473"/>
      <c r="LHR9" s="473"/>
      <c r="LHS9" s="473"/>
      <c r="LHT9" s="473"/>
      <c r="LHU9" s="473"/>
      <c r="LHV9" s="473"/>
      <c r="LHW9" s="473"/>
      <c r="LHX9" s="473"/>
      <c r="LHY9" s="473"/>
      <c r="LHZ9" s="473"/>
      <c r="LIA9" s="473"/>
      <c r="LIB9" s="473"/>
      <c r="LIC9" s="473"/>
      <c r="LID9" s="473"/>
      <c r="LIE9" s="473"/>
      <c r="LIF9" s="473"/>
      <c r="LIG9" s="473"/>
      <c r="LIH9" s="473"/>
      <c r="LII9" s="473"/>
      <c r="LIJ9" s="473"/>
      <c r="LIK9" s="473"/>
      <c r="LIL9" s="473"/>
      <c r="LIM9" s="473"/>
      <c r="LIN9" s="473"/>
      <c r="LIO9" s="473"/>
      <c r="LIP9" s="473"/>
      <c r="LIQ9" s="473"/>
      <c r="LIR9" s="473"/>
      <c r="LIS9" s="473"/>
      <c r="LIT9" s="473"/>
      <c r="LIU9" s="473"/>
      <c r="LIV9" s="473"/>
      <c r="LIW9" s="473"/>
      <c r="LIX9" s="473"/>
      <c r="LIY9" s="473"/>
      <c r="LIZ9" s="473"/>
      <c r="LJA9" s="473"/>
      <c r="LJB9" s="473"/>
      <c r="LJC9" s="473"/>
      <c r="LJD9" s="473"/>
      <c r="LJE9" s="473"/>
      <c r="LJF9" s="473"/>
      <c r="LJG9" s="473"/>
      <c r="LJH9" s="473"/>
      <c r="LJI9" s="473"/>
      <c r="LJJ9" s="473"/>
      <c r="LJK9" s="473"/>
      <c r="LJL9" s="473"/>
      <c r="LJM9" s="473"/>
      <c r="LJN9" s="473"/>
      <c r="LJO9" s="473"/>
      <c r="LJP9" s="473"/>
      <c r="LJQ9" s="473"/>
      <c r="LJR9" s="473"/>
      <c r="LJS9" s="473"/>
      <c r="LJT9" s="473"/>
      <c r="LJU9" s="473"/>
      <c r="LJV9" s="473"/>
      <c r="LJW9" s="473"/>
      <c r="LJX9" s="473"/>
      <c r="LJY9" s="473"/>
      <c r="LJZ9" s="473"/>
      <c r="LKA9" s="473"/>
      <c r="LKB9" s="473"/>
      <c r="LKC9" s="473"/>
      <c r="LKD9" s="473"/>
      <c r="LKE9" s="473"/>
      <c r="LKF9" s="473"/>
      <c r="LKG9" s="473"/>
      <c r="LKH9" s="473"/>
      <c r="LKI9" s="473"/>
      <c r="LKJ9" s="473"/>
      <c r="LKK9" s="473"/>
      <c r="LKL9" s="473"/>
      <c r="LKM9" s="473"/>
      <c r="LKN9" s="473"/>
      <c r="LKO9" s="473"/>
      <c r="LKP9" s="473"/>
      <c r="LKQ9" s="473"/>
      <c r="LKR9" s="473"/>
      <c r="LKS9" s="473"/>
      <c r="LKT9" s="473"/>
      <c r="LKU9" s="473"/>
      <c r="LKV9" s="473"/>
      <c r="LKW9" s="473"/>
      <c r="LKX9" s="473"/>
      <c r="LKY9" s="473"/>
      <c r="LKZ9" s="473"/>
      <c r="LLA9" s="473"/>
      <c r="LLB9" s="473"/>
      <c r="LLC9" s="473"/>
      <c r="LLD9" s="473"/>
      <c r="LLE9" s="473"/>
      <c r="LLF9" s="473"/>
      <c r="LLG9" s="473"/>
      <c r="LLH9" s="473"/>
      <c r="LLI9" s="473"/>
      <c r="LLJ9" s="473"/>
      <c r="LLK9" s="473"/>
      <c r="LLL9" s="473"/>
      <c r="LLM9" s="473"/>
      <c r="LLN9" s="473"/>
      <c r="LLO9" s="473"/>
      <c r="LLP9" s="473"/>
      <c r="LLQ9" s="473"/>
      <c r="LLR9" s="473"/>
      <c r="LLS9" s="473"/>
      <c r="LLT9" s="473"/>
      <c r="LLU9" s="473"/>
      <c r="LLV9" s="473"/>
      <c r="LLW9" s="473"/>
      <c r="LLX9" s="473"/>
      <c r="LLY9" s="473"/>
      <c r="LLZ9" s="473"/>
      <c r="LMA9" s="473"/>
      <c r="LMB9" s="473"/>
      <c r="LMC9" s="473"/>
      <c r="LMD9" s="473"/>
      <c r="LME9" s="473"/>
      <c r="LMF9" s="473"/>
      <c r="LMG9" s="473"/>
      <c r="LMH9" s="473"/>
      <c r="LMI9" s="473"/>
      <c r="LMJ9" s="473"/>
      <c r="LMK9" s="473"/>
      <c r="LML9" s="473"/>
      <c r="LMM9" s="473"/>
      <c r="LMN9" s="473"/>
      <c r="LMO9" s="473"/>
      <c r="LMP9" s="473"/>
      <c r="LMQ9" s="473"/>
      <c r="LMR9" s="473"/>
      <c r="LMS9" s="473"/>
      <c r="LMT9" s="473"/>
      <c r="LMU9" s="473"/>
      <c r="LMV9" s="473"/>
      <c r="LMW9" s="473"/>
      <c r="LMX9" s="473"/>
      <c r="LMY9" s="473"/>
      <c r="LMZ9" s="473"/>
      <c r="LNA9" s="473"/>
      <c r="LNB9" s="473"/>
      <c r="LNC9" s="473"/>
      <c r="LND9" s="473"/>
      <c r="LNE9" s="473"/>
      <c r="LNF9" s="473"/>
      <c r="LNG9" s="473"/>
      <c r="LNH9" s="473"/>
      <c r="LNI9" s="473"/>
      <c r="LNJ9" s="473"/>
      <c r="LNK9" s="473"/>
      <c r="LNL9" s="473"/>
      <c r="LNM9" s="473"/>
      <c r="LNN9" s="473"/>
      <c r="LNO9" s="473"/>
      <c r="LNP9" s="473"/>
      <c r="LNQ9" s="473"/>
      <c r="LNR9" s="473"/>
      <c r="LNS9" s="473"/>
      <c r="LNT9" s="473"/>
      <c r="LNU9" s="473"/>
      <c r="LNV9" s="473"/>
      <c r="LNW9" s="473"/>
      <c r="LNX9" s="473"/>
      <c r="LNY9" s="473"/>
      <c r="LNZ9" s="473"/>
      <c r="LOA9" s="473"/>
      <c r="LOB9" s="473"/>
      <c r="LOC9" s="473"/>
      <c r="LOD9" s="473"/>
      <c r="LOE9" s="473"/>
      <c r="LOF9" s="473"/>
      <c r="LOG9" s="473"/>
      <c r="LOH9" s="473"/>
      <c r="LOI9" s="473"/>
      <c r="LOJ9" s="473"/>
      <c r="LOK9" s="473"/>
      <c r="LOL9" s="473"/>
      <c r="LOM9" s="473"/>
      <c r="LON9" s="473"/>
      <c r="LOO9" s="473"/>
      <c r="LOP9" s="473"/>
      <c r="LOQ9" s="473"/>
      <c r="LOR9" s="473"/>
      <c r="LOS9" s="473"/>
      <c r="LOT9" s="473"/>
      <c r="LOU9" s="473"/>
      <c r="LOV9" s="473"/>
      <c r="LOW9" s="473"/>
      <c r="LOX9" s="473"/>
      <c r="LOY9" s="473"/>
      <c r="LOZ9" s="473"/>
      <c r="LPA9" s="473"/>
      <c r="LPB9" s="473"/>
      <c r="LPC9" s="473"/>
      <c r="LPD9" s="473"/>
      <c r="LPE9" s="473"/>
      <c r="LPF9" s="473"/>
      <c r="LPG9" s="473"/>
      <c r="LPH9" s="473"/>
      <c r="LPI9" s="473"/>
      <c r="LPJ9" s="473"/>
      <c r="LPK9" s="473"/>
      <c r="LPL9" s="473"/>
      <c r="LPM9" s="473"/>
      <c r="LPN9" s="473"/>
      <c r="LPO9" s="473"/>
      <c r="LPP9" s="473"/>
      <c r="LPQ9" s="473"/>
      <c r="LPR9" s="473"/>
      <c r="LPS9" s="473"/>
      <c r="LPT9" s="473"/>
      <c r="LPU9" s="473"/>
      <c r="LPV9" s="473"/>
      <c r="LPW9" s="473"/>
      <c r="LPX9" s="473"/>
      <c r="LPY9" s="473"/>
      <c r="LPZ9" s="473"/>
      <c r="LQA9" s="473"/>
      <c r="LQB9" s="473"/>
      <c r="LQC9" s="473"/>
      <c r="LQD9" s="473"/>
      <c r="LQE9" s="473"/>
      <c r="LQF9" s="473"/>
      <c r="LQG9" s="473"/>
      <c r="LQH9" s="473"/>
      <c r="LQI9" s="473"/>
      <c r="LQJ9" s="473"/>
      <c r="LQK9" s="473"/>
      <c r="LQL9" s="473"/>
      <c r="LQM9" s="473"/>
      <c r="LQN9" s="473"/>
      <c r="LQO9" s="473"/>
      <c r="LQP9" s="473"/>
      <c r="LQQ9" s="473"/>
      <c r="LQR9" s="473"/>
      <c r="LQS9" s="473"/>
      <c r="LQT9" s="473"/>
      <c r="LQU9" s="473"/>
      <c r="LQV9" s="473"/>
      <c r="LQW9" s="473"/>
      <c r="LQX9" s="473"/>
      <c r="LQY9" s="473"/>
      <c r="LQZ9" s="473"/>
      <c r="LRA9" s="473"/>
      <c r="LRB9" s="473"/>
      <c r="LRC9" s="473"/>
      <c r="LRD9" s="473"/>
      <c r="LRE9" s="473"/>
      <c r="LRF9" s="473"/>
      <c r="LRG9" s="473"/>
      <c r="LRH9" s="473"/>
      <c r="LRI9" s="473"/>
      <c r="LRJ9" s="473"/>
      <c r="LRK9" s="473"/>
      <c r="LRL9" s="473"/>
      <c r="LRM9" s="473"/>
      <c r="LRN9" s="473"/>
      <c r="LRO9" s="473"/>
      <c r="LRP9" s="473"/>
      <c r="LRQ9" s="473"/>
      <c r="LRR9" s="473"/>
      <c r="LRS9" s="473"/>
      <c r="LRT9" s="473"/>
      <c r="LRU9" s="473"/>
      <c r="LRV9" s="473"/>
      <c r="LRW9" s="473"/>
      <c r="LRX9" s="473"/>
      <c r="LRY9" s="473"/>
      <c r="LRZ9" s="473"/>
      <c r="LSA9" s="473"/>
      <c r="LSB9" s="473"/>
      <c r="LSC9" s="473"/>
      <c r="LSD9" s="473"/>
      <c r="LSE9" s="473"/>
      <c r="LSF9" s="473"/>
      <c r="LSG9" s="473"/>
      <c r="LSH9" s="473"/>
      <c r="LSI9" s="473"/>
      <c r="LSJ9" s="473"/>
      <c r="LSK9" s="473"/>
      <c r="LSL9" s="473"/>
      <c r="LSM9" s="473"/>
      <c r="LSN9" s="473"/>
      <c r="LSO9" s="473"/>
      <c r="LSP9" s="473"/>
      <c r="LSQ9" s="473"/>
      <c r="LSR9" s="473"/>
      <c r="LSS9" s="473"/>
      <c r="LST9" s="473"/>
      <c r="LSU9" s="473"/>
      <c r="LSV9" s="473"/>
      <c r="LSW9" s="473"/>
      <c r="LSX9" s="473"/>
      <c r="LSY9" s="473"/>
      <c r="LSZ9" s="473"/>
      <c r="LTA9" s="473"/>
      <c r="LTB9" s="473"/>
      <c r="LTC9" s="473"/>
      <c r="LTD9" s="473"/>
      <c r="LTE9" s="473"/>
      <c r="LTF9" s="473"/>
      <c r="LTG9" s="473"/>
      <c r="LTH9" s="473"/>
      <c r="LTI9" s="473"/>
      <c r="LTJ9" s="473"/>
      <c r="LTK9" s="473"/>
      <c r="LTL9" s="473"/>
      <c r="LTM9" s="473"/>
      <c r="LTN9" s="473"/>
      <c r="LTO9" s="473"/>
      <c r="LTP9" s="473"/>
      <c r="LTQ9" s="473"/>
      <c r="LTR9" s="473"/>
      <c r="LTS9" s="473"/>
      <c r="LTT9" s="473"/>
      <c r="LTU9" s="473"/>
      <c r="LTV9" s="473"/>
      <c r="LTW9" s="473"/>
      <c r="LTX9" s="473"/>
      <c r="LTY9" s="473"/>
      <c r="LTZ9" s="473"/>
      <c r="LUA9" s="473"/>
      <c r="LUB9" s="473"/>
      <c r="LUC9" s="473"/>
      <c r="LUD9" s="473"/>
      <c r="LUE9" s="473"/>
      <c r="LUF9" s="473"/>
      <c r="LUG9" s="473"/>
      <c r="LUH9" s="473"/>
      <c r="LUI9" s="473"/>
      <c r="LUJ9" s="473"/>
      <c r="LUK9" s="473"/>
      <c r="LUL9" s="473"/>
      <c r="LUM9" s="473"/>
      <c r="LUN9" s="473"/>
      <c r="LUO9" s="473"/>
      <c r="LUP9" s="473"/>
      <c r="LUQ9" s="473"/>
      <c r="LUR9" s="473"/>
      <c r="LUS9" s="473"/>
      <c r="LUT9" s="473"/>
      <c r="LUU9" s="473"/>
      <c r="LUV9" s="473"/>
      <c r="LUW9" s="473"/>
      <c r="LUX9" s="473"/>
      <c r="LUY9" s="473"/>
      <c r="LUZ9" s="473"/>
      <c r="LVA9" s="473"/>
      <c r="LVB9" s="473"/>
      <c r="LVC9" s="473"/>
      <c r="LVD9" s="473"/>
      <c r="LVE9" s="473"/>
      <c r="LVF9" s="473"/>
      <c r="LVG9" s="473"/>
      <c r="LVH9" s="473"/>
      <c r="LVI9" s="473"/>
      <c r="LVJ9" s="473"/>
      <c r="LVK9" s="473"/>
      <c r="LVL9" s="473"/>
      <c r="LVM9" s="473"/>
      <c r="LVN9" s="473"/>
      <c r="LVO9" s="473"/>
      <c r="LVP9" s="473"/>
      <c r="LVQ9" s="473"/>
      <c r="LVR9" s="473"/>
      <c r="LVS9" s="473"/>
      <c r="LVT9" s="473"/>
      <c r="LVU9" s="473"/>
      <c r="LVV9" s="473"/>
      <c r="LVW9" s="473"/>
      <c r="LVX9" s="473"/>
      <c r="LVY9" s="473"/>
      <c r="LVZ9" s="473"/>
      <c r="LWA9" s="473"/>
      <c r="LWB9" s="473"/>
      <c r="LWC9" s="473"/>
      <c r="LWD9" s="473"/>
      <c r="LWE9" s="473"/>
      <c r="LWF9" s="473"/>
      <c r="LWG9" s="473"/>
      <c r="LWH9" s="473"/>
      <c r="LWI9" s="473"/>
      <c r="LWJ9" s="473"/>
      <c r="LWK9" s="473"/>
      <c r="LWL9" s="473"/>
      <c r="LWM9" s="473"/>
      <c r="LWN9" s="473"/>
      <c r="LWO9" s="473"/>
      <c r="LWP9" s="473"/>
      <c r="LWQ9" s="473"/>
      <c r="LWR9" s="473"/>
      <c r="LWS9" s="473"/>
      <c r="LWT9" s="473"/>
      <c r="LWU9" s="473"/>
      <c r="LWV9" s="473"/>
      <c r="LWW9" s="473"/>
      <c r="LWX9" s="473"/>
      <c r="LWY9" s="473"/>
      <c r="LWZ9" s="473"/>
      <c r="LXA9" s="473"/>
      <c r="LXB9" s="473"/>
      <c r="LXC9" s="473"/>
      <c r="LXD9" s="473"/>
      <c r="LXE9" s="473"/>
      <c r="LXF9" s="473"/>
      <c r="LXG9" s="473"/>
      <c r="LXH9" s="473"/>
      <c r="LXI9" s="473"/>
      <c r="LXJ9" s="473"/>
      <c r="LXK9" s="473"/>
      <c r="LXL9" s="473"/>
      <c r="LXM9" s="473"/>
      <c r="LXN9" s="473"/>
      <c r="LXO9" s="473"/>
      <c r="LXP9" s="473"/>
      <c r="LXQ9" s="473"/>
      <c r="LXR9" s="473"/>
      <c r="LXS9" s="473"/>
      <c r="LXT9" s="473"/>
      <c r="LXU9" s="473"/>
      <c r="LXV9" s="473"/>
      <c r="LXW9" s="473"/>
      <c r="LXX9" s="473"/>
      <c r="LXY9" s="473"/>
      <c r="LXZ9" s="473"/>
      <c r="LYA9" s="473"/>
      <c r="LYB9" s="473"/>
      <c r="LYC9" s="473"/>
      <c r="LYD9" s="473"/>
      <c r="LYE9" s="473"/>
      <c r="LYF9" s="473"/>
      <c r="LYG9" s="473"/>
      <c r="LYH9" s="473"/>
      <c r="LYI9" s="473"/>
      <c r="LYJ9" s="473"/>
      <c r="LYK9" s="473"/>
      <c r="LYL9" s="473"/>
      <c r="LYM9" s="473"/>
      <c r="LYN9" s="473"/>
      <c r="LYO9" s="473"/>
      <c r="LYP9" s="473"/>
      <c r="LYQ9" s="473"/>
      <c r="LYR9" s="473"/>
      <c r="LYS9" s="473"/>
      <c r="LYT9" s="473"/>
      <c r="LYU9" s="473"/>
      <c r="LYV9" s="473"/>
      <c r="LYW9" s="473"/>
      <c r="LYX9" s="473"/>
      <c r="LYY9" s="473"/>
      <c r="LYZ9" s="473"/>
      <c r="LZA9" s="473"/>
      <c r="LZB9" s="473"/>
      <c r="LZC9" s="473"/>
      <c r="LZD9" s="473"/>
      <c r="LZE9" s="473"/>
      <c r="LZF9" s="473"/>
      <c r="LZG9" s="473"/>
      <c r="LZH9" s="473"/>
      <c r="LZI9" s="473"/>
      <c r="LZJ9" s="473"/>
      <c r="LZK9" s="473"/>
      <c r="LZL9" s="473"/>
      <c r="LZM9" s="473"/>
      <c r="LZN9" s="473"/>
      <c r="LZO9" s="473"/>
      <c r="LZP9" s="473"/>
      <c r="LZQ9" s="473"/>
      <c r="LZR9" s="473"/>
      <c r="LZS9" s="473"/>
      <c r="LZT9" s="473"/>
      <c r="LZU9" s="473"/>
      <c r="LZV9" s="473"/>
      <c r="LZW9" s="473"/>
      <c r="LZX9" s="473"/>
      <c r="LZY9" s="473"/>
      <c r="LZZ9" s="473"/>
      <c r="MAA9" s="473"/>
      <c r="MAB9" s="473"/>
      <c r="MAC9" s="473"/>
      <c r="MAD9" s="473"/>
      <c r="MAE9" s="473"/>
      <c r="MAF9" s="473"/>
      <c r="MAG9" s="473"/>
      <c r="MAH9" s="473"/>
      <c r="MAI9" s="473"/>
      <c r="MAJ9" s="473"/>
      <c r="MAK9" s="473"/>
      <c r="MAL9" s="473"/>
      <c r="MAM9" s="473"/>
      <c r="MAN9" s="473"/>
      <c r="MAO9" s="473"/>
      <c r="MAP9" s="473"/>
      <c r="MAQ9" s="473"/>
      <c r="MAR9" s="473"/>
      <c r="MAS9" s="473"/>
      <c r="MAT9" s="473"/>
      <c r="MAU9" s="473"/>
      <c r="MAV9" s="473"/>
      <c r="MAW9" s="473"/>
      <c r="MAX9" s="473"/>
      <c r="MAY9" s="473"/>
      <c r="MAZ9" s="473"/>
      <c r="MBA9" s="473"/>
      <c r="MBB9" s="473"/>
      <c r="MBC9" s="473"/>
      <c r="MBD9" s="473"/>
      <c r="MBE9" s="473"/>
      <c r="MBF9" s="473"/>
      <c r="MBG9" s="473"/>
      <c r="MBH9" s="473"/>
      <c r="MBI9" s="473"/>
      <c r="MBJ9" s="473"/>
      <c r="MBK9" s="473"/>
      <c r="MBL9" s="473"/>
      <c r="MBM9" s="473"/>
      <c r="MBN9" s="473"/>
      <c r="MBO9" s="473"/>
      <c r="MBP9" s="473"/>
      <c r="MBQ9" s="473"/>
      <c r="MBR9" s="473"/>
      <c r="MBS9" s="473"/>
      <c r="MBT9" s="473"/>
      <c r="MBU9" s="473"/>
      <c r="MBV9" s="473"/>
      <c r="MBW9" s="473"/>
      <c r="MBX9" s="473"/>
      <c r="MBY9" s="473"/>
      <c r="MBZ9" s="473"/>
      <c r="MCA9" s="473"/>
      <c r="MCB9" s="473"/>
      <c r="MCC9" s="473"/>
      <c r="MCD9" s="473"/>
      <c r="MCE9" s="473"/>
      <c r="MCF9" s="473"/>
      <c r="MCG9" s="473"/>
      <c r="MCH9" s="473"/>
      <c r="MCI9" s="473"/>
      <c r="MCJ9" s="473"/>
      <c r="MCK9" s="473"/>
      <c r="MCL9" s="473"/>
      <c r="MCM9" s="473"/>
      <c r="MCN9" s="473"/>
      <c r="MCO9" s="473"/>
      <c r="MCP9" s="473"/>
      <c r="MCQ9" s="473"/>
      <c r="MCR9" s="473"/>
      <c r="MCS9" s="473"/>
      <c r="MCT9" s="473"/>
      <c r="MCU9" s="473"/>
      <c r="MCV9" s="473"/>
      <c r="MCW9" s="473"/>
      <c r="MCX9" s="473"/>
      <c r="MCY9" s="473"/>
      <c r="MCZ9" s="473"/>
      <c r="MDA9" s="473"/>
      <c r="MDB9" s="473"/>
      <c r="MDC9" s="473"/>
      <c r="MDD9" s="473"/>
      <c r="MDE9" s="473"/>
      <c r="MDF9" s="473"/>
      <c r="MDG9" s="473"/>
      <c r="MDH9" s="473"/>
      <c r="MDI9" s="473"/>
      <c r="MDJ9" s="473"/>
      <c r="MDK9" s="473"/>
      <c r="MDL9" s="473"/>
      <c r="MDM9" s="473"/>
      <c r="MDN9" s="473"/>
      <c r="MDO9" s="473"/>
      <c r="MDP9" s="473"/>
      <c r="MDQ9" s="473"/>
      <c r="MDR9" s="473"/>
      <c r="MDS9" s="473"/>
      <c r="MDT9" s="473"/>
      <c r="MDU9" s="473"/>
      <c r="MDV9" s="473"/>
      <c r="MDW9" s="473"/>
      <c r="MDX9" s="473"/>
      <c r="MDY9" s="473"/>
      <c r="MDZ9" s="473"/>
      <c r="MEA9" s="473"/>
      <c r="MEB9" s="473"/>
      <c r="MEC9" s="473"/>
      <c r="MED9" s="473"/>
      <c r="MEE9" s="473"/>
      <c r="MEF9" s="473"/>
      <c r="MEG9" s="473"/>
      <c r="MEH9" s="473"/>
      <c r="MEI9" s="473"/>
      <c r="MEJ9" s="473"/>
      <c r="MEK9" s="473"/>
      <c r="MEL9" s="473"/>
      <c r="MEM9" s="473"/>
      <c r="MEN9" s="473"/>
      <c r="MEO9" s="473"/>
      <c r="MEP9" s="473"/>
      <c r="MEQ9" s="473"/>
      <c r="MER9" s="473"/>
      <c r="MES9" s="473"/>
      <c r="MET9" s="473"/>
      <c r="MEU9" s="473"/>
      <c r="MEV9" s="473"/>
      <c r="MEW9" s="473"/>
      <c r="MEX9" s="473"/>
      <c r="MEY9" s="473"/>
      <c r="MEZ9" s="473"/>
      <c r="MFA9" s="473"/>
      <c r="MFB9" s="473"/>
      <c r="MFC9" s="473"/>
      <c r="MFD9" s="473"/>
      <c r="MFE9" s="473"/>
      <c r="MFF9" s="473"/>
      <c r="MFG9" s="473"/>
      <c r="MFH9" s="473"/>
      <c r="MFI9" s="473"/>
      <c r="MFJ9" s="473"/>
      <c r="MFK9" s="473"/>
      <c r="MFL9" s="473"/>
      <c r="MFM9" s="473"/>
      <c r="MFN9" s="473"/>
      <c r="MFO9" s="473"/>
      <c r="MFP9" s="473"/>
      <c r="MFQ9" s="473"/>
      <c r="MFR9" s="473"/>
      <c r="MFS9" s="473"/>
      <c r="MFT9" s="473"/>
      <c r="MFU9" s="473"/>
      <c r="MFV9" s="473"/>
      <c r="MFW9" s="473"/>
      <c r="MFX9" s="473"/>
      <c r="MFY9" s="473"/>
      <c r="MFZ9" s="473"/>
      <c r="MGA9" s="473"/>
      <c r="MGB9" s="473"/>
      <c r="MGC9" s="473"/>
      <c r="MGD9" s="473"/>
      <c r="MGE9" s="473"/>
      <c r="MGF9" s="473"/>
      <c r="MGG9" s="473"/>
      <c r="MGH9" s="473"/>
      <c r="MGI9" s="473"/>
      <c r="MGJ9" s="473"/>
      <c r="MGK9" s="473"/>
      <c r="MGL9" s="473"/>
      <c r="MGM9" s="473"/>
      <c r="MGN9" s="473"/>
      <c r="MGO9" s="473"/>
      <c r="MGP9" s="473"/>
      <c r="MGQ9" s="473"/>
      <c r="MGR9" s="473"/>
      <c r="MGS9" s="473"/>
      <c r="MGT9" s="473"/>
      <c r="MGU9" s="473"/>
      <c r="MGV9" s="473"/>
      <c r="MGW9" s="473"/>
      <c r="MGX9" s="473"/>
      <c r="MGY9" s="473"/>
      <c r="MGZ9" s="473"/>
      <c r="MHA9" s="473"/>
      <c r="MHB9" s="473"/>
      <c r="MHC9" s="473"/>
      <c r="MHD9" s="473"/>
      <c r="MHE9" s="473"/>
      <c r="MHF9" s="473"/>
      <c r="MHG9" s="473"/>
      <c r="MHH9" s="473"/>
      <c r="MHI9" s="473"/>
      <c r="MHJ9" s="473"/>
      <c r="MHK9" s="473"/>
      <c r="MHL9" s="473"/>
      <c r="MHM9" s="473"/>
      <c r="MHN9" s="473"/>
      <c r="MHO9" s="473"/>
      <c r="MHP9" s="473"/>
      <c r="MHQ9" s="473"/>
      <c r="MHR9" s="473"/>
      <c r="MHS9" s="473"/>
      <c r="MHT9" s="473"/>
      <c r="MHU9" s="473"/>
      <c r="MHV9" s="473"/>
      <c r="MHW9" s="473"/>
      <c r="MHX9" s="473"/>
      <c r="MHY9" s="473"/>
      <c r="MHZ9" s="473"/>
      <c r="MIA9" s="473"/>
      <c r="MIB9" s="473"/>
      <c r="MIC9" s="473"/>
      <c r="MID9" s="473"/>
      <c r="MIE9" s="473"/>
      <c r="MIF9" s="473"/>
      <c r="MIG9" s="473"/>
      <c r="MIH9" s="473"/>
      <c r="MII9" s="473"/>
      <c r="MIJ9" s="473"/>
      <c r="MIK9" s="473"/>
      <c r="MIL9" s="473"/>
      <c r="MIM9" s="473"/>
      <c r="MIN9" s="473"/>
      <c r="MIO9" s="473"/>
      <c r="MIP9" s="473"/>
      <c r="MIQ9" s="473"/>
      <c r="MIR9" s="473"/>
      <c r="MIS9" s="473"/>
      <c r="MIT9" s="473"/>
      <c r="MIU9" s="473"/>
      <c r="MIV9" s="473"/>
      <c r="MIW9" s="473"/>
      <c r="MIX9" s="473"/>
      <c r="MIY9" s="473"/>
      <c r="MIZ9" s="473"/>
      <c r="MJA9" s="473"/>
      <c r="MJB9" s="473"/>
      <c r="MJC9" s="473"/>
      <c r="MJD9" s="473"/>
      <c r="MJE9" s="473"/>
      <c r="MJF9" s="473"/>
      <c r="MJG9" s="473"/>
      <c r="MJH9" s="473"/>
      <c r="MJI9" s="473"/>
      <c r="MJJ9" s="473"/>
      <c r="MJK9" s="473"/>
      <c r="MJL9" s="473"/>
      <c r="MJM9" s="473"/>
      <c r="MJN9" s="473"/>
      <c r="MJO9" s="473"/>
      <c r="MJP9" s="473"/>
      <c r="MJQ9" s="473"/>
      <c r="MJR9" s="473"/>
      <c r="MJS9" s="473"/>
      <c r="MJT9" s="473"/>
      <c r="MJU9" s="473"/>
      <c r="MJV9" s="473"/>
      <c r="MJW9" s="473"/>
      <c r="MJX9" s="473"/>
      <c r="MJY9" s="473"/>
      <c r="MJZ9" s="473"/>
      <c r="MKA9" s="473"/>
      <c r="MKB9" s="473"/>
      <c r="MKC9" s="473"/>
      <c r="MKD9" s="473"/>
      <c r="MKE9" s="473"/>
      <c r="MKF9" s="473"/>
      <c r="MKG9" s="473"/>
      <c r="MKH9" s="473"/>
      <c r="MKI9" s="473"/>
      <c r="MKJ9" s="473"/>
      <c r="MKK9" s="473"/>
      <c r="MKL9" s="473"/>
      <c r="MKM9" s="473"/>
      <c r="MKN9" s="473"/>
      <c r="MKO9" s="473"/>
      <c r="MKP9" s="473"/>
      <c r="MKQ9" s="473"/>
      <c r="MKR9" s="473"/>
      <c r="MKS9" s="473"/>
      <c r="MKT9" s="473"/>
      <c r="MKU9" s="473"/>
      <c r="MKV9" s="473"/>
      <c r="MKW9" s="473"/>
      <c r="MKX9" s="473"/>
      <c r="MKY9" s="473"/>
      <c r="MKZ9" s="473"/>
      <c r="MLA9" s="473"/>
      <c r="MLB9" s="473"/>
      <c r="MLC9" s="473"/>
      <c r="MLD9" s="473"/>
      <c r="MLE9" s="473"/>
      <c r="MLF9" s="473"/>
      <c r="MLG9" s="473"/>
      <c r="MLH9" s="473"/>
      <c r="MLI9" s="473"/>
      <c r="MLJ9" s="473"/>
      <c r="MLK9" s="473"/>
      <c r="MLL9" s="473"/>
      <c r="MLM9" s="473"/>
      <c r="MLN9" s="473"/>
      <c r="MLO9" s="473"/>
      <c r="MLP9" s="473"/>
      <c r="MLQ9" s="473"/>
      <c r="MLR9" s="473"/>
      <c r="MLS9" s="473"/>
      <c r="MLT9" s="473"/>
      <c r="MLU9" s="473"/>
      <c r="MLV9" s="473"/>
      <c r="MLW9" s="473"/>
      <c r="MLX9" s="473"/>
      <c r="MLY9" s="473"/>
      <c r="MLZ9" s="473"/>
      <c r="MMA9" s="473"/>
      <c r="MMB9" s="473"/>
      <c r="MMC9" s="473"/>
      <c r="MMD9" s="473"/>
      <c r="MME9" s="473"/>
      <c r="MMF9" s="473"/>
      <c r="MMG9" s="473"/>
      <c r="MMH9" s="473"/>
      <c r="MMI9" s="473"/>
      <c r="MMJ9" s="473"/>
      <c r="MMK9" s="473"/>
      <c r="MML9" s="473"/>
      <c r="MMM9" s="473"/>
      <c r="MMN9" s="473"/>
      <c r="MMO9" s="473"/>
      <c r="MMP9" s="473"/>
      <c r="MMQ9" s="473"/>
      <c r="MMR9" s="473"/>
      <c r="MMS9" s="473"/>
      <c r="MMT9" s="473"/>
      <c r="MMU9" s="473"/>
      <c r="MMV9" s="473"/>
      <c r="MMW9" s="473"/>
      <c r="MMX9" s="473"/>
      <c r="MMY9" s="473"/>
      <c r="MMZ9" s="473"/>
      <c r="MNA9" s="473"/>
      <c r="MNB9" s="473"/>
      <c r="MNC9" s="473"/>
      <c r="MND9" s="473"/>
      <c r="MNE9" s="473"/>
      <c r="MNF9" s="473"/>
      <c r="MNG9" s="473"/>
      <c r="MNH9" s="473"/>
      <c r="MNI9" s="473"/>
      <c r="MNJ9" s="473"/>
      <c r="MNK9" s="473"/>
      <c r="MNL9" s="473"/>
      <c r="MNM9" s="473"/>
      <c r="MNN9" s="473"/>
      <c r="MNO9" s="473"/>
      <c r="MNP9" s="473"/>
      <c r="MNQ9" s="473"/>
      <c r="MNR9" s="473"/>
      <c r="MNS9" s="473"/>
      <c r="MNT9" s="473"/>
      <c r="MNU9" s="473"/>
      <c r="MNV9" s="473"/>
      <c r="MNW9" s="473"/>
      <c r="MNX9" s="473"/>
      <c r="MNY9" s="473"/>
      <c r="MNZ9" s="473"/>
      <c r="MOA9" s="473"/>
      <c r="MOB9" s="473"/>
      <c r="MOC9" s="473"/>
      <c r="MOD9" s="473"/>
      <c r="MOE9" s="473"/>
      <c r="MOF9" s="473"/>
      <c r="MOG9" s="473"/>
      <c r="MOH9" s="473"/>
      <c r="MOI9" s="473"/>
      <c r="MOJ9" s="473"/>
      <c r="MOK9" s="473"/>
      <c r="MOL9" s="473"/>
      <c r="MOM9" s="473"/>
      <c r="MON9" s="473"/>
      <c r="MOO9" s="473"/>
      <c r="MOP9" s="473"/>
      <c r="MOQ9" s="473"/>
      <c r="MOR9" s="473"/>
      <c r="MOS9" s="473"/>
      <c r="MOT9" s="473"/>
      <c r="MOU9" s="473"/>
      <c r="MOV9" s="473"/>
      <c r="MOW9" s="473"/>
      <c r="MOX9" s="473"/>
      <c r="MOY9" s="473"/>
      <c r="MOZ9" s="473"/>
      <c r="MPA9" s="473"/>
      <c r="MPB9" s="473"/>
      <c r="MPC9" s="473"/>
      <c r="MPD9" s="473"/>
      <c r="MPE9" s="473"/>
      <c r="MPF9" s="473"/>
      <c r="MPG9" s="473"/>
      <c r="MPH9" s="473"/>
      <c r="MPI9" s="473"/>
      <c r="MPJ9" s="473"/>
      <c r="MPK9" s="473"/>
      <c r="MPL9" s="473"/>
      <c r="MPM9" s="473"/>
      <c r="MPN9" s="473"/>
      <c r="MPO9" s="473"/>
      <c r="MPP9" s="473"/>
      <c r="MPQ9" s="473"/>
      <c r="MPR9" s="473"/>
      <c r="MPS9" s="473"/>
      <c r="MPT9" s="473"/>
      <c r="MPU9" s="473"/>
      <c r="MPV9" s="473"/>
      <c r="MPW9" s="473"/>
      <c r="MPX9" s="473"/>
      <c r="MPY9" s="473"/>
      <c r="MPZ9" s="473"/>
      <c r="MQA9" s="473"/>
      <c r="MQB9" s="473"/>
      <c r="MQC9" s="473"/>
      <c r="MQD9" s="473"/>
      <c r="MQE9" s="473"/>
      <c r="MQF9" s="473"/>
      <c r="MQG9" s="473"/>
      <c r="MQH9" s="473"/>
      <c r="MQI9" s="473"/>
      <c r="MQJ9" s="473"/>
      <c r="MQK9" s="473"/>
      <c r="MQL9" s="473"/>
      <c r="MQM9" s="473"/>
      <c r="MQN9" s="473"/>
      <c r="MQO9" s="473"/>
      <c r="MQP9" s="473"/>
      <c r="MQQ9" s="473"/>
      <c r="MQR9" s="473"/>
      <c r="MQS9" s="473"/>
      <c r="MQT9" s="473"/>
      <c r="MQU9" s="473"/>
      <c r="MQV9" s="473"/>
      <c r="MQW9" s="473"/>
      <c r="MQX9" s="473"/>
      <c r="MQY9" s="473"/>
      <c r="MQZ9" s="473"/>
      <c r="MRA9" s="473"/>
      <c r="MRB9" s="473"/>
      <c r="MRC9" s="473"/>
      <c r="MRD9" s="473"/>
      <c r="MRE9" s="473"/>
      <c r="MRF9" s="473"/>
      <c r="MRG9" s="473"/>
      <c r="MRH9" s="473"/>
      <c r="MRI9" s="473"/>
      <c r="MRJ9" s="473"/>
      <c r="MRK9" s="473"/>
      <c r="MRL9" s="473"/>
      <c r="MRM9" s="473"/>
      <c r="MRN9" s="473"/>
      <c r="MRO9" s="473"/>
      <c r="MRP9" s="473"/>
      <c r="MRQ9" s="473"/>
      <c r="MRR9" s="473"/>
      <c r="MRS9" s="473"/>
      <c r="MRT9" s="473"/>
      <c r="MRU9" s="473"/>
      <c r="MRV9" s="473"/>
      <c r="MRW9" s="473"/>
      <c r="MRX9" s="473"/>
      <c r="MRY9" s="473"/>
      <c r="MRZ9" s="473"/>
      <c r="MSA9" s="473"/>
      <c r="MSB9" s="473"/>
      <c r="MSC9" s="473"/>
      <c r="MSD9" s="473"/>
      <c r="MSE9" s="473"/>
      <c r="MSF9" s="473"/>
      <c r="MSG9" s="473"/>
      <c r="MSH9" s="473"/>
      <c r="MSI9" s="473"/>
      <c r="MSJ9" s="473"/>
      <c r="MSK9" s="473"/>
      <c r="MSL9" s="473"/>
      <c r="MSM9" s="473"/>
      <c r="MSN9" s="473"/>
      <c r="MSO9" s="473"/>
      <c r="MSP9" s="473"/>
      <c r="MSQ9" s="473"/>
      <c r="MSR9" s="473"/>
      <c r="MSS9" s="473"/>
      <c r="MST9" s="473"/>
      <c r="MSU9" s="473"/>
      <c r="MSV9" s="473"/>
      <c r="MSW9" s="473"/>
      <c r="MSX9" s="473"/>
      <c r="MSY9" s="473"/>
      <c r="MSZ9" s="473"/>
      <c r="MTA9" s="473"/>
      <c r="MTB9" s="473"/>
      <c r="MTC9" s="473"/>
      <c r="MTD9" s="473"/>
      <c r="MTE9" s="473"/>
      <c r="MTF9" s="473"/>
      <c r="MTG9" s="473"/>
      <c r="MTH9" s="473"/>
      <c r="MTI9" s="473"/>
      <c r="MTJ9" s="473"/>
      <c r="MTK9" s="473"/>
      <c r="MTL9" s="473"/>
      <c r="MTM9" s="473"/>
      <c r="MTN9" s="473"/>
      <c r="MTO9" s="473"/>
      <c r="MTP9" s="473"/>
      <c r="MTQ9" s="473"/>
      <c r="MTR9" s="473"/>
      <c r="MTS9" s="473"/>
      <c r="MTT9" s="473"/>
      <c r="MTU9" s="473"/>
      <c r="MTV9" s="473"/>
      <c r="MTW9" s="473"/>
      <c r="MTX9" s="473"/>
      <c r="MTY9" s="473"/>
      <c r="MTZ9" s="473"/>
      <c r="MUA9" s="473"/>
      <c r="MUB9" s="473"/>
      <c r="MUC9" s="473"/>
      <c r="MUD9" s="473"/>
      <c r="MUE9" s="473"/>
      <c r="MUF9" s="473"/>
      <c r="MUG9" s="473"/>
      <c r="MUH9" s="473"/>
      <c r="MUI9" s="473"/>
      <c r="MUJ9" s="473"/>
      <c r="MUK9" s="473"/>
      <c r="MUL9" s="473"/>
      <c r="MUM9" s="473"/>
      <c r="MUN9" s="473"/>
      <c r="MUO9" s="473"/>
      <c r="MUP9" s="473"/>
      <c r="MUQ9" s="473"/>
      <c r="MUR9" s="473"/>
      <c r="MUS9" s="473"/>
      <c r="MUT9" s="473"/>
      <c r="MUU9" s="473"/>
      <c r="MUV9" s="473"/>
      <c r="MUW9" s="473"/>
      <c r="MUX9" s="473"/>
      <c r="MUY9" s="473"/>
      <c r="MUZ9" s="473"/>
      <c r="MVA9" s="473"/>
      <c r="MVB9" s="473"/>
      <c r="MVC9" s="473"/>
      <c r="MVD9" s="473"/>
      <c r="MVE9" s="473"/>
      <c r="MVF9" s="473"/>
      <c r="MVG9" s="473"/>
      <c r="MVH9" s="473"/>
      <c r="MVI9" s="473"/>
      <c r="MVJ9" s="473"/>
      <c r="MVK9" s="473"/>
      <c r="MVL9" s="473"/>
      <c r="MVM9" s="473"/>
      <c r="MVN9" s="473"/>
      <c r="MVO9" s="473"/>
      <c r="MVP9" s="473"/>
      <c r="MVQ9" s="473"/>
      <c r="MVR9" s="473"/>
      <c r="MVS9" s="473"/>
      <c r="MVT9" s="473"/>
      <c r="MVU9" s="473"/>
      <c r="MVV9" s="473"/>
      <c r="MVW9" s="473"/>
      <c r="MVX9" s="473"/>
      <c r="MVY9" s="473"/>
      <c r="MVZ9" s="473"/>
      <c r="MWA9" s="473"/>
      <c r="MWB9" s="473"/>
      <c r="MWC9" s="473"/>
      <c r="MWD9" s="473"/>
      <c r="MWE9" s="473"/>
      <c r="MWF9" s="473"/>
      <c r="MWG9" s="473"/>
      <c r="MWH9" s="473"/>
      <c r="MWI9" s="473"/>
      <c r="MWJ9" s="473"/>
      <c r="MWK9" s="473"/>
      <c r="MWL9" s="473"/>
      <c r="MWM9" s="473"/>
      <c r="MWN9" s="473"/>
      <c r="MWO9" s="473"/>
      <c r="MWP9" s="473"/>
      <c r="MWQ9" s="473"/>
      <c r="MWR9" s="473"/>
      <c r="MWS9" s="473"/>
      <c r="MWT9" s="473"/>
      <c r="MWU9" s="473"/>
      <c r="MWV9" s="473"/>
      <c r="MWW9" s="473"/>
      <c r="MWX9" s="473"/>
      <c r="MWY9" s="473"/>
      <c r="MWZ9" s="473"/>
      <c r="MXA9" s="473"/>
      <c r="MXB9" s="473"/>
      <c r="MXC9" s="473"/>
      <c r="MXD9" s="473"/>
      <c r="MXE9" s="473"/>
      <c r="MXF9" s="473"/>
      <c r="MXG9" s="473"/>
      <c r="MXH9" s="473"/>
      <c r="MXI9" s="473"/>
      <c r="MXJ9" s="473"/>
      <c r="MXK9" s="473"/>
      <c r="MXL9" s="473"/>
      <c r="MXM9" s="473"/>
      <c r="MXN9" s="473"/>
      <c r="MXO9" s="473"/>
      <c r="MXP9" s="473"/>
      <c r="MXQ9" s="473"/>
      <c r="MXR9" s="473"/>
      <c r="MXS9" s="473"/>
      <c r="MXT9" s="473"/>
      <c r="MXU9" s="473"/>
      <c r="MXV9" s="473"/>
      <c r="MXW9" s="473"/>
      <c r="MXX9" s="473"/>
      <c r="MXY9" s="473"/>
      <c r="MXZ9" s="473"/>
      <c r="MYA9" s="473"/>
      <c r="MYB9" s="473"/>
      <c r="MYC9" s="473"/>
      <c r="MYD9" s="473"/>
      <c r="MYE9" s="473"/>
      <c r="MYF9" s="473"/>
      <c r="MYG9" s="473"/>
      <c r="MYH9" s="473"/>
      <c r="MYI9" s="473"/>
      <c r="MYJ9" s="473"/>
      <c r="MYK9" s="473"/>
      <c r="MYL9" s="473"/>
      <c r="MYM9" s="473"/>
      <c r="MYN9" s="473"/>
      <c r="MYO9" s="473"/>
      <c r="MYP9" s="473"/>
      <c r="MYQ9" s="473"/>
      <c r="MYR9" s="473"/>
      <c r="MYS9" s="473"/>
      <c r="MYT9" s="473"/>
      <c r="MYU9" s="473"/>
      <c r="MYV9" s="473"/>
      <c r="MYW9" s="473"/>
      <c r="MYX9" s="473"/>
      <c r="MYY9" s="473"/>
      <c r="MYZ9" s="473"/>
      <c r="MZA9" s="473"/>
      <c r="MZB9" s="473"/>
      <c r="MZC9" s="473"/>
      <c r="MZD9" s="473"/>
      <c r="MZE9" s="473"/>
      <c r="MZF9" s="473"/>
      <c r="MZG9" s="473"/>
      <c r="MZH9" s="473"/>
      <c r="MZI9" s="473"/>
      <c r="MZJ9" s="473"/>
      <c r="MZK9" s="473"/>
      <c r="MZL9" s="473"/>
      <c r="MZM9" s="473"/>
      <c r="MZN9" s="473"/>
      <c r="MZO9" s="473"/>
      <c r="MZP9" s="473"/>
      <c r="MZQ9" s="473"/>
      <c r="MZR9" s="473"/>
      <c r="MZS9" s="473"/>
      <c r="MZT9" s="473"/>
      <c r="MZU9" s="473"/>
      <c r="MZV9" s="473"/>
      <c r="MZW9" s="473"/>
      <c r="MZX9" s="473"/>
      <c r="MZY9" s="473"/>
      <c r="MZZ9" s="473"/>
      <c r="NAA9" s="473"/>
      <c r="NAB9" s="473"/>
      <c r="NAC9" s="473"/>
      <c r="NAD9" s="473"/>
      <c r="NAE9" s="473"/>
      <c r="NAF9" s="473"/>
      <c r="NAG9" s="473"/>
      <c r="NAH9" s="473"/>
      <c r="NAI9" s="473"/>
      <c r="NAJ9" s="473"/>
      <c r="NAK9" s="473"/>
      <c r="NAL9" s="473"/>
      <c r="NAM9" s="473"/>
      <c r="NAN9" s="473"/>
      <c r="NAO9" s="473"/>
      <c r="NAP9" s="473"/>
      <c r="NAQ9" s="473"/>
      <c r="NAR9" s="473"/>
      <c r="NAS9" s="473"/>
      <c r="NAT9" s="473"/>
      <c r="NAU9" s="473"/>
      <c r="NAV9" s="473"/>
      <c r="NAW9" s="473"/>
      <c r="NAX9" s="473"/>
      <c r="NAY9" s="473"/>
      <c r="NAZ9" s="473"/>
      <c r="NBA9" s="473"/>
      <c r="NBB9" s="473"/>
      <c r="NBC9" s="473"/>
      <c r="NBD9" s="473"/>
      <c r="NBE9" s="473"/>
      <c r="NBF9" s="473"/>
      <c r="NBG9" s="473"/>
      <c r="NBH9" s="473"/>
      <c r="NBI9" s="473"/>
      <c r="NBJ9" s="473"/>
      <c r="NBK9" s="473"/>
      <c r="NBL9" s="473"/>
      <c r="NBM9" s="473"/>
      <c r="NBN9" s="473"/>
      <c r="NBO9" s="473"/>
      <c r="NBP9" s="473"/>
      <c r="NBQ9" s="473"/>
      <c r="NBR9" s="473"/>
      <c r="NBS9" s="473"/>
      <c r="NBT9" s="473"/>
      <c r="NBU9" s="473"/>
      <c r="NBV9" s="473"/>
      <c r="NBW9" s="473"/>
      <c r="NBX9" s="473"/>
      <c r="NBY9" s="473"/>
      <c r="NBZ9" s="473"/>
      <c r="NCA9" s="473"/>
      <c r="NCB9" s="473"/>
      <c r="NCC9" s="473"/>
      <c r="NCD9" s="473"/>
      <c r="NCE9" s="473"/>
      <c r="NCF9" s="473"/>
      <c r="NCG9" s="473"/>
      <c r="NCH9" s="473"/>
      <c r="NCI9" s="473"/>
      <c r="NCJ9" s="473"/>
      <c r="NCK9" s="473"/>
      <c r="NCL9" s="473"/>
      <c r="NCM9" s="473"/>
      <c r="NCN9" s="473"/>
      <c r="NCO9" s="473"/>
      <c r="NCP9" s="473"/>
      <c r="NCQ9" s="473"/>
      <c r="NCR9" s="473"/>
      <c r="NCS9" s="473"/>
      <c r="NCT9" s="473"/>
      <c r="NCU9" s="473"/>
      <c r="NCV9" s="473"/>
      <c r="NCW9" s="473"/>
      <c r="NCX9" s="473"/>
      <c r="NCY9" s="473"/>
      <c r="NCZ9" s="473"/>
      <c r="NDA9" s="473"/>
      <c r="NDB9" s="473"/>
      <c r="NDC9" s="473"/>
      <c r="NDD9" s="473"/>
      <c r="NDE9" s="473"/>
      <c r="NDF9" s="473"/>
      <c r="NDG9" s="473"/>
      <c r="NDH9" s="473"/>
      <c r="NDI9" s="473"/>
      <c r="NDJ9" s="473"/>
      <c r="NDK9" s="473"/>
      <c r="NDL9" s="473"/>
      <c r="NDM9" s="473"/>
      <c r="NDN9" s="473"/>
      <c r="NDO9" s="473"/>
      <c r="NDP9" s="473"/>
      <c r="NDQ9" s="473"/>
      <c r="NDR9" s="473"/>
      <c r="NDS9" s="473"/>
      <c r="NDT9" s="473"/>
      <c r="NDU9" s="473"/>
      <c r="NDV9" s="473"/>
      <c r="NDW9" s="473"/>
      <c r="NDX9" s="473"/>
      <c r="NDY9" s="473"/>
      <c r="NDZ9" s="473"/>
      <c r="NEA9" s="473"/>
      <c r="NEB9" s="473"/>
      <c r="NEC9" s="473"/>
      <c r="NED9" s="473"/>
      <c r="NEE9" s="473"/>
      <c r="NEF9" s="473"/>
      <c r="NEG9" s="473"/>
      <c r="NEH9" s="473"/>
      <c r="NEI9" s="473"/>
      <c r="NEJ9" s="473"/>
      <c r="NEK9" s="473"/>
      <c r="NEL9" s="473"/>
      <c r="NEM9" s="473"/>
      <c r="NEN9" s="473"/>
      <c r="NEO9" s="473"/>
      <c r="NEP9" s="473"/>
      <c r="NEQ9" s="473"/>
      <c r="NER9" s="473"/>
      <c r="NES9" s="473"/>
      <c r="NET9" s="473"/>
      <c r="NEU9" s="473"/>
      <c r="NEV9" s="473"/>
      <c r="NEW9" s="473"/>
      <c r="NEX9" s="473"/>
      <c r="NEY9" s="473"/>
      <c r="NEZ9" s="473"/>
      <c r="NFA9" s="473"/>
      <c r="NFB9" s="473"/>
      <c r="NFC9" s="473"/>
      <c r="NFD9" s="473"/>
      <c r="NFE9" s="473"/>
      <c r="NFF9" s="473"/>
      <c r="NFG9" s="473"/>
      <c r="NFH9" s="473"/>
      <c r="NFI9" s="473"/>
      <c r="NFJ9" s="473"/>
      <c r="NFK9" s="473"/>
      <c r="NFL9" s="473"/>
      <c r="NFM9" s="473"/>
      <c r="NFN9" s="473"/>
      <c r="NFO9" s="473"/>
      <c r="NFP9" s="473"/>
      <c r="NFQ9" s="473"/>
      <c r="NFR9" s="473"/>
      <c r="NFS9" s="473"/>
      <c r="NFT9" s="473"/>
      <c r="NFU9" s="473"/>
      <c r="NFV9" s="473"/>
      <c r="NFW9" s="473"/>
      <c r="NFX9" s="473"/>
      <c r="NFY9" s="473"/>
      <c r="NFZ9" s="473"/>
      <c r="NGA9" s="473"/>
      <c r="NGB9" s="473"/>
      <c r="NGC9" s="473"/>
      <c r="NGD9" s="473"/>
      <c r="NGE9" s="473"/>
      <c r="NGF9" s="473"/>
      <c r="NGG9" s="473"/>
      <c r="NGH9" s="473"/>
      <c r="NGI9" s="473"/>
      <c r="NGJ9" s="473"/>
      <c r="NGK9" s="473"/>
      <c r="NGL9" s="473"/>
      <c r="NGM9" s="473"/>
      <c r="NGN9" s="473"/>
      <c r="NGO9" s="473"/>
      <c r="NGP9" s="473"/>
      <c r="NGQ9" s="473"/>
      <c r="NGR9" s="473"/>
      <c r="NGS9" s="473"/>
      <c r="NGT9" s="473"/>
      <c r="NGU9" s="473"/>
      <c r="NGV9" s="473"/>
      <c r="NGW9" s="473"/>
      <c r="NGX9" s="473"/>
      <c r="NGY9" s="473"/>
      <c r="NGZ9" s="473"/>
      <c r="NHA9" s="473"/>
      <c r="NHB9" s="473"/>
      <c r="NHC9" s="473"/>
      <c r="NHD9" s="473"/>
      <c r="NHE9" s="473"/>
      <c r="NHF9" s="473"/>
      <c r="NHG9" s="473"/>
      <c r="NHH9" s="473"/>
      <c r="NHI9" s="473"/>
      <c r="NHJ9" s="473"/>
      <c r="NHK9" s="473"/>
      <c r="NHL9" s="473"/>
      <c r="NHM9" s="473"/>
      <c r="NHN9" s="473"/>
      <c r="NHO9" s="473"/>
      <c r="NHP9" s="473"/>
      <c r="NHQ9" s="473"/>
      <c r="NHR9" s="473"/>
      <c r="NHS9" s="473"/>
      <c r="NHT9" s="473"/>
      <c r="NHU9" s="473"/>
      <c r="NHV9" s="473"/>
      <c r="NHW9" s="473"/>
      <c r="NHX9" s="473"/>
      <c r="NHY9" s="473"/>
      <c r="NHZ9" s="473"/>
      <c r="NIA9" s="473"/>
      <c r="NIB9" s="473"/>
      <c r="NIC9" s="473"/>
      <c r="NID9" s="473"/>
      <c r="NIE9" s="473"/>
      <c r="NIF9" s="473"/>
      <c r="NIG9" s="473"/>
      <c r="NIH9" s="473"/>
      <c r="NII9" s="473"/>
      <c r="NIJ9" s="473"/>
      <c r="NIK9" s="473"/>
      <c r="NIL9" s="473"/>
      <c r="NIM9" s="473"/>
      <c r="NIN9" s="473"/>
      <c r="NIO9" s="473"/>
      <c r="NIP9" s="473"/>
      <c r="NIQ9" s="473"/>
      <c r="NIR9" s="473"/>
      <c r="NIS9" s="473"/>
      <c r="NIT9" s="473"/>
      <c r="NIU9" s="473"/>
      <c r="NIV9" s="473"/>
      <c r="NIW9" s="473"/>
      <c r="NIX9" s="473"/>
      <c r="NIY9" s="473"/>
      <c r="NIZ9" s="473"/>
      <c r="NJA9" s="473"/>
      <c r="NJB9" s="473"/>
      <c r="NJC9" s="473"/>
      <c r="NJD9" s="473"/>
      <c r="NJE9" s="473"/>
      <c r="NJF9" s="473"/>
      <c r="NJG9" s="473"/>
      <c r="NJH9" s="473"/>
      <c r="NJI9" s="473"/>
      <c r="NJJ9" s="473"/>
      <c r="NJK9" s="473"/>
      <c r="NJL9" s="473"/>
      <c r="NJM9" s="473"/>
      <c r="NJN9" s="473"/>
      <c r="NJO9" s="473"/>
      <c r="NJP9" s="473"/>
      <c r="NJQ9" s="473"/>
      <c r="NJR9" s="473"/>
      <c r="NJS9" s="473"/>
      <c r="NJT9" s="473"/>
      <c r="NJU9" s="473"/>
      <c r="NJV9" s="473"/>
      <c r="NJW9" s="473"/>
      <c r="NJX9" s="473"/>
      <c r="NJY9" s="473"/>
      <c r="NJZ9" s="473"/>
      <c r="NKA9" s="473"/>
      <c r="NKB9" s="473"/>
      <c r="NKC9" s="473"/>
      <c r="NKD9" s="473"/>
      <c r="NKE9" s="473"/>
      <c r="NKF9" s="473"/>
      <c r="NKG9" s="473"/>
      <c r="NKH9" s="473"/>
      <c r="NKI9" s="473"/>
      <c r="NKJ9" s="473"/>
      <c r="NKK9" s="473"/>
      <c r="NKL9" s="473"/>
      <c r="NKM9" s="473"/>
      <c r="NKN9" s="473"/>
      <c r="NKO9" s="473"/>
      <c r="NKP9" s="473"/>
      <c r="NKQ9" s="473"/>
      <c r="NKR9" s="473"/>
      <c r="NKS9" s="473"/>
      <c r="NKT9" s="473"/>
      <c r="NKU9" s="473"/>
      <c r="NKV9" s="473"/>
      <c r="NKW9" s="473"/>
      <c r="NKX9" s="473"/>
      <c r="NKY9" s="473"/>
      <c r="NKZ9" s="473"/>
      <c r="NLA9" s="473"/>
      <c r="NLB9" s="473"/>
      <c r="NLC9" s="473"/>
      <c r="NLD9" s="473"/>
      <c r="NLE9" s="473"/>
      <c r="NLF9" s="473"/>
      <c r="NLG9" s="473"/>
      <c r="NLH9" s="473"/>
      <c r="NLI9" s="473"/>
      <c r="NLJ9" s="473"/>
      <c r="NLK9" s="473"/>
      <c r="NLL9" s="473"/>
      <c r="NLM9" s="473"/>
      <c r="NLN9" s="473"/>
      <c r="NLO9" s="473"/>
      <c r="NLP9" s="473"/>
      <c r="NLQ9" s="473"/>
      <c r="NLR9" s="473"/>
      <c r="NLS9" s="473"/>
      <c r="NLT9" s="473"/>
      <c r="NLU9" s="473"/>
      <c r="NLV9" s="473"/>
      <c r="NLW9" s="473"/>
      <c r="NLX9" s="473"/>
      <c r="NLY9" s="473"/>
      <c r="NLZ9" s="473"/>
      <c r="NMA9" s="473"/>
      <c r="NMB9" s="473"/>
      <c r="NMC9" s="473"/>
      <c r="NMD9" s="473"/>
      <c r="NME9" s="473"/>
      <c r="NMF9" s="473"/>
      <c r="NMG9" s="473"/>
      <c r="NMH9" s="473"/>
      <c r="NMI9" s="473"/>
      <c r="NMJ9" s="473"/>
      <c r="NMK9" s="473"/>
      <c r="NML9" s="473"/>
      <c r="NMM9" s="473"/>
      <c r="NMN9" s="473"/>
      <c r="NMO9" s="473"/>
      <c r="NMP9" s="473"/>
      <c r="NMQ9" s="473"/>
      <c r="NMR9" s="473"/>
      <c r="NMS9" s="473"/>
      <c r="NMT9" s="473"/>
      <c r="NMU9" s="473"/>
      <c r="NMV9" s="473"/>
      <c r="NMW9" s="473"/>
      <c r="NMX9" s="473"/>
      <c r="NMY9" s="473"/>
      <c r="NMZ9" s="473"/>
      <c r="NNA9" s="473"/>
      <c r="NNB9" s="473"/>
      <c r="NNC9" s="473"/>
      <c r="NND9" s="473"/>
      <c r="NNE9" s="473"/>
      <c r="NNF9" s="473"/>
      <c r="NNG9" s="473"/>
      <c r="NNH9" s="473"/>
      <c r="NNI9" s="473"/>
      <c r="NNJ9" s="473"/>
      <c r="NNK9" s="473"/>
      <c r="NNL9" s="473"/>
      <c r="NNM9" s="473"/>
      <c r="NNN9" s="473"/>
      <c r="NNO9" s="473"/>
      <c r="NNP9" s="473"/>
      <c r="NNQ9" s="473"/>
      <c r="NNR9" s="473"/>
      <c r="NNS9" s="473"/>
      <c r="NNT9" s="473"/>
      <c r="NNU9" s="473"/>
      <c r="NNV9" s="473"/>
      <c r="NNW9" s="473"/>
      <c r="NNX9" s="473"/>
      <c r="NNY9" s="473"/>
      <c r="NNZ9" s="473"/>
      <c r="NOA9" s="473"/>
      <c r="NOB9" s="473"/>
      <c r="NOC9" s="473"/>
      <c r="NOD9" s="473"/>
      <c r="NOE9" s="473"/>
      <c r="NOF9" s="473"/>
      <c r="NOG9" s="473"/>
      <c r="NOH9" s="473"/>
      <c r="NOI9" s="473"/>
      <c r="NOJ9" s="473"/>
      <c r="NOK9" s="473"/>
      <c r="NOL9" s="473"/>
      <c r="NOM9" s="473"/>
      <c r="NON9" s="473"/>
      <c r="NOO9" s="473"/>
      <c r="NOP9" s="473"/>
      <c r="NOQ9" s="473"/>
      <c r="NOR9" s="473"/>
      <c r="NOS9" s="473"/>
      <c r="NOT9" s="473"/>
      <c r="NOU9" s="473"/>
      <c r="NOV9" s="473"/>
      <c r="NOW9" s="473"/>
      <c r="NOX9" s="473"/>
      <c r="NOY9" s="473"/>
      <c r="NOZ9" s="473"/>
      <c r="NPA9" s="473"/>
      <c r="NPB9" s="473"/>
      <c r="NPC9" s="473"/>
      <c r="NPD9" s="473"/>
      <c r="NPE9" s="473"/>
      <c r="NPF9" s="473"/>
      <c r="NPG9" s="473"/>
      <c r="NPH9" s="473"/>
      <c r="NPI9" s="473"/>
      <c r="NPJ9" s="473"/>
      <c r="NPK9" s="473"/>
      <c r="NPL9" s="473"/>
      <c r="NPM9" s="473"/>
      <c r="NPN9" s="473"/>
      <c r="NPO9" s="473"/>
      <c r="NPP9" s="473"/>
      <c r="NPQ9" s="473"/>
      <c r="NPR9" s="473"/>
      <c r="NPS9" s="473"/>
      <c r="NPT9" s="473"/>
      <c r="NPU9" s="473"/>
      <c r="NPV9" s="473"/>
      <c r="NPW9" s="473"/>
      <c r="NPX9" s="473"/>
      <c r="NPY9" s="473"/>
      <c r="NPZ9" s="473"/>
      <c r="NQA9" s="473"/>
      <c r="NQB9" s="473"/>
      <c r="NQC9" s="473"/>
      <c r="NQD9" s="473"/>
      <c r="NQE9" s="473"/>
      <c r="NQF9" s="473"/>
      <c r="NQG9" s="473"/>
      <c r="NQH9" s="473"/>
      <c r="NQI9" s="473"/>
      <c r="NQJ9" s="473"/>
      <c r="NQK9" s="473"/>
      <c r="NQL9" s="473"/>
      <c r="NQM9" s="473"/>
      <c r="NQN9" s="473"/>
      <c r="NQO9" s="473"/>
      <c r="NQP9" s="473"/>
      <c r="NQQ9" s="473"/>
      <c r="NQR9" s="473"/>
      <c r="NQS9" s="473"/>
      <c r="NQT9" s="473"/>
      <c r="NQU9" s="473"/>
      <c r="NQV9" s="473"/>
      <c r="NQW9" s="473"/>
      <c r="NQX9" s="473"/>
      <c r="NQY9" s="473"/>
      <c r="NQZ9" s="473"/>
      <c r="NRA9" s="473"/>
      <c r="NRB9" s="473"/>
      <c r="NRC9" s="473"/>
      <c r="NRD9" s="473"/>
      <c r="NRE9" s="473"/>
      <c r="NRF9" s="473"/>
      <c r="NRG9" s="473"/>
      <c r="NRH9" s="473"/>
      <c r="NRI9" s="473"/>
      <c r="NRJ9" s="473"/>
      <c r="NRK9" s="473"/>
      <c r="NRL9" s="473"/>
      <c r="NRM9" s="473"/>
      <c r="NRN9" s="473"/>
      <c r="NRO9" s="473"/>
      <c r="NRP9" s="473"/>
      <c r="NRQ9" s="473"/>
      <c r="NRR9" s="473"/>
      <c r="NRS9" s="473"/>
      <c r="NRT9" s="473"/>
      <c r="NRU9" s="473"/>
      <c r="NRV9" s="473"/>
      <c r="NRW9" s="473"/>
      <c r="NRX9" s="473"/>
      <c r="NRY9" s="473"/>
      <c r="NRZ9" s="473"/>
      <c r="NSA9" s="473"/>
      <c r="NSB9" s="473"/>
      <c r="NSC9" s="473"/>
      <c r="NSD9" s="473"/>
      <c r="NSE9" s="473"/>
      <c r="NSF9" s="473"/>
      <c r="NSG9" s="473"/>
      <c r="NSH9" s="473"/>
      <c r="NSI9" s="473"/>
      <c r="NSJ9" s="473"/>
      <c r="NSK9" s="473"/>
      <c r="NSL9" s="473"/>
      <c r="NSM9" s="473"/>
      <c r="NSN9" s="473"/>
      <c r="NSO9" s="473"/>
      <c r="NSP9" s="473"/>
      <c r="NSQ9" s="473"/>
      <c r="NSR9" s="473"/>
      <c r="NSS9" s="473"/>
      <c r="NST9" s="473"/>
      <c r="NSU9" s="473"/>
      <c r="NSV9" s="473"/>
      <c r="NSW9" s="473"/>
      <c r="NSX9" s="473"/>
      <c r="NSY9" s="473"/>
      <c r="NSZ9" s="473"/>
      <c r="NTA9" s="473"/>
      <c r="NTB9" s="473"/>
      <c r="NTC9" s="473"/>
      <c r="NTD9" s="473"/>
      <c r="NTE9" s="473"/>
      <c r="NTF9" s="473"/>
      <c r="NTG9" s="473"/>
      <c r="NTH9" s="473"/>
      <c r="NTI9" s="473"/>
      <c r="NTJ9" s="473"/>
      <c r="NTK9" s="473"/>
      <c r="NTL9" s="473"/>
      <c r="NTM9" s="473"/>
      <c r="NTN9" s="473"/>
      <c r="NTO9" s="473"/>
      <c r="NTP9" s="473"/>
      <c r="NTQ9" s="473"/>
      <c r="NTR9" s="473"/>
      <c r="NTS9" s="473"/>
      <c r="NTT9" s="473"/>
      <c r="NTU9" s="473"/>
      <c r="NTV9" s="473"/>
      <c r="NTW9" s="473"/>
      <c r="NTX9" s="473"/>
      <c r="NTY9" s="473"/>
      <c r="NTZ9" s="473"/>
      <c r="NUA9" s="473"/>
      <c r="NUB9" s="473"/>
      <c r="NUC9" s="473"/>
      <c r="NUD9" s="473"/>
      <c r="NUE9" s="473"/>
      <c r="NUF9" s="473"/>
      <c r="NUG9" s="473"/>
      <c r="NUH9" s="473"/>
      <c r="NUI9" s="473"/>
      <c r="NUJ9" s="473"/>
      <c r="NUK9" s="473"/>
      <c r="NUL9" s="473"/>
      <c r="NUM9" s="473"/>
      <c r="NUN9" s="473"/>
      <c r="NUO9" s="473"/>
      <c r="NUP9" s="473"/>
      <c r="NUQ9" s="473"/>
      <c r="NUR9" s="473"/>
      <c r="NUS9" s="473"/>
      <c r="NUT9" s="473"/>
      <c r="NUU9" s="473"/>
      <c r="NUV9" s="473"/>
      <c r="NUW9" s="473"/>
      <c r="NUX9" s="473"/>
      <c r="NUY9" s="473"/>
      <c r="NUZ9" s="473"/>
      <c r="NVA9" s="473"/>
      <c r="NVB9" s="473"/>
      <c r="NVC9" s="473"/>
      <c r="NVD9" s="473"/>
      <c r="NVE9" s="473"/>
      <c r="NVF9" s="473"/>
      <c r="NVG9" s="473"/>
      <c r="NVH9" s="473"/>
      <c r="NVI9" s="473"/>
      <c r="NVJ9" s="473"/>
      <c r="NVK9" s="473"/>
      <c r="NVL9" s="473"/>
      <c r="NVM9" s="473"/>
      <c r="NVN9" s="473"/>
      <c r="NVO9" s="473"/>
      <c r="NVP9" s="473"/>
      <c r="NVQ9" s="473"/>
      <c r="NVR9" s="473"/>
      <c r="NVS9" s="473"/>
      <c r="NVT9" s="473"/>
      <c r="NVU9" s="473"/>
      <c r="NVV9" s="473"/>
      <c r="NVW9" s="473"/>
      <c r="NVX9" s="473"/>
      <c r="NVY9" s="473"/>
      <c r="NVZ9" s="473"/>
      <c r="NWA9" s="473"/>
      <c r="NWB9" s="473"/>
      <c r="NWC9" s="473"/>
      <c r="NWD9" s="473"/>
      <c r="NWE9" s="473"/>
      <c r="NWF9" s="473"/>
      <c r="NWG9" s="473"/>
      <c r="NWH9" s="473"/>
      <c r="NWI9" s="473"/>
      <c r="NWJ9" s="473"/>
      <c r="NWK9" s="473"/>
      <c r="NWL9" s="473"/>
      <c r="NWM9" s="473"/>
      <c r="NWN9" s="473"/>
      <c r="NWO9" s="473"/>
      <c r="NWP9" s="473"/>
      <c r="NWQ9" s="473"/>
      <c r="NWR9" s="473"/>
      <c r="NWS9" s="473"/>
      <c r="NWT9" s="473"/>
      <c r="NWU9" s="473"/>
      <c r="NWV9" s="473"/>
      <c r="NWW9" s="473"/>
      <c r="NWX9" s="473"/>
      <c r="NWY9" s="473"/>
      <c r="NWZ9" s="473"/>
      <c r="NXA9" s="473"/>
      <c r="NXB9" s="473"/>
      <c r="NXC9" s="473"/>
      <c r="NXD9" s="473"/>
      <c r="NXE9" s="473"/>
      <c r="NXF9" s="473"/>
      <c r="NXG9" s="473"/>
      <c r="NXH9" s="473"/>
      <c r="NXI9" s="473"/>
      <c r="NXJ9" s="473"/>
      <c r="NXK9" s="473"/>
      <c r="NXL9" s="473"/>
      <c r="NXM9" s="473"/>
      <c r="NXN9" s="473"/>
      <c r="NXO9" s="473"/>
      <c r="NXP9" s="473"/>
      <c r="NXQ9" s="473"/>
      <c r="NXR9" s="473"/>
      <c r="NXS9" s="473"/>
      <c r="NXT9" s="473"/>
      <c r="NXU9" s="473"/>
      <c r="NXV9" s="473"/>
      <c r="NXW9" s="473"/>
      <c r="NXX9" s="473"/>
      <c r="NXY9" s="473"/>
      <c r="NXZ9" s="473"/>
      <c r="NYA9" s="473"/>
      <c r="NYB9" s="473"/>
      <c r="NYC9" s="473"/>
      <c r="NYD9" s="473"/>
      <c r="NYE9" s="473"/>
      <c r="NYF9" s="473"/>
      <c r="NYG9" s="473"/>
      <c r="NYH9" s="473"/>
      <c r="NYI9" s="473"/>
      <c r="NYJ9" s="473"/>
      <c r="NYK9" s="473"/>
      <c r="NYL9" s="473"/>
      <c r="NYM9" s="473"/>
      <c r="NYN9" s="473"/>
      <c r="NYO9" s="473"/>
      <c r="NYP9" s="473"/>
      <c r="NYQ9" s="473"/>
      <c r="NYR9" s="473"/>
      <c r="NYS9" s="473"/>
      <c r="NYT9" s="473"/>
      <c r="NYU9" s="473"/>
      <c r="NYV9" s="473"/>
      <c r="NYW9" s="473"/>
      <c r="NYX9" s="473"/>
      <c r="NYY9" s="473"/>
      <c r="NYZ9" s="473"/>
      <c r="NZA9" s="473"/>
      <c r="NZB9" s="473"/>
      <c r="NZC9" s="473"/>
      <c r="NZD9" s="473"/>
      <c r="NZE9" s="473"/>
      <c r="NZF9" s="473"/>
      <c r="NZG9" s="473"/>
      <c r="NZH9" s="473"/>
      <c r="NZI9" s="473"/>
      <c r="NZJ9" s="473"/>
      <c r="NZK9" s="473"/>
      <c r="NZL9" s="473"/>
      <c r="NZM9" s="473"/>
      <c r="NZN9" s="473"/>
      <c r="NZO9" s="473"/>
      <c r="NZP9" s="473"/>
      <c r="NZQ9" s="473"/>
      <c r="NZR9" s="473"/>
      <c r="NZS9" s="473"/>
      <c r="NZT9" s="473"/>
      <c r="NZU9" s="473"/>
      <c r="NZV9" s="473"/>
      <c r="NZW9" s="473"/>
      <c r="NZX9" s="473"/>
      <c r="NZY9" s="473"/>
      <c r="NZZ9" s="473"/>
      <c r="OAA9" s="473"/>
      <c r="OAB9" s="473"/>
      <c r="OAC9" s="473"/>
      <c r="OAD9" s="473"/>
      <c r="OAE9" s="473"/>
      <c r="OAF9" s="473"/>
      <c r="OAG9" s="473"/>
      <c r="OAH9" s="473"/>
      <c r="OAI9" s="473"/>
      <c r="OAJ9" s="473"/>
      <c r="OAK9" s="473"/>
      <c r="OAL9" s="473"/>
      <c r="OAM9" s="473"/>
      <c r="OAN9" s="473"/>
      <c r="OAO9" s="473"/>
      <c r="OAP9" s="473"/>
      <c r="OAQ9" s="473"/>
      <c r="OAR9" s="473"/>
      <c r="OAS9" s="473"/>
      <c r="OAT9" s="473"/>
      <c r="OAU9" s="473"/>
      <c r="OAV9" s="473"/>
      <c r="OAW9" s="473"/>
      <c r="OAX9" s="473"/>
      <c r="OAY9" s="473"/>
      <c r="OAZ9" s="473"/>
      <c r="OBA9" s="473"/>
      <c r="OBB9" s="473"/>
      <c r="OBC9" s="473"/>
      <c r="OBD9" s="473"/>
      <c r="OBE9" s="473"/>
      <c r="OBF9" s="473"/>
      <c r="OBG9" s="473"/>
      <c r="OBH9" s="473"/>
      <c r="OBI9" s="473"/>
      <c r="OBJ9" s="473"/>
      <c r="OBK9" s="473"/>
      <c r="OBL9" s="473"/>
      <c r="OBM9" s="473"/>
      <c r="OBN9" s="473"/>
      <c r="OBO9" s="473"/>
      <c r="OBP9" s="473"/>
      <c r="OBQ9" s="473"/>
      <c r="OBR9" s="473"/>
      <c r="OBS9" s="473"/>
      <c r="OBT9" s="473"/>
      <c r="OBU9" s="473"/>
      <c r="OBV9" s="473"/>
      <c r="OBW9" s="473"/>
      <c r="OBX9" s="473"/>
      <c r="OBY9" s="473"/>
      <c r="OBZ9" s="473"/>
      <c r="OCA9" s="473"/>
      <c r="OCB9" s="473"/>
      <c r="OCC9" s="473"/>
      <c r="OCD9" s="473"/>
      <c r="OCE9" s="473"/>
      <c r="OCF9" s="473"/>
      <c r="OCG9" s="473"/>
      <c r="OCH9" s="473"/>
      <c r="OCI9" s="473"/>
      <c r="OCJ9" s="473"/>
      <c r="OCK9" s="473"/>
      <c r="OCL9" s="473"/>
      <c r="OCM9" s="473"/>
      <c r="OCN9" s="473"/>
      <c r="OCO9" s="473"/>
      <c r="OCP9" s="473"/>
      <c r="OCQ9" s="473"/>
      <c r="OCR9" s="473"/>
      <c r="OCS9" s="473"/>
      <c r="OCT9" s="473"/>
      <c r="OCU9" s="473"/>
      <c r="OCV9" s="473"/>
      <c r="OCW9" s="473"/>
      <c r="OCX9" s="473"/>
      <c r="OCY9" s="473"/>
      <c r="OCZ9" s="473"/>
      <c r="ODA9" s="473"/>
      <c r="ODB9" s="473"/>
      <c r="ODC9" s="473"/>
      <c r="ODD9" s="473"/>
      <c r="ODE9" s="473"/>
      <c r="ODF9" s="473"/>
      <c r="ODG9" s="473"/>
      <c r="ODH9" s="473"/>
      <c r="ODI9" s="473"/>
      <c r="ODJ9" s="473"/>
      <c r="ODK9" s="473"/>
      <c r="ODL9" s="473"/>
      <c r="ODM9" s="473"/>
      <c r="ODN9" s="473"/>
      <c r="ODO9" s="473"/>
      <c r="ODP9" s="473"/>
      <c r="ODQ9" s="473"/>
      <c r="ODR9" s="473"/>
      <c r="ODS9" s="473"/>
      <c r="ODT9" s="473"/>
      <c r="ODU9" s="473"/>
      <c r="ODV9" s="473"/>
      <c r="ODW9" s="473"/>
      <c r="ODX9" s="473"/>
      <c r="ODY9" s="473"/>
      <c r="ODZ9" s="473"/>
      <c r="OEA9" s="473"/>
      <c r="OEB9" s="473"/>
      <c r="OEC9" s="473"/>
      <c r="OED9" s="473"/>
      <c r="OEE9" s="473"/>
      <c r="OEF9" s="473"/>
      <c r="OEG9" s="473"/>
      <c r="OEH9" s="473"/>
      <c r="OEI9" s="473"/>
      <c r="OEJ9" s="473"/>
      <c r="OEK9" s="473"/>
      <c r="OEL9" s="473"/>
      <c r="OEM9" s="473"/>
      <c r="OEN9" s="473"/>
      <c r="OEO9" s="473"/>
      <c r="OEP9" s="473"/>
      <c r="OEQ9" s="473"/>
      <c r="OER9" s="473"/>
      <c r="OES9" s="473"/>
      <c r="OET9" s="473"/>
      <c r="OEU9" s="473"/>
      <c r="OEV9" s="473"/>
      <c r="OEW9" s="473"/>
      <c r="OEX9" s="473"/>
      <c r="OEY9" s="473"/>
      <c r="OEZ9" s="473"/>
      <c r="OFA9" s="473"/>
      <c r="OFB9" s="473"/>
      <c r="OFC9" s="473"/>
      <c r="OFD9" s="473"/>
      <c r="OFE9" s="473"/>
      <c r="OFF9" s="473"/>
      <c r="OFG9" s="473"/>
      <c r="OFH9" s="473"/>
      <c r="OFI9" s="473"/>
      <c r="OFJ9" s="473"/>
      <c r="OFK9" s="473"/>
      <c r="OFL9" s="473"/>
      <c r="OFM9" s="473"/>
      <c r="OFN9" s="473"/>
      <c r="OFO9" s="473"/>
      <c r="OFP9" s="473"/>
      <c r="OFQ9" s="473"/>
      <c r="OFR9" s="473"/>
      <c r="OFS9" s="473"/>
      <c r="OFT9" s="473"/>
      <c r="OFU9" s="473"/>
      <c r="OFV9" s="473"/>
      <c r="OFW9" s="473"/>
      <c r="OFX9" s="473"/>
      <c r="OFY9" s="473"/>
      <c r="OFZ9" s="473"/>
      <c r="OGA9" s="473"/>
      <c r="OGB9" s="473"/>
      <c r="OGC9" s="473"/>
      <c r="OGD9" s="473"/>
      <c r="OGE9" s="473"/>
      <c r="OGF9" s="473"/>
      <c r="OGG9" s="473"/>
      <c r="OGH9" s="473"/>
      <c r="OGI9" s="473"/>
      <c r="OGJ9" s="473"/>
      <c r="OGK9" s="473"/>
      <c r="OGL9" s="473"/>
      <c r="OGM9" s="473"/>
      <c r="OGN9" s="473"/>
      <c r="OGO9" s="473"/>
      <c r="OGP9" s="473"/>
      <c r="OGQ9" s="473"/>
      <c r="OGR9" s="473"/>
      <c r="OGS9" s="473"/>
      <c r="OGT9" s="473"/>
      <c r="OGU9" s="473"/>
      <c r="OGV9" s="473"/>
      <c r="OGW9" s="473"/>
      <c r="OGX9" s="473"/>
      <c r="OGY9" s="473"/>
      <c r="OGZ9" s="473"/>
      <c r="OHA9" s="473"/>
      <c r="OHB9" s="473"/>
      <c r="OHC9" s="473"/>
      <c r="OHD9" s="473"/>
      <c r="OHE9" s="473"/>
      <c r="OHF9" s="473"/>
      <c r="OHG9" s="473"/>
      <c r="OHH9" s="473"/>
      <c r="OHI9" s="473"/>
      <c r="OHJ9" s="473"/>
      <c r="OHK9" s="473"/>
      <c r="OHL9" s="473"/>
      <c r="OHM9" s="473"/>
      <c r="OHN9" s="473"/>
      <c r="OHO9" s="473"/>
      <c r="OHP9" s="473"/>
      <c r="OHQ9" s="473"/>
      <c r="OHR9" s="473"/>
      <c r="OHS9" s="473"/>
      <c r="OHT9" s="473"/>
      <c r="OHU9" s="473"/>
      <c r="OHV9" s="473"/>
      <c r="OHW9" s="473"/>
      <c r="OHX9" s="473"/>
      <c r="OHY9" s="473"/>
      <c r="OHZ9" s="473"/>
      <c r="OIA9" s="473"/>
      <c r="OIB9" s="473"/>
      <c r="OIC9" s="473"/>
      <c r="OID9" s="473"/>
      <c r="OIE9" s="473"/>
      <c r="OIF9" s="473"/>
      <c r="OIG9" s="473"/>
      <c r="OIH9" s="473"/>
      <c r="OII9" s="473"/>
      <c r="OIJ9" s="473"/>
      <c r="OIK9" s="473"/>
      <c r="OIL9" s="473"/>
      <c r="OIM9" s="473"/>
      <c r="OIN9" s="473"/>
      <c r="OIO9" s="473"/>
      <c r="OIP9" s="473"/>
      <c r="OIQ9" s="473"/>
      <c r="OIR9" s="473"/>
      <c r="OIS9" s="473"/>
      <c r="OIT9" s="473"/>
      <c r="OIU9" s="473"/>
      <c r="OIV9" s="473"/>
      <c r="OIW9" s="473"/>
      <c r="OIX9" s="473"/>
      <c r="OIY9" s="473"/>
      <c r="OIZ9" s="473"/>
      <c r="OJA9" s="473"/>
      <c r="OJB9" s="473"/>
      <c r="OJC9" s="473"/>
      <c r="OJD9" s="473"/>
      <c r="OJE9" s="473"/>
      <c r="OJF9" s="473"/>
      <c r="OJG9" s="473"/>
      <c r="OJH9" s="473"/>
      <c r="OJI9" s="473"/>
      <c r="OJJ9" s="473"/>
      <c r="OJK9" s="473"/>
      <c r="OJL9" s="473"/>
      <c r="OJM9" s="473"/>
      <c r="OJN9" s="473"/>
      <c r="OJO9" s="473"/>
      <c r="OJP9" s="473"/>
      <c r="OJQ9" s="473"/>
      <c r="OJR9" s="473"/>
      <c r="OJS9" s="473"/>
      <c r="OJT9" s="473"/>
      <c r="OJU9" s="473"/>
      <c r="OJV9" s="473"/>
      <c r="OJW9" s="473"/>
      <c r="OJX9" s="473"/>
      <c r="OJY9" s="473"/>
      <c r="OJZ9" s="473"/>
      <c r="OKA9" s="473"/>
      <c r="OKB9" s="473"/>
      <c r="OKC9" s="473"/>
      <c r="OKD9" s="473"/>
      <c r="OKE9" s="473"/>
      <c r="OKF9" s="473"/>
      <c r="OKG9" s="473"/>
      <c r="OKH9" s="473"/>
      <c r="OKI9" s="473"/>
      <c r="OKJ9" s="473"/>
      <c r="OKK9" s="473"/>
      <c r="OKL9" s="473"/>
      <c r="OKM9" s="473"/>
      <c r="OKN9" s="473"/>
      <c r="OKO9" s="473"/>
      <c r="OKP9" s="473"/>
      <c r="OKQ9" s="473"/>
      <c r="OKR9" s="473"/>
      <c r="OKS9" s="473"/>
      <c r="OKT9" s="473"/>
      <c r="OKU9" s="473"/>
      <c r="OKV9" s="473"/>
      <c r="OKW9" s="473"/>
      <c r="OKX9" s="473"/>
      <c r="OKY9" s="473"/>
      <c r="OKZ9" s="473"/>
      <c r="OLA9" s="473"/>
      <c r="OLB9" s="473"/>
      <c r="OLC9" s="473"/>
      <c r="OLD9" s="473"/>
      <c r="OLE9" s="473"/>
      <c r="OLF9" s="473"/>
      <c r="OLG9" s="473"/>
      <c r="OLH9" s="473"/>
      <c r="OLI9" s="473"/>
      <c r="OLJ9" s="473"/>
      <c r="OLK9" s="473"/>
      <c r="OLL9" s="473"/>
      <c r="OLM9" s="473"/>
      <c r="OLN9" s="473"/>
      <c r="OLO9" s="473"/>
      <c r="OLP9" s="473"/>
      <c r="OLQ9" s="473"/>
      <c r="OLR9" s="473"/>
      <c r="OLS9" s="473"/>
      <c r="OLT9" s="473"/>
      <c r="OLU9" s="473"/>
      <c r="OLV9" s="473"/>
      <c r="OLW9" s="473"/>
      <c r="OLX9" s="473"/>
      <c r="OLY9" s="473"/>
      <c r="OLZ9" s="473"/>
      <c r="OMA9" s="473"/>
      <c r="OMB9" s="473"/>
      <c r="OMC9" s="473"/>
      <c r="OMD9" s="473"/>
      <c r="OME9" s="473"/>
      <c r="OMF9" s="473"/>
      <c r="OMG9" s="473"/>
      <c r="OMH9" s="473"/>
      <c r="OMI9" s="473"/>
      <c r="OMJ9" s="473"/>
      <c r="OMK9" s="473"/>
      <c r="OML9" s="473"/>
      <c r="OMM9" s="473"/>
      <c r="OMN9" s="473"/>
      <c r="OMO9" s="473"/>
      <c r="OMP9" s="473"/>
      <c r="OMQ9" s="473"/>
      <c r="OMR9" s="473"/>
      <c r="OMS9" s="473"/>
      <c r="OMT9" s="473"/>
      <c r="OMU9" s="473"/>
      <c r="OMV9" s="473"/>
      <c r="OMW9" s="473"/>
      <c r="OMX9" s="473"/>
      <c r="OMY9" s="473"/>
      <c r="OMZ9" s="473"/>
      <c r="ONA9" s="473"/>
      <c r="ONB9" s="473"/>
      <c r="ONC9" s="473"/>
      <c r="OND9" s="473"/>
      <c r="ONE9" s="473"/>
      <c r="ONF9" s="473"/>
      <c r="ONG9" s="473"/>
      <c r="ONH9" s="473"/>
      <c r="ONI9" s="473"/>
      <c r="ONJ9" s="473"/>
      <c r="ONK9" s="473"/>
      <c r="ONL9" s="473"/>
      <c r="ONM9" s="473"/>
      <c r="ONN9" s="473"/>
      <c r="ONO9" s="473"/>
      <c r="ONP9" s="473"/>
      <c r="ONQ9" s="473"/>
      <c r="ONR9" s="473"/>
      <c r="ONS9" s="473"/>
      <c r="ONT9" s="473"/>
      <c r="ONU9" s="473"/>
      <c r="ONV9" s="473"/>
      <c r="ONW9" s="473"/>
      <c r="ONX9" s="473"/>
      <c r="ONY9" s="473"/>
      <c r="ONZ9" s="473"/>
      <c r="OOA9" s="473"/>
      <c r="OOB9" s="473"/>
      <c r="OOC9" s="473"/>
      <c r="OOD9" s="473"/>
      <c r="OOE9" s="473"/>
      <c r="OOF9" s="473"/>
      <c r="OOG9" s="473"/>
      <c r="OOH9" s="473"/>
      <c r="OOI9" s="473"/>
      <c r="OOJ9" s="473"/>
      <c r="OOK9" s="473"/>
      <c r="OOL9" s="473"/>
      <c r="OOM9" s="473"/>
      <c r="OON9" s="473"/>
      <c r="OOO9" s="473"/>
      <c r="OOP9" s="473"/>
      <c r="OOQ9" s="473"/>
      <c r="OOR9" s="473"/>
      <c r="OOS9" s="473"/>
      <c r="OOT9" s="473"/>
      <c r="OOU9" s="473"/>
      <c r="OOV9" s="473"/>
      <c r="OOW9" s="473"/>
      <c r="OOX9" s="473"/>
      <c r="OOY9" s="473"/>
      <c r="OOZ9" s="473"/>
      <c r="OPA9" s="473"/>
      <c r="OPB9" s="473"/>
      <c r="OPC9" s="473"/>
      <c r="OPD9" s="473"/>
      <c r="OPE9" s="473"/>
      <c r="OPF9" s="473"/>
      <c r="OPG9" s="473"/>
      <c r="OPH9" s="473"/>
      <c r="OPI9" s="473"/>
      <c r="OPJ9" s="473"/>
      <c r="OPK9" s="473"/>
      <c r="OPL9" s="473"/>
      <c r="OPM9" s="473"/>
      <c r="OPN9" s="473"/>
      <c r="OPO9" s="473"/>
      <c r="OPP9" s="473"/>
      <c r="OPQ9" s="473"/>
      <c r="OPR9" s="473"/>
      <c r="OPS9" s="473"/>
      <c r="OPT9" s="473"/>
      <c r="OPU9" s="473"/>
      <c r="OPV9" s="473"/>
      <c r="OPW9" s="473"/>
      <c r="OPX9" s="473"/>
      <c r="OPY9" s="473"/>
      <c r="OPZ9" s="473"/>
      <c r="OQA9" s="473"/>
      <c r="OQB9" s="473"/>
      <c r="OQC9" s="473"/>
      <c r="OQD9" s="473"/>
      <c r="OQE9" s="473"/>
      <c r="OQF9" s="473"/>
      <c r="OQG9" s="473"/>
      <c r="OQH9" s="473"/>
      <c r="OQI9" s="473"/>
      <c r="OQJ9" s="473"/>
      <c r="OQK9" s="473"/>
      <c r="OQL9" s="473"/>
      <c r="OQM9" s="473"/>
      <c r="OQN9" s="473"/>
      <c r="OQO9" s="473"/>
      <c r="OQP9" s="473"/>
      <c r="OQQ9" s="473"/>
      <c r="OQR9" s="473"/>
      <c r="OQS9" s="473"/>
      <c r="OQT9" s="473"/>
      <c r="OQU9" s="473"/>
      <c r="OQV9" s="473"/>
      <c r="OQW9" s="473"/>
      <c r="OQX9" s="473"/>
      <c r="OQY9" s="473"/>
      <c r="OQZ9" s="473"/>
      <c r="ORA9" s="473"/>
      <c r="ORB9" s="473"/>
      <c r="ORC9" s="473"/>
      <c r="ORD9" s="473"/>
      <c r="ORE9" s="473"/>
      <c r="ORF9" s="473"/>
      <c r="ORG9" s="473"/>
      <c r="ORH9" s="473"/>
      <c r="ORI9" s="473"/>
      <c r="ORJ9" s="473"/>
      <c r="ORK9" s="473"/>
      <c r="ORL9" s="473"/>
      <c r="ORM9" s="473"/>
      <c r="ORN9" s="473"/>
      <c r="ORO9" s="473"/>
      <c r="ORP9" s="473"/>
      <c r="ORQ9" s="473"/>
      <c r="ORR9" s="473"/>
      <c r="ORS9" s="473"/>
      <c r="ORT9" s="473"/>
      <c r="ORU9" s="473"/>
      <c r="ORV9" s="473"/>
      <c r="ORW9" s="473"/>
      <c r="ORX9" s="473"/>
      <c r="ORY9" s="473"/>
      <c r="ORZ9" s="473"/>
      <c r="OSA9" s="473"/>
      <c r="OSB9" s="473"/>
      <c r="OSC9" s="473"/>
      <c r="OSD9" s="473"/>
      <c r="OSE9" s="473"/>
      <c r="OSF9" s="473"/>
      <c r="OSG9" s="473"/>
      <c r="OSH9" s="473"/>
      <c r="OSI9" s="473"/>
      <c r="OSJ9" s="473"/>
      <c r="OSK9" s="473"/>
      <c r="OSL9" s="473"/>
      <c r="OSM9" s="473"/>
      <c r="OSN9" s="473"/>
      <c r="OSO9" s="473"/>
      <c r="OSP9" s="473"/>
      <c r="OSQ9" s="473"/>
      <c r="OSR9" s="473"/>
      <c r="OSS9" s="473"/>
      <c r="OST9" s="473"/>
      <c r="OSU9" s="473"/>
      <c r="OSV9" s="473"/>
      <c r="OSW9" s="473"/>
      <c r="OSX9" s="473"/>
      <c r="OSY9" s="473"/>
      <c r="OSZ9" s="473"/>
      <c r="OTA9" s="473"/>
      <c r="OTB9" s="473"/>
      <c r="OTC9" s="473"/>
      <c r="OTD9" s="473"/>
      <c r="OTE9" s="473"/>
      <c r="OTF9" s="473"/>
      <c r="OTG9" s="473"/>
      <c r="OTH9" s="473"/>
      <c r="OTI9" s="473"/>
      <c r="OTJ9" s="473"/>
      <c r="OTK9" s="473"/>
      <c r="OTL9" s="473"/>
      <c r="OTM9" s="473"/>
      <c r="OTN9" s="473"/>
      <c r="OTO9" s="473"/>
      <c r="OTP9" s="473"/>
      <c r="OTQ9" s="473"/>
      <c r="OTR9" s="473"/>
      <c r="OTS9" s="473"/>
      <c r="OTT9" s="473"/>
      <c r="OTU9" s="473"/>
      <c r="OTV9" s="473"/>
      <c r="OTW9" s="473"/>
      <c r="OTX9" s="473"/>
      <c r="OTY9" s="473"/>
      <c r="OTZ9" s="473"/>
      <c r="OUA9" s="473"/>
      <c r="OUB9" s="473"/>
      <c r="OUC9" s="473"/>
      <c r="OUD9" s="473"/>
      <c r="OUE9" s="473"/>
      <c r="OUF9" s="473"/>
      <c r="OUG9" s="473"/>
      <c r="OUH9" s="473"/>
      <c r="OUI9" s="473"/>
      <c r="OUJ9" s="473"/>
      <c r="OUK9" s="473"/>
      <c r="OUL9" s="473"/>
      <c r="OUM9" s="473"/>
      <c r="OUN9" s="473"/>
      <c r="OUO9" s="473"/>
      <c r="OUP9" s="473"/>
      <c r="OUQ9" s="473"/>
      <c r="OUR9" s="473"/>
      <c r="OUS9" s="473"/>
      <c r="OUT9" s="473"/>
      <c r="OUU9" s="473"/>
      <c r="OUV9" s="473"/>
      <c r="OUW9" s="473"/>
      <c r="OUX9" s="473"/>
      <c r="OUY9" s="473"/>
      <c r="OUZ9" s="473"/>
      <c r="OVA9" s="473"/>
      <c r="OVB9" s="473"/>
      <c r="OVC9" s="473"/>
      <c r="OVD9" s="473"/>
      <c r="OVE9" s="473"/>
      <c r="OVF9" s="473"/>
      <c r="OVG9" s="473"/>
      <c r="OVH9" s="473"/>
      <c r="OVI9" s="473"/>
      <c r="OVJ9" s="473"/>
      <c r="OVK9" s="473"/>
      <c r="OVL9" s="473"/>
      <c r="OVM9" s="473"/>
      <c r="OVN9" s="473"/>
      <c r="OVO9" s="473"/>
      <c r="OVP9" s="473"/>
      <c r="OVQ9" s="473"/>
      <c r="OVR9" s="473"/>
      <c r="OVS9" s="473"/>
      <c r="OVT9" s="473"/>
      <c r="OVU9" s="473"/>
      <c r="OVV9" s="473"/>
      <c r="OVW9" s="473"/>
      <c r="OVX9" s="473"/>
      <c r="OVY9" s="473"/>
      <c r="OVZ9" s="473"/>
      <c r="OWA9" s="473"/>
      <c r="OWB9" s="473"/>
      <c r="OWC9" s="473"/>
      <c r="OWD9" s="473"/>
      <c r="OWE9" s="473"/>
      <c r="OWF9" s="473"/>
      <c r="OWG9" s="473"/>
      <c r="OWH9" s="473"/>
      <c r="OWI9" s="473"/>
      <c r="OWJ9" s="473"/>
      <c r="OWK9" s="473"/>
      <c r="OWL9" s="473"/>
      <c r="OWM9" s="473"/>
      <c r="OWN9" s="473"/>
      <c r="OWO9" s="473"/>
      <c r="OWP9" s="473"/>
      <c r="OWQ9" s="473"/>
      <c r="OWR9" s="473"/>
      <c r="OWS9" s="473"/>
      <c r="OWT9" s="473"/>
      <c r="OWU9" s="473"/>
      <c r="OWV9" s="473"/>
      <c r="OWW9" s="473"/>
      <c r="OWX9" s="473"/>
      <c r="OWY9" s="473"/>
      <c r="OWZ9" s="473"/>
      <c r="OXA9" s="473"/>
      <c r="OXB9" s="473"/>
      <c r="OXC9" s="473"/>
      <c r="OXD9" s="473"/>
      <c r="OXE9" s="473"/>
      <c r="OXF9" s="473"/>
      <c r="OXG9" s="473"/>
      <c r="OXH9" s="473"/>
      <c r="OXI9" s="473"/>
      <c r="OXJ9" s="473"/>
      <c r="OXK9" s="473"/>
      <c r="OXL9" s="473"/>
      <c r="OXM9" s="473"/>
      <c r="OXN9" s="473"/>
      <c r="OXO9" s="473"/>
      <c r="OXP9" s="473"/>
      <c r="OXQ9" s="473"/>
      <c r="OXR9" s="473"/>
      <c r="OXS9" s="473"/>
      <c r="OXT9" s="473"/>
      <c r="OXU9" s="473"/>
      <c r="OXV9" s="473"/>
      <c r="OXW9" s="473"/>
      <c r="OXX9" s="473"/>
      <c r="OXY9" s="473"/>
      <c r="OXZ9" s="473"/>
      <c r="OYA9" s="473"/>
      <c r="OYB9" s="473"/>
      <c r="OYC9" s="473"/>
      <c r="OYD9" s="473"/>
      <c r="OYE9" s="473"/>
      <c r="OYF9" s="473"/>
      <c r="OYG9" s="473"/>
      <c r="OYH9" s="473"/>
      <c r="OYI9" s="473"/>
      <c r="OYJ9" s="473"/>
      <c r="OYK9" s="473"/>
      <c r="OYL9" s="473"/>
      <c r="OYM9" s="473"/>
      <c r="OYN9" s="473"/>
      <c r="OYO9" s="473"/>
      <c r="OYP9" s="473"/>
      <c r="OYQ9" s="473"/>
      <c r="OYR9" s="473"/>
      <c r="OYS9" s="473"/>
      <c r="OYT9" s="473"/>
      <c r="OYU9" s="473"/>
      <c r="OYV9" s="473"/>
      <c r="OYW9" s="473"/>
      <c r="OYX9" s="473"/>
      <c r="OYY9" s="473"/>
      <c r="OYZ9" s="473"/>
      <c r="OZA9" s="473"/>
      <c r="OZB9" s="473"/>
      <c r="OZC9" s="473"/>
      <c r="OZD9" s="473"/>
      <c r="OZE9" s="473"/>
      <c r="OZF9" s="473"/>
      <c r="OZG9" s="473"/>
      <c r="OZH9" s="473"/>
      <c r="OZI9" s="473"/>
      <c r="OZJ9" s="473"/>
      <c r="OZK9" s="473"/>
      <c r="OZL9" s="473"/>
      <c r="OZM9" s="473"/>
      <c r="OZN9" s="473"/>
      <c r="OZO9" s="473"/>
      <c r="OZP9" s="473"/>
      <c r="OZQ9" s="473"/>
      <c r="OZR9" s="473"/>
      <c r="OZS9" s="473"/>
      <c r="OZT9" s="473"/>
      <c r="OZU9" s="473"/>
      <c r="OZV9" s="473"/>
      <c r="OZW9" s="473"/>
      <c r="OZX9" s="473"/>
      <c r="OZY9" s="473"/>
      <c r="OZZ9" s="473"/>
      <c r="PAA9" s="473"/>
      <c r="PAB9" s="473"/>
      <c r="PAC9" s="473"/>
      <c r="PAD9" s="473"/>
      <c r="PAE9" s="473"/>
      <c r="PAF9" s="473"/>
      <c r="PAG9" s="473"/>
      <c r="PAH9" s="473"/>
      <c r="PAI9" s="473"/>
      <c r="PAJ9" s="473"/>
      <c r="PAK9" s="473"/>
      <c r="PAL9" s="473"/>
      <c r="PAM9" s="473"/>
      <c r="PAN9" s="473"/>
      <c r="PAO9" s="473"/>
      <c r="PAP9" s="473"/>
      <c r="PAQ9" s="473"/>
      <c r="PAR9" s="473"/>
      <c r="PAS9" s="473"/>
      <c r="PAT9" s="473"/>
      <c r="PAU9" s="473"/>
      <c r="PAV9" s="473"/>
      <c r="PAW9" s="473"/>
      <c r="PAX9" s="473"/>
      <c r="PAY9" s="473"/>
      <c r="PAZ9" s="473"/>
      <c r="PBA9" s="473"/>
      <c r="PBB9" s="473"/>
      <c r="PBC9" s="473"/>
      <c r="PBD9" s="473"/>
      <c r="PBE9" s="473"/>
      <c r="PBF9" s="473"/>
      <c r="PBG9" s="473"/>
      <c r="PBH9" s="473"/>
      <c r="PBI9" s="473"/>
      <c r="PBJ9" s="473"/>
      <c r="PBK9" s="473"/>
      <c r="PBL9" s="473"/>
      <c r="PBM9" s="473"/>
      <c r="PBN9" s="473"/>
      <c r="PBO9" s="473"/>
      <c r="PBP9" s="473"/>
      <c r="PBQ9" s="473"/>
      <c r="PBR9" s="473"/>
      <c r="PBS9" s="473"/>
      <c r="PBT9" s="473"/>
      <c r="PBU9" s="473"/>
      <c r="PBV9" s="473"/>
      <c r="PBW9" s="473"/>
      <c r="PBX9" s="473"/>
      <c r="PBY9" s="473"/>
      <c r="PBZ9" s="473"/>
      <c r="PCA9" s="473"/>
      <c r="PCB9" s="473"/>
      <c r="PCC9" s="473"/>
      <c r="PCD9" s="473"/>
      <c r="PCE9" s="473"/>
      <c r="PCF9" s="473"/>
      <c r="PCG9" s="473"/>
      <c r="PCH9" s="473"/>
      <c r="PCI9" s="473"/>
      <c r="PCJ9" s="473"/>
      <c r="PCK9" s="473"/>
      <c r="PCL9" s="473"/>
      <c r="PCM9" s="473"/>
      <c r="PCN9" s="473"/>
      <c r="PCO9" s="473"/>
      <c r="PCP9" s="473"/>
      <c r="PCQ9" s="473"/>
      <c r="PCR9" s="473"/>
      <c r="PCS9" s="473"/>
      <c r="PCT9" s="473"/>
      <c r="PCU9" s="473"/>
      <c r="PCV9" s="473"/>
      <c r="PCW9" s="473"/>
      <c r="PCX9" s="473"/>
      <c r="PCY9" s="473"/>
      <c r="PCZ9" s="473"/>
      <c r="PDA9" s="473"/>
      <c r="PDB9" s="473"/>
      <c r="PDC9" s="473"/>
      <c r="PDD9" s="473"/>
      <c r="PDE9" s="473"/>
      <c r="PDF9" s="473"/>
      <c r="PDG9" s="473"/>
      <c r="PDH9" s="473"/>
      <c r="PDI9" s="473"/>
      <c r="PDJ9" s="473"/>
      <c r="PDK9" s="473"/>
      <c r="PDL9" s="473"/>
      <c r="PDM9" s="473"/>
      <c r="PDN9" s="473"/>
      <c r="PDO9" s="473"/>
      <c r="PDP9" s="473"/>
      <c r="PDQ9" s="473"/>
      <c r="PDR9" s="473"/>
      <c r="PDS9" s="473"/>
      <c r="PDT9" s="473"/>
      <c r="PDU9" s="473"/>
      <c r="PDV9" s="473"/>
      <c r="PDW9" s="473"/>
      <c r="PDX9" s="473"/>
      <c r="PDY9" s="473"/>
      <c r="PDZ9" s="473"/>
      <c r="PEA9" s="473"/>
      <c r="PEB9" s="473"/>
      <c r="PEC9" s="473"/>
      <c r="PED9" s="473"/>
      <c r="PEE9" s="473"/>
      <c r="PEF9" s="473"/>
      <c r="PEG9" s="473"/>
      <c r="PEH9" s="473"/>
      <c r="PEI9" s="473"/>
      <c r="PEJ9" s="473"/>
      <c r="PEK9" s="473"/>
      <c r="PEL9" s="473"/>
      <c r="PEM9" s="473"/>
      <c r="PEN9" s="473"/>
      <c r="PEO9" s="473"/>
      <c r="PEP9" s="473"/>
      <c r="PEQ9" s="473"/>
      <c r="PER9" s="473"/>
      <c r="PES9" s="473"/>
      <c r="PET9" s="473"/>
      <c r="PEU9" s="473"/>
      <c r="PEV9" s="473"/>
      <c r="PEW9" s="473"/>
      <c r="PEX9" s="473"/>
      <c r="PEY9" s="473"/>
      <c r="PEZ9" s="473"/>
      <c r="PFA9" s="473"/>
      <c r="PFB9" s="473"/>
      <c r="PFC9" s="473"/>
      <c r="PFD9" s="473"/>
      <c r="PFE9" s="473"/>
      <c r="PFF9" s="473"/>
      <c r="PFG9" s="473"/>
      <c r="PFH9" s="473"/>
      <c r="PFI9" s="473"/>
      <c r="PFJ9" s="473"/>
      <c r="PFK9" s="473"/>
      <c r="PFL9" s="473"/>
      <c r="PFM9" s="473"/>
      <c r="PFN9" s="473"/>
      <c r="PFO9" s="473"/>
      <c r="PFP9" s="473"/>
      <c r="PFQ9" s="473"/>
      <c r="PFR9" s="473"/>
      <c r="PFS9" s="473"/>
      <c r="PFT9" s="473"/>
      <c r="PFU9" s="473"/>
      <c r="PFV9" s="473"/>
      <c r="PFW9" s="473"/>
      <c r="PFX9" s="473"/>
      <c r="PFY9" s="473"/>
      <c r="PFZ9" s="473"/>
      <c r="PGA9" s="473"/>
      <c r="PGB9" s="473"/>
      <c r="PGC9" s="473"/>
      <c r="PGD9" s="473"/>
      <c r="PGE9" s="473"/>
      <c r="PGF9" s="473"/>
      <c r="PGG9" s="473"/>
      <c r="PGH9" s="473"/>
      <c r="PGI9" s="473"/>
      <c r="PGJ9" s="473"/>
      <c r="PGK9" s="473"/>
      <c r="PGL9" s="473"/>
      <c r="PGM9" s="473"/>
      <c r="PGN9" s="473"/>
      <c r="PGO9" s="473"/>
      <c r="PGP9" s="473"/>
      <c r="PGQ9" s="473"/>
      <c r="PGR9" s="473"/>
      <c r="PGS9" s="473"/>
      <c r="PGT9" s="473"/>
      <c r="PGU9" s="473"/>
      <c r="PGV9" s="473"/>
      <c r="PGW9" s="473"/>
      <c r="PGX9" s="473"/>
      <c r="PGY9" s="473"/>
      <c r="PGZ9" s="473"/>
      <c r="PHA9" s="473"/>
      <c r="PHB9" s="473"/>
      <c r="PHC9" s="473"/>
      <c r="PHD9" s="473"/>
      <c r="PHE9" s="473"/>
      <c r="PHF9" s="473"/>
      <c r="PHG9" s="473"/>
      <c r="PHH9" s="473"/>
      <c r="PHI9" s="473"/>
      <c r="PHJ9" s="473"/>
      <c r="PHK9" s="473"/>
      <c r="PHL9" s="473"/>
      <c r="PHM9" s="473"/>
      <c r="PHN9" s="473"/>
      <c r="PHO9" s="473"/>
      <c r="PHP9" s="473"/>
      <c r="PHQ9" s="473"/>
      <c r="PHR9" s="473"/>
      <c r="PHS9" s="473"/>
      <c r="PHT9" s="473"/>
      <c r="PHU9" s="473"/>
      <c r="PHV9" s="473"/>
      <c r="PHW9" s="473"/>
      <c r="PHX9" s="473"/>
      <c r="PHY9" s="473"/>
      <c r="PHZ9" s="473"/>
      <c r="PIA9" s="473"/>
      <c r="PIB9" s="473"/>
      <c r="PIC9" s="473"/>
      <c r="PID9" s="473"/>
      <c r="PIE9" s="473"/>
      <c r="PIF9" s="473"/>
      <c r="PIG9" s="473"/>
      <c r="PIH9" s="473"/>
      <c r="PII9" s="473"/>
      <c r="PIJ9" s="473"/>
      <c r="PIK9" s="473"/>
      <c r="PIL9" s="473"/>
      <c r="PIM9" s="473"/>
      <c r="PIN9" s="473"/>
      <c r="PIO9" s="473"/>
      <c r="PIP9" s="473"/>
      <c r="PIQ9" s="473"/>
      <c r="PIR9" s="473"/>
      <c r="PIS9" s="473"/>
      <c r="PIT9" s="473"/>
      <c r="PIU9" s="473"/>
      <c r="PIV9" s="473"/>
      <c r="PIW9" s="473"/>
      <c r="PIX9" s="473"/>
      <c r="PIY9" s="473"/>
      <c r="PIZ9" s="473"/>
      <c r="PJA9" s="473"/>
      <c r="PJB9" s="473"/>
      <c r="PJC9" s="473"/>
      <c r="PJD9" s="473"/>
      <c r="PJE9" s="473"/>
      <c r="PJF9" s="473"/>
      <c r="PJG9" s="473"/>
      <c r="PJH9" s="473"/>
      <c r="PJI9" s="473"/>
      <c r="PJJ9" s="473"/>
      <c r="PJK9" s="473"/>
      <c r="PJL9" s="473"/>
      <c r="PJM9" s="473"/>
      <c r="PJN9" s="473"/>
      <c r="PJO9" s="473"/>
      <c r="PJP9" s="473"/>
      <c r="PJQ9" s="473"/>
      <c r="PJR9" s="473"/>
      <c r="PJS9" s="473"/>
      <c r="PJT9" s="473"/>
      <c r="PJU9" s="473"/>
      <c r="PJV9" s="473"/>
      <c r="PJW9" s="473"/>
      <c r="PJX9" s="473"/>
      <c r="PJY9" s="473"/>
      <c r="PJZ9" s="473"/>
      <c r="PKA9" s="473"/>
      <c r="PKB9" s="473"/>
      <c r="PKC9" s="473"/>
      <c r="PKD9" s="473"/>
      <c r="PKE9" s="473"/>
      <c r="PKF9" s="473"/>
      <c r="PKG9" s="473"/>
      <c r="PKH9" s="473"/>
      <c r="PKI9" s="473"/>
      <c r="PKJ9" s="473"/>
      <c r="PKK9" s="473"/>
      <c r="PKL9" s="473"/>
      <c r="PKM9" s="473"/>
      <c r="PKN9" s="473"/>
      <c r="PKO9" s="473"/>
      <c r="PKP9" s="473"/>
      <c r="PKQ9" s="473"/>
      <c r="PKR9" s="473"/>
      <c r="PKS9" s="473"/>
      <c r="PKT9" s="473"/>
      <c r="PKU9" s="473"/>
      <c r="PKV9" s="473"/>
      <c r="PKW9" s="473"/>
      <c r="PKX9" s="473"/>
      <c r="PKY9" s="473"/>
      <c r="PKZ9" s="473"/>
      <c r="PLA9" s="473"/>
      <c r="PLB9" s="473"/>
      <c r="PLC9" s="473"/>
      <c r="PLD9" s="473"/>
      <c r="PLE9" s="473"/>
      <c r="PLF9" s="473"/>
      <c r="PLG9" s="473"/>
      <c r="PLH9" s="473"/>
      <c r="PLI9" s="473"/>
      <c r="PLJ9" s="473"/>
      <c r="PLK9" s="473"/>
      <c r="PLL9" s="473"/>
      <c r="PLM9" s="473"/>
      <c r="PLN9" s="473"/>
      <c r="PLO9" s="473"/>
      <c r="PLP9" s="473"/>
      <c r="PLQ9" s="473"/>
      <c r="PLR9" s="473"/>
      <c r="PLS9" s="473"/>
      <c r="PLT9" s="473"/>
      <c r="PLU9" s="473"/>
      <c r="PLV9" s="473"/>
      <c r="PLW9" s="473"/>
      <c r="PLX9" s="473"/>
      <c r="PLY9" s="473"/>
      <c r="PLZ9" s="473"/>
      <c r="PMA9" s="473"/>
      <c r="PMB9" s="473"/>
      <c r="PMC9" s="473"/>
      <c r="PMD9" s="473"/>
      <c r="PME9" s="473"/>
      <c r="PMF9" s="473"/>
      <c r="PMG9" s="473"/>
      <c r="PMH9" s="473"/>
      <c r="PMI9" s="473"/>
      <c r="PMJ9" s="473"/>
      <c r="PMK9" s="473"/>
      <c r="PML9" s="473"/>
      <c r="PMM9" s="473"/>
      <c r="PMN9" s="473"/>
      <c r="PMO9" s="473"/>
      <c r="PMP9" s="473"/>
      <c r="PMQ9" s="473"/>
      <c r="PMR9" s="473"/>
      <c r="PMS9" s="473"/>
      <c r="PMT9" s="473"/>
      <c r="PMU9" s="473"/>
      <c r="PMV9" s="473"/>
      <c r="PMW9" s="473"/>
      <c r="PMX9" s="473"/>
      <c r="PMY9" s="473"/>
      <c r="PMZ9" s="473"/>
      <c r="PNA9" s="473"/>
      <c r="PNB9" s="473"/>
      <c r="PNC9" s="473"/>
      <c r="PND9" s="473"/>
      <c r="PNE9" s="473"/>
      <c r="PNF9" s="473"/>
      <c r="PNG9" s="473"/>
      <c r="PNH9" s="473"/>
      <c r="PNI9" s="473"/>
      <c r="PNJ9" s="473"/>
      <c r="PNK9" s="473"/>
      <c r="PNL9" s="473"/>
      <c r="PNM9" s="473"/>
      <c r="PNN9" s="473"/>
      <c r="PNO9" s="473"/>
      <c r="PNP9" s="473"/>
      <c r="PNQ9" s="473"/>
      <c r="PNR9" s="473"/>
      <c r="PNS9" s="473"/>
      <c r="PNT9" s="473"/>
      <c r="PNU9" s="473"/>
      <c r="PNV9" s="473"/>
      <c r="PNW9" s="473"/>
      <c r="PNX9" s="473"/>
      <c r="PNY9" s="473"/>
      <c r="PNZ9" s="473"/>
      <c r="POA9" s="473"/>
      <c r="POB9" s="473"/>
      <c r="POC9" s="473"/>
      <c r="POD9" s="473"/>
      <c r="POE9" s="473"/>
      <c r="POF9" s="473"/>
      <c r="POG9" s="473"/>
      <c r="POH9" s="473"/>
      <c r="POI9" s="473"/>
      <c r="POJ9" s="473"/>
      <c r="POK9" s="473"/>
      <c r="POL9" s="473"/>
      <c r="POM9" s="473"/>
      <c r="PON9" s="473"/>
      <c r="POO9" s="473"/>
      <c r="POP9" s="473"/>
      <c r="POQ9" s="473"/>
      <c r="POR9" s="473"/>
      <c r="POS9" s="473"/>
      <c r="POT9" s="473"/>
      <c r="POU9" s="473"/>
      <c r="POV9" s="473"/>
      <c r="POW9" s="473"/>
      <c r="POX9" s="473"/>
      <c r="POY9" s="473"/>
      <c r="POZ9" s="473"/>
      <c r="PPA9" s="473"/>
      <c r="PPB9" s="473"/>
      <c r="PPC9" s="473"/>
      <c r="PPD9" s="473"/>
      <c r="PPE9" s="473"/>
      <c r="PPF9" s="473"/>
      <c r="PPG9" s="473"/>
      <c r="PPH9" s="473"/>
      <c r="PPI9" s="473"/>
      <c r="PPJ9" s="473"/>
      <c r="PPK9" s="473"/>
      <c r="PPL9" s="473"/>
      <c r="PPM9" s="473"/>
      <c r="PPN9" s="473"/>
      <c r="PPO9" s="473"/>
      <c r="PPP9" s="473"/>
      <c r="PPQ9" s="473"/>
      <c r="PPR9" s="473"/>
      <c r="PPS9" s="473"/>
      <c r="PPT9" s="473"/>
      <c r="PPU9" s="473"/>
      <c r="PPV9" s="473"/>
      <c r="PPW9" s="473"/>
      <c r="PPX9" s="473"/>
      <c r="PPY9" s="473"/>
      <c r="PPZ9" s="473"/>
      <c r="PQA9" s="473"/>
      <c r="PQB9" s="473"/>
      <c r="PQC9" s="473"/>
      <c r="PQD9" s="473"/>
      <c r="PQE9" s="473"/>
      <c r="PQF9" s="473"/>
      <c r="PQG9" s="473"/>
      <c r="PQH9" s="473"/>
      <c r="PQI9" s="473"/>
      <c r="PQJ9" s="473"/>
      <c r="PQK9" s="473"/>
      <c r="PQL9" s="473"/>
      <c r="PQM9" s="473"/>
      <c r="PQN9" s="473"/>
      <c r="PQO9" s="473"/>
      <c r="PQP9" s="473"/>
      <c r="PQQ9" s="473"/>
      <c r="PQR9" s="473"/>
      <c r="PQS9" s="473"/>
      <c r="PQT9" s="473"/>
      <c r="PQU9" s="473"/>
      <c r="PQV9" s="473"/>
      <c r="PQW9" s="473"/>
      <c r="PQX9" s="473"/>
      <c r="PQY9" s="473"/>
      <c r="PQZ9" s="473"/>
      <c r="PRA9" s="473"/>
      <c r="PRB9" s="473"/>
      <c r="PRC9" s="473"/>
      <c r="PRD9" s="473"/>
      <c r="PRE9" s="473"/>
      <c r="PRF9" s="473"/>
      <c r="PRG9" s="473"/>
      <c r="PRH9" s="473"/>
      <c r="PRI9" s="473"/>
      <c r="PRJ9" s="473"/>
      <c r="PRK9" s="473"/>
      <c r="PRL9" s="473"/>
      <c r="PRM9" s="473"/>
      <c r="PRN9" s="473"/>
      <c r="PRO9" s="473"/>
      <c r="PRP9" s="473"/>
      <c r="PRQ9" s="473"/>
      <c r="PRR9" s="473"/>
      <c r="PRS9" s="473"/>
      <c r="PRT9" s="473"/>
      <c r="PRU9" s="473"/>
      <c r="PRV9" s="473"/>
      <c r="PRW9" s="473"/>
      <c r="PRX9" s="473"/>
      <c r="PRY9" s="473"/>
      <c r="PRZ9" s="473"/>
      <c r="PSA9" s="473"/>
      <c r="PSB9" s="473"/>
      <c r="PSC9" s="473"/>
      <c r="PSD9" s="473"/>
      <c r="PSE9" s="473"/>
      <c r="PSF9" s="473"/>
      <c r="PSG9" s="473"/>
      <c r="PSH9" s="473"/>
      <c r="PSI9" s="473"/>
      <c r="PSJ9" s="473"/>
      <c r="PSK9" s="473"/>
      <c r="PSL9" s="473"/>
      <c r="PSM9" s="473"/>
      <c r="PSN9" s="473"/>
      <c r="PSO9" s="473"/>
      <c r="PSP9" s="473"/>
      <c r="PSQ9" s="473"/>
      <c r="PSR9" s="473"/>
      <c r="PSS9" s="473"/>
      <c r="PST9" s="473"/>
      <c r="PSU9" s="473"/>
      <c r="PSV9" s="473"/>
      <c r="PSW9" s="473"/>
      <c r="PSX9" s="473"/>
      <c r="PSY9" s="473"/>
      <c r="PSZ9" s="473"/>
      <c r="PTA9" s="473"/>
      <c r="PTB9" s="473"/>
      <c r="PTC9" s="473"/>
      <c r="PTD9" s="473"/>
      <c r="PTE9" s="473"/>
      <c r="PTF9" s="473"/>
      <c r="PTG9" s="473"/>
      <c r="PTH9" s="473"/>
      <c r="PTI9" s="473"/>
      <c r="PTJ9" s="473"/>
      <c r="PTK9" s="473"/>
      <c r="PTL9" s="473"/>
      <c r="PTM9" s="473"/>
      <c r="PTN9" s="473"/>
      <c r="PTO9" s="473"/>
      <c r="PTP9" s="473"/>
      <c r="PTQ9" s="473"/>
      <c r="PTR9" s="473"/>
      <c r="PTS9" s="473"/>
      <c r="PTT9" s="473"/>
      <c r="PTU9" s="473"/>
      <c r="PTV9" s="473"/>
      <c r="PTW9" s="473"/>
      <c r="PTX9" s="473"/>
      <c r="PTY9" s="473"/>
      <c r="PTZ9" s="473"/>
      <c r="PUA9" s="473"/>
      <c r="PUB9" s="473"/>
      <c r="PUC9" s="473"/>
      <c r="PUD9" s="473"/>
      <c r="PUE9" s="473"/>
      <c r="PUF9" s="473"/>
      <c r="PUG9" s="473"/>
      <c r="PUH9" s="473"/>
      <c r="PUI9" s="473"/>
      <c r="PUJ9" s="473"/>
      <c r="PUK9" s="473"/>
      <c r="PUL9" s="473"/>
      <c r="PUM9" s="473"/>
      <c r="PUN9" s="473"/>
      <c r="PUO9" s="473"/>
      <c r="PUP9" s="473"/>
      <c r="PUQ9" s="473"/>
      <c r="PUR9" s="473"/>
      <c r="PUS9" s="473"/>
      <c r="PUT9" s="473"/>
      <c r="PUU9" s="473"/>
      <c r="PUV9" s="473"/>
      <c r="PUW9" s="473"/>
      <c r="PUX9" s="473"/>
      <c r="PUY9" s="473"/>
      <c r="PUZ9" s="473"/>
      <c r="PVA9" s="473"/>
      <c r="PVB9" s="473"/>
      <c r="PVC9" s="473"/>
      <c r="PVD9" s="473"/>
      <c r="PVE9" s="473"/>
      <c r="PVF9" s="473"/>
      <c r="PVG9" s="473"/>
      <c r="PVH9" s="473"/>
      <c r="PVI9" s="473"/>
      <c r="PVJ9" s="473"/>
      <c r="PVK9" s="473"/>
      <c r="PVL9" s="473"/>
      <c r="PVM9" s="473"/>
      <c r="PVN9" s="473"/>
      <c r="PVO9" s="473"/>
      <c r="PVP9" s="473"/>
      <c r="PVQ9" s="473"/>
      <c r="PVR9" s="473"/>
      <c r="PVS9" s="473"/>
      <c r="PVT9" s="473"/>
      <c r="PVU9" s="473"/>
      <c r="PVV9" s="473"/>
      <c r="PVW9" s="473"/>
      <c r="PVX9" s="473"/>
      <c r="PVY9" s="473"/>
      <c r="PVZ9" s="473"/>
      <c r="PWA9" s="473"/>
      <c r="PWB9" s="473"/>
      <c r="PWC9" s="473"/>
      <c r="PWD9" s="473"/>
      <c r="PWE9" s="473"/>
      <c r="PWF9" s="473"/>
      <c r="PWG9" s="473"/>
      <c r="PWH9" s="473"/>
      <c r="PWI9" s="473"/>
      <c r="PWJ9" s="473"/>
      <c r="PWK9" s="473"/>
      <c r="PWL9" s="473"/>
      <c r="PWM9" s="473"/>
      <c r="PWN9" s="473"/>
      <c r="PWO9" s="473"/>
      <c r="PWP9" s="473"/>
      <c r="PWQ9" s="473"/>
      <c r="PWR9" s="473"/>
      <c r="PWS9" s="473"/>
      <c r="PWT9" s="473"/>
      <c r="PWU9" s="473"/>
      <c r="PWV9" s="473"/>
      <c r="PWW9" s="473"/>
      <c r="PWX9" s="473"/>
      <c r="PWY9" s="473"/>
      <c r="PWZ9" s="473"/>
      <c r="PXA9" s="473"/>
      <c r="PXB9" s="473"/>
      <c r="PXC9" s="473"/>
      <c r="PXD9" s="473"/>
      <c r="PXE9" s="473"/>
      <c r="PXF9" s="473"/>
      <c r="PXG9" s="473"/>
      <c r="PXH9" s="473"/>
      <c r="PXI9" s="473"/>
      <c r="PXJ9" s="473"/>
      <c r="PXK9" s="473"/>
      <c r="PXL9" s="473"/>
      <c r="PXM9" s="473"/>
      <c r="PXN9" s="473"/>
      <c r="PXO9" s="473"/>
      <c r="PXP9" s="473"/>
      <c r="PXQ9" s="473"/>
      <c r="PXR9" s="473"/>
      <c r="PXS9" s="473"/>
      <c r="PXT9" s="473"/>
      <c r="PXU9" s="473"/>
      <c r="PXV9" s="473"/>
      <c r="PXW9" s="473"/>
      <c r="PXX9" s="473"/>
      <c r="PXY9" s="473"/>
      <c r="PXZ9" s="473"/>
      <c r="PYA9" s="473"/>
      <c r="PYB9" s="473"/>
      <c r="PYC9" s="473"/>
      <c r="PYD9" s="473"/>
      <c r="PYE9" s="473"/>
      <c r="PYF9" s="473"/>
      <c r="PYG9" s="473"/>
      <c r="PYH9" s="473"/>
      <c r="PYI9" s="473"/>
      <c r="PYJ9" s="473"/>
      <c r="PYK9" s="473"/>
      <c r="PYL9" s="473"/>
      <c r="PYM9" s="473"/>
      <c r="PYN9" s="473"/>
      <c r="PYO9" s="473"/>
      <c r="PYP9" s="473"/>
      <c r="PYQ9" s="473"/>
      <c r="PYR9" s="473"/>
      <c r="PYS9" s="473"/>
      <c r="PYT9" s="473"/>
      <c r="PYU9" s="473"/>
      <c r="PYV9" s="473"/>
      <c r="PYW9" s="473"/>
      <c r="PYX9" s="473"/>
      <c r="PYY9" s="473"/>
      <c r="PYZ9" s="473"/>
      <c r="PZA9" s="473"/>
      <c r="PZB9" s="473"/>
      <c r="PZC9" s="473"/>
      <c r="PZD9" s="473"/>
      <c r="PZE9" s="473"/>
      <c r="PZF9" s="473"/>
      <c r="PZG9" s="473"/>
      <c r="PZH9" s="473"/>
      <c r="PZI9" s="473"/>
      <c r="PZJ9" s="473"/>
      <c r="PZK9" s="473"/>
      <c r="PZL9" s="473"/>
      <c r="PZM9" s="473"/>
      <c r="PZN9" s="473"/>
      <c r="PZO9" s="473"/>
      <c r="PZP9" s="473"/>
      <c r="PZQ9" s="473"/>
      <c r="PZR9" s="473"/>
      <c r="PZS9" s="473"/>
      <c r="PZT9" s="473"/>
      <c r="PZU9" s="473"/>
      <c r="PZV9" s="473"/>
      <c r="PZW9" s="473"/>
      <c r="PZX9" s="473"/>
      <c r="PZY9" s="473"/>
      <c r="PZZ9" s="473"/>
      <c r="QAA9" s="473"/>
      <c r="QAB9" s="473"/>
      <c r="QAC9" s="473"/>
      <c r="QAD9" s="473"/>
      <c r="QAE9" s="473"/>
      <c r="QAF9" s="473"/>
      <c r="QAG9" s="473"/>
      <c r="QAH9" s="473"/>
      <c r="QAI9" s="473"/>
      <c r="QAJ9" s="473"/>
      <c r="QAK9" s="473"/>
      <c r="QAL9" s="473"/>
      <c r="QAM9" s="473"/>
      <c r="QAN9" s="473"/>
      <c r="QAO9" s="473"/>
      <c r="QAP9" s="473"/>
      <c r="QAQ9" s="473"/>
      <c r="QAR9" s="473"/>
      <c r="QAS9" s="473"/>
      <c r="QAT9" s="473"/>
      <c r="QAU9" s="473"/>
      <c r="QAV9" s="473"/>
      <c r="QAW9" s="473"/>
      <c r="QAX9" s="473"/>
      <c r="QAY9" s="473"/>
      <c r="QAZ9" s="473"/>
      <c r="QBA9" s="473"/>
      <c r="QBB9" s="473"/>
      <c r="QBC9" s="473"/>
      <c r="QBD9" s="473"/>
      <c r="QBE9" s="473"/>
      <c r="QBF9" s="473"/>
      <c r="QBG9" s="473"/>
      <c r="QBH9" s="473"/>
      <c r="QBI9" s="473"/>
      <c r="QBJ9" s="473"/>
      <c r="QBK9" s="473"/>
      <c r="QBL9" s="473"/>
      <c r="QBM9" s="473"/>
      <c r="QBN9" s="473"/>
      <c r="QBO9" s="473"/>
      <c r="QBP9" s="473"/>
      <c r="QBQ9" s="473"/>
      <c r="QBR9" s="473"/>
      <c r="QBS9" s="473"/>
      <c r="QBT9" s="473"/>
      <c r="QBU9" s="473"/>
      <c r="QBV9" s="473"/>
      <c r="QBW9" s="473"/>
      <c r="QBX9" s="473"/>
      <c r="QBY9" s="473"/>
      <c r="QBZ9" s="473"/>
      <c r="QCA9" s="473"/>
      <c r="QCB9" s="473"/>
      <c r="QCC9" s="473"/>
      <c r="QCD9" s="473"/>
      <c r="QCE9" s="473"/>
      <c r="QCF9" s="473"/>
      <c r="QCG9" s="473"/>
      <c r="QCH9" s="473"/>
      <c r="QCI9" s="473"/>
      <c r="QCJ9" s="473"/>
      <c r="QCK9" s="473"/>
      <c r="QCL9" s="473"/>
      <c r="QCM9" s="473"/>
      <c r="QCN9" s="473"/>
      <c r="QCO9" s="473"/>
      <c r="QCP9" s="473"/>
      <c r="QCQ9" s="473"/>
      <c r="QCR9" s="473"/>
      <c r="QCS9" s="473"/>
      <c r="QCT9" s="473"/>
      <c r="QCU9" s="473"/>
      <c r="QCV9" s="473"/>
      <c r="QCW9" s="473"/>
      <c r="QCX9" s="473"/>
      <c r="QCY9" s="473"/>
      <c r="QCZ9" s="473"/>
      <c r="QDA9" s="473"/>
      <c r="QDB9" s="473"/>
      <c r="QDC9" s="473"/>
      <c r="QDD9" s="473"/>
      <c r="QDE9" s="473"/>
      <c r="QDF9" s="473"/>
      <c r="QDG9" s="473"/>
      <c r="QDH9" s="473"/>
      <c r="QDI9" s="473"/>
      <c r="QDJ9" s="473"/>
      <c r="QDK9" s="473"/>
      <c r="QDL9" s="473"/>
      <c r="QDM9" s="473"/>
      <c r="QDN9" s="473"/>
      <c r="QDO9" s="473"/>
      <c r="QDP9" s="473"/>
      <c r="QDQ9" s="473"/>
      <c r="QDR9" s="473"/>
      <c r="QDS9" s="473"/>
      <c r="QDT9" s="473"/>
      <c r="QDU9" s="473"/>
      <c r="QDV9" s="473"/>
      <c r="QDW9" s="473"/>
      <c r="QDX9" s="473"/>
      <c r="QDY9" s="473"/>
      <c r="QDZ9" s="473"/>
      <c r="QEA9" s="473"/>
      <c r="QEB9" s="473"/>
      <c r="QEC9" s="473"/>
      <c r="QED9" s="473"/>
      <c r="QEE9" s="473"/>
      <c r="QEF9" s="473"/>
      <c r="QEG9" s="473"/>
      <c r="QEH9" s="473"/>
      <c r="QEI9" s="473"/>
      <c r="QEJ9" s="473"/>
      <c r="QEK9" s="473"/>
      <c r="QEL9" s="473"/>
      <c r="QEM9" s="473"/>
      <c r="QEN9" s="473"/>
      <c r="QEO9" s="473"/>
      <c r="QEP9" s="473"/>
      <c r="QEQ9" s="473"/>
      <c r="QER9" s="473"/>
      <c r="QES9" s="473"/>
      <c r="QET9" s="473"/>
      <c r="QEU9" s="473"/>
      <c r="QEV9" s="473"/>
      <c r="QEW9" s="473"/>
      <c r="QEX9" s="473"/>
      <c r="QEY9" s="473"/>
      <c r="QEZ9" s="473"/>
      <c r="QFA9" s="473"/>
      <c r="QFB9" s="473"/>
      <c r="QFC9" s="473"/>
      <c r="QFD9" s="473"/>
      <c r="QFE9" s="473"/>
      <c r="QFF9" s="473"/>
      <c r="QFG9" s="473"/>
      <c r="QFH9" s="473"/>
      <c r="QFI9" s="473"/>
      <c r="QFJ9" s="473"/>
      <c r="QFK9" s="473"/>
      <c r="QFL9" s="473"/>
      <c r="QFM9" s="473"/>
      <c r="QFN9" s="473"/>
      <c r="QFO9" s="473"/>
      <c r="QFP9" s="473"/>
      <c r="QFQ9" s="473"/>
      <c r="QFR9" s="473"/>
      <c r="QFS9" s="473"/>
      <c r="QFT9" s="473"/>
      <c r="QFU9" s="473"/>
      <c r="QFV9" s="473"/>
      <c r="QFW9" s="473"/>
      <c r="QFX9" s="473"/>
      <c r="QFY9" s="473"/>
      <c r="QFZ9" s="473"/>
      <c r="QGA9" s="473"/>
      <c r="QGB9" s="473"/>
      <c r="QGC9" s="473"/>
      <c r="QGD9" s="473"/>
      <c r="QGE9" s="473"/>
      <c r="QGF9" s="473"/>
      <c r="QGG9" s="473"/>
      <c r="QGH9" s="473"/>
      <c r="QGI9" s="473"/>
      <c r="QGJ9" s="473"/>
      <c r="QGK9" s="473"/>
      <c r="QGL9" s="473"/>
      <c r="QGM9" s="473"/>
      <c r="QGN9" s="473"/>
      <c r="QGO9" s="473"/>
      <c r="QGP9" s="473"/>
      <c r="QGQ9" s="473"/>
      <c r="QGR9" s="473"/>
      <c r="QGS9" s="473"/>
      <c r="QGT9" s="473"/>
      <c r="QGU9" s="473"/>
      <c r="QGV9" s="473"/>
      <c r="QGW9" s="473"/>
      <c r="QGX9" s="473"/>
      <c r="QGY9" s="473"/>
      <c r="QGZ9" s="473"/>
      <c r="QHA9" s="473"/>
      <c r="QHB9" s="473"/>
      <c r="QHC9" s="473"/>
      <c r="QHD9" s="473"/>
      <c r="QHE9" s="473"/>
      <c r="QHF9" s="473"/>
      <c r="QHG9" s="473"/>
      <c r="QHH9" s="473"/>
      <c r="QHI9" s="473"/>
      <c r="QHJ9" s="473"/>
      <c r="QHK9" s="473"/>
      <c r="QHL9" s="473"/>
      <c r="QHM9" s="473"/>
      <c r="QHN9" s="473"/>
      <c r="QHO9" s="473"/>
      <c r="QHP9" s="473"/>
      <c r="QHQ9" s="473"/>
      <c r="QHR9" s="473"/>
      <c r="QHS9" s="473"/>
      <c r="QHT9" s="473"/>
      <c r="QHU9" s="473"/>
      <c r="QHV9" s="473"/>
      <c r="QHW9" s="473"/>
      <c r="QHX9" s="473"/>
      <c r="QHY9" s="473"/>
      <c r="QHZ9" s="473"/>
      <c r="QIA9" s="473"/>
      <c r="QIB9" s="473"/>
      <c r="QIC9" s="473"/>
      <c r="QID9" s="473"/>
      <c r="QIE9" s="473"/>
      <c r="QIF9" s="473"/>
      <c r="QIG9" s="473"/>
      <c r="QIH9" s="473"/>
      <c r="QII9" s="473"/>
      <c r="QIJ9" s="473"/>
      <c r="QIK9" s="473"/>
      <c r="QIL9" s="473"/>
      <c r="QIM9" s="473"/>
      <c r="QIN9" s="473"/>
      <c r="QIO9" s="473"/>
      <c r="QIP9" s="473"/>
      <c r="QIQ9" s="473"/>
      <c r="QIR9" s="473"/>
      <c r="QIS9" s="473"/>
      <c r="QIT9" s="473"/>
      <c r="QIU9" s="473"/>
      <c r="QIV9" s="473"/>
      <c r="QIW9" s="473"/>
      <c r="QIX9" s="473"/>
      <c r="QIY9" s="473"/>
      <c r="QIZ9" s="473"/>
      <c r="QJA9" s="473"/>
      <c r="QJB9" s="473"/>
      <c r="QJC9" s="473"/>
      <c r="QJD9" s="473"/>
      <c r="QJE9" s="473"/>
      <c r="QJF9" s="473"/>
      <c r="QJG9" s="473"/>
      <c r="QJH9" s="473"/>
      <c r="QJI9" s="473"/>
      <c r="QJJ9" s="473"/>
      <c r="QJK9" s="473"/>
      <c r="QJL9" s="473"/>
      <c r="QJM9" s="473"/>
      <c r="QJN9" s="473"/>
      <c r="QJO9" s="473"/>
      <c r="QJP9" s="473"/>
      <c r="QJQ9" s="473"/>
      <c r="QJR9" s="473"/>
      <c r="QJS9" s="473"/>
      <c r="QJT9" s="473"/>
      <c r="QJU9" s="473"/>
      <c r="QJV9" s="473"/>
      <c r="QJW9" s="473"/>
      <c r="QJX9" s="473"/>
      <c r="QJY9" s="473"/>
      <c r="QJZ9" s="473"/>
      <c r="QKA9" s="473"/>
      <c r="QKB9" s="473"/>
      <c r="QKC9" s="473"/>
      <c r="QKD9" s="473"/>
      <c r="QKE9" s="473"/>
      <c r="QKF9" s="473"/>
      <c r="QKG9" s="473"/>
      <c r="QKH9" s="473"/>
      <c r="QKI9" s="473"/>
      <c r="QKJ9" s="473"/>
      <c r="QKK9" s="473"/>
      <c r="QKL9" s="473"/>
      <c r="QKM9" s="473"/>
      <c r="QKN9" s="473"/>
      <c r="QKO9" s="473"/>
      <c r="QKP9" s="473"/>
      <c r="QKQ9" s="473"/>
      <c r="QKR9" s="473"/>
      <c r="QKS9" s="473"/>
      <c r="QKT9" s="473"/>
      <c r="QKU9" s="473"/>
      <c r="QKV9" s="473"/>
      <c r="QKW9" s="473"/>
      <c r="QKX9" s="473"/>
      <c r="QKY9" s="473"/>
      <c r="QKZ9" s="473"/>
      <c r="QLA9" s="473"/>
      <c r="QLB9" s="473"/>
      <c r="QLC9" s="473"/>
      <c r="QLD9" s="473"/>
      <c r="QLE9" s="473"/>
      <c r="QLF9" s="473"/>
      <c r="QLG9" s="473"/>
      <c r="QLH9" s="473"/>
      <c r="QLI9" s="473"/>
      <c r="QLJ9" s="473"/>
      <c r="QLK9" s="473"/>
      <c r="QLL9" s="473"/>
      <c r="QLM9" s="473"/>
      <c r="QLN9" s="473"/>
      <c r="QLO9" s="473"/>
      <c r="QLP9" s="473"/>
      <c r="QLQ9" s="473"/>
      <c r="QLR9" s="473"/>
      <c r="QLS9" s="473"/>
      <c r="QLT9" s="473"/>
      <c r="QLU9" s="473"/>
      <c r="QLV9" s="473"/>
      <c r="QLW9" s="473"/>
      <c r="QLX9" s="473"/>
      <c r="QLY9" s="473"/>
      <c r="QLZ9" s="473"/>
      <c r="QMA9" s="473"/>
      <c r="QMB9" s="473"/>
      <c r="QMC9" s="473"/>
      <c r="QMD9" s="473"/>
      <c r="QME9" s="473"/>
      <c r="QMF9" s="473"/>
      <c r="QMG9" s="473"/>
      <c r="QMH9" s="473"/>
      <c r="QMI9" s="473"/>
      <c r="QMJ9" s="473"/>
      <c r="QMK9" s="473"/>
      <c r="QML9" s="473"/>
      <c r="QMM9" s="473"/>
      <c r="QMN9" s="473"/>
      <c r="QMO9" s="473"/>
      <c r="QMP9" s="473"/>
      <c r="QMQ9" s="473"/>
      <c r="QMR9" s="473"/>
      <c r="QMS9" s="473"/>
      <c r="QMT9" s="473"/>
      <c r="QMU9" s="473"/>
      <c r="QMV9" s="473"/>
      <c r="QMW9" s="473"/>
      <c r="QMX9" s="473"/>
      <c r="QMY9" s="473"/>
      <c r="QMZ9" s="473"/>
      <c r="QNA9" s="473"/>
      <c r="QNB9" s="473"/>
      <c r="QNC9" s="473"/>
      <c r="QND9" s="473"/>
      <c r="QNE9" s="473"/>
      <c r="QNF9" s="473"/>
      <c r="QNG9" s="473"/>
      <c r="QNH9" s="473"/>
      <c r="QNI9" s="473"/>
      <c r="QNJ9" s="473"/>
      <c r="QNK9" s="473"/>
      <c r="QNL9" s="473"/>
      <c r="QNM9" s="473"/>
      <c r="QNN9" s="473"/>
      <c r="QNO9" s="473"/>
      <c r="QNP9" s="473"/>
      <c r="QNQ9" s="473"/>
      <c r="QNR9" s="473"/>
      <c r="QNS9" s="473"/>
      <c r="QNT9" s="473"/>
      <c r="QNU9" s="473"/>
      <c r="QNV9" s="473"/>
      <c r="QNW9" s="473"/>
      <c r="QNX9" s="473"/>
      <c r="QNY9" s="473"/>
      <c r="QNZ9" s="473"/>
      <c r="QOA9" s="473"/>
      <c r="QOB9" s="473"/>
      <c r="QOC9" s="473"/>
      <c r="QOD9" s="473"/>
      <c r="QOE9" s="473"/>
      <c r="QOF9" s="473"/>
      <c r="QOG9" s="473"/>
      <c r="QOH9" s="473"/>
      <c r="QOI9" s="473"/>
      <c r="QOJ9" s="473"/>
      <c r="QOK9" s="473"/>
      <c r="QOL9" s="473"/>
      <c r="QOM9" s="473"/>
      <c r="QON9" s="473"/>
      <c r="QOO9" s="473"/>
      <c r="QOP9" s="473"/>
      <c r="QOQ9" s="473"/>
      <c r="QOR9" s="473"/>
      <c r="QOS9" s="473"/>
      <c r="QOT9" s="473"/>
      <c r="QOU9" s="473"/>
      <c r="QOV9" s="473"/>
      <c r="QOW9" s="473"/>
      <c r="QOX9" s="473"/>
      <c r="QOY9" s="473"/>
      <c r="QOZ9" s="473"/>
      <c r="QPA9" s="473"/>
      <c r="QPB9" s="473"/>
      <c r="QPC9" s="473"/>
      <c r="QPD9" s="473"/>
      <c r="QPE9" s="473"/>
      <c r="QPF9" s="473"/>
      <c r="QPG9" s="473"/>
      <c r="QPH9" s="473"/>
      <c r="QPI9" s="473"/>
      <c r="QPJ9" s="473"/>
      <c r="QPK9" s="473"/>
      <c r="QPL9" s="473"/>
      <c r="QPM9" s="473"/>
      <c r="QPN9" s="473"/>
      <c r="QPO9" s="473"/>
      <c r="QPP9" s="473"/>
      <c r="QPQ9" s="473"/>
      <c r="QPR9" s="473"/>
      <c r="QPS9" s="473"/>
      <c r="QPT9" s="473"/>
      <c r="QPU9" s="473"/>
      <c r="QPV9" s="473"/>
      <c r="QPW9" s="473"/>
      <c r="QPX9" s="473"/>
      <c r="QPY9" s="473"/>
      <c r="QPZ9" s="473"/>
      <c r="QQA9" s="473"/>
      <c r="QQB9" s="473"/>
      <c r="QQC9" s="473"/>
      <c r="QQD9" s="473"/>
      <c r="QQE9" s="473"/>
      <c r="QQF9" s="473"/>
      <c r="QQG9" s="473"/>
      <c r="QQH9" s="473"/>
      <c r="QQI9" s="473"/>
      <c r="QQJ9" s="473"/>
      <c r="QQK9" s="473"/>
      <c r="QQL9" s="473"/>
      <c r="QQM9" s="473"/>
      <c r="QQN9" s="473"/>
      <c r="QQO9" s="473"/>
      <c r="QQP9" s="473"/>
      <c r="QQQ9" s="473"/>
      <c r="QQR9" s="473"/>
      <c r="QQS9" s="473"/>
      <c r="QQT9" s="473"/>
      <c r="QQU9" s="473"/>
      <c r="QQV9" s="473"/>
      <c r="QQW9" s="473"/>
      <c r="QQX9" s="473"/>
      <c r="QQY9" s="473"/>
      <c r="QQZ9" s="473"/>
      <c r="QRA9" s="473"/>
      <c r="QRB9" s="473"/>
      <c r="QRC9" s="473"/>
      <c r="QRD9" s="473"/>
      <c r="QRE9" s="473"/>
      <c r="QRF9" s="473"/>
      <c r="QRG9" s="473"/>
      <c r="QRH9" s="473"/>
      <c r="QRI9" s="473"/>
      <c r="QRJ9" s="473"/>
      <c r="QRK9" s="473"/>
      <c r="QRL9" s="473"/>
      <c r="QRM9" s="473"/>
      <c r="QRN9" s="473"/>
      <c r="QRO9" s="473"/>
      <c r="QRP9" s="473"/>
      <c r="QRQ9" s="473"/>
      <c r="QRR9" s="473"/>
      <c r="QRS9" s="473"/>
      <c r="QRT9" s="473"/>
      <c r="QRU9" s="473"/>
      <c r="QRV9" s="473"/>
      <c r="QRW9" s="473"/>
      <c r="QRX9" s="473"/>
      <c r="QRY9" s="473"/>
      <c r="QRZ9" s="473"/>
      <c r="QSA9" s="473"/>
      <c r="QSB9" s="473"/>
      <c r="QSC9" s="473"/>
      <c r="QSD9" s="473"/>
      <c r="QSE9" s="473"/>
      <c r="QSF9" s="473"/>
      <c r="QSG9" s="473"/>
      <c r="QSH9" s="473"/>
      <c r="QSI9" s="473"/>
      <c r="QSJ9" s="473"/>
      <c r="QSK9" s="473"/>
      <c r="QSL9" s="473"/>
      <c r="QSM9" s="473"/>
      <c r="QSN9" s="473"/>
      <c r="QSO9" s="473"/>
      <c r="QSP9" s="473"/>
      <c r="QSQ9" s="473"/>
      <c r="QSR9" s="473"/>
      <c r="QSS9" s="473"/>
      <c r="QST9" s="473"/>
      <c r="QSU9" s="473"/>
      <c r="QSV9" s="473"/>
      <c r="QSW9" s="473"/>
      <c r="QSX9" s="473"/>
      <c r="QSY9" s="473"/>
      <c r="QSZ9" s="473"/>
      <c r="QTA9" s="473"/>
      <c r="QTB9" s="473"/>
      <c r="QTC9" s="473"/>
      <c r="QTD9" s="473"/>
      <c r="QTE9" s="473"/>
      <c r="QTF9" s="473"/>
      <c r="QTG9" s="473"/>
      <c r="QTH9" s="473"/>
      <c r="QTI9" s="473"/>
      <c r="QTJ9" s="473"/>
      <c r="QTK9" s="473"/>
      <c r="QTL9" s="473"/>
      <c r="QTM9" s="473"/>
      <c r="QTN9" s="473"/>
      <c r="QTO9" s="473"/>
      <c r="QTP9" s="473"/>
      <c r="QTQ9" s="473"/>
      <c r="QTR9" s="473"/>
      <c r="QTS9" s="473"/>
      <c r="QTT9" s="473"/>
      <c r="QTU9" s="473"/>
      <c r="QTV9" s="473"/>
      <c r="QTW9" s="473"/>
      <c r="QTX9" s="473"/>
      <c r="QTY9" s="473"/>
      <c r="QTZ9" s="473"/>
      <c r="QUA9" s="473"/>
      <c r="QUB9" s="473"/>
      <c r="QUC9" s="473"/>
      <c r="QUD9" s="473"/>
      <c r="QUE9" s="473"/>
      <c r="QUF9" s="473"/>
      <c r="QUG9" s="473"/>
      <c r="QUH9" s="473"/>
      <c r="QUI9" s="473"/>
      <c r="QUJ9" s="473"/>
      <c r="QUK9" s="473"/>
      <c r="QUL9" s="473"/>
      <c r="QUM9" s="473"/>
      <c r="QUN9" s="473"/>
      <c r="QUO9" s="473"/>
      <c r="QUP9" s="473"/>
      <c r="QUQ9" s="473"/>
      <c r="QUR9" s="473"/>
      <c r="QUS9" s="473"/>
      <c r="QUT9" s="473"/>
      <c r="QUU9" s="473"/>
      <c r="QUV9" s="473"/>
      <c r="QUW9" s="473"/>
      <c r="QUX9" s="473"/>
      <c r="QUY9" s="473"/>
      <c r="QUZ9" s="473"/>
      <c r="QVA9" s="473"/>
      <c r="QVB9" s="473"/>
      <c r="QVC9" s="473"/>
      <c r="QVD9" s="473"/>
      <c r="QVE9" s="473"/>
      <c r="QVF9" s="473"/>
      <c r="QVG9" s="473"/>
      <c r="QVH9" s="473"/>
      <c r="QVI9" s="473"/>
      <c r="QVJ9" s="473"/>
      <c r="QVK9" s="473"/>
      <c r="QVL9" s="473"/>
      <c r="QVM9" s="473"/>
      <c r="QVN9" s="473"/>
      <c r="QVO9" s="473"/>
      <c r="QVP9" s="473"/>
      <c r="QVQ9" s="473"/>
      <c r="QVR9" s="473"/>
      <c r="QVS9" s="473"/>
      <c r="QVT9" s="473"/>
      <c r="QVU9" s="473"/>
      <c r="QVV9" s="473"/>
      <c r="QVW9" s="473"/>
      <c r="QVX9" s="473"/>
      <c r="QVY9" s="473"/>
      <c r="QVZ9" s="473"/>
      <c r="QWA9" s="473"/>
      <c r="QWB9" s="473"/>
      <c r="QWC9" s="473"/>
      <c r="QWD9" s="473"/>
      <c r="QWE9" s="473"/>
      <c r="QWF9" s="473"/>
      <c r="QWG9" s="473"/>
      <c r="QWH9" s="473"/>
      <c r="QWI9" s="473"/>
      <c r="QWJ9" s="473"/>
      <c r="QWK9" s="473"/>
      <c r="QWL9" s="473"/>
      <c r="QWM9" s="473"/>
      <c r="QWN9" s="473"/>
      <c r="QWO9" s="473"/>
      <c r="QWP9" s="473"/>
      <c r="QWQ9" s="473"/>
      <c r="QWR9" s="473"/>
      <c r="QWS9" s="473"/>
      <c r="QWT9" s="473"/>
      <c r="QWU9" s="473"/>
      <c r="QWV9" s="473"/>
      <c r="QWW9" s="473"/>
      <c r="QWX9" s="473"/>
      <c r="QWY9" s="473"/>
      <c r="QWZ9" s="473"/>
      <c r="QXA9" s="473"/>
      <c r="QXB9" s="473"/>
      <c r="QXC9" s="473"/>
      <c r="QXD9" s="473"/>
      <c r="QXE9" s="473"/>
      <c r="QXF9" s="473"/>
      <c r="QXG9" s="473"/>
      <c r="QXH9" s="473"/>
      <c r="QXI9" s="473"/>
      <c r="QXJ9" s="473"/>
      <c r="QXK9" s="473"/>
      <c r="QXL9" s="473"/>
      <c r="QXM9" s="473"/>
      <c r="QXN9" s="473"/>
      <c r="QXO9" s="473"/>
      <c r="QXP9" s="473"/>
      <c r="QXQ9" s="473"/>
      <c r="QXR9" s="473"/>
      <c r="QXS9" s="473"/>
      <c r="QXT9" s="473"/>
      <c r="QXU9" s="473"/>
      <c r="QXV9" s="473"/>
      <c r="QXW9" s="473"/>
      <c r="QXX9" s="473"/>
      <c r="QXY9" s="473"/>
      <c r="QXZ9" s="473"/>
      <c r="QYA9" s="473"/>
      <c r="QYB9" s="473"/>
      <c r="QYC9" s="473"/>
      <c r="QYD9" s="473"/>
      <c r="QYE9" s="473"/>
      <c r="QYF9" s="473"/>
      <c r="QYG9" s="473"/>
      <c r="QYH9" s="473"/>
      <c r="QYI9" s="473"/>
      <c r="QYJ9" s="473"/>
      <c r="QYK9" s="473"/>
      <c r="QYL9" s="473"/>
      <c r="QYM9" s="473"/>
      <c r="QYN9" s="473"/>
      <c r="QYO9" s="473"/>
      <c r="QYP9" s="473"/>
      <c r="QYQ9" s="473"/>
      <c r="QYR9" s="473"/>
      <c r="QYS9" s="473"/>
      <c r="QYT9" s="473"/>
      <c r="QYU9" s="473"/>
      <c r="QYV9" s="473"/>
      <c r="QYW9" s="473"/>
      <c r="QYX9" s="473"/>
      <c r="QYY9" s="473"/>
      <c r="QYZ9" s="473"/>
      <c r="QZA9" s="473"/>
      <c r="QZB9" s="473"/>
      <c r="QZC9" s="473"/>
      <c r="QZD9" s="473"/>
      <c r="QZE9" s="473"/>
      <c r="QZF9" s="473"/>
      <c r="QZG9" s="473"/>
      <c r="QZH9" s="473"/>
      <c r="QZI9" s="473"/>
      <c r="QZJ9" s="473"/>
      <c r="QZK9" s="473"/>
      <c r="QZL9" s="473"/>
      <c r="QZM9" s="473"/>
      <c r="QZN9" s="473"/>
      <c r="QZO9" s="473"/>
      <c r="QZP9" s="473"/>
      <c r="QZQ9" s="473"/>
      <c r="QZR9" s="473"/>
      <c r="QZS9" s="473"/>
      <c r="QZT9" s="473"/>
      <c r="QZU9" s="473"/>
      <c r="QZV9" s="473"/>
      <c r="QZW9" s="473"/>
      <c r="QZX9" s="473"/>
      <c r="QZY9" s="473"/>
      <c r="QZZ9" s="473"/>
      <c r="RAA9" s="473"/>
      <c r="RAB9" s="473"/>
      <c r="RAC9" s="473"/>
      <c r="RAD9" s="473"/>
      <c r="RAE9" s="473"/>
      <c r="RAF9" s="473"/>
      <c r="RAG9" s="473"/>
      <c r="RAH9" s="473"/>
      <c r="RAI9" s="473"/>
      <c r="RAJ9" s="473"/>
      <c r="RAK9" s="473"/>
      <c r="RAL9" s="473"/>
      <c r="RAM9" s="473"/>
      <c r="RAN9" s="473"/>
      <c r="RAO9" s="473"/>
      <c r="RAP9" s="473"/>
      <c r="RAQ9" s="473"/>
      <c r="RAR9" s="473"/>
      <c r="RAS9" s="473"/>
      <c r="RAT9" s="473"/>
      <c r="RAU9" s="473"/>
      <c r="RAV9" s="473"/>
      <c r="RAW9" s="473"/>
      <c r="RAX9" s="473"/>
      <c r="RAY9" s="473"/>
      <c r="RAZ9" s="473"/>
      <c r="RBA9" s="473"/>
      <c r="RBB9" s="473"/>
      <c r="RBC9" s="473"/>
      <c r="RBD9" s="473"/>
      <c r="RBE9" s="473"/>
      <c r="RBF9" s="473"/>
      <c r="RBG9" s="473"/>
      <c r="RBH9" s="473"/>
      <c r="RBI9" s="473"/>
      <c r="RBJ9" s="473"/>
      <c r="RBK9" s="473"/>
      <c r="RBL9" s="473"/>
      <c r="RBM9" s="473"/>
      <c r="RBN9" s="473"/>
      <c r="RBO9" s="473"/>
      <c r="RBP9" s="473"/>
      <c r="RBQ9" s="473"/>
      <c r="RBR9" s="473"/>
      <c r="RBS9" s="473"/>
      <c r="RBT9" s="473"/>
      <c r="RBU9" s="473"/>
      <c r="RBV9" s="473"/>
      <c r="RBW9" s="473"/>
      <c r="RBX9" s="473"/>
      <c r="RBY9" s="473"/>
      <c r="RBZ9" s="473"/>
      <c r="RCA9" s="473"/>
      <c r="RCB9" s="473"/>
      <c r="RCC9" s="473"/>
      <c r="RCD9" s="473"/>
      <c r="RCE9" s="473"/>
      <c r="RCF9" s="473"/>
      <c r="RCG9" s="473"/>
      <c r="RCH9" s="473"/>
      <c r="RCI9" s="473"/>
      <c r="RCJ9" s="473"/>
      <c r="RCK9" s="473"/>
      <c r="RCL9" s="473"/>
      <c r="RCM9" s="473"/>
      <c r="RCN9" s="473"/>
      <c r="RCO9" s="473"/>
      <c r="RCP9" s="473"/>
      <c r="RCQ9" s="473"/>
      <c r="RCR9" s="473"/>
      <c r="RCS9" s="473"/>
      <c r="RCT9" s="473"/>
      <c r="RCU9" s="473"/>
      <c r="RCV9" s="473"/>
      <c r="RCW9" s="473"/>
      <c r="RCX9" s="473"/>
      <c r="RCY9" s="473"/>
      <c r="RCZ9" s="473"/>
      <c r="RDA9" s="473"/>
      <c r="RDB9" s="473"/>
      <c r="RDC9" s="473"/>
      <c r="RDD9" s="473"/>
      <c r="RDE9" s="473"/>
      <c r="RDF9" s="473"/>
      <c r="RDG9" s="473"/>
      <c r="RDH9" s="473"/>
      <c r="RDI9" s="473"/>
      <c r="RDJ9" s="473"/>
      <c r="RDK9" s="473"/>
      <c r="RDL9" s="473"/>
      <c r="RDM9" s="473"/>
      <c r="RDN9" s="473"/>
      <c r="RDO9" s="473"/>
      <c r="RDP9" s="473"/>
      <c r="RDQ9" s="473"/>
      <c r="RDR9" s="473"/>
      <c r="RDS9" s="473"/>
      <c r="RDT9" s="473"/>
      <c r="RDU9" s="473"/>
      <c r="RDV9" s="473"/>
      <c r="RDW9" s="473"/>
      <c r="RDX9" s="473"/>
      <c r="RDY9" s="473"/>
      <c r="RDZ9" s="473"/>
      <c r="REA9" s="473"/>
      <c r="REB9" s="473"/>
      <c r="REC9" s="473"/>
      <c r="RED9" s="473"/>
      <c r="REE9" s="473"/>
      <c r="REF9" s="473"/>
      <c r="REG9" s="473"/>
      <c r="REH9" s="473"/>
      <c r="REI9" s="473"/>
      <c r="REJ9" s="473"/>
      <c r="REK9" s="473"/>
      <c r="REL9" s="473"/>
      <c r="REM9" s="473"/>
      <c r="REN9" s="473"/>
      <c r="REO9" s="473"/>
      <c r="REP9" s="473"/>
      <c r="REQ9" s="473"/>
      <c r="RER9" s="473"/>
      <c r="RES9" s="473"/>
      <c r="RET9" s="473"/>
      <c r="REU9" s="473"/>
      <c r="REV9" s="473"/>
      <c r="REW9" s="473"/>
      <c r="REX9" s="473"/>
      <c r="REY9" s="473"/>
      <c r="REZ9" s="473"/>
      <c r="RFA9" s="473"/>
      <c r="RFB9" s="473"/>
      <c r="RFC9" s="473"/>
      <c r="RFD9" s="473"/>
      <c r="RFE9" s="473"/>
      <c r="RFF9" s="473"/>
      <c r="RFG9" s="473"/>
      <c r="RFH9" s="473"/>
      <c r="RFI9" s="473"/>
      <c r="RFJ9" s="473"/>
      <c r="RFK9" s="473"/>
      <c r="RFL9" s="473"/>
      <c r="RFM9" s="473"/>
      <c r="RFN9" s="473"/>
      <c r="RFO9" s="473"/>
      <c r="RFP9" s="473"/>
      <c r="RFQ9" s="473"/>
      <c r="RFR9" s="473"/>
      <c r="RFS9" s="473"/>
      <c r="RFT9" s="473"/>
      <c r="RFU9" s="473"/>
      <c r="RFV9" s="473"/>
      <c r="RFW9" s="473"/>
      <c r="RFX9" s="473"/>
      <c r="RFY9" s="473"/>
      <c r="RFZ9" s="473"/>
      <c r="RGA9" s="473"/>
      <c r="RGB9" s="473"/>
      <c r="RGC9" s="473"/>
      <c r="RGD9" s="473"/>
      <c r="RGE9" s="473"/>
      <c r="RGF9" s="473"/>
      <c r="RGG9" s="473"/>
      <c r="RGH9" s="473"/>
      <c r="RGI9" s="473"/>
      <c r="RGJ9" s="473"/>
      <c r="RGK9" s="473"/>
      <c r="RGL9" s="473"/>
      <c r="RGM9" s="473"/>
      <c r="RGN9" s="473"/>
      <c r="RGO9" s="473"/>
      <c r="RGP9" s="473"/>
      <c r="RGQ9" s="473"/>
      <c r="RGR9" s="473"/>
      <c r="RGS9" s="473"/>
      <c r="RGT9" s="473"/>
      <c r="RGU9" s="473"/>
      <c r="RGV9" s="473"/>
      <c r="RGW9" s="473"/>
      <c r="RGX9" s="473"/>
      <c r="RGY9" s="473"/>
      <c r="RGZ9" s="473"/>
      <c r="RHA9" s="473"/>
      <c r="RHB9" s="473"/>
      <c r="RHC9" s="473"/>
      <c r="RHD9" s="473"/>
      <c r="RHE9" s="473"/>
      <c r="RHF9" s="473"/>
      <c r="RHG9" s="473"/>
      <c r="RHH9" s="473"/>
      <c r="RHI9" s="473"/>
      <c r="RHJ9" s="473"/>
      <c r="RHK9" s="473"/>
      <c r="RHL9" s="473"/>
      <c r="RHM9" s="473"/>
      <c r="RHN9" s="473"/>
      <c r="RHO9" s="473"/>
      <c r="RHP9" s="473"/>
      <c r="RHQ9" s="473"/>
      <c r="RHR9" s="473"/>
      <c r="RHS9" s="473"/>
      <c r="RHT9" s="473"/>
      <c r="RHU9" s="473"/>
      <c r="RHV9" s="473"/>
      <c r="RHW9" s="473"/>
      <c r="RHX9" s="473"/>
      <c r="RHY9" s="473"/>
      <c r="RHZ9" s="473"/>
      <c r="RIA9" s="473"/>
      <c r="RIB9" s="473"/>
      <c r="RIC9" s="473"/>
      <c r="RID9" s="473"/>
      <c r="RIE9" s="473"/>
      <c r="RIF9" s="473"/>
      <c r="RIG9" s="473"/>
      <c r="RIH9" s="473"/>
      <c r="RII9" s="473"/>
      <c r="RIJ9" s="473"/>
      <c r="RIK9" s="473"/>
      <c r="RIL9" s="473"/>
      <c r="RIM9" s="473"/>
      <c r="RIN9" s="473"/>
      <c r="RIO9" s="473"/>
      <c r="RIP9" s="473"/>
      <c r="RIQ9" s="473"/>
      <c r="RIR9" s="473"/>
      <c r="RIS9" s="473"/>
      <c r="RIT9" s="473"/>
      <c r="RIU9" s="473"/>
      <c r="RIV9" s="473"/>
      <c r="RIW9" s="473"/>
      <c r="RIX9" s="473"/>
      <c r="RIY9" s="473"/>
      <c r="RIZ9" s="473"/>
      <c r="RJA9" s="473"/>
      <c r="RJB9" s="473"/>
      <c r="RJC9" s="473"/>
      <c r="RJD9" s="473"/>
      <c r="RJE9" s="473"/>
      <c r="RJF9" s="473"/>
      <c r="RJG9" s="473"/>
      <c r="RJH9" s="473"/>
      <c r="RJI9" s="473"/>
      <c r="RJJ9" s="473"/>
      <c r="RJK9" s="473"/>
      <c r="RJL9" s="473"/>
      <c r="RJM9" s="473"/>
      <c r="RJN9" s="473"/>
      <c r="RJO9" s="473"/>
      <c r="RJP9" s="473"/>
      <c r="RJQ9" s="473"/>
      <c r="RJR9" s="473"/>
      <c r="RJS9" s="473"/>
      <c r="RJT9" s="473"/>
      <c r="RJU9" s="473"/>
      <c r="RJV9" s="473"/>
      <c r="RJW9" s="473"/>
      <c r="RJX9" s="473"/>
      <c r="RJY9" s="473"/>
      <c r="RJZ9" s="473"/>
      <c r="RKA9" s="473"/>
      <c r="RKB9" s="473"/>
      <c r="RKC9" s="473"/>
      <c r="RKD9" s="473"/>
      <c r="RKE9" s="473"/>
      <c r="RKF9" s="473"/>
      <c r="RKG9" s="473"/>
      <c r="RKH9" s="473"/>
      <c r="RKI9" s="473"/>
      <c r="RKJ9" s="473"/>
      <c r="RKK9" s="473"/>
      <c r="RKL9" s="473"/>
      <c r="RKM9" s="473"/>
      <c r="RKN9" s="473"/>
      <c r="RKO9" s="473"/>
      <c r="RKP9" s="473"/>
      <c r="RKQ9" s="473"/>
      <c r="RKR9" s="473"/>
      <c r="RKS9" s="473"/>
      <c r="RKT9" s="473"/>
      <c r="RKU9" s="473"/>
      <c r="RKV9" s="473"/>
      <c r="RKW9" s="473"/>
      <c r="RKX9" s="473"/>
      <c r="RKY9" s="473"/>
      <c r="RKZ9" s="473"/>
      <c r="RLA9" s="473"/>
      <c r="RLB9" s="473"/>
      <c r="RLC9" s="473"/>
      <c r="RLD9" s="473"/>
      <c r="RLE9" s="473"/>
      <c r="RLF9" s="473"/>
      <c r="RLG9" s="473"/>
      <c r="RLH9" s="473"/>
      <c r="RLI9" s="473"/>
      <c r="RLJ9" s="473"/>
      <c r="RLK9" s="473"/>
      <c r="RLL9" s="473"/>
      <c r="RLM9" s="473"/>
      <c r="RLN9" s="473"/>
      <c r="RLO9" s="473"/>
      <c r="RLP9" s="473"/>
      <c r="RLQ9" s="473"/>
      <c r="RLR9" s="473"/>
      <c r="RLS9" s="473"/>
      <c r="RLT9" s="473"/>
      <c r="RLU9" s="473"/>
      <c r="RLV9" s="473"/>
      <c r="RLW9" s="473"/>
      <c r="RLX9" s="473"/>
      <c r="RLY9" s="473"/>
      <c r="RLZ9" s="473"/>
      <c r="RMA9" s="473"/>
      <c r="RMB9" s="473"/>
      <c r="RMC9" s="473"/>
      <c r="RMD9" s="473"/>
      <c r="RME9" s="473"/>
      <c r="RMF9" s="473"/>
      <c r="RMG9" s="473"/>
      <c r="RMH9" s="473"/>
      <c r="RMI9" s="473"/>
      <c r="RMJ9" s="473"/>
      <c r="RMK9" s="473"/>
      <c r="RML9" s="473"/>
      <c r="RMM9" s="473"/>
      <c r="RMN9" s="473"/>
      <c r="RMO9" s="473"/>
      <c r="RMP9" s="473"/>
      <c r="RMQ9" s="473"/>
      <c r="RMR9" s="473"/>
      <c r="RMS9" s="473"/>
      <c r="RMT9" s="473"/>
      <c r="RMU9" s="473"/>
      <c r="RMV9" s="473"/>
      <c r="RMW9" s="473"/>
      <c r="RMX9" s="473"/>
      <c r="RMY9" s="473"/>
      <c r="RMZ9" s="473"/>
      <c r="RNA9" s="473"/>
      <c r="RNB9" s="473"/>
      <c r="RNC9" s="473"/>
      <c r="RND9" s="473"/>
      <c r="RNE9" s="473"/>
      <c r="RNF9" s="473"/>
      <c r="RNG9" s="473"/>
      <c r="RNH9" s="473"/>
      <c r="RNI9" s="473"/>
      <c r="RNJ9" s="473"/>
      <c r="RNK9" s="473"/>
      <c r="RNL9" s="473"/>
      <c r="RNM9" s="473"/>
      <c r="RNN9" s="473"/>
      <c r="RNO9" s="473"/>
      <c r="RNP9" s="473"/>
      <c r="RNQ9" s="473"/>
      <c r="RNR9" s="473"/>
      <c r="RNS9" s="473"/>
      <c r="RNT9" s="473"/>
      <c r="RNU9" s="473"/>
      <c r="RNV9" s="473"/>
      <c r="RNW9" s="473"/>
      <c r="RNX9" s="473"/>
      <c r="RNY9" s="473"/>
      <c r="RNZ9" s="473"/>
      <c r="ROA9" s="473"/>
      <c r="ROB9" s="473"/>
      <c r="ROC9" s="473"/>
      <c r="ROD9" s="473"/>
      <c r="ROE9" s="473"/>
      <c r="ROF9" s="473"/>
      <c r="ROG9" s="473"/>
      <c r="ROH9" s="473"/>
      <c r="ROI9" s="473"/>
      <c r="ROJ9" s="473"/>
      <c r="ROK9" s="473"/>
      <c r="ROL9" s="473"/>
      <c r="ROM9" s="473"/>
      <c r="RON9" s="473"/>
      <c r="ROO9" s="473"/>
      <c r="ROP9" s="473"/>
      <c r="ROQ9" s="473"/>
      <c r="ROR9" s="473"/>
      <c r="ROS9" s="473"/>
      <c r="ROT9" s="473"/>
      <c r="ROU9" s="473"/>
      <c r="ROV9" s="473"/>
      <c r="ROW9" s="473"/>
      <c r="ROX9" s="473"/>
      <c r="ROY9" s="473"/>
      <c r="ROZ9" s="473"/>
      <c r="RPA9" s="473"/>
      <c r="RPB9" s="473"/>
      <c r="RPC9" s="473"/>
      <c r="RPD9" s="473"/>
      <c r="RPE9" s="473"/>
      <c r="RPF9" s="473"/>
      <c r="RPG9" s="473"/>
      <c r="RPH9" s="473"/>
      <c r="RPI9" s="473"/>
      <c r="RPJ9" s="473"/>
      <c r="RPK9" s="473"/>
      <c r="RPL9" s="473"/>
      <c r="RPM9" s="473"/>
      <c r="RPN9" s="473"/>
      <c r="RPO9" s="473"/>
      <c r="RPP9" s="473"/>
      <c r="RPQ9" s="473"/>
      <c r="RPR9" s="473"/>
      <c r="RPS9" s="473"/>
      <c r="RPT9" s="473"/>
      <c r="RPU9" s="473"/>
      <c r="RPV9" s="473"/>
      <c r="RPW9" s="473"/>
      <c r="RPX9" s="473"/>
      <c r="RPY9" s="473"/>
      <c r="RPZ9" s="473"/>
      <c r="RQA9" s="473"/>
      <c r="RQB9" s="473"/>
      <c r="RQC9" s="473"/>
      <c r="RQD9" s="473"/>
      <c r="RQE9" s="473"/>
      <c r="RQF9" s="473"/>
      <c r="RQG9" s="473"/>
      <c r="RQH9" s="473"/>
      <c r="RQI9" s="473"/>
      <c r="RQJ9" s="473"/>
      <c r="RQK9" s="473"/>
      <c r="RQL9" s="473"/>
      <c r="RQM9" s="473"/>
      <c r="RQN9" s="473"/>
      <c r="RQO9" s="473"/>
      <c r="RQP9" s="473"/>
      <c r="RQQ9" s="473"/>
      <c r="RQR9" s="473"/>
      <c r="RQS9" s="473"/>
      <c r="RQT9" s="473"/>
      <c r="RQU9" s="473"/>
      <c r="RQV9" s="473"/>
      <c r="RQW9" s="473"/>
      <c r="RQX9" s="473"/>
      <c r="RQY9" s="473"/>
      <c r="RQZ9" s="473"/>
      <c r="RRA9" s="473"/>
      <c r="RRB9" s="473"/>
      <c r="RRC9" s="473"/>
      <c r="RRD9" s="473"/>
      <c r="RRE9" s="473"/>
      <c r="RRF9" s="473"/>
      <c r="RRG9" s="473"/>
      <c r="RRH9" s="473"/>
      <c r="RRI9" s="473"/>
      <c r="RRJ9" s="473"/>
      <c r="RRK9" s="473"/>
      <c r="RRL9" s="473"/>
      <c r="RRM9" s="473"/>
      <c r="RRN9" s="473"/>
      <c r="RRO9" s="473"/>
      <c r="RRP9" s="473"/>
      <c r="RRQ9" s="473"/>
      <c r="RRR9" s="473"/>
      <c r="RRS9" s="473"/>
      <c r="RRT9" s="473"/>
      <c r="RRU9" s="473"/>
      <c r="RRV9" s="473"/>
      <c r="RRW9" s="473"/>
      <c r="RRX9" s="473"/>
      <c r="RRY9" s="473"/>
      <c r="RRZ9" s="473"/>
      <c r="RSA9" s="473"/>
      <c r="RSB9" s="473"/>
      <c r="RSC9" s="473"/>
      <c r="RSD9" s="473"/>
      <c r="RSE9" s="473"/>
      <c r="RSF9" s="473"/>
      <c r="RSG9" s="473"/>
      <c r="RSH9" s="473"/>
      <c r="RSI9" s="473"/>
      <c r="RSJ9" s="473"/>
      <c r="RSK9" s="473"/>
      <c r="RSL9" s="473"/>
      <c r="RSM9" s="473"/>
      <c r="RSN9" s="473"/>
      <c r="RSO9" s="473"/>
      <c r="RSP9" s="473"/>
      <c r="RSQ9" s="473"/>
      <c r="RSR9" s="473"/>
      <c r="RSS9" s="473"/>
      <c r="RST9" s="473"/>
      <c r="RSU9" s="473"/>
      <c r="RSV9" s="473"/>
      <c r="RSW9" s="473"/>
      <c r="RSX9" s="473"/>
      <c r="RSY9" s="473"/>
      <c r="RSZ9" s="473"/>
      <c r="RTA9" s="473"/>
      <c r="RTB9" s="473"/>
      <c r="RTC9" s="473"/>
      <c r="RTD9" s="473"/>
      <c r="RTE9" s="473"/>
      <c r="RTF9" s="473"/>
      <c r="RTG9" s="473"/>
      <c r="RTH9" s="473"/>
      <c r="RTI9" s="473"/>
      <c r="RTJ9" s="473"/>
      <c r="RTK9" s="473"/>
      <c r="RTL9" s="473"/>
      <c r="RTM9" s="473"/>
      <c r="RTN9" s="473"/>
      <c r="RTO9" s="473"/>
      <c r="RTP9" s="473"/>
      <c r="RTQ9" s="473"/>
      <c r="RTR9" s="473"/>
      <c r="RTS9" s="473"/>
      <c r="RTT9" s="473"/>
      <c r="RTU9" s="473"/>
      <c r="RTV9" s="473"/>
      <c r="RTW9" s="473"/>
      <c r="RTX9" s="473"/>
      <c r="RTY9" s="473"/>
      <c r="RTZ9" s="473"/>
      <c r="RUA9" s="473"/>
      <c r="RUB9" s="473"/>
      <c r="RUC9" s="473"/>
      <c r="RUD9" s="473"/>
      <c r="RUE9" s="473"/>
      <c r="RUF9" s="473"/>
      <c r="RUG9" s="473"/>
      <c r="RUH9" s="473"/>
      <c r="RUI9" s="473"/>
      <c r="RUJ9" s="473"/>
      <c r="RUK9" s="473"/>
      <c r="RUL9" s="473"/>
      <c r="RUM9" s="473"/>
      <c r="RUN9" s="473"/>
      <c r="RUO9" s="473"/>
      <c r="RUP9" s="473"/>
      <c r="RUQ9" s="473"/>
      <c r="RUR9" s="473"/>
      <c r="RUS9" s="473"/>
      <c r="RUT9" s="473"/>
      <c r="RUU9" s="473"/>
      <c r="RUV9" s="473"/>
      <c r="RUW9" s="473"/>
      <c r="RUX9" s="473"/>
      <c r="RUY9" s="473"/>
      <c r="RUZ9" s="473"/>
      <c r="RVA9" s="473"/>
      <c r="RVB9" s="473"/>
      <c r="RVC9" s="473"/>
      <c r="RVD9" s="473"/>
      <c r="RVE9" s="473"/>
      <c r="RVF9" s="473"/>
      <c r="RVG9" s="473"/>
      <c r="RVH9" s="473"/>
      <c r="RVI9" s="473"/>
      <c r="RVJ9" s="473"/>
      <c r="RVK9" s="473"/>
      <c r="RVL9" s="473"/>
      <c r="RVM9" s="473"/>
      <c r="RVN9" s="473"/>
      <c r="RVO9" s="473"/>
      <c r="RVP9" s="473"/>
      <c r="RVQ9" s="473"/>
      <c r="RVR9" s="473"/>
      <c r="RVS9" s="473"/>
      <c r="RVT9" s="473"/>
      <c r="RVU9" s="473"/>
      <c r="RVV9" s="473"/>
      <c r="RVW9" s="473"/>
      <c r="RVX9" s="473"/>
      <c r="RVY9" s="473"/>
      <c r="RVZ9" s="473"/>
      <c r="RWA9" s="473"/>
      <c r="RWB9" s="473"/>
      <c r="RWC9" s="473"/>
      <c r="RWD9" s="473"/>
      <c r="RWE9" s="473"/>
      <c r="RWF9" s="473"/>
      <c r="RWG9" s="473"/>
      <c r="RWH9" s="473"/>
      <c r="RWI9" s="473"/>
      <c r="RWJ9" s="473"/>
      <c r="RWK9" s="473"/>
      <c r="RWL9" s="473"/>
      <c r="RWM9" s="473"/>
      <c r="RWN9" s="473"/>
      <c r="RWO9" s="473"/>
      <c r="RWP9" s="473"/>
      <c r="RWQ9" s="473"/>
      <c r="RWR9" s="473"/>
      <c r="RWS9" s="473"/>
      <c r="RWT9" s="473"/>
      <c r="RWU9" s="473"/>
      <c r="RWV9" s="473"/>
      <c r="RWW9" s="473"/>
      <c r="RWX9" s="473"/>
      <c r="RWY9" s="473"/>
      <c r="RWZ9" s="473"/>
      <c r="RXA9" s="473"/>
      <c r="RXB9" s="473"/>
      <c r="RXC9" s="473"/>
      <c r="RXD9" s="473"/>
      <c r="RXE9" s="473"/>
      <c r="RXF9" s="473"/>
      <c r="RXG9" s="473"/>
      <c r="RXH9" s="473"/>
      <c r="RXI9" s="473"/>
      <c r="RXJ9" s="473"/>
      <c r="RXK9" s="473"/>
      <c r="RXL9" s="473"/>
      <c r="RXM9" s="473"/>
      <c r="RXN9" s="473"/>
      <c r="RXO9" s="473"/>
      <c r="RXP9" s="473"/>
      <c r="RXQ9" s="473"/>
      <c r="RXR9" s="473"/>
      <c r="RXS9" s="473"/>
      <c r="RXT9" s="473"/>
      <c r="RXU9" s="473"/>
      <c r="RXV9" s="473"/>
      <c r="RXW9" s="473"/>
      <c r="RXX9" s="473"/>
      <c r="RXY9" s="473"/>
      <c r="RXZ9" s="473"/>
      <c r="RYA9" s="473"/>
      <c r="RYB9" s="473"/>
      <c r="RYC9" s="473"/>
      <c r="RYD9" s="473"/>
      <c r="RYE9" s="473"/>
      <c r="RYF9" s="473"/>
      <c r="RYG9" s="473"/>
      <c r="RYH9" s="473"/>
      <c r="RYI9" s="473"/>
      <c r="RYJ9" s="473"/>
      <c r="RYK9" s="473"/>
      <c r="RYL9" s="473"/>
      <c r="RYM9" s="473"/>
      <c r="RYN9" s="473"/>
      <c r="RYO9" s="473"/>
      <c r="RYP9" s="473"/>
      <c r="RYQ9" s="473"/>
      <c r="RYR9" s="473"/>
      <c r="RYS9" s="473"/>
      <c r="RYT9" s="473"/>
      <c r="RYU9" s="473"/>
      <c r="RYV9" s="473"/>
      <c r="RYW9" s="473"/>
      <c r="RYX9" s="473"/>
      <c r="RYY9" s="473"/>
      <c r="RYZ9" s="473"/>
      <c r="RZA9" s="473"/>
      <c r="RZB9" s="473"/>
      <c r="RZC9" s="473"/>
      <c r="RZD9" s="473"/>
      <c r="RZE9" s="473"/>
      <c r="RZF9" s="473"/>
      <c r="RZG9" s="473"/>
      <c r="RZH9" s="473"/>
      <c r="RZI9" s="473"/>
      <c r="RZJ9" s="473"/>
      <c r="RZK9" s="473"/>
      <c r="RZL9" s="473"/>
      <c r="RZM9" s="473"/>
      <c r="RZN9" s="473"/>
      <c r="RZO9" s="473"/>
      <c r="RZP9" s="473"/>
      <c r="RZQ9" s="473"/>
      <c r="RZR9" s="473"/>
      <c r="RZS9" s="473"/>
      <c r="RZT9" s="473"/>
      <c r="RZU9" s="473"/>
      <c r="RZV9" s="473"/>
      <c r="RZW9" s="473"/>
      <c r="RZX9" s="473"/>
      <c r="RZY9" s="473"/>
      <c r="RZZ9" s="473"/>
      <c r="SAA9" s="473"/>
      <c r="SAB9" s="473"/>
      <c r="SAC9" s="473"/>
      <c r="SAD9" s="473"/>
      <c r="SAE9" s="473"/>
      <c r="SAF9" s="473"/>
      <c r="SAG9" s="473"/>
      <c r="SAH9" s="473"/>
      <c r="SAI9" s="473"/>
      <c r="SAJ9" s="473"/>
      <c r="SAK9" s="473"/>
      <c r="SAL9" s="473"/>
      <c r="SAM9" s="473"/>
      <c r="SAN9" s="473"/>
      <c r="SAO9" s="473"/>
      <c r="SAP9" s="473"/>
      <c r="SAQ9" s="473"/>
      <c r="SAR9" s="473"/>
      <c r="SAS9" s="473"/>
      <c r="SAT9" s="473"/>
      <c r="SAU9" s="473"/>
      <c r="SAV9" s="473"/>
      <c r="SAW9" s="473"/>
      <c r="SAX9" s="473"/>
      <c r="SAY9" s="473"/>
      <c r="SAZ9" s="473"/>
      <c r="SBA9" s="473"/>
      <c r="SBB9" s="473"/>
      <c r="SBC9" s="473"/>
      <c r="SBD9" s="473"/>
      <c r="SBE9" s="473"/>
      <c r="SBF9" s="473"/>
      <c r="SBG9" s="473"/>
      <c r="SBH9" s="473"/>
      <c r="SBI9" s="473"/>
      <c r="SBJ9" s="473"/>
      <c r="SBK9" s="473"/>
      <c r="SBL9" s="473"/>
      <c r="SBM9" s="473"/>
      <c r="SBN9" s="473"/>
      <c r="SBO9" s="473"/>
      <c r="SBP9" s="473"/>
      <c r="SBQ9" s="473"/>
      <c r="SBR9" s="473"/>
      <c r="SBS9" s="473"/>
      <c r="SBT9" s="473"/>
      <c r="SBU9" s="473"/>
      <c r="SBV9" s="473"/>
      <c r="SBW9" s="473"/>
      <c r="SBX9" s="473"/>
      <c r="SBY9" s="473"/>
      <c r="SBZ9" s="473"/>
      <c r="SCA9" s="473"/>
      <c r="SCB9" s="473"/>
      <c r="SCC9" s="473"/>
      <c r="SCD9" s="473"/>
      <c r="SCE9" s="473"/>
      <c r="SCF9" s="473"/>
      <c r="SCG9" s="473"/>
      <c r="SCH9" s="473"/>
      <c r="SCI9" s="473"/>
      <c r="SCJ9" s="473"/>
      <c r="SCK9" s="473"/>
      <c r="SCL9" s="473"/>
      <c r="SCM9" s="473"/>
      <c r="SCN9" s="473"/>
      <c r="SCO9" s="473"/>
      <c r="SCP9" s="473"/>
      <c r="SCQ9" s="473"/>
      <c r="SCR9" s="473"/>
      <c r="SCS9" s="473"/>
      <c r="SCT9" s="473"/>
      <c r="SCU9" s="473"/>
      <c r="SCV9" s="473"/>
      <c r="SCW9" s="473"/>
      <c r="SCX9" s="473"/>
      <c r="SCY9" s="473"/>
      <c r="SCZ9" s="473"/>
      <c r="SDA9" s="473"/>
      <c r="SDB9" s="473"/>
      <c r="SDC9" s="473"/>
      <c r="SDD9" s="473"/>
      <c r="SDE9" s="473"/>
      <c r="SDF9" s="473"/>
      <c r="SDG9" s="473"/>
      <c r="SDH9" s="473"/>
      <c r="SDI9" s="473"/>
      <c r="SDJ9" s="473"/>
      <c r="SDK9" s="473"/>
      <c r="SDL9" s="473"/>
      <c r="SDM9" s="473"/>
      <c r="SDN9" s="473"/>
      <c r="SDO9" s="473"/>
      <c r="SDP9" s="473"/>
      <c r="SDQ9" s="473"/>
      <c r="SDR9" s="473"/>
      <c r="SDS9" s="473"/>
      <c r="SDT9" s="473"/>
      <c r="SDU9" s="473"/>
      <c r="SDV9" s="473"/>
      <c r="SDW9" s="473"/>
      <c r="SDX9" s="473"/>
      <c r="SDY9" s="473"/>
      <c r="SDZ9" s="473"/>
      <c r="SEA9" s="473"/>
      <c r="SEB9" s="473"/>
      <c r="SEC9" s="473"/>
      <c r="SED9" s="473"/>
      <c r="SEE9" s="473"/>
      <c r="SEF9" s="473"/>
      <c r="SEG9" s="473"/>
      <c r="SEH9" s="473"/>
      <c r="SEI9" s="473"/>
      <c r="SEJ9" s="473"/>
      <c r="SEK9" s="473"/>
      <c r="SEL9" s="473"/>
      <c r="SEM9" s="473"/>
      <c r="SEN9" s="473"/>
      <c r="SEO9" s="473"/>
      <c r="SEP9" s="473"/>
      <c r="SEQ9" s="473"/>
      <c r="SER9" s="473"/>
      <c r="SES9" s="473"/>
      <c r="SET9" s="473"/>
      <c r="SEU9" s="473"/>
      <c r="SEV9" s="473"/>
      <c r="SEW9" s="473"/>
      <c r="SEX9" s="473"/>
      <c r="SEY9" s="473"/>
      <c r="SEZ9" s="473"/>
      <c r="SFA9" s="473"/>
      <c r="SFB9" s="473"/>
      <c r="SFC9" s="473"/>
      <c r="SFD9" s="473"/>
      <c r="SFE9" s="473"/>
      <c r="SFF9" s="473"/>
      <c r="SFG9" s="473"/>
      <c r="SFH9" s="473"/>
      <c r="SFI9" s="473"/>
      <c r="SFJ9" s="473"/>
      <c r="SFK9" s="473"/>
      <c r="SFL9" s="473"/>
      <c r="SFM9" s="473"/>
      <c r="SFN9" s="473"/>
      <c r="SFO9" s="473"/>
      <c r="SFP9" s="473"/>
      <c r="SFQ9" s="473"/>
      <c r="SFR9" s="473"/>
      <c r="SFS9" s="473"/>
      <c r="SFT9" s="473"/>
      <c r="SFU9" s="473"/>
      <c r="SFV9" s="473"/>
      <c r="SFW9" s="473"/>
      <c r="SFX9" s="473"/>
      <c r="SFY9" s="473"/>
      <c r="SFZ9" s="473"/>
      <c r="SGA9" s="473"/>
      <c r="SGB9" s="473"/>
      <c r="SGC9" s="473"/>
      <c r="SGD9" s="473"/>
      <c r="SGE9" s="473"/>
      <c r="SGF9" s="473"/>
      <c r="SGG9" s="473"/>
      <c r="SGH9" s="473"/>
      <c r="SGI9" s="473"/>
      <c r="SGJ9" s="473"/>
      <c r="SGK9" s="473"/>
      <c r="SGL9" s="473"/>
      <c r="SGM9" s="473"/>
      <c r="SGN9" s="473"/>
      <c r="SGO9" s="473"/>
      <c r="SGP9" s="473"/>
      <c r="SGQ9" s="473"/>
      <c r="SGR9" s="473"/>
      <c r="SGS9" s="473"/>
      <c r="SGT9" s="473"/>
      <c r="SGU9" s="473"/>
      <c r="SGV9" s="473"/>
      <c r="SGW9" s="473"/>
      <c r="SGX9" s="473"/>
      <c r="SGY9" s="473"/>
      <c r="SGZ9" s="473"/>
      <c r="SHA9" s="473"/>
      <c r="SHB9" s="473"/>
      <c r="SHC9" s="473"/>
      <c r="SHD9" s="473"/>
      <c r="SHE9" s="473"/>
      <c r="SHF9" s="473"/>
      <c r="SHG9" s="473"/>
      <c r="SHH9" s="473"/>
      <c r="SHI9" s="473"/>
      <c r="SHJ9" s="473"/>
      <c r="SHK9" s="473"/>
      <c r="SHL9" s="473"/>
      <c r="SHM9" s="473"/>
      <c r="SHN9" s="473"/>
      <c r="SHO9" s="473"/>
      <c r="SHP9" s="473"/>
      <c r="SHQ9" s="473"/>
      <c r="SHR9" s="473"/>
      <c r="SHS9" s="473"/>
      <c r="SHT9" s="473"/>
      <c r="SHU9" s="473"/>
      <c r="SHV9" s="473"/>
      <c r="SHW9" s="473"/>
      <c r="SHX9" s="473"/>
      <c r="SHY9" s="473"/>
      <c r="SHZ9" s="473"/>
      <c r="SIA9" s="473"/>
      <c r="SIB9" s="473"/>
      <c r="SIC9" s="473"/>
      <c r="SID9" s="473"/>
      <c r="SIE9" s="473"/>
      <c r="SIF9" s="473"/>
      <c r="SIG9" s="473"/>
      <c r="SIH9" s="473"/>
      <c r="SII9" s="473"/>
      <c r="SIJ9" s="473"/>
      <c r="SIK9" s="473"/>
      <c r="SIL9" s="473"/>
      <c r="SIM9" s="473"/>
      <c r="SIN9" s="473"/>
      <c r="SIO9" s="473"/>
      <c r="SIP9" s="473"/>
      <c r="SIQ9" s="473"/>
      <c r="SIR9" s="473"/>
      <c r="SIS9" s="473"/>
      <c r="SIT9" s="473"/>
      <c r="SIU9" s="473"/>
      <c r="SIV9" s="473"/>
      <c r="SIW9" s="473"/>
      <c r="SIX9" s="473"/>
      <c r="SIY9" s="473"/>
      <c r="SIZ9" s="473"/>
      <c r="SJA9" s="473"/>
      <c r="SJB9" s="473"/>
      <c r="SJC9" s="473"/>
      <c r="SJD9" s="473"/>
      <c r="SJE9" s="473"/>
      <c r="SJF9" s="473"/>
      <c r="SJG9" s="473"/>
      <c r="SJH9" s="473"/>
      <c r="SJI9" s="473"/>
      <c r="SJJ9" s="473"/>
      <c r="SJK9" s="473"/>
      <c r="SJL9" s="473"/>
      <c r="SJM9" s="473"/>
      <c r="SJN9" s="473"/>
      <c r="SJO9" s="473"/>
      <c r="SJP9" s="473"/>
      <c r="SJQ9" s="473"/>
      <c r="SJR9" s="473"/>
      <c r="SJS9" s="473"/>
      <c r="SJT9" s="473"/>
      <c r="SJU9" s="473"/>
      <c r="SJV9" s="473"/>
      <c r="SJW9" s="473"/>
      <c r="SJX9" s="473"/>
      <c r="SJY9" s="473"/>
      <c r="SJZ9" s="473"/>
      <c r="SKA9" s="473"/>
      <c r="SKB9" s="473"/>
      <c r="SKC9" s="473"/>
      <c r="SKD9" s="473"/>
      <c r="SKE9" s="473"/>
      <c r="SKF9" s="473"/>
      <c r="SKG9" s="473"/>
      <c r="SKH9" s="473"/>
      <c r="SKI9" s="473"/>
      <c r="SKJ9" s="473"/>
      <c r="SKK9" s="473"/>
      <c r="SKL9" s="473"/>
      <c r="SKM9" s="473"/>
      <c r="SKN9" s="473"/>
      <c r="SKO9" s="473"/>
      <c r="SKP9" s="473"/>
      <c r="SKQ9" s="473"/>
      <c r="SKR9" s="473"/>
      <c r="SKS9" s="473"/>
      <c r="SKT9" s="473"/>
      <c r="SKU9" s="473"/>
      <c r="SKV9" s="473"/>
      <c r="SKW9" s="473"/>
      <c r="SKX9" s="473"/>
      <c r="SKY9" s="473"/>
      <c r="SKZ9" s="473"/>
      <c r="SLA9" s="473"/>
      <c r="SLB9" s="473"/>
      <c r="SLC9" s="473"/>
      <c r="SLD9" s="473"/>
      <c r="SLE9" s="473"/>
      <c r="SLF9" s="473"/>
      <c r="SLG9" s="473"/>
      <c r="SLH9" s="473"/>
      <c r="SLI9" s="473"/>
      <c r="SLJ9" s="473"/>
      <c r="SLK9" s="473"/>
      <c r="SLL9" s="473"/>
      <c r="SLM9" s="473"/>
      <c r="SLN9" s="473"/>
      <c r="SLO9" s="473"/>
      <c r="SLP9" s="473"/>
      <c r="SLQ9" s="473"/>
      <c r="SLR9" s="473"/>
      <c r="SLS9" s="473"/>
      <c r="SLT9" s="473"/>
      <c r="SLU9" s="473"/>
      <c r="SLV9" s="473"/>
      <c r="SLW9" s="473"/>
      <c r="SLX9" s="473"/>
      <c r="SLY9" s="473"/>
      <c r="SLZ9" s="473"/>
      <c r="SMA9" s="473"/>
      <c r="SMB9" s="473"/>
      <c r="SMC9" s="473"/>
      <c r="SMD9" s="473"/>
      <c r="SME9" s="473"/>
      <c r="SMF9" s="473"/>
      <c r="SMG9" s="473"/>
      <c r="SMH9" s="473"/>
      <c r="SMI9" s="473"/>
      <c r="SMJ9" s="473"/>
      <c r="SMK9" s="473"/>
      <c r="SML9" s="473"/>
      <c r="SMM9" s="473"/>
      <c r="SMN9" s="473"/>
      <c r="SMO9" s="473"/>
      <c r="SMP9" s="473"/>
      <c r="SMQ9" s="473"/>
      <c r="SMR9" s="473"/>
      <c r="SMS9" s="473"/>
      <c r="SMT9" s="473"/>
      <c r="SMU9" s="473"/>
      <c r="SMV9" s="473"/>
      <c r="SMW9" s="473"/>
      <c r="SMX9" s="473"/>
      <c r="SMY9" s="473"/>
      <c r="SMZ9" s="473"/>
      <c r="SNA9" s="473"/>
      <c r="SNB9" s="473"/>
      <c r="SNC9" s="473"/>
      <c r="SND9" s="473"/>
      <c r="SNE9" s="473"/>
      <c r="SNF9" s="473"/>
      <c r="SNG9" s="473"/>
      <c r="SNH9" s="473"/>
      <c r="SNI9" s="473"/>
      <c r="SNJ9" s="473"/>
      <c r="SNK9" s="473"/>
      <c r="SNL9" s="473"/>
      <c r="SNM9" s="473"/>
      <c r="SNN9" s="473"/>
      <c r="SNO9" s="473"/>
      <c r="SNP9" s="473"/>
      <c r="SNQ9" s="473"/>
      <c r="SNR9" s="473"/>
      <c r="SNS9" s="473"/>
      <c r="SNT9" s="473"/>
      <c r="SNU9" s="473"/>
      <c r="SNV9" s="473"/>
      <c r="SNW9" s="473"/>
      <c r="SNX9" s="473"/>
      <c r="SNY9" s="473"/>
      <c r="SNZ9" s="473"/>
      <c r="SOA9" s="473"/>
      <c r="SOB9" s="473"/>
      <c r="SOC9" s="473"/>
      <c r="SOD9" s="473"/>
      <c r="SOE9" s="473"/>
      <c r="SOF9" s="473"/>
      <c r="SOG9" s="473"/>
      <c r="SOH9" s="473"/>
      <c r="SOI9" s="473"/>
      <c r="SOJ9" s="473"/>
      <c r="SOK9" s="473"/>
      <c r="SOL9" s="473"/>
      <c r="SOM9" s="473"/>
      <c r="SON9" s="473"/>
      <c r="SOO9" s="473"/>
      <c r="SOP9" s="473"/>
      <c r="SOQ9" s="473"/>
      <c r="SOR9" s="473"/>
      <c r="SOS9" s="473"/>
      <c r="SOT9" s="473"/>
      <c r="SOU9" s="473"/>
      <c r="SOV9" s="473"/>
      <c r="SOW9" s="473"/>
      <c r="SOX9" s="473"/>
      <c r="SOY9" s="473"/>
      <c r="SOZ9" s="473"/>
      <c r="SPA9" s="473"/>
      <c r="SPB9" s="473"/>
      <c r="SPC9" s="473"/>
      <c r="SPD9" s="473"/>
      <c r="SPE9" s="473"/>
      <c r="SPF9" s="473"/>
      <c r="SPG9" s="473"/>
      <c r="SPH9" s="473"/>
      <c r="SPI9" s="473"/>
      <c r="SPJ9" s="473"/>
      <c r="SPK9" s="473"/>
      <c r="SPL9" s="473"/>
      <c r="SPM9" s="473"/>
      <c r="SPN9" s="473"/>
      <c r="SPO9" s="473"/>
      <c r="SPP9" s="473"/>
      <c r="SPQ9" s="473"/>
      <c r="SPR9" s="473"/>
      <c r="SPS9" s="473"/>
      <c r="SPT9" s="473"/>
      <c r="SPU9" s="473"/>
      <c r="SPV9" s="473"/>
      <c r="SPW9" s="473"/>
      <c r="SPX9" s="473"/>
      <c r="SPY9" s="473"/>
      <c r="SPZ9" s="473"/>
      <c r="SQA9" s="473"/>
      <c r="SQB9" s="473"/>
      <c r="SQC9" s="473"/>
      <c r="SQD9" s="473"/>
      <c r="SQE9" s="473"/>
      <c r="SQF9" s="473"/>
      <c r="SQG9" s="473"/>
      <c r="SQH9" s="473"/>
      <c r="SQI9" s="473"/>
      <c r="SQJ9" s="473"/>
      <c r="SQK9" s="473"/>
      <c r="SQL9" s="473"/>
      <c r="SQM9" s="473"/>
      <c r="SQN9" s="473"/>
      <c r="SQO9" s="473"/>
      <c r="SQP9" s="473"/>
      <c r="SQQ9" s="473"/>
      <c r="SQR9" s="473"/>
      <c r="SQS9" s="473"/>
      <c r="SQT9" s="473"/>
      <c r="SQU9" s="473"/>
      <c r="SQV9" s="473"/>
      <c r="SQW9" s="473"/>
      <c r="SQX9" s="473"/>
      <c r="SQY9" s="473"/>
      <c r="SQZ9" s="473"/>
      <c r="SRA9" s="473"/>
      <c r="SRB9" s="473"/>
      <c r="SRC9" s="473"/>
      <c r="SRD9" s="473"/>
      <c r="SRE9" s="473"/>
      <c r="SRF9" s="473"/>
      <c r="SRG9" s="473"/>
      <c r="SRH9" s="473"/>
      <c r="SRI9" s="473"/>
      <c r="SRJ9" s="473"/>
      <c r="SRK9" s="473"/>
      <c r="SRL9" s="473"/>
      <c r="SRM9" s="473"/>
      <c r="SRN9" s="473"/>
      <c r="SRO9" s="473"/>
      <c r="SRP9" s="473"/>
      <c r="SRQ9" s="473"/>
      <c r="SRR9" s="473"/>
      <c r="SRS9" s="473"/>
      <c r="SRT9" s="473"/>
      <c r="SRU9" s="473"/>
      <c r="SRV9" s="473"/>
      <c r="SRW9" s="473"/>
      <c r="SRX9" s="473"/>
      <c r="SRY9" s="473"/>
      <c r="SRZ9" s="473"/>
      <c r="SSA9" s="473"/>
      <c r="SSB9" s="473"/>
      <c r="SSC9" s="473"/>
      <c r="SSD9" s="473"/>
      <c r="SSE9" s="473"/>
      <c r="SSF9" s="473"/>
      <c r="SSG9" s="473"/>
      <c r="SSH9" s="473"/>
      <c r="SSI9" s="473"/>
      <c r="SSJ9" s="473"/>
      <c r="SSK9" s="473"/>
      <c r="SSL9" s="473"/>
      <c r="SSM9" s="473"/>
      <c r="SSN9" s="473"/>
      <c r="SSO9" s="473"/>
      <c r="SSP9" s="473"/>
      <c r="SSQ9" s="473"/>
      <c r="SSR9" s="473"/>
      <c r="SSS9" s="473"/>
      <c r="SST9" s="473"/>
      <c r="SSU9" s="473"/>
      <c r="SSV9" s="473"/>
      <c r="SSW9" s="473"/>
      <c r="SSX9" s="473"/>
      <c r="SSY9" s="473"/>
      <c r="SSZ9" s="473"/>
      <c r="STA9" s="473"/>
      <c r="STB9" s="473"/>
      <c r="STC9" s="473"/>
      <c r="STD9" s="473"/>
      <c r="STE9" s="473"/>
      <c r="STF9" s="473"/>
      <c r="STG9" s="473"/>
      <c r="STH9" s="473"/>
      <c r="STI9" s="473"/>
      <c r="STJ9" s="473"/>
      <c r="STK9" s="473"/>
      <c r="STL9" s="473"/>
      <c r="STM9" s="473"/>
      <c r="STN9" s="473"/>
      <c r="STO9" s="473"/>
      <c r="STP9" s="473"/>
      <c r="STQ9" s="473"/>
      <c r="STR9" s="473"/>
      <c r="STS9" s="473"/>
      <c r="STT9" s="473"/>
      <c r="STU9" s="473"/>
      <c r="STV9" s="473"/>
      <c r="STW9" s="473"/>
      <c r="STX9" s="473"/>
      <c r="STY9" s="473"/>
      <c r="STZ9" s="473"/>
      <c r="SUA9" s="473"/>
      <c r="SUB9" s="473"/>
      <c r="SUC9" s="473"/>
      <c r="SUD9" s="473"/>
      <c r="SUE9" s="473"/>
      <c r="SUF9" s="473"/>
      <c r="SUG9" s="473"/>
      <c r="SUH9" s="473"/>
      <c r="SUI9" s="473"/>
      <c r="SUJ9" s="473"/>
      <c r="SUK9" s="473"/>
      <c r="SUL9" s="473"/>
      <c r="SUM9" s="473"/>
      <c r="SUN9" s="473"/>
      <c r="SUO9" s="473"/>
      <c r="SUP9" s="473"/>
      <c r="SUQ9" s="473"/>
      <c r="SUR9" s="473"/>
      <c r="SUS9" s="473"/>
      <c r="SUT9" s="473"/>
      <c r="SUU9" s="473"/>
      <c r="SUV9" s="473"/>
      <c r="SUW9" s="473"/>
      <c r="SUX9" s="473"/>
      <c r="SUY9" s="473"/>
      <c r="SUZ9" s="473"/>
      <c r="SVA9" s="473"/>
      <c r="SVB9" s="473"/>
      <c r="SVC9" s="473"/>
      <c r="SVD9" s="473"/>
      <c r="SVE9" s="473"/>
      <c r="SVF9" s="473"/>
      <c r="SVG9" s="473"/>
      <c r="SVH9" s="473"/>
      <c r="SVI9" s="473"/>
      <c r="SVJ9" s="473"/>
      <c r="SVK9" s="473"/>
      <c r="SVL9" s="473"/>
      <c r="SVM9" s="473"/>
      <c r="SVN9" s="473"/>
      <c r="SVO9" s="473"/>
      <c r="SVP9" s="473"/>
      <c r="SVQ9" s="473"/>
      <c r="SVR9" s="473"/>
      <c r="SVS9" s="473"/>
      <c r="SVT9" s="473"/>
      <c r="SVU9" s="473"/>
      <c r="SVV9" s="473"/>
      <c r="SVW9" s="473"/>
      <c r="SVX9" s="473"/>
      <c r="SVY9" s="473"/>
      <c r="SVZ9" s="473"/>
      <c r="SWA9" s="473"/>
      <c r="SWB9" s="473"/>
      <c r="SWC9" s="473"/>
      <c r="SWD9" s="473"/>
      <c r="SWE9" s="473"/>
      <c r="SWF9" s="473"/>
      <c r="SWG9" s="473"/>
      <c r="SWH9" s="473"/>
      <c r="SWI9" s="473"/>
      <c r="SWJ9" s="473"/>
      <c r="SWK9" s="473"/>
      <c r="SWL9" s="473"/>
      <c r="SWM9" s="473"/>
      <c r="SWN9" s="473"/>
      <c r="SWO9" s="473"/>
      <c r="SWP9" s="473"/>
      <c r="SWQ9" s="473"/>
      <c r="SWR9" s="473"/>
      <c r="SWS9" s="473"/>
      <c r="SWT9" s="473"/>
      <c r="SWU9" s="473"/>
      <c r="SWV9" s="473"/>
      <c r="SWW9" s="473"/>
      <c r="SWX9" s="473"/>
      <c r="SWY9" s="473"/>
      <c r="SWZ9" s="473"/>
      <c r="SXA9" s="473"/>
      <c r="SXB9" s="473"/>
      <c r="SXC9" s="473"/>
      <c r="SXD9" s="473"/>
      <c r="SXE9" s="473"/>
      <c r="SXF9" s="473"/>
      <c r="SXG9" s="473"/>
      <c r="SXH9" s="473"/>
      <c r="SXI9" s="473"/>
      <c r="SXJ9" s="473"/>
      <c r="SXK9" s="473"/>
      <c r="SXL9" s="473"/>
      <c r="SXM9" s="473"/>
      <c r="SXN9" s="473"/>
      <c r="SXO9" s="473"/>
      <c r="SXP9" s="473"/>
      <c r="SXQ9" s="473"/>
      <c r="SXR9" s="473"/>
      <c r="SXS9" s="473"/>
      <c r="SXT9" s="473"/>
      <c r="SXU9" s="473"/>
      <c r="SXV9" s="473"/>
      <c r="SXW9" s="473"/>
      <c r="SXX9" s="473"/>
      <c r="SXY9" s="473"/>
      <c r="SXZ9" s="473"/>
      <c r="SYA9" s="473"/>
      <c r="SYB9" s="473"/>
      <c r="SYC9" s="473"/>
      <c r="SYD9" s="473"/>
      <c r="SYE9" s="473"/>
      <c r="SYF9" s="473"/>
      <c r="SYG9" s="473"/>
      <c r="SYH9" s="473"/>
      <c r="SYI9" s="473"/>
      <c r="SYJ9" s="473"/>
      <c r="SYK9" s="473"/>
      <c r="SYL9" s="473"/>
      <c r="SYM9" s="473"/>
      <c r="SYN9" s="473"/>
      <c r="SYO9" s="473"/>
      <c r="SYP9" s="473"/>
      <c r="SYQ9" s="473"/>
      <c r="SYR9" s="473"/>
      <c r="SYS9" s="473"/>
      <c r="SYT9" s="473"/>
      <c r="SYU9" s="473"/>
      <c r="SYV9" s="473"/>
      <c r="SYW9" s="473"/>
      <c r="SYX9" s="473"/>
      <c r="SYY9" s="473"/>
      <c r="SYZ9" s="473"/>
      <c r="SZA9" s="473"/>
      <c r="SZB9" s="473"/>
      <c r="SZC9" s="473"/>
      <c r="SZD9" s="473"/>
      <c r="SZE9" s="473"/>
      <c r="SZF9" s="473"/>
      <c r="SZG9" s="473"/>
      <c r="SZH9" s="473"/>
      <c r="SZI9" s="473"/>
      <c r="SZJ9" s="473"/>
      <c r="SZK9" s="473"/>
      <c r="SZL9" s="473"/>
      <c r="SZM9" s="473"/>
      <c r="SZN9" s="473"/>
      <c r="SZO9" s="473"/>
      <c r="SZP9" s="473"/>
      <c r="SZQ9" s="473"/>
      <c r="SZR9" s="473"/>
      <c r="SZS9" s="473"/>
      <c r="SZT9" s="473"/>
      <c r="SZU9" s="473"/>
      <c r="SZV9" s="473"/>
      <c r="SZW9" s="473"/>
      <c r="SZX9" s="473"/>
      <c r="SZY9" s="473"/>
      <c r="SZZ9" s="473"/>
      <c r="TAA9" s="473"/>
      <c r="TAB9" s="473"/>
      <c r="TAC9" s="473"/>
      <c r="TAD9" s="473"/>
      <c r="TAE9" s="473"/>
      <c r="TAF9" s="473"/>
      <c r="TAG9" s="473"/>
      <c r="TAH9" s="473"/>
      <c r="TAI9" s="473"/>
      <c r="TAJ9" s="473"/>
      <c r="TAK9" s="473"/>
      <c r="TAL9" s="473"/>
      <c r="TAM9" s="473"/>
      <c r="TAN9" s="473"/>
      <c r="TAO9" s="473"/>
      <c r="TAP9" s="473"/>
      <c r="TAQ9" s="473"/>
      <c r="TAR9" s="473"/>
      <c r="TAS9" s="473"/>
      <c r="TAT9" s="473"/>
      <c r="TAU9" s="473"/>
      <c r="TAV9" s="473"/>
      <c r="TAW9" s="473"/>
      <c r="TAX9" s="473"/>
      <c r="TAY9" s="473"/>
      <c r="TAZ9" s="473"/>
      <c r="TBA9" s="473"/>
      <c r="TBB9" s="473"/>
      <c r="TBC9" s="473"/>
      <c r="TBD9" s="473"/>
      <c r="TBE9" s="473"/>
      <c r="TBF9" s="473"/>
      <c r="TBG9" s="473"/>
      <c r="TBH9" s="473"/>
      <c r="TBI9" s="473"/>
      <c r="TBJ9" s="473"/>
      <c r="TBK9" s="473"/>
      <c r="TBL9" s="473"/>
      <c r="TBM9" s="473"/>
      <c r="TBN9" s="473"/>
      <c r="TBO9" s="473"/>
      <c r="TBP9" s="473"/>
      <c r="TBQ9" s="473"/>
      <c r="TBR9" s="473"/>
      <c r="TBS9" s="473"/>
      <c r="TBT9" s="473"/>
      <c r="TBU9" s="473"/>
      <c r="TBV9" s="473"/>
      <c r="TBW9" s="473"/>
      <c r="TBX9" s="473"/>
      <c r="TBY9" s="473"/>
      <c r="TBZ9" s="473"/>
      <c r="TCA9" s="473"/>
      <c r="TCB9" s="473"/>
      <c r="TCC9" s="473"/>
      <c r="TCD9" s="473"/>
      <c r="TCE9" s="473"/>
      <c r="TCF9" s="473"/>
      <c r="TCG9" s="473"/>
      <c r="TCH9" s="473"/>
      <c r="TCI9" s="473"/>
      <c r="TCJ9" s="473"/>
      <c r="TCK9" s="473"/>
      <c r="TCL9" s="473"/>
      <c r="TCM9" s="473"/>
      <c r="TCN9" s="473"/>
      <c r="TCO9" s="473"/>
      <c r="TCP9" s="473"/>
      <c r="TCQ9" s="473"/>
      <c r="TCR9" s="473"/>
      <c r="TCS9" s="473"/>
      <c r="TCT9" s="473"/>
      <c r="TCU9" s="473"/>
      <c r="TCV9" s="473"/>
      <c r="TCW9" s="473"/>
      <c r="TCX9" s="473"/>
      <c r="TCY9" s="473"/>
      <c r="TCZ9" s="473"/>
      <c r="TDA9" s="473"/>
      <c r="TDB9" s="473"/>
      <c r="TDC9" s="473"/>
      <c r="TDD9" s="473"/>
      <c r="TDE9" s="473"/>
      <c r="TDF9" s="473"/>
      <c r="TDG9" s="473"/>
      <c r="TDH9" s="473"/>
      <c r="TDI9" s="473"/>
      <c r="TDJ9" s="473"/>
      <c r="TDK9" s="473"/>
      <c r="TDL9" s="473"/>
      <c r="TDM9" s="473"/>
      <c r="TDN9" s="473"/>
      <c r="TDO9" s="473"/>
      <c r="TDP9" s="473"/>
      <c r="TDQ9" s="473"/>
      <c r="TDR9" s="473"/>
      <c r="TDS9" s="473"/>
      <c r="TDT9" s="473"/>
      <c r="TDU9" s="473"/>
      <c r="TDV9" s="473"/>
      <c r="TDW9" s="473"/>
      <c r="TDX9" s="473"/>
      <c r="TDY9" s="473"/>
      <c r="TDZ9" s="473"/>
      <c r="TEA9" s="473"/>
      <c r="TEB9" s="473"/>
      <c r="TEC9" s="473"/>
      <c r="TED9" s="473"/>
      <c r="TEE9" s="473"/>
      <c r="TEF9" s="473"/>
      <c r="TEG9" s="473"/>
      <c r="TEH9" s="473"/>
      <c r="TEI9" s="473"/>
      <c r="TEJ9" s="473"/>
      <c r="TEK9" s="473"/>
      <c r="TEL9" s="473"/>
      <c r="TEM9" s="473"/>
      <c r="TEN9" s="473"/>
      <c r="TEO9" s="473"/>
      <c r="TEP9" s="473"/>
      <c r="TEQ9" s="473"/>
      <c r="TER9" s="473"/>
      <c r="TES9" s="473"/>
      <c r="TET9" s="473"/>
      <c r="TEU9" s="473"/>
      <c r="TEV9" s="473"/>
      <c r="TEW9" s="473"/>
      <c r="TEX9" s="473"/>
      <c r="TEY9" s="473"/>
      <c r="TEZ9" s="473"/>
      <c r="TFA9" s="473"/>
      <c r="TFB9" s="473"/>
      <c r="TFC9" s="473"/>
      <c r="TFD9" s="473"/>
      <c r="TFE9" s="473"/>
      <c r="TFF9" s="473"/>
      <c r="TFG9" s="473"/>
      <c r="TFH9" s="473"/>
      <c r="TFI9" s="473"/>
      <c r="TFJ9" s="473"/>
      <c r="TFK9" s="473"/>
      <c r="TFL9" s="473"/>
      <c r="TFM9" s="473"/>
      <c r="TFN9" s="473"/>
      <c r="TFO9" s="473"/>
      <c r="TFP9" s="473"/>
      <c r="TFQ9" s="473"/>
      <c r="TFR9" s="473"/>
      <c r="TFS9" s="473"/>
      <c r="TFT9" s="473"/>
      <c r="TFU9" s="473"/>
      <c r="TFV9" s="473"/>
      <c r="TFW9" s="473"/>
      <c r="TFX9" s="473"/>
      <c r="TFY9" s="473"/>
      <c r="TFZ9" s="473"/>
      <c r="TGA9" s="473"/>
      <c r="TGB9" s="473"/>
      <c r="TGC9" s="473"/>
      <c r="TGD9" s="473"/>
      <c r="TGE9" s="473"/>
      <c r="TGF9" s="473"/>
      <c r="TGG9" s="473"/>
      <c r="TGH9" s="473"/>
      <c r="TGI9" s="473"/>
      <c r="TGJ9" s="473"/>
      <c r="TGK9" s="473"/>
      <c r="TGL9" s="473"/>
      <c r="TGM9" s="473"/>
      <c r="TGN9" s="473"/>
      <c r="TGO9" s="473"/>
      <c r="TGP9" s="473"/>
      <c r="TGQ9" s="473"/>
      <c r="TGR9" s="473"/>
      <c r="TGS9" s="473"/>
      <c r="TGT9" s="473"/>
      <c r="TGU9" s="473"/>
      <c r="TGV9" s="473"/>
      <c r="TGW9" s="473"/>
      <c r="TGX9" s="473"/>
      <c r="TGY9" s="473"/>
      <c r="TGZ9" s="473"/>
      <c r="THA9" s="473"/>
      <c r="THB9" s="473"/>
      <c r="THC9" s="473"/>
      <c r="THD9" s="473"/>
      <c r="THE9" s="473"/>
      <c r="THF9" s="473"/>
      <c r="THG9" s="473"/>
      <c r="THH9" s="473"/>
      <c r="THI9" s="473"/>
      <c r="THJ9" s="473"/>
      <c r="THK9" s="473"/>
      <c r="THL9" s="473"/>
      <c r="THM9" s="473"/>
      <c r="THN9" s="473"/>
      <c r="THO9" s="473"/>
      <c r="THP9" s="473"/>
      <c r="THQ9" s="473"/>
      <c r="THR9" s="473"/>
      <c r="THS9" s="473"/>
      <c r="THT9" s="473"/>
      <c r="THU9" s="473"/>
      <c r="THV9" s="473"/>
      <c r="THW9" s="473"/>
      <c r="THX9" s="473"/>
      <c r="THY9" s="473"/>
      <c r="THZ9" s="473"/>
      <c r="TIA9" s="473"/>
      <c r="TIB9" s="473"/>
      <c r="TIC9" s="473"/>
      <c r="TID9" s="473"/>
      <c r="TIE9" s="473"/>
      <c r="TIF9" s="473"/>
      <c r="TIG9" s="473"/>
      <c r="TIH9" s="473"/>
      <c r="TII9" s="473"/>
      <c r="TIJ9" s="473"/>
      <c r="TIK9" s="473"/>
      <c r="TIL9" s="473"/>
      <c r="TIM9" s="473"/>
      <c r="TIN9" s="473"/>
      <c r="TIO9" s="473"/>
      <c r="TIP9" s="473"/>
      <c r="TIQ9" s="473"/>
      <c r="TIR9" s="473"/>
      <c r="TIS9" s="473"/>
      <c r="TIT9" s="473"/>
      <c r="TIU9" s="473"/>
      <c r="TIV9" s="473"/>
      <c r="TIW9" s="473"/>
      <c r="TIX9" s="473"/>
      <c r="TIY9" s="473"/>
      <c r="TIZ9" s="473"/>
      <c r="TJA9" s="473"/>
      <c r="TJB9" s="473"/>
      <c r="TJC9" s="473"/>
      <c r="TJD9" s="473"/>
      <c r="TJE9" s="473"/>
      <c r="TJF9" s="473"/>
      <c r="TJG9" s="473"/>
      <c r="TJH9" s="473"/>
      <c r="TJI9" s="473"/>
      <c r="TJJ9" s="473"/>
      <c r="TJK9" s="473"/>
      <c r="TJL9" s="473"/>
      <c r="TJM9" s="473"/>
      <c r="TJN9" s="473"/>
      <c r="TJO9" s="473"/>
      <c r="TJP9" s="473"/>
      <c r="TJQ9" s="473"/>
      <c r="TJR9" s="473"/>
      <c r="TJS9" s="473"/>
      <c r="TJT9" s="473"/>
      <c r="TJU9" s="473"/>
      <c r="TJV9" s="473"/>
      <c r="TJW9" s="473"/>
      <c r="TJX9" s="473"/>
      <c r="TJY9" s="473"/>
      <c r="TJZ9" s="473"/>
      <c r="TKA9" s="473"/>
      <c r="TKB9" s="473"/>
      <c r="TKC9" s="473"/>
      <c r="TKD9" s="473"/>
      <c r="TKE9" s="473"/>
      <c r="TKF9" s="473"/>
      <c r="TKG9" s="473"/>
      <c r="TKH9" s="473"/>
      <c r="TKI9" s="473"/>
      <c r="TKJ9" s="473"/>
      <c r="TKK9" s="473"/>
      <c r="TKL9" s="473"/>
      <c r="TKM9" s="473"/>
      <c r="TKN9" s="473"/>
      <c r="TKO9" s="473"/>
      <c r="TKP9" s="473"/>
      <c r="TKQ9" s="473"/>
      <c r="TKR9" s="473"/>
      <c r="TKS9" s="473"/>
      <c r="TKT9" s="473"/>
      <c r="TKU9" s="473"/>
      <c r="TKV9" s="473"/>
      <c r="TKW9" s="473"/>
      <c r="TKX9" s="473"/>
      <c r="TKY9" s="473"/>
      <c r="TKZ9" s="473"/>
      <c r="TLA9" s="473"/>
      <c r="TLB9" s="473"/>
      <c r="TLC9" s="473"/>
      <c r="TLD9" s="473"/>
      <c r="TLE9" s="473"/>
      <c r="TLF9" s="473"/>
      <c r="TLG9" s="473"/>
      <c r="TLH9" s="473"/>
      <c r="TLI9" s="473"/>
      <c r="TLJ9" s="473"/>
      <c r="TLK9" s="473"/>
      <c r="TLL9" s="473"/>
      <c r="TLM9" s="473"/>
      <c r="TLN9" s="473"/>
      <c r="TLO9" s="473"/>
      <c r="TLP9" s="473"/>
      <c r="TLQ9" s="473"/>
      <c r="TLR9" s="473"/>
      <c r="TLS9" s="473"/>
      <c r="TLT9" s="473"/>
      <c r="TLU9" s="473"/>
      <c r="TLV9" s="473"/>
      <c r="TLW9" s="473"/>
      <c r="TLX9" s="473"/>
      <c r="TLY9" s="473"/>
      <c r="TLZ9" s="473"/>
      <c r="TMA9" s="473"/>
      <c r="TMB9" s="473"/>
      <c r="TMC9" s="473"/>
      <c r="TMD9" s="473"/>
      <c r="TME9" s="473"/>
      <c r="TMF9" s="473"/>
      <c r="TMG9" s="473"/>
      <c r="TMH9" s="473"/>
      <c r="TMI9" s="473"/>
      <c r="TMJ9" s="473"/>
      <c r="TMK9" s="473"/>
      <c r="TML9" s="473"/>
      <c r="TMM9" s="473"/>
      <c r="TMN9" s="473"/>
      <c r="TMO9" s="473"/>
      <c r="TMP9" s="473"/>
      <c r="TMQ9" s="473"/>
      <c r="TMR9" s="473"/>
      <c r="TMS9" s="473"/>
      <c r="TMT9" s="473"/>
      <c r="TMU9" s="473"/>
      <c r="TMV9" s="473"/>
      <c r="TMW9" s="473"/>
      <c r="TMX9" s="473"/>
      <c r="TMY9" s="473"/>
      <c r="TMZ9" s="473"/>
      <c r="TNA9" s="473"/>
      <c r="TNB9" s="473"/>
      <c r="TNC9" s="473"/>
      <c r="TND9" s="473"/>
      <c r="TNE9" s="473"/>
      <c r="TNF9" s="473"/>
      <c r="TNG9" s="473"/>
      <c r="TNH9" s="473"/>
      <c r="TNI9" s="473"/>
      <c r="TNJ9" s="473"/>
      <c r="TNK9" s="473"/>
      <c r="TNL9" s="473"/>
      <c r="TNM9" s="473"/>
      <c r="TNN9" s="473"/>
      <c r="TNO9" s="473"/>
      <c r="TNP9" s="473"/>
      <c r="TNQ9" s="473"/>
      <c r="TNR9" s="473"/>
      <c r="TNS9" s="473"/>
      <c r="TNT9" s="473"/>
      <c r="TNU9" s="473"/>
      <c r="TNV9" s="473"/>
      <c r="TNW9" s="473"/>
      <c r="TNX9" s="473"/>
      <c r="TNY9" s="473"/>
      <c r="TNZ9" s="473"/>
      <c r="TOA9" s="473"/>
      <c r="TOB9" s="473"/>
      <c r="TOC9" s="473"/>
      <c r="TOD9" s="473"/>
      <c r="TOE9" s="473"/>
      <c r="TOF9" s="473"/>
      <c r="TOG9" s="473"/>
      <c r="TOH9" s="473"/>
      <c r="TOI9" s="473"/>
      <c r="TOJ9" s="473"/>
      <c r="TOK9" s="473"/>
      <c r="TOL9" s="473"/>
      <c r="TOM9" s="473"/>
      <c r="TON9" s="473"/>
      <c r="TOO9" s="473"/>
      <c r="TOP9" s="473"/>
      <c r="TOQ9" s="473"/>
      <c r="TOR9" s="473"/>
      <c r="TOS9" s="473"/>
      <c r="TOT9" s="473"/>
      <c r="TOU9" s="473"/>
      <c r="TOV9" s="473"/>
      <c r="TOW9" s="473"/>
      <c r="TOX9" s="473"/>
      <c r="TOY9" s="473"/>
      <c r="TOZ9" s="473"/>
      <c r="TPA9" s="473"/>
      <c r="TPB9" s="473"/>
      <c r="TPC9" s="473"/>
      <c r="TPD9" s="473"/>
      <c r="TPE9" s="473"/>
      <c r="TPF9" s="473"/>
      <c r="TPG9" s="473"/>
      <c r="TPH9" s="473"/>
      <c r="TPI9" s="473"/>
      <c r="TPJ9" s="473"/>
      <c r="TPK9" s="473"/>
      <c r="TPL9" s="473"/>
      <c r="TPM9" s="473"/>
      <c r="TPN9" s="473"/>
      <c r="TPO9" s="473"/>
      <c r="TPP9" s="473"/>
      <c r="TPQ9" s="473"/>
      <c r="TPR9" s="473"/>
      <c r="TPS9" s="473"/>
      <c r="TPT9" s="473"/>
      <c r="TPU9" s="473"/>
      <c r="TPV9" s="473"/>
      <c r="TPW9" s="473"/>
      <c r="TPX9" s="473"/>
      <c r="TPY9" s="473"/>
      <c r="TPZ9" s="473"/>
      <c r="TQA9" s="473"/>
      <c r="TQB9" s="473"/>
      <c r="TQC9" s="473"/>
      <c r="TQD9" s="473"/>
      <c r="TQE9" s="473"/>
      <c r="TQF9" s="473"/>
      <c r="TQG9" s="473"/>
      <c r="TQH9" s="473"/>
      <c r="TQI9" s="473"/>
      <c r="TQJ9" s="473"/>
      <c r="TQK9" s="473"/>
      <c r="TQL9" s="473"/>
      <c r="TQM9" s="473"/>
      <c r="TQN9" s="473"/>
      <c r="TQO9" s="473"/>
      <c r="TQP9" s="473"/>
      <c r="TQQ9" s="473"/>
      <c r="TQR9" s="473"/>
      <c r="TQS9" s="473"/>
      <c r="TQT9" s="473"/>
      <c r="TQU9" s="473"/>
      <c r="TQV9" s="473"/>
      <c r="TQW9" s="473"/>
      <c r="TQX9" s="473"/>
      <c r="TQY9" s="473"/>
      <c r="TQZ9" s="473"/>
      <c r="TRA9" s="473"/>
      <c r="TRB9" s="473"/>
      <c r="TRC9" s="473"/>
      <c r="TRD9" s="473"/>
      <c r="TRE9" s="473"/>
      <c r="TRF9" s="473"/>
      <c r="TRG9" s="473"/>
      <c r="TRH9" s="473"/>
      <c r="TRI9" s="473"/>
      <c r="TRJ9" s="473"/>
      <c r="TRK9" s="473"/>
      <c r="TRL9" s="473"/>
      <c r="TRM9" s="473"/>
      <c r="TRN9" s="473"/>
      <c r="TRO9" s="473"/>
      <c r="TRP9" s="473"/>
      <c r="TRQ9" s="473"/>
      <c r="TRR9" s="473"/>
      <c r="TRS9" s="473"/>
      <c r="TRT9" s="473"/>
      <c r="TRU9" s="473"/>
      <c r="TRV9" s="473"/>
      <c r="TRW9" s="473"/>
      <c r="TRX9" s="473"/>
      <c r="TRY9" s="473"/>
      <c r="TRZ9" s="473"/>
      <c r="TSA9" s="473"/>
      <c r="TSB9" s="473"/>
      <c r="TSC9" s="473"/>
      <c r="TSD9" s="473"/>
      <c r="TSE9" s="473"/>
      <c r="TSF9" s="473"/>
      <c r="TSG9" s="473"/>
      <c r="TSH9" s="473"/>
      <c r="TSI9" s="473"/>
      <c r="TSJ9" s="473"/>
      <c r="TSK9" s="473"/>
      <c r="TSL9" s="473"/>
      <c r="TSM9" s="473"/>
      <c r="TSN9" s="473"/>
      <c r="TSO9" s="473"/>
      <c r="TSP9" s="473"/>
      <c r="TSQ9" s="473"/>
      <c r="TSR9" s="473"/>
      <c r="TSS9" s="473"/>
      <c r="TST9" s="473"/>
      <c r="TSU9" s="473"/>
      <c r="TSV9" s="473"/>
      <c r="TSW9" s="473"/>
      <c r="TSX9" s="473"/>
      <c r="TSY9" s="473"/>
      <c r="TSZ9" s="473"/>
      <c r="TTA9" s="473"/>
      <c r="TTB9" s="473"/>
      <c r="TTC9" s="473"/>
      <c r="TTD9" s="473"/>
      <c r="TTE9" s="473"/>
      <c r="TTF9" s="473"/>
      <c r="TTG9" s="473"/>
      <c r="TTH9" s="473"/>
      <c r="TTI9" s="473"/>
      <c r="TTJ9" s="473"/>
      <c r="TTK9" s="473"/>
      <c r="TTL9" s="473"/>
      <c r="TTM9" s="473"/>
      <c r="TTN9" s="473"/>
      <c r="TTO9" s="473"/>
      <c r="TTP9" s="473"/>
      <c r="TTQ9" s="473"/>
      <c r="TTR9" s="473"/>
      <c r="TTS9" s="473"/>
      <c r="TTT9" s="473"/>
      <c r="TTU9" s="473"/>
      <c r="TTV9" s="473"/>
      <c r="TTW9" s="473"/>
      <c r="TTX9" s="473"/>
      <c r="TTY9" s="473"/>
      <c r="TTZ9" s="473"/>
      <c r="TUA9" s="473"/>
      <c r="TUB9" s="473"/>
      <c r="TUC9" s="473"/>
      <c r="TUD9" s="473"/>
      <c r="TUE9" s="473"/>
      <c r="TUF9" s="473"/>
      <c r="TUG9" s="473"/>
      <c r="TUH9" s="473"/>
      <c r="TUI9" s="473"/>
      <c r="TUJ9" s="473"/>
      <c r="TUK9" s="473"/>
      <c r="TUL9" s="473"/>
      <c r="TUM9" s="473"/>
      <c r="TUN9" s="473"/>
      <c r="TUO9" s="473"/>
      <c r="TUP9" s="473"/>
      <c r="TUQ9" s="473"/>
      <c r="TUR9" s="473"/>
      <c r="TUS9" s="473"/>
      <c r="TUT9" s="473"/>
      <c r="TUU9" s="473"/>
      <c r="TUV9" s="473"/>
      <c r="TUW9" s="473"/>
      <c r="TUX9" s="473"/>
      <c r="TUY9" s="473"/>
      <c r="TUZ9" s="473"/>
      <c r="TVA9" s="473"/>
      <c r="TVB9" s="473"/>
      <c r="TVC9" s="473"/>
      <c r="TVD9" s="473"/>
      <c r="TVE9" s="473"/>
      <c r="TVF9" s="473"/>
      <c r="TVG9" s="473"/>
      <c r="TVH9" s="473"/>
      <c r="TVI9" s="473"/>
      <c r="TVJ9" s="473"/>
      <c r="TVK9" s="473"/>
      <c r="TVL9" s="473"/>
      <c r="TVM9" s="473"/>
      <c r="TVN9" s="473"/>
      <c r="TVO9" s="473"/>
      <c r="TVP9" s="473"/>
      <c r="TVQ9" s="473"/>
      <c r="TVR9" s="473"/>
      <c r="TVS9" s="473"/>
      <c r="TVT9" s="473"/>
      <c r="TVU9" s="473"/>
      <c r="TVV9" s="473"/>
      <c r="TVW9" s="473"/>
      <c r="TVX9" s="473"/>
      <c r="TVY9" s="473"/>
      <c r="TVZ9" s="473"/>
      <c r="TWA9" s="473"/>
      <c r="TWB9" s="473"/>
      <c r="TWC9" s="473"/>
      <c r="TWD9" s="473"/>
      <c r="TWE9" s="473"/>
      <c r="TWF9" s="473"/>
      <c r="TWG9" s="473"/>
      <c r="TWH9" s="473"/>
      <c r="TWI9" s="473"/>
      <c r="TWJ9" s="473"/>
      <c r="TWK9" s="473"/>
      <c r="TWL9" s="473"/>
      <c r="TWM9" s="473"/>
      <c r="TWN9" s="473"/>
      <c r="TWO9" s="473"/>
      <c r="TWP9" s="473"/>
      <c r="TWQ9" s="473"/>
      <c r="TWR9" s="473"/>
      <c r="TWS9" s="473"/>
      <c r="TWT9" s="473"/>
      <c r="TWU9" s="473"/>
      <c r="TWV9" s="473"/>
      <c r="TWW9" s="473"/>
      <c r="TWX9" s="473"/>
      <c r="TWY9" s="473"/>
      <c r="TWZ9" s="473"/>
      <c r="TXA9" s="473"/>
      <c r="TXB9" s="473"/>
      <c r="TXC9" s="473"/>
      <c r="TXD9" s="473"/>
      <c r="TXE9" s="473"/>
      <c r="TXF9" s="473"/>
      <c r="TXG9" s="473"/>
      <c r="TXH9" s="473"/>
      <c r="TXI9" s="473"/>
      <c r="TXJ9" s="473"/>
      <c r="TXK9" s="473"/>
      <c r="TXL9" s="473"/>
      <c r="TXM9" s="473"/>
      <c r="TXN9" s="473"/>
      <c r="TXO9" s="473"/>
      <c r="TXP9" s="473"/>
      <c r="TXQ9" s="473"/>
      <c r="TXR9" s="473"/>
      <c r="TXS9" s="473"/>
      <c r="TXT9" s="473"/>
      <c r="TXU9" s="473"/>
      <c r="TXV9" s="473"/>
      <c r="TXW9" s="473"/>
      <c r="TXX9" s="473"/>
      <c r="TXY9" s="473"/>
      <c r="TXZ9" s="473"/>
      <c r="TYA9" s="473"/>
      <c r="TYB9" s="473"/>
      <c r="TYC9" s="473"/>
      <c r="TYD9" s="473"/>
      <c r="TYE9" s="473"/>
      <c r="TYF9" s="473"/>
      <c r="TYG9" s="473"/>
      <c r="TYH9" s="473"/>
      <c r="TYI9" s="473"/>
      <c r="TYJ9" s="473"/>
      <c r="TYK9" s="473"/>
      <c r="TYL9" s="473"/>
      <c r="TYM9" s="473"/>
      <c r="TYN9" s="473"/>
      <c r="TYO9" s="473"/>
      <c r="TYP9" s="473"/>
      <c r="TYQ9" s="473"/>
      <c r="TYR9" s="473"/>
      <c r="TYS9" s="473"/>
      <c r="TYT9" s="473"/>
      <c r="TYU9" s="473"/>
      <c r="TYV9" s="473"/>
      <c r="TYW9" s="473"/>
      <c r="TYX9" s="473"/>
      <c r="TYY9" s="473"/>
      <c r="TYZ9" s="473"/>
      <c r="TZA9" s="473"/>
      <c r="TZB9" s="473"/>
      <c r="TZC9" s="473"/>
      <c r="TZD9" s="473"/>
      <c r="TZE9" s="473"/>
      <c r="TZF9" s="473"/>
      <c r="TZG9" s="473"/>
      <c r="TZH9" s="473"/>
      <c r="TZI9" s="473"/>
      <c r="TZJ9" s="473"/>
      <c r="TZK9" s="473"/>
      <c r="TZL9" s="473"/>
      <c r="TZM9" s="473"/>
      <c r="TZN9" s="473"/>
      <c r="TZO9" s="473"/>
      <c r="TZP9" s="473"/>
      <c r="TZQ9" s="473"/>
      <c r="TZR9" s="473"/>
      <c r="TZS9" s="473"/>
      <c r="TZT9" s="473"/>
      <c r="TZU9" s="473"/>
      <c r="TZV9" s="473"/>
      <c r="TZW9" s="473"/>
      <c r="TZX9" s="473"/>
      <c r="TZY9" s="473"/>
      <c r="TZZ9" s="473"/>
      <c r="UAA9" s="473"/>
      <c r="UAB9" s="473"/>
      <c r="UAC9" s="473"/>
      <c r="UAD9" s="473"/>
      <c r="UAE9" s="473"/>
      <c r="UAF9" s="473"/>
      <c r="UAG9" s="473"/>
      <c r="UAH9" s="473"/>
      <c r="UAI9" s="473"/>
      <c r="UAJ9" s="473"/>
      <c r="UAK9" s="473"/>
      <c r="UAL9" s="473"/>
      <c r="UAM9" s="473"/>
      <c r="UAN9" s="473"/>
      <c r="UAO9" s="473"/>
      <c r="UAP9" s="473"/>
      <c r="UAQ9" s="473"/>
      <c r="UAR9" s="473"/>
      <c r="UAS9" s="473"/>
      <c r="UAT9" s="473"/>
      <c r="UAU9" s="473"/>
      <c r="UAV9" s="473"/>
      <c r="UAW9" s="473"/>
      <c r="UAX9" s="473"/>
      <c r="UAY9" s="473"/>
      <c r="UAZ9" s="473"/>
      <c r="UBA9" s="473"/>
      <c r="UBB9" s="473"/>
      <c r="UBC9" s="473"/>
      <c r="UBD9" s="473"/>
      <c r="UBE9" s="473"/>
      <c r="UBF9" s="473"/>
      <c r="UBG9" s="473"/>
      <c r="UBH9" s="473"/>
      <c r="UBI9" s="473"/>
      <c r="UBJ9" s="473"/>
      <c r="UBK9" s="473"/>
      <c r="UBL9" s="473"/>
      <c r="UBM9" s="473"/>
      <c r="UBN9" s="473"/>
      <c r="UBO9" s="473"/>
      <c r="UBP9" s="473"/>
      <c r="UBQ9" s="473"/>
      <c r="UBR9" s="473"/>
      <c r="UBS9" s="473"/>
      <c r="UBT9" s="473"/>
      <c r="UBU9" s="473"/>
      <c r="UBV9" s="473"/>
      <c r="UBW9" s="473"/>
      <c r="UBX9" s="473"/>
      <c r="UBY9" s="473"/>
      <c r="UBZ9" s="473"/>
      <c r="UCA9" s="473"/>
      <c r="UCB9" s="473"/>
      <c r="UCC9" s="473"/>
      <c r="UCD9" s="473"/>
      <c r="UCE9" s="473"/>
      <c r="UCF9" s="473"/>
      <c r="UCG9" s="473"/>
      <c r="UCH9" s="473"/>
      <c r="UCI9" s="473"/>
      <c r="UCJ9" s="473"/>
      <c r="UCK9" s="473"/>
      <c r="UCL9" s="473"/>
      <c r="UCM9" s="473"/>
      <c r="UCN9" s="473"/>
      <c r="UCO9" s="473"/>
      <c r="UCP9" s="473"/>
      <c r="UCQ9" s="473"/>
      <c r="UCR9" s="473"/>
      <c r="UCS9" s="473"/>
      <c r="UCT9" s="473"/>
      <c r="UCU9" s="473"/>
      <c r="UCV9" s="473"/>
      <c r="UCW9" s="473"/>
      <c r="UCX9" s="473"/>
      <c r="UCY9" s="473"/>
      <c r="UCZ9" s="473"/>
      <c r="UDA9" s="473"/>
      <c r="UDB9" s="473"/>
      <c r="UDC9" s="473"/>
      <c r="UDD9" s="473"/>
      <c r="UDE9" s="473"/>
      <c r="UDF9" s="473"/>
      <c r="UDG9" s="473"/>
      <c r="UDH9" s="473"/>
      <c r="UDI9" s="473"/>
      <c r="UDJ9" s="473"/>
      <c r="UDK9" s="473"/>
      <c r="UDL9" s="473"/>
      <c r="UDM9" s="473"/>
      <c r="UDN9" s="473"/>
      <c r="UDO9" s="473"/>
      <c r="UDP9" s="473"/>
      <c r="UDQ9" s="473"/>
      <c r="UDR9" s="473"/>
      <c r="UDS9" s="473"/>
      <c r="UDT9" s="473"/>
      <c r="UDU9" s="473"/>
      <c r="UDV9" s="473"/>
      <c r="UDW9" s="473"/>
      <c r="UDX9" s="473"/>
      <c r="UDY9" s="473"/>
      <c r="UDZ9" s="473"/>
      <c r="UEA9" s="473"/>
      <c r="UEB9" s="473"/>
      <c r="UEC9" s="473"/>
      <c r="UED9" s="473"/>
      <c r="UEE9" s="473"/>
      <c r="UEF9" s="473"/>
      <c r="UEG9" s="473"/>
      <c r="UEH9" s="473"/>
      <c r="UEI9" s="473"/>
      <c r="UEJ9" s="473"/>
      <c r="UEK9" s="473"/>
      <c r="UEL9" s="473"/>
      <c r="UEM9" s="473"/>
      <c r="UEN9" s="473"/>
      <c r="UEO9" s="473"/>
      <c r="UEP9" s="473"/>
      <c r="UEQ9" s="473"/>
      <c r="UER9" s="473"/>
      <c r="UES9" s="473"/>
      <c r="UET9" s="473"/>
      <c r="UEU9" s="473"/>
      <c r="UEV9" s="473"/>
      <c r="UEW9" s="473"/>
      <c r="UEX9" s="473"/>
      <c r="UEY9" s="473"/>
      <c r="UEZ9" s="473"/>
      <c r="UFA9" s="473"/>
      <c r="UFB9" s="473"/>
      <c r="UFC9" s="473"/>
      <c r="UFD9" s="473"/>
      <c r="UFE9" s="473"/>
      <c r="UFF9" s="473"/>
      <c r="UFG9" s="473"/>
      <c r="UFH9" s="473"/>
      <c r="UFI9" s="473"/>
      <c r="UFJ9" s="473"/>
      <c r="UFK9" s="473"/>
      <c r="UFL9" s="473"/>
      <c r="UFM9" s="473"/>
      <c r="UFN9" s="473"/>
      <c r="UFO9" s="473"/>
      <c r="UFP9" s="473"/>
      <c r="UFQ9" s="473"/>
      <c r="UFR9" s="473"/>
      <c r="UFS9" s="473"/>
      <c r="UFT9" s="473"/>
      <c r="UFU9" s="473"/>
      <c r="UFV9" s="473"/>
      <c r="UFW9" s="473"/>
      <c r="UFX9" s="473"/>
      <c r="UFY9" s="473"/>
      <c r="UFZ9" s="473"/>
      <c r="UGA9" s="473"/>
      <c r="UGB9" s="473"/>
      <c r="UGC9" s="473"/>
      <c r="UGD9" s="473"/>
      <c r="UGE9" s="473"/>
      <c r="UGF9" s="473"/>
      <c r="UGG9" s="473"/>
      <c r="UGH9" s="473"/>
      <c r="UGI9" s="473"/>
      <c r="UGJ9" s="473"/>
      <c r="UGK9" s="473"/>
      <c r="UGL9" s="473"/>
      <c r="UGM9" s="473"/>
      <c r="UGN9" s="473"/>
      <c r="UGO9" s="473"/>
      <c r="UGP9" s="473"/>
      <c r="UGQ9" s="473"/>
      <c r="UGR9" s="473"/>
      <c r="UGS9" s="473"/>
      <c r="UGT9" s="473"/>
      <c r="UGU9" s="473"/>
      <c r="UGV9" s="473"/>
      <c r="UGW9" s="473"/>
      <c r="UGX9" s="473"/>
      <c r="UGY9" s="473"/>
      <c r="UGZ9" s="473"/>
      <c r="UHA9" s="473"/>
      <c r="UHB9" s="473"/>
      <c r="UHC9" s="473"/>
      <c r="UHD9" s="473"/>
      <c r="UHE9" s="473"/>
      <c r="UHF9" s="473"/>
      <c r="UHG9" s="473"/>
      <c r="UHH9" s="473"/>
      <c r="UHI9" s="473"/>
      <c r="UHJ9" s="473"/>
      <c r="UHK9" s="473"/>
      <c r="UHL9" s="473"/>
      <c r="UHM9" s="473"/>
      <c r="UHN9" s="473"/>
      <c r="UHO9" s="473"/>
      <c r="UHP9" s="473"/>
      <c r="UHQ9" s="473"/>
      <c r="UHR9" s="473"/>
      <c r="UHS9" s="473"/>
      <c r="UHT9" s="473"/>
      <c r="UHU9" s="473"/>
      <c r="UHV9" s="473"/>
      <c r="UHW9" s="473"/>
      <c r="UHX9" s="473"/>
      <c r="UHY9" s="473"/>
      <c r="UHZ9" s="473"/>
      <c r="UIA9" s="473"/>
      <c r="UIB9" s="473"/>
      <c r="UIC9" s="473"/>
      <c r="UID9" s="473"/>
      <c r="UIE9" s="473"/>
      <c r="UIF9" s="473"/>
      <c r="UIG9" s="473"/>
      <c r="UIH9" s="473"/>
      <c r="UII9" s="473"/>
      <c r="UIJ9" s="473"/>
      <c r="UIK9" s="473"/>
      <c r="UIL9" s="473"/>
      <c r="UIM9" s="473"/>
      <c r="UIN9" s="473"/>
      <c r="UIO9" s="473"/>
      <c r="UIP9" s="473"/>
      <c r="UIQ9" s="473"/>
      <c r="UIR9" s="473"/>
      <c r="UIS9" s="473"/>
      <c r="UIT9" s="473"/>
      <c r="UIU9" s="473"/>
      <c r="UIV9" s="473"/>
      <c r="UIW9" s="473"/>
      <c r="UIX9" s="473"/>
      <c r="UIY9" s="473"/>
      <c r="UIZ9" s="473"/>
      <c r="UJA9" s="473"/>
      <c r="UJB9" s="473"/>
      <c r="UJC9" s="473"/>
      <c r="UJD9" s="473"/>
      <c r="UJE9" s="473"/>
      <c r="UJF9" s="473"/>
      <c r="UJG9" s="473"/>
      <c r="UJH9" s="473"/>
      <c r="UJI9" s="473"/>
      <c r="UJJ9" s="473"/>
      <c r="UJK9" s="473"/>
      <c r="UJL9" s="473"/>
      <c r="UJM9" s="473"/>
      <c r="UJN9" s="473"/>
      <c r="UJO9" s="473"/>
      <c r="UJP9" s="473"/>
      <c r="UJQ9" s="473"/>
      <c r="UJR9" s="473"/>
      <c r="UJS9" s="473"/>
      <c r="UJT9" s="473"/>
      <c r="UJU9" s="473"/>
      <c r="UJV9" s="473"/>
      <c r="UJW9" s="473"/>
      <c r="UJX9" s="473"/>
      <c r="UJY9" s="473"/>
      <c r="UJZ9" s="473"/>
      <c r="UKA9" s="473"/>
      <c r="UKB9" s="473"/>
      <c r="UKC9" s="473"/>
      <c r="UKD9" s="473"/>
      <c r="UKE9" s="473"/>
      <c r="UKF9" s="473"/>
      <c r="UKG9" s="473"/>
      <c r="UKH9" s="473"/>
      <c r="UKI9" s="473"/>
      <c r="UKJ9" s="473"/>
      <c r="UKK9" s="473"/>
      <c r="UKL9" s="473"/>
      <c r="UKM9" s="473"/>
      <c r="UKN9" s="473"/>
      <c r="UKO9" s="473"/>
      <c r="UKP9" s="473"/>
      <c r="UKQ9" s="473"/>
      <c r="UKR9" s="473"/>
      <c r="UKS9" s="473"/>
      <c r="UKT9" s="473"/>
      <c r="UKU9" s="473"/>
      <c r="UKV9" s="473"/>
      <c r="UKW9" s="473"/>
      <c r="UKX9" s="473"/>
      <c r="UKY9" s="473"/>
      <c r="UKZ9" s="473"/>
      <c r="ULA9" s="473"/>
      <c r="ULB9" s="473"/>
      <c r="ULC9" s="473"/>
      <c r="ULD9" s="473"/>
      <c r="ULE9" s="473"/>
      <c r="ULF9" s="473"/>
      <c r="ULG9" s="473"/>
      <c r="ULH9" s="473"/>
      <c r="ULI9" s="473"/>
      <c r="ULJ9" s="473"/>
      <c r="ULK9" s="473"/>
      <c r="ULL9" s="473"/>
      <c r="ULM9" s="473"/>
      <c r="ULN9" s="473"/>
      <c r="ULO9" s="473"/>
      <c r="ULP9" s="473"/>
      <c r="ULQ9" s="473"/>
      <c r="ULR9" s="473"/>
      <c r="ULS9" s="473"/>
      <c r="ULT9" s="473"/>
      <c r="ULU9" s="473"/>
      <c r="ULV9" s="473"/>
      <c r="ULW9" s="473"/>
      <c r="ULX9" s="473"/>
      <c r="ULY9" s="473"/>
      <c r="ULZ9" s="473"/>
      <c r="UMA9" s="473"/>
      <c r="UMB9" s="473"/>
      <c r="UMC9" s="473"/>
      <c r="UMD9" s="473"/>
      <c r="UME9" s="473"/>
      <c r="UMF9" s="473"/>
      <c r="UMG9" s="473"/>
      <c r="UMH9" s="473"/>
      <c r="UMI9" s="473"/>
      <c r="UMJ9" s="473"/>
      <c r="UMK9" s="473"/>
      <c r="UML9" s="473"/>
      <c r="UMM9" s="473"/>
      <c r="UMN9" s="473"/>
      <c r="UMO9" s="473"/>
      <c r="UMP9" s="473"/>
      <c r="UMQ9" s="473"/>
      <c r="UMR9" s="473"/>
      <c r="UMS9" s="473"/>
      <c r="UMT9" s="473"/>
      <c r="UMU9" s="473"/>
      <c r="UMV9" s="473"/>
      <c r="UMW9" s="473"/>
      <c r="UMX9" s="473"/>
      <c r="UMY9" s="473"/>
      <c r="UMZ9" s="473"/>
      <c r="UNA9" s="473"/>
      <c r="UNB9" s="473"/>
      <c r="UNC9" s="473"/>
      <c r="UND9" s="473"/>
      <c r="UNE9" s="473"/>
      <c r="UNF9" s="473"/>
      <c r="UNG9" s="473"/>
      <c r="UNH9" s="473"/>
      <c r="UNI9" s="473"/>
      <c r="UNJ9" s="473"/>
      <c r="UNK9" s="473"/>
      <c r="UNL9" s="473"/>
      <c r="UNM9" s="473"/>
      <c r="UNN9" s="473"/>
      <c r="UNO9" s="473"/>
      <c r="UNP9" s="473"/>
      <c r="UNQ9" s="473"/>
      <c r="UNR9" s="473"/>
      <c r="UNS9" s="473"/>
      <c r="UNT9" s="473"/>
      <c r="UNU9" s="473"/>
      <c r="UNV9" s="473"/>
      <c r="UNW9" s="473"/>
      <c r="UNX9" s="473"/>
      <c r="UNY9" s="473"/>
      <c r="UNZ9" s="473"/>
      <c r="UOA9" s="473"/>
      <c r="UOB9" s="473"/>
      <c r="UOC9" s="473"/>
      <c r="UOD9" s="473"/>
      <c r="UOE9" s="473"/>
      <c r="UOF9" s="473"/>
      <c r="UOG9" s="473"/>
      <c r="UOH9" s="473"/>
      <c r="UOI9" s="473"/>
      <c r="UOJ9" s="473"/>
      <c r="UOK9" s="473"/>
      <c r="UOL9" s="473"/>
      <c r="UOM9" s="473"/>
      <c r="UON9" s="473"/>
      <c r="UOO9" s="473"/>
      <c r="UOP9" s="473"/>
      <c r="UOQ9" s="473"/>
      <c r="UOR9" s="473"/>
      <c r="UOS9" s="473"/>
      <c r="UOT9" s="473"/>
      <c r="UOU9" s="473"/>
      <c r="UOV9" s="473"/>
      <c r="UOW9" s="473"/>
      <c r="UOX9" s="473"/>
      <c r="UOY9" s="473"/>
      <c r="UOZ9" s="473"/>
      <c r="UPA9" s="473"/>
      <c r="UPB9" s="473"/>
      <c r="UPC9" s="473"/>
      <c r="UPD9" s="473"/>
      <c r="UPE9" s="473"/>
      <c r="UPF9" s="473"/>
      <c r="UPG9" s="473"/>
      <c r="UPH9" s="473"/>
      <c r="UPI9" s="473"/>
      <c r="UPJ9" s="473"/>
      <c r="UPK9" s="473"/>
      <c r="UPL9" s="473"/>
      <c r="UPM9" s="473"/>
      <c r="UPN9" s="473"/>
      <c r="UPO9" s="473"/>
      <c r="UPP9" s="473"/>
      <c r="UPQ9" s="473"/>
      <c r="UPR9" s="473"/>
      <c r="UPS9" s="473"/>
      <c r="UPT9" s="473"/>
      <c r="UPU9" s="473"/>
      <c r="UPV9" s="473"/>
      <c r="UPW9" s="473"/>
      <c r="UPX9" s="473"/>
      <c r="UPY9" s="473"/>
      <c r="UPZ9" s="473"/>
      <c r="UQA9" s="473"/>
      <c r="UQB9" s="473"/>
      <c r="UQC9" s="473"/>
      <c r="UQD9" s="473"/>
      <c r="UQE9" s="473"/>
      <c r="UQF9" s="473"/>
      <c r="UQG9" s="473"/>
      <c r="UQH9" s="473"/>
      <c r="UQI9" s="473"/>
      <c r="UQJ9" s="473"/>
      <c r="UQK9" s="473"/>
      <c r="UQL9" s="473"/>
      <c r="UQM9" s="473"/>
      <c r="UQN9" s="473"/>
      <c r="UQO9" s="473"/>
      <c r="UQP9" s="473"/>
      <c r="UQQ9" s="473"/>
      <c r="UQR9" s="473"/>
      <c r="UQS9" s="473"/>
      <c r="UQT9" s="473"/>
      <c r="UQU9" s="473"/>
      <c r="UQV9" s="473"/>
      <c r="UQW9" s="473"/>
      <c r="UQX9" s="473"/>
      <c r="UQY9" s="473"/>
      <c r="UQZ9" s="473"/>
      <c r="URA9" s="473"/>
      <c r="URB9" s="473"/>
      <c r="URC9" s="473"/>
      <c r="URD9" s="473"/>
      <c r="URE9" s="473"/>
      <c r="URF9" s="473"/>
      <c r="URG9" s="473"/>
      <c r="URH9" s="473"/>
      <c r="URI9" s="473"/>
      <c r="URJ9" s="473"/>
      <c r="URK9" s="473"/>
      <c r="URL9" s="473"/>
      <c r="URM9" s="473"/>
      <c r="URN9" s="473"/>
      <c r="URO9" s="473"/>
      <c r="URP9" s="473"/>
      <c r="URQ9" s="473"/>
      <c r="URR9" s="473"/>
      <c r="URS9" s="473"/>
      <c r="URT9" s="473"/>
      <c r="URU9" s="473"/>
      <c r="URV9" s="473"/>
      <c r="URW9" s="473"/>
      <c r="URX9" s="473"/>
      <c r="URY9" s="473"/>
      <c r="URZ9" s="473"/>
      <c r="USA9" s="473"/>
      <c r="USB9" s="473"/>
      <c r="USC9" s="473"/>
      <c r="USD9" s="473"/>
      <c r="USE9" s="473"/>
      <c r="USF9" s="473"/>
      <c r="USG9" s="473"/>
      <c r="USH9" s="473"/>
      <c r="USI9" s="473"/>
      <c r="USJ9" s="473"/>
      <c r="USK9" s="473"/>
      <c r="USL9" s="473"/>
      <c r="USM9" s="473"/>
      <c r="USN9" s="473"/>
      <c r="USO9" s="473"/>
      <c r="USP9" s="473"/>
      <c r="USQ9" s="473"/>
      <c r="USR9" s="473"/>
      <c r="USS9" s="473"/>
      <c r="UST9" s="473"/>
      <c r="USU9" s="473"/>
      <c r="USV9" s="473"/>
      <c r="USW9" s="473"/>
      <c r="USX9" s="473"/>
      <c r="USY9" s="473"/>
      <c r="USZ9" s="473"/>
      <c r="UTA9" s="473"/>
      <c r="UTB9" s="473"/>
      <c r="UTC9" s="473"/>
      <c r="UTD9" s="473"/>
      <c r="UTE9" s="473"/>
      <c r="UTF9" s="473"/>
      <c r="UTG9" s="473"/>
      <c r="UTH9" s="473"/>
      <c r="UTI9" s="473"/>
      <c r="UTJ9" s="473"/>
      <c r="UTK9" s="473"/>
      <c r="UTL9" s="473"/>
      <c r="UTM9" s="473"/>
      <c r="UTN9" s="473"/>
      <c r="UTO9" s="473"/>
      <c r="UTP9" s="473"/>
      <c r="UTQ9" s="473"/>
      <c r="UTR9" s="473"/>
      <c r="UTS9" s="473"/>
      <c r="UTT9" s="473"/>
      <c r="UTU9" s="473"/>
      <c r="UTV9" s="473"/>
      <c r="UTW9" s="473"/>
      <c r="UTX9" s="473"/>
      <c r="UTY9" s="473"/>
      <c r="UTZ9" s="473"/>
      <c r="UUA9" s="473"/>
      <c r="UUB9" s="473"/>
      <c r="UUC9" s="473"/>
      <c r="UUD9" s="473"/>
      <c r="UUE9" s="473"/>
      <c r="UUF9" s="473"/>
      <c r="UUG9" s="473"/>
      <c r="UUH9" s="473"/>
      <c r="UUI9" s="473"/>
      <c r="UUJ9" s="473"/>
      <c r="UUK9" s="473"/>
      <c r="UUL9" s="473"/>
      <c r="UUM9" s="473"/>
      <c r="UUN9" s="473"/>
      <c r="UUO9" s="473"/>
      <c r="UUP9" s="473"/>
      <c r="UUQ9" s="473"/>
      <c r="UUR9" s="473"/>
      <c r="UUS9" s="473"/>
      <c r="UUT9" s="473"/>
      <c r="UUU9" s="473"/>
      <c r="UUV9" s="473"/>
      <c r="UUW9" s="473"/>
      <c r="UUX9" s="473"/>
      <c r="UUY9" s="473"/>
      <c r="UUZ9" s="473"/>
      <c r="UVA9" s="473"/>
      <c r="UVB9" s="473"/>
      <c r="UVC9" s="473"/>
      <c r="UVD9" s="473"/>
      <c r="UVE9" s="473"/>
      <c r="UVF9" s="473"/>
      <c r="UVG9" s="473"/>
      <c r="UVH9" s="473"/>
      <c r="UVI9" s="473"/>
      <c r="UVJ9" s="473"/>
      <c r="UVK9" s="473"/>
      <c r="UVL9" s="473"/>
      <c r="UVM9" s="473"/>
      <c r="UVN9" s="473"/>
      <c r="UVO9" s="473"/>
      <c r="UVP9" s="473"/>
      <c r="UVQ9" s="473"/>
      <c r="UVR9" s="473"/>
      <c r="UVS9" s="473"/>
      <c r="UVT9" s="473"/>
      <c r="UVU9" s="473"/>
      <c r="UVV9" s="473"/>
      <c r="UVW9" s="473"/>
      <c r="UVX9" s="473"/>
      <c r="UVY9" s="473"/>
      <c r="UVZ9" s="473"/>
      <c r="UWA9" s="473"/>
      <c r="UWB9" s="473"/>
      <c r="UWC9" s="473"/>
      <c r="UWD9" s="473"/>
      <c r="UWE9" s="473"/>
      <c r="UWF9" s="473"/>
      <c r="UWG9" s="473"/>
      <c r="UWH9" s="473"/>
      <c r="UWI9" s="473"/>
      <c r="UWJ9" s="473"/>
      <c r="UWK9" s="473"/>
      <c r="UWL9" s="473"/>
      <c r="UWM9" s="473"/>
      <c r="UWN9" s="473"/>
      <c r="UWO9" s="473"/>
      <c r="UWP9" s="473"/>
      <c r="UWQ9" s="473"/>
      <c r="UWR9" s="473"/>
      <c r="UWS9" s="473"/>
      <c r="UWT9" s="473"/>
      <c r="UWU9" s="473"/>
      <c r="UWV9" s="473"/>
      <c r="UWW9" s="473"/>
      <c r="UWX9" s="473"/>
      <c r="UWY9" s="473"/>
      <c r="UWZ9" s="473"/>
      <c r="UXA9" s="473"/>
      <c r="UXB9" s="473"/>
      <c r="UXC9" s="473"/>
      <c r="UXD9" s="473"/>
      <c r="UXE9" s="473"/>
      <c r="UXF9" s="473"/>
      <c r="UXG9" s="473"/>
      <c r="UXH9" s="473"/>
      <c r="UXI9" s="473"/>
      <c r="UXJ9" s="473"/>
      <c r="UXK9" s="473"/>
      <c r="UXL9" s="473"/>
      <c r="UXM9" s="473"/>
      <c r="UXN9" s="473"/>
      <c r="UXO9" s="473"/>
      <c r="UXP9" s="473"/>
      <c r="UXQ9" s="473"/>
      <c r="UXR9" s="473"/>
      <c r="UXS9" s="473"/>
      <c r="UXT9" s="473"/>
      <c r="UXU9" s="473"/>
      <c r="UXV9" s="473"/>
      <c r="UXW9" s="473"/>
      <c r="UXX9" s="473"/>
      <c r="UXY9" s="473"/>
      <c r="UXZ9" s="473"/>
      <c r="UYA9" s="473"/>
      <c r="UYB9" s="473"/>
      <c r="UYC9" s="473"/>
      <c r="UYD9" s="473"/>
      <c r="UYE9" s="473"/>
      <c r="UYF9" s="473"/>
      <c r="UYG9" s="473"/>
      <c r="UYH9" s="473"/>
      <c r="UYI9" s="473"/>
      <c r="UYJ9" s="473"/>
      <c r="UYK9" s="473"/>
      <c r="UYL9" s="473"/>
      <c r="UYM9" s="473"/>
      <c r="UYN9" s="473"/>
      <c r="UYO9" s="473"/>
      <c r="UYP9" s="473"/>
      <c r="UYQ9" s="473"/>
      <c r="UYR9" s="473"/>
      <c r="UYS9" s="473"/>
      <c r="UYT9" s="473"/>
      <c r="UYU9" s="473"/>
      <c r="UYV9" s="473"/>
      <c r="UYW9" s="473"/>
      <c r="UYX9" s="473"/>
      <c r="UYY9" s="473"/>
      <c r="UYZ9" s="473"/>
      <c r="UZA9" s="473"/>
      <c r="UZB9" s="473"/>
      <c r="UZC9" s="473"/>
      <c r="UZD9" s="473"/>
      <c r="UZE9" s="473"/>
      <c r="UZF9" s="473"/>
      <c r="UZG9" s="473"/>
      <c r="UZH9" s="473"/>
      <c r="UZI9" s="473"/>
      <c r="UZJ9" s="473"/>
      <c r="UZK9" s="473"/>
      <c r="UZL9" s="473"/>
      <c r="UZM9" s="473"/>
      <c r="UZN9" s="473"/>
      <c r="UZO9" s="473"/>
      <c r="UZP9" s="473"/>
      <c r="UZQ9" s="473"/>
      <c r="UZR9" s="473"/>
      <c r="UZS9" s="473"/>
      <c r="UZT9" s="473"/>
      <c r="UZU9" s="473"/>
      <c r="UZV9" s="473"/>
      <c r="UZW9" s="473"/>
      <c r="UZX9" s="473"/>
      <c r="UZY9" s="473"/>
      <c r="UZZ9" s="473"/>
      <c r="VAA9" s="473"/>
      <c r="VAB9" s="473"/>
      <c r="VAC9" s="473"/>
      <c r="VAD9" s="473"/>
      <c r="VAE9" s="473"/>
      <c r="VAF9" s="473"/>
      <c r="VAG9" s="473"/>
      <c r="VAH9" s="473"/>
      <c r="VAI9" s="473"/>
      <c r="VAJ9" s="473"/>
      <c r="VAK9" s="473"/>
      <c r="VAL9" s="473"/>
      <c r="VAM9" s="473"/>
      <c r="VAN9" s="473"/>
      <c r="VAO9" s="473"/>
      <c r="VAP9" s="473"/>
      <c r="VAQ9" s="473"/>
      <c r="VAR9" s="473"/>
      <c r="VAS9" s="473"/>
      <c r="VAT9" s="473"/>
      <c r="VAU9" s="473"/>
      <c r="VAV9" s="473"/>
      <c r="VAW9" s="473"/>
      <c r="VAX9" s="473"/>
      <c r="VAY9" s="473"/>
      <c r="VAZ9" s="473"/>
      <c r="VBA9" s="473"/>
      <c r="VBB9" s="473"/>
      <c r="VBC9" s="473"/>
      <c r="VBD9" s="473"/>
      <c r="VBE9" s="473"/>
      <c r="VBF9" s="473"/>
      <c r="VBG9" s="473"/>
      <c r="VBH9" s="473"/>
      <c r="VBI9" s="473"/>
      <c r="VBJ9" s="473"/>
      <c r="VBK9" s="473"/>
      <c r="VBL9" s="473"/>
      <c r="VBM9" s="473"/>
      <c r="VBN9" s="473"/>
      <c r="VBO9" s="473"/>
      <c r="VBP9" s="473"/>
      <c r="VBQ9" s="473"/>
      <c r="VBR9" s="473"/>
      <c r="VBS9" s="473"/>
      <c r="VBT9" s="473"/>
      <c r="VBU9" s="473"/>
      <c r="VBV9" s="473"/>
      <c r="VBW9" s="473"/>
      <c r="VBX9" s="473"/>
      <c r="VBY9" s="473"/>
      <c r="VBZ9" s="473"/>
      <c r="VCA9" s="473"/>
      <c r="VCB9" s="473"/>
      <c r="VCC9" s="473"/>
      <c r="VCD9" s="473"/>
      <c r="VCE9" s="473"/>
      <c r="VCF9" s="473"/>
      <c r="VCG9" s="473"/>
      <c r="VCH9" s="473"/>
      <c r="VCI9" s="473"/>
      <c r="VCJ9" s="473"/>
      <c r="VCK9" s="473"/>
      <c r="VCL9" s="473"/>
      <c r="VCM9" s="473"/>
      <c r="VCN9" s="473"/>
      <c r="VCO9" s="473"/>
      <c r="VCP9" s="473"/>
      <c r="VCQ9" s="473"/>
      <c r="VCR9" s="473"/>
      <c r="VCS9" s="473"/>
      <c r="VCT9" s="473"/>
      <c r="VCU9" s="473"/>
      <c r="VCV9" s="473"/>
      <c r="VCW9" s="473"/>
      <c r="VCX9" s="473"/>
      <c r="VCY9" s="473"/>
      <c r="VCZ9" s="473"/>
      <c r="VDA9" s="473"/>
      <c r="VDB9" s="473"/>
      <c r="VDC9" s="473"/>
      <c r="VDD9" s="473"/>
      <c r="VDE9" s="473"/>
      <c r="VDF9" s="473"/>
      <c r="VDG9" s="473"/>
      <c r="VDH9" s="473"/>
      <c r="VDI9" s="473"/>
      <c r="VDJ9" s="473"/>
      <c r="VDK9" s="473"/>
      <c r="VDL9" s="473"/>
      <c r="VDM9" s="473"/>
      <c r="VDN9" s="473"/>
      <c r="VDO9" s="473"/>
      <c r="VDP9" s="473"/>
      <c r="VDQ9" s="473"/>
      <c r="VDR9" s="473"/>
      <c r="VDS9" s="473"/>
      <c r="VDT9" s="473"/>
      <c r="VDU9" s="473"/>
      <c r="VDV9" s="473"/>
      <c r="VDW9" s="473"/>
      <c r="VDX9" s="473"/>
      <c r="VDY9" s="473"/>
      <c r="VDZ9" s="473"/>
      <c r="VEA9" s="473"/>
      <c r="VEB9" s="473"/>
      <c r="VEC9" s="473"/>
      <c r="VED9" s="473"/>
      <c r="VEE9" s="473"/>
      <c r="VEF9" s="473"/>
      <c r="VEG9" s="473"/>
      <c r="VEH9" s="473"/>
      <c r="VEI9" s="473"/>
      <c r="VEJ9" s="473"/>
      <c r="VEK9" s="473"/>
      <c r="VEL9" s="473"/>
      <c r="VEM9" s="473"/>
      <c r="VEN9" s="473"/>
      <c r="VEO9" s="473"/>
      <c r="VEP9" s="473"/>
      <c r="VEQ9" s="473"/>
      <c r="VER9" s="473"/>
      <c r="VES9" s="473"/>
      <c r="VET9" s="473"/>
      <c r="VEU9" s="473"/>
      <c r="VEV9" s="473"/>
      <c r="VEW9" s="473"/>
      <c r="VEX9" s="473"/>
      <c r="VEY9" s="473"/>
      <c r="VEZ9" s="473"/>
      <c r="VFA9" s="473"/>
      <c r="VFB9" s="473"/>
      <c r="VFC9" s="473"/>
      <c r="VFD9" s="473"/>
      <c r="VFE9" s="473"/>
      <c r="VFF9" s="473"/>
      <c r="VFG9" s="473"/>
      <c r="VFH9" s="473"/>
      <c r="VFI9" s="473"/>
      <c r="VFJ9" s="473"/>
      <c r="VFK9" s="473"/>
      <c r="VFL9" s="473"/>
      <c r="VFM9" s="473"/>
      <c r="VFN9" s="473"/>
      <c r="VFO9" s="473"/>
      <c r="VFP9" s="473"/>
      <c r="VFQ9" s="473"/>
      <c r="VFR9" s="473"/>
      <c r="VFS9" s="473"/>
      <c r="VFT9" s="473"/>
      <c r="VFU9" s="473"/>
      <c r="VFV9" s="473"/>
      <c r="VFW9" s="473"/>
      <c r="VFX9" s="473"/>
      <c r="VFY9" s="473"/>
      <c r="VFZ9" s="473"/>
      <c r="VGA9" s="473"/>
      <c r="VGB9" s="473"/>
      <c r="VGC9" s="473"/>
      <c r="VGD9" s="473"/>
      <c r="VGE9" s="473"/>
      <c r="VGF9" s="473"/>
      <c r="VGG9" s="473"/>
      <c r="VGH9" s="473"/>
      <c r="VGI9" s="473"/>
      <c r="VGJ9" s="473"/>
      <c r="VGK9" s="473"/>
      <c r="VGL9" s="473"/>
      <c r="VGM9" s="473"/>
      <c r="VGN9" s="473"/>
      <c r="VGO9" s="473"/>
      <c r="VGP9" s="473"/>
      <c r="VGQ9" s="473"/>
      <c r="VGR9" s="473"/>
      <c r="VGS9" s="473"/>
      <c r="VGT9" s="473"/>
      <c r="VGU9" s="473"/>
      <c r="VGV9" s="473"/>
      <c r="VGW9" s="473"/>
      <c r="VGX9" s="473"/>
      <c r="VGY9" s="473"/>
      <c r="VGZ9" s="473"/>
      <c r="VHA9" s="473"/>
      <c r="VHB9" s="473"/>
      <c r="VHC9" s="473"/>
      <c r="VHD9" s="473"/>
      <c r="VHE9" s="473"/>
      <c r="VHF9" s="473"/>
      <c r="VHG9" s="473"/>
      <c r="VHH9" s="473"/>
      <c r="VHI9" s="473"/>
      <c r="VHJ9" s="473"/>
      <c r="VHK9" s="473"/>
      <c r="VHL9" s="473"/>
      <c r="VHM9" s="473"/>
      <c r="VHN9" s="473"/>
      <c r="VHO9" s="473"/>
      <c r="VHP9" s="473"/>
      <c r="VHQ9" s="473"/>
      <c r="VHR9" s="473"/>
      <c r="VHS9" s="473"/>
      <c r="VHT9" s="473"/>
      <c r="VHU9" s="473"/>
      <c r="VHV9" s="473"/>
      <c r="VHW9" s="473"/>
      <c r="VHX9" s="473"/>
      <c r="VHY9" s="473"/>
      <c r="VHZ9" s="473"/>
      <c r="VIA9" s="473"/>
      <c r="VIB9" s="473"/>
      <c r="VIC9" s="473"/>
      <c r="VID9" s="473"/>
      <c r="VIE9" s="473"/>
      <c r="VIF9" s="473"/>
      <c r="VIG9" s="473"/>
      <c r="VIH9" s="473"/>
      <c r="VII9" s="473"/>
      <c r="VIJ9" s="473"/>
      <c r="VIK9" s="473"/>
      <c r="VIL9" s="473"/>
      <c r="VIM9" s="473"/>
      <c r="VIN9" s="473"/>
      <c r="VIO9" s="473"/>
      <c r="VIP9" s="473"/>
      <c r="VIQ9" s="473"/>
      <c r="VIR9" s="473"/>
      <c r="VIS9" s="473"/>
      <c r="VIT9" s="473"/>
      <c r="VIU9" s="473"/>
      <c r="VIV9" s="473"/>
      <c r="VIW9" s="473"/>
      <c r="VIX9" s="473"/>
      <c r="VIY9" s="473"/>
      <c r="VIZ9" s="473"/>
      <c r="VJA9" s="473"/>
      <c r="VJB9" s="473"/>
      <c r="VJC9" s="473"/>
      <c r="VJD9" s="473"/>
      <c r="VJE9" s="473"/>
      <c r="VJF9" s="473"/>
      <c r="VJG9" s="473"/>
      <c r="VJH9" s="473"/>
      <c r="VJI9" s="473"/>
      <c r="VJJ9" s="473"/>
      <c r="VJK9" s="473"/>
      <c r="VJL9" s="473"/>
      <c r="VJM9" s="473"/>
      <c r="VJN9" s="473"/>
      <c r="VJO9" s="473"/>
      <c r="VJP9" s="473"/>
      <c r="VJQ9" s="473"/>
      <c r="VJR9" s="473"/>
      <c r="VJS9" s="473"/>
      <c r="VJT9" s="473"/>
      <c r="VJU9" s="473"/>
      <c r="VJV9" s="473"/>
      <c r="VJW9" s="473"/>
      <c r="VJX9" s="473"/>
      <c r="VJY9" s="473"/>
      <c r="VJZ9" s="473"/>
      <c r="VKA9" s="473"/>
      <c r="VKB9" s="473"/>
      <c r="VKC9" s="473"/>
      <c r="VKD9" s="473"/>
      <c r="VKE9" s="473"/>
      <c r="VKF9" s="473"/>
      <c r="VKG9" s="473"/>
      <c r="VKH9" s="473"/>
      <c r="VKI9" s="473"/>
      <c r="VKJ9" s="473"/>
      <c r="VKK9" s="473"/>
      <c r="VKL9" s="473"/>
      <c r="VKM9" s="473"/>
      <c r="VKN9" s="473"/>
      <c r="VKO9" s="473"/>
      <c r="VKP9" s="473"/>
      <c r="VKQ9" s="473"/>
      <c r="VKR9" s="473"/>
      <c r="VKS9" s="473"/>
      <c r="VKT9" s="473"/>
      <c r="VKU9" s="473"/>
      <c r="VKV9" s="473"/>
      <c r="VKW9" s="473"/>
      <c r="VKX9" s="473"/>
      <c r="VKY9" s="473"/>
      <c r="VKZ9" s="473"/>
      <c r="VLA9" s="473"/>
      <c r="VLB9" s="473"/>
      <c r="VLC9" s="473"/>
      <c r="VLD9" s="473"/>
      <c r="VLE9" s="473"/>
      <c r="VLF9" s="473"/>
      <c r="VLG9" s="473"/>
      <c r="VLH9" s="473"/>
      <c r="VLI9" s="473"/>
      <c r="VLJ9" s="473"/>
      <c r="VLK9" s="473"/>
      <c r="VLL9" s="473"/>
      <c r="VLM9" s="473"/>
      <c r="VLN9" s="473"/>
      <c r="VLO9" s="473"/>
      <c r="VLP9" s="473"/>
      <c r="VLQ9" s="473"/>
      <c r="VLR9" s="473"/>
      <c r="VLS9" s="473"/>
      <c r="VLT9" s="473"/>
      <c r="VLU9" s="473"/>
      <c r="VLV9" s="473"/>
      <c r="VLW9" s="473"/>
      <c r="VLX9" s="473"/>
      <c r="VLY9" s="473"/>
      <c r="VLZ9" s="473"/>
      <c r="VMA9" s="473"/>
      <c r="VMB9" s="473"/>
      <c r="VMC9" s="473"/>
      <c r="VMD9" s="473"/>
      <c r="VME9" s="473"/>
      <c r="VMF9" s="473"/>
      <c r="VMG9" s="473"/>
      <c r="VMH9" s="473"/>
      <c r="VMI9" s="473"/>
      <c r="VMJ9" s="473"/>
      <c r="VMK9" s="473"/>
      <c r="VML9" s="473"/>
      <c r="VMM9" s="473"/>
      <c r="VMN9" s="473"/>
      <c r="VMO9" s="473"/>
      <c r="VMP9" s="473"/>
      <c r="VMQ9" s="473"/>
      <c r="VMR9" s="473"/>
      <c r="VMS9" s="473"/>
      <c r="VMT9" s="473"/>
      <c r="VMU9" s="473"/>
      <c r="VMV9" s="473"/>
      <c r="VMW9" s="473"/>
      <c r="VMX9" s="473"/>
      <c r="VMY9" s="473"/>
      <c r="VMZ9" s="473"/>
      <c r="VNA9" s="473"/>
      <c r="VNB9" s="473"/>
      <c r="VNC9" s="473"/>
      <c r="VND9" s="473"/>
      <c r="VNE9" s="473"/>
      <c r="VNF9" s="473"/>
      <c r="VNG9" s="473"/>
      <c r="VNH9" s="473"/>
      <c r="VNI9" s="473"/>
      <c r="VNJ9" s="473"/>
      <c r="VNK9" s="473"/>
      <c r="VNL9" s="473"/>
      <c r="VNM9" s="473"/>
      <c r="VNN9" s="473"/>
      <c r="VNO9" s="473"/>
      <c r="VNP9" s="473"/>
      <c r="VNQ9" s="473"/>
      <c r="VNR9" s="473"/>
      <c r="VNS9" s="473"/>
      <c r="VNT9" s="473"/>
      <c r="VNU9" s="473"/>
      <c r="VNV9" s="473"/>
      <c r="VNW9" s="473"/>
      <c r="VNX9" s="473"/>
      <c r="VNY9" s="473"/>
      <c r="VNZ9" s="473"/>
      <c r="VOA9" s="473"/>
      <c r="VOB9" s="473"/>
      <c r="VOC9" s="473"/>
      <c r="VOD9" s="473"/>
      <c r="VOE9" s="473"/>
      <c r="VOF9" s="473"/>
      <c r="VOG9" s="473"/>
      <c r="VOH9" s="473"/>
      <c r="VOI9" s="473"/>
      <c r="VOJ9" s="473"/>
      <c r="VOK9" s="473"/>
      <c r="VOL9" s="473"/>
      <c r="VOM9" s="473"/>
      <c r="VON9" s="473"/>
      <c r="VOO9" s="473"/>
      <c r="VOP9" s="473"/>
      <c r="VOQ9" s="473"/>
      <c r="VOR9" s="473"/>
      <c r="VOS9" s="473"/>
      <c r="VOT9" s="473"/>
      <c r="VOU9" s="473"/>
      <c r="VOV9" s="473"/>
      <c r="VOW9" s="473"/>
      <c r="VOX9" s="473"/>
      <c r="VOY9" s="473"/>
      <c r="VOZ9" s="473"/>
      <c r="VPA9" s="473"/>
      <c r="VPB9" s="473"/>
      <c r="VPC9" s="473"/>
      <c r="VPD9" s="473"/>
      <c r="VPE9" s="473"/>
      <c r="VPF9" s="473"/>
      <c r="VPG9" s="473"/>
      <c r="VPH9" s="473"/>
      <c r="VPI9" s="473"/>
      <c r="VPJ9" s="473"/>
      <c r="VPK9" s="473"/>
      <c r="VPL9" s="473"/>
      <c r="VPM9" s="473"/>
      <c r="VPN9" s="473"/>
      <c r="VPO9" s="473"/>
      <c r="VPP9" s="473"/>
      <c r="VPQ9" s="473"/>
      <c r="VPR9" s="473"/>
      <c r="VPS9" s="473"/>
      <c r="VPT9" s="473"/>
      <c r="VPU9" s="473"/>
      <c r="VPV9" s="473"/>
      <c r="VPW9" s="473"/>
      <c r="VPX9" s="473"/>
      <c r="VPY9" s="473"/>
      <c r="VPZ9" s="473"/>
      <c r="VQA9" s="473"/>
      <c r="VQB9" s="473"/>
      <c r="VQC9" s="473"/>
      <c r="VQD9" s="473"/>
      <c r="VQE9" s="473"/>
      <c r="VQF9" s="473"/>
      <c r="VQG9" s="473"/>
      <c r="VQH9" s="473"/>
      <c r="VQI9" s="473"/>
      <c r="VQJ9" s="473"/>
      <c r="VQK9" s="473"/>
      <c r="VQL9" s="473"/>
      <c r="VQM9" s="473"/>
      <c r="VQN9" s="473"/>
      <c r="VQO9" s="473"/>
      <c r="VQP9" s="473"/>
      <c r="VQQ9" s="473"/>
      <c r="VQR9" s="473"/>
      <c r="VQS9" s="473"/>
      <c r="VQT9" s="473"/>
      <c r="VQU9" s="473"/>
      <c r="VQV9" s="473"/>
      <c r="VQW9" s="473"/>
      <c r="VQX9" s="473"/>
      <c r="VQY9" s="473"/>
      <c r="VQZ9" s="473"/>
      <c r="VRA9" s="473"/>
      <c r="VRB9" s="473"/>
      <c r="VRC9" s="473"/>
      <c r="VRD9" s="473"/>
      <c r="VRE9" s="473"/>
      <c r="VRF9" s="473"/>
      <c r="VRG9" s="473"/>
      <c r="VRH9" s="473"/>
      <c r="VRI9" s="473"/>
      <c r="VRJ9" s="473"/>
      <c r="VRK9" s="473"/>
      <c r="VRL9" s="473"/>
      <c r="VRM9" s="473"/>
      <c r="VRN9" s="473"/>
      <c r="VRO9" s="473"/>
      <c r="VRP9" s="473"/>
      <c r="VRQ9" s="473"/>
      <c r="VRR9" s="473"/>
      <c r="VRS9" s="473"/>
      <c r="VRT9" s="473"/>
      <c r="VRU9" s="473"/>
      <c r="VRV9" s="473"/>
      <c r="VRW9" s="473"/>
      <c r="VRX9" s="473"/>
      <c r="VRY9" s="473"/>
      <c r="VRZ9" s="473"/>
      <c r="VSA9" s="473"/>
      <c r="VSB9" s="473"/>
      <c r="VSC9" s="473"/>
      <c r="VSD9" s="473"/>
      <c r="VSE9" s="473"/>
      <c r="VSF9" s="473"/>
      <c r="VSG9" s="473"/>
      <c r="VSH9" s="473"/>
      <c r="VSI9" s="473"/>
      <c r="VSJ9" s="473"/>
      <c r="VSK9" s="473"/>
      <c r="VSL9" s="473"/>
      <c r="VSM9" s="473"/>
      <c r="VSN9" s="473"/>
      <c r="VSO9" s="473"/>
      <c r="VSP9" s="473"/>
      <c r="VSQ9" s="473"/>
      <c r="VSR9" s="473"/>
      <c r="VSS9" s="473"/>
      <c r="VST9" s="473"/>
      <c r="VSU9" s="473"/>
      <c r="VSV9" s="473"/>
      <c r="VSW9" s="473"/>
      <c r="VSX9" s="473"/>
      <c r="VSY9" s="473"/>
      <c r="VSZ9" s="473"/>
      <c r="VTA9" s="473"/>
      <c r="VTB9" s="473"/>
      <c r="VTC9" s="473"/>
      <c r="VTD9" s="473"/>
      <c r="VTE9" s="473"/>
      <c r="VTF9" s="473"/>
      <c r="VTG9" s="473"/>
      <c r="VTH9" s="473"/>
      <c r="VTI9" s="473"/>
      <c r="VTJ9" s="473"/>
      <c r="VTK9" s="473"/>
      <c r="VTL9" s="473"/>
      <c r="VTM9" s="473"/>
      <c r="VTN9" s="473"/>
      <c r="VTO9" s="473"/>
      <c r="VTP9" s="473"/>
      <c r="VTQ9" s="473"/>
      <c r="VTR9" s="473"/>
      <c r="VTS9" s="473"/>
      <c r="VTT9" s="473"/>
      <c r="VTU9" s="473"/>
      <c r="VTV9" s="473"/>
      <c r="VTW9" s="473"/>
      <c r="VTX9" s="473"/>
      <c r="VTY9" s="473"/>
      <c r="VTZ9" s="473"/>
      <c r="VUA9" s="473"/>
      <c r="VUB9" s="473"/>
      <c r="VUC9" s="473"/>
      <c r="VUD9" s="473"/>
      <c r="VUE9" s="473"/>
      <c r="VUF9" s="473"/>
      <c r="VUG9" s="473"/>
      <c r="VUH9" s="473"/>
      <c r="VUI9" s="473"/>
      <c r="VUJ9" s="473"/>
      <c r="VUK9" s="473"/>
      <c r="VUL9" s="473"/>
      <c r="VUM9" s="473"/>
      <c r="VUN9" s="473"/>
      <c r="VUO9" s="473"/>
      <c r="VUP9" s="473"/>
      <c r="VUQ9" s="473"/>
      <c r="VUR9" s="473"/>
      <c r="VUS9" s="473"/>
      <c r="VUT9" s="473"/>
      <c r="VUU9" s="473"/>
      <c r="VUV9" s="473"/>
      <c r="VUW9" s="473"/>
      <c r="VUX9" s="473"/>
      <c r="VUY9" s="473"/>
      <c r="VUZ9" s="473"/>
      <c r="VVA9" s="473"/>
      <c r="VVB9" s="473"/>
      <c r="VVC9" s="473"/>
      <c r="VVD9" s="473"/>
      <c r="VVE9" s="473"/>
      <c r="VVF9" s="473"/>
      <c r="VVG9" s="473"/>
      <c r="VVH9" s="473"/>
      <c r="VVI9" s="473"/>
      <c r="VVJ9" s="473"/>
      <c r="VVK9" s="473"/>
      <c r="VVL9" s="473"/>
      <c r="VVM9" s="473"/>
      <c r="VVN9" s="473"/>
      <c r="VVO9" s="473"/>
      <c r="VVP9" s="473"/>
      <c r="VVQ9" s="473"/>
      <c r="VVR9" s="473"/>
      <c r="VVS9" s="473"/>
      <c r="VVT9" s="473"/>
      <c r="VVU9" s="473"/>
      <c r="VVV9" s="473"/>
      <c r="VVW9" s="473"/>
      <c r="VVX9" s="473"/>
      <c r="VVY9" s="473"/>
      <c r="VVZ9" s="473"/>
      <c r="VWA9" s="473"/>
      <c r="VWB9" s="473"/>
      <c r="VWC9" s="473"/>
      <c r="VWD9" s="473"/>
      <c r="VWE9" s="473"/>
      <c r="VWF9" s="473"/>
      <c r="VWG9" s="473"/>
      <c r="VWH9" s="473"/>
      <c r="VWI9" s="473"/>
      <c r="VWJ9" s="473"/>
      <c r="VWK9" s="473"/>
      <c r="VWL9" s="473"/>
      <c r="VWM9" s="473"/>
      <c r="VWN9" s="473"/>
      <c r="VWO9" s="473"/>
      <c r="VWP9" s="473"/>
      <c r="VWQ9" s="473"/>
      <c r="VWR9" s="473"/>
      <c r="VWS9" s="473"/>
      <c r="VWT9" s="473"/>
      <c r="VWU9" s="473"/>
      <c r="VWV9" s="473"/>
      <c r="VWW9" s="473"/>
      <c r="VWX9" s="473"/>
      <c r="VWY9" s="473"/>
      <c r="VWZ9" s="473"/>
      <c r="VXA9" s="473"/>
      <c r="VXB9" s="473"/>
      <c r="VXC9" s="473"/>
      <c r="VXD9" s="473"/>
      <c r="VXE9" s="473"/>
      <c r="VXF9" s="473"/>
      <c r="VXG9" s="473"/>
      <c r="VXH9" s="473"/>
      <c r="VXI9" s="473"/>
      <c r="VXJ9" s="473"/>
      <c r="VXK9" s="473"/>
      <c r="VXL9" s="473"/>
      <c r="VXM9" s="473"/>
      <c r="VXN9" s="473"/>
      <c r="VXO9" s="473"/>
      <c r="VXP9" s="473"/>
      <c r="VXQ9" s="473"/>
      <c r="VXR9" s="473"/>
      <c r="VXS9" s="473"/>
      <c r="VXT9" s="473"/>
      <c r="VXU9" s="473"/>
      <c r="VXV9" s="473"/>
      <c r="VXW9" s="473"/>
      <c r="VXX9" s="473"/>
      <c r="VXY9" s="473"/>
      <c r="VXZ9" s="473"/>
      <c r="VYA9" s="473"/>
      <c r="VYB9" s="473"/>
      <c r="VYC9" s="473"/>
      <c r="VYD9" s="473"/>
      <c r="VYE9" s="473"/>
      <c r="VYF9" s="473"/>
      <c r="VYG9" s="473"/>
      <c r="VYH9" s="473"/>
      <c r="VYI9" s="473"/>
      <c r="VYJ9" s="473"/>
      <c r="VYK9" s="473"/>
      <c r="VYL9" s="473"/>
      <c r="VYM9" s="473"/>
      <c r="VYN9" s="473"/>
      <c r="VYO9" s="473"/>
      <c r="VYP9" s="473"/>
      <c r="VYQ9" s="473"/>
      <c r="VYR9" s="473"/>
      <c r="VYS9" s="473"/>
      <c r="VYT9" s="473"/>
      <c r="VYU9" s="473"/>
      <c r="VYV9" s="473"/>
      <c r="VYW9" s="473"/>
      <c r="VYX9" s="473"/>
      <c r="VYY9" s="473"/>
      <c r="VYZ9" s="473"/>
      <c r="VZA9" s="473"/>
      <c r="VZB9" s="473"/>
      <c r="VZC9" s="473"/>
      <c r="VZD9" s="473"/>
      <c r="VZE9" s="473"/>
      <c r="VZF9" s="473"/>
      <c r="VZG9" s="473"/>
      <c r="VZH9" s="473"/>
      <c r="VZI9" s="473"/>
      <c r="VZJ9" s="473"/>
      <c r="VZK9" s="473"/>
      <c r="VZL9" s="473"/>
      <c r="VZM9" s="473"/>
      <c r="VZN9" s="473"/>
      <c r="VZO9" s="473"/>
      <c r="VZP9" s="473"/>
      <c r="VZQ9" s="473"/>
      <c r="VZR9" s="473"/>
      <c r="VZS9" s="473"/>
      <c r="VZT9" s="473"/>
      <c r="VZU9" s="473"/>
      <c r="VZV9" s="473"/>
      <c r="VZW9" s="473"/>
      <c r="VZX9" s="473"/>
      <c r="VZY9" s="473"/>
      <c r="VZZ9" s="473"/>
      <c r="WAA9" s="473"/>
      <c r="WAB9" s="473"/>
      <c r="WAC9" s="473"/>
      <c r="WAD9" s="473"/>
      <c r="WAE9" s="473"/>
      <c r="WAF9" s="473"/>
      <c r="WAG9" s="473"/>
      <c r="WAH9" s="473"/>
      <c r="WAI9" s="473"/>
      <c r="WAJ9" s="473"/>
      <c r="WAK9" s="473"/>
      <c r="WAL9" s="473"/>
      <c r="WAM9" s="473"/>
      <c r="WAN9" s="473"/>
      <c r="WAO9" s="473"/>
      <c r="WAP9" s="473"/>
      <c r="WAQ9" s="473"/>
      <c r="WAR9" s="473"/>
      <c r="WAS9" s="473"/>
      <c r="WAT9" s="473"/>
      <c r="WAU9" s="473"/>
      <c r="WAV9" s="473"/>
      <c r="WAW9" s="473"/>
      <c r="WAX9" s="473"/>
      <c r="WAY9" s="473"/>
      <c r="WAZ9" s="473"/>
      <c r="WBA9" s="473"/>
      <c r="WBB9" s="473"/>
      <c r="WBC9" s="473"/>
      <c r="WBD9" s="473"/>
      <c r="WBE9" s="473"/>
      <c r="WBF9" s="473"/>
      <c r="WBG9" s="473"/>
      <c r="WBH9" s="473"/>
      <c r="WBI9" s="473"/>
      <c r="WBJ9" s="473"/>
      <c r="WBK9" s="473"/>
      <c r="WBL9" s="473"/>
      <c r="WBM9" s="473"/>
      <c r="WBN9" s="473"/>
      <c r="WBO9" s="473"/>
      <c r="WBP9" s="473"/>
      <c r="WBQ9" s="473"/>
      <c r="WBR9" s="473"/>
      <c r="WBS9" s="473"/>
      <c r="WBT9" s="473"/>
      <c r="WBU9" s="473"/>
      <c r="WBV9" s="473"/>
      <c r="WBW9" s="473"/>
      <c r="WBX9" s="473"/>
      <c r="WBY9" s="473"/>
      <c r="WBZ9" s="473"/>
      <c r="WCA9" s="473"/>
      <c r="WCB9" s="473"/>
      <c r="WCC9" s="473"/>
      <c r="WCD9" s="473"/>
      <c r="WCE9" s="473"/>
      <c r="WCF9" s="473"/>
      <c r="WCG9" s="473"/>
      <c r="WCH9" s="473"/>
      <c r="WCI9" s="473"/>
      <c r="WCJ9" s="473"/>
      <c r="WCK9" s="473"/>
      <c r="WCL9" s="473"/>
      <c r="WCM9" s="473"/>
      <c r="WCN9" s="473"/>
      <c r="WCO9" s="473"/>
      <c r="WCP9" s="473"/>
      <c r="WCQ9" s="473"/>
      <c r="WCR9" s="473"/>
      <c r="WCS9" s="473"/>
      <c r="WCT9" s="473"/>
      <c r="WCU9" s="473"/>
      <c r="WCV9" s="473"/>
      <c r="WCW9" s="473"/>
      <c r="WCX9" s="473"/>
      <c r="WCY9" s="473"/>
      <c r="WCZ9" s="473"/>
      <c r="WDA9" s="473"/>
      <c r="WDB9" s="473"/>
      <c r="WDC9" s="473"/>
      <c r="WDD9" s="473"/>
      <c r="WDE9" s="473"/>
      <c r="WDF9" s="473"/>
      <c r="WDG9" s="473"/>
      <c r="WDH9" s="473"/>
      <c r="WDI9" s="473"/>
      <c r="WDJ9" s="473"/>
      <c r="WDK9" s="473"/>
      <c r="WDL9" s="473"/>
      <c r="WDM9" s="473"/>
      <c r="WDN9" s="473"/>
      <c r="WDO9" s="473"/>
      <c r="WDP9" s="473"/>
      <c r="WDQ9" s="473"/>
      <c r="WDR9" s="473"/>
      <c r="WDS9" s="473"/>
      <c r="WDT9" s="473"/>
      <c r="WDU9" s="473"/>
      <c r="WDV9" s="473"/>
      <c r="WDW9" s="473"/>
      <c r="WDX9" s="473"/>
      <c r="WDY9" s="473"/>
      <c r="WDZ9" s="473"/>
      <c r="WEA9" s="473"/>
      <c r="WEB9" s="473"/>
      <c r="WEC9" s="473"/>
      <c r="WED9" s="473"/>
      <c r="WEE9" s="473"/>
      <c r="WEF9" s="473"/>
      <c r="WEG9" s="473"/>
      <c r="WEH9" s="473"/>
      <c r="WEI9" s="473"/>
      <c r="WEJ9" s="473"/>
      <c r="WEK9" s="473"/>
      <c r="WEL9" s="473"/>
      <c r="WEM9" s="473"/>
      <c r="WEN9" s="473"/>
      <c r="WEO9" s="473"/>
      <c r="WEP9" s="473"/>
      <c r="WEQ9" s="473"/>
      <c r="WER9" s="473"/>
      <c r="WES9" s="473"/>
      <c r="WET9" s="473"/>
      <c r="WEU9" s="473"/>
      <c r="WEV9" s="473"/>
      <c r="WEW9" s="473"/>
      <c r="WEX9" s="473"/>
      <c r="WEY9" s="473"/>
      <c r="WEZ9" s="473"/>
      <c r="WFA9" s="473"/>
      <c r="WFB9" s="473"/>
      <c r="WFC9" s="473"/>
      <c r="WFD9" s="473"/>
      <c r="WFE9" s="473"/>
      <c r="WFF9" s="473"/>
      <c r="WFG9" s="473"/>
      <c r="WFH9" s="473"/>
      <c r="WFI9" s="473"/>
      <c r="WFJ9" s="473"/>
      <c r="WFK9" s="473"/>
      <c r="WFL9" s="473"/>
      <c r="WFM9" s="473"/>
      <c r="WFN9" s="473"/>
      <c r="WFO9" s="473"/>
      <c r="WFP9" s="473"/>
      <c r="WFQ9" s="473"/>
      <c r="WFR9" s="473"/>
      <c r="WFS9" s="473"/>
      <c r="WFT9" s="473"/>
      <c r="WFU9" s="473"/>
      <c r="WFV9" s="473"/>
      <c r="WFW9" s="473"/>
      <c r="WFX9" s="473"/>
      <c r="WFY9" s="473"/>
      <c r="WFZ9" s="473"/>
      <c r="WGA9" s="473"/>
      <c r="WGB9" s="473"/>
      <c r="WGC9" s="473"/>
      <c r="WGD9" s="473"/>
      <c r="WGE9" s="473"/>
      <c r="WGF9" s="473"/>
      <c r="WGG9" s="473"/>
      <c r="WGH9" s="473"/>
      <c r="WGI9" s="473"/>
      <c r="WGJ9" s="473"/>
      <c r="WGK9" s="473"/>
      <c r="WGL9" s="473"/>
      <c r="WGM9" s="473"/>
      <c r="WGN9" s="473"/>
      <c r="WGO9" s="473"/>
      <c r="WGP9" s="473"/>
      <c r="WGQ9" s="473"/>
      <c r="WGR9" s="473"/>
      <c r="WGS9" s="473"/>
      <c r="WGT9" s="473"/>
      <c r="WGU9" s="473"/>
      <c r="WGV9" s="473"/>
      <c r="WGW9" s="473"/>
      <c r="WGX9" s="473"/>
      <c r="WGY9" s="473"/>
      <c r="WGZ9" s="473"/>
      <c r="WHA9" s="473"/>
      <c r="WHB9" s="473"/>
      <c r="WHC9" s="473"/>
      <c r="WHD9" s="473"/>
      <c r="WHE9" s="473"/>
      <c r="WHF9" s="473"/>
      <c r="WHG9" s="473"/>
      <c r="WHH9" s="473"/>
      <c r="WHI9" s="473"/>
      <c r="WHJ9" s="473"/>
      <c r="WHK9" s="473"/>
      <c r="WHL9" s="473"/>
      <c r="WHM9" s="473"/>
      <c r="WHN9" s="473"/>
      <c r="WHO9" s="473"/>
      <c r="WHP9" s="473"/>
      <c r="WHQ9" s="473"/>
      <c r="WHR9" s="473"/>
      <c r="WHS9" s="473"/>
      <c r="WHT9" s="473"/>
      <c r="WHU9" s="473"/>
      <c r="WHV9" s="473"/>
      <c r="WHW9" s="473"/>
      <c r="WHX9" s="473"/>
      <c r="WHY9" s="473"/>
      <c r="WHZ9" s="473"/>
      <c r="WIA9" s="473"/>
      <c r="WIB9" s="473"/>
      <c r="WIC9" s="473"/>
      <c r="WID9" s="473"/>
      <c r="WIE9" s="473"/>
      <c r="WIF9" s="473"/>
      <c r="WIG9" s="473"/>
      <c r="WIH9" s="473"/>
      <c r="WII9" s="473"/>
      <c r="WIJ9" s="473"/>
      <c r="WIK9" s="473"/>
      <c r="WIL9" s="473"/>
      <c r="WIM9" s="473"/>
      <c r="WIN9" s="473"/>
      <c r="WIO9" s="473"/>
      <c r="WIP9" s="473"/>
      <c r="WIQ9" s="473"/>
      <c r="WIR9" s="473"/>
      <c r="WIS9" s="473"/>
      <c r="WIT9" s="473"/>
      <c r="WIU9" s="473"/>
      <c r="WIV9" s="473"/>
      <c r="WIW9" s="473"/>
      <c r="WIX9" s="473"/>
      <c r="WIY9" s="473"/>
      <c r="WIZ9" s="473"/>
      <c r="WJA9" s="473"/>
      <c r="WJB9" s="473"/>
      <c r="WJC9" s="473"/>
      <c r="WJD9" s="473"/>
      <c r="WJE9" s="473"/>
      <c r="WJF9" s="473"/>
      <c r="WJG9" s="473"/>
      <c r="WJH9" s="473"/>
      <c r="WJI9" s="473"/>
      <c r="WJJ9" s="473"/>
      <c r="WJK9" s="473"/>
      <c r="WJL9" s="473"/>
      <c r="WJM9" s="473"/>
      <c r="WJN9" s="473"/>
      <c r="WJO9" s="473"/>
      <c r="WJP9" s="473"/>
      <c r="WJQ9" s="473"/>
      <c r="WJR9" s="473"/>
      <c r="WJS9" s="473"/>
      <c r="WJT9" s="473"/>
      <c r="WJU9" s="473"/>
      <c r="WJV9" s="473"/>
      <c r="WJW9" s="473"/>
      <c r="WJX9" s="473"/>
      <c r="WJY9" s="473"/>
      <c r="WJZ9" s="473"/>
      <c r="WKA9" s="473"/>
      <c r="WKB9" s="473"/>
      <c r="WKC9" s="473"/>
      <c r="WKD9" s="473"/>
      <c r="WKE9" s="473"/>
      <c r="WKF9" s="473"/>
      <c r="WKG9" s="473"/>
      <c r="WKH9" s="473"/>
      <c r="WKI9" s="473"/>
      <c r="WKJ9" s="473"/>
      <c r="WKK9" s="473"/>
      <c r="WKL9" s="473"/>
      <c r="WKM9" s="473"/>
      <c r="WKN9" s="473"/>
      <c r="WKO9" s="473"/>
      <c r="WKP9" s="473"/>
      <c r="WKQ9" s="473"/>
      <c r="WKR9" s="473"/>
      <c r="WKS9" s="473"/>
      <c r="WKT9" s="473"/>
      <c r="WKU9" s="473"/>
      <c r="WKV9" s="473"/>
      <c r="WKW9" s="473"/>
      <c r="WKX9" s="473"/>
      <c r="WKY9" s="473"/>
      <c r="WKZ9" s="473"/>
      <c r="WLA9" s="473"/>
      <c r="WLB9" s="473"/>
      <c r="WLC9" s="473"/>
      <c r="WLD9" s="473"/>
      <c r="WLE9" s="473"/>
      <c r="WLF9" s="473"/>
      <c r="WLG9" s="473"/>
      <c r="WLH9" s="473"/>
      <c r="WLI9" s="473"/>
      <c r="WLJ9" s="473"/>
      <c r="WLK9" s="473"/>
      <c r="WLL9" s="473"/>
      <c r="WLM9" s="473"/>
      <c r="WLN9" s="473"/>
      <c r="WLO9" s="473"/>
      <c r="WLP9" s="473"/>
      <c r="WLQ9" s="473"/>
      <c r="WLR9" s="473"/>
      <c r="WLS9" s="473"/>
      <c r="WLT9" s="473"/>
      <c r="WLU9" s="473"/>
      <c r="WLV9" s="473"/>
      <c r="WLW9" s="473"/>
      <c r="WLX9" s="473"/>
      <c r="WLY9" s="473"/>
      <c r="WLZ9" s="473"/>
      <c r="WMA9" s="473"/>
      <c r="WMB9" s="473"/>
      <c r="WMC9" s="473"/>
      <c r="WMD9" s="473"/>
      <c r="WME9" s="473"/>
      <c r="WMF9" s="473"/>
      <c r="WMG9" s="473"/>
      <c r="WMH9" s="473"/>
      <c r="WMI9" s="473"/>
      <c r="WMJ9" s="473"/>
      <c r="WMK9" s="473"/>
      <c r="WML9" s="473"/>
      <c r="WMM9" s="473"/>
      <c r="WMN9" s="473"/>
      <c r="WMO9" s="473"/>
      <c r="WMP9" s="473"/>
      <c r="WMQ9" s="473"/>
      <c r="WMR9" s="473"/>
      <c r="WMS9" s="473"/>
      <c r="WMT9" s="473"/>
      <c r="WMU9" s="473"/>
      <c r="WMV9" s="473"/>
      <c r="WMW9" s="473"/>
      <c r="WMX9" s="473"/>
      <c r="WMY9" s="473"/>
      <c r="WMZ9" s="473"/>
      <c r="WNA9" s="473"/>
      <c r="WNB9" s="473"/>
      <c r="WNC9" s="473"/>
      <c r="WND9" s="473"/>
      <c r="WNE9" s="473"/>
      <c r="WNF9" s="473"/>
      <c r="WNG9" s="473"/>
      <c r="WNH9" s="473"/>
      <c r="WNI9" s="473"/>
      <c r="WNJ9" s="473"/>
      <c r="WNK9" s="473"/>
      <c r="WNL9" s="473"/>
      <c r="WNM9" s="473"/>
      <c r="WNN9" s="473"/>
      <c r="WNO9" s="473"/>
      <c r="WNP9" s="473"/>
      <c r="WNQ9" s="473"/>
      <c r="WNR9" s="473"/>
      <c r="WNS9" s="473"/>
      <c r="WNT9" s="473"/>
      <c r="WNU9" s="473"/>
      <c r="WNV9" s="473"/>
      <c r="WNW9" s="473"/>
      <c r="WNX9" s="473"/>
      <c r="WNY9" s="473"/>
      <c r="WNZ9" s="473"/>
      <c r="WOA9" s="473"/>
      <c r="WOB9" s="473"/>
      <c r="WOC9" s="473"/>
      <c r="WOD9" s="473"/>
      <c r="WOE9" s="473"/>
      <c r="WOF9" s="473"/>
      <c r="WOG9" s="473"/>
      <c r="WOH9" s="473"/>
      <c r="WOI9" s="473"/>
      <c r="WOJ9" s="473"/>
      <c r="WOK9" s="473"/>
      <c r="WOL9" s="473"/>
      <c r="WOM9" s="473"/>
      <c r="WON9" s="473"/>
      <c r="WOO9" s="473"/>
      <c r="WOP9" s="473"/>
      <c r="WOQ9" s="473"/>
      <c r="WOR9" s="473"/>
      <c r="WOS9" s="473"/>
      <c r="WOT9" s="473"/>
      <c r="WOU9" s="473"/>
      <c r="WOV9" s="473"/>
      <c r="WOW9" s="473"/>
      <c r="WOX9" s="473"/>
      <c r="WOY9" s="473"/>
      <c r="WOZ9" s="473"/>
      <c r="WPA9" s="473"/>
      <c r="WPB9" s="473"/>
      <c r="WPC9" s="473"/>
      <c r="WPD9" s="473"/>
      <c r="WPE9" s="473"/>
      <c r="WPF9" s="473"/>
      <c r="WPG9" s="473"/>
      <c r="WPH9" s="473"/>
      <c r="WPI9" s="473"/>
      <c r="WPJ9" s="473"/>
      <c r="WPK9" s="473"/>
      <c r="WPL9" s="473"/>
      <c r="WPM9" s="473"/>
      <c r="WPN9" s="473"/>
      <c r="WPO9" s="473"/>
      <c r="WPP9" s="473"/>
      <c r="WPQ9" s="473"/>
      <c r="WPR9" s="473"/>
      <c r="WPS9" s="473"/>
      <c r="WPT9" s="473"/>
      <c r="WPU9" s="473"/>
      <c r="WPV9" s="473"/>
      <c r="WPW9" s="473"/>
      <c r="WPX9" s="473"/>
      <c r="WPY9" s="473"/>
      <c r="WPZ9" s="473"/>
      <c r="WQA9" s="473"/>
      <c r="WQB9" s="473"/>
      <c r="WQC9" s="473"/>
      <c r="WQD9" s="473"/>
      <c r="WQE9" s="473"/>
      <c r="WQF9" s="473"/>
      <c r="WQG9" s="473"/>
      <c r="WQH9" s="473"/>
      <c r="WQI9" s="473"/>
      <c r="WQJ9" s="473"/>
      <c r="WQK9" s="473"/>
      <c r="WQL9" s="473"/>
      <c r="WQM9" s="473"/>
      <c r="WQN9" s="473"/>
      <c r="WQO9" s="473"/>
      <c r="WQP9" s="473"/>
      <c r="WQQ9" s="473"/>
      <c r="WQR9" s="473"/>
      <c r="WQS9" s="473"/>
      <c r="WQT9" s="473"/>
      <c r="WQU9" s="473"/>
      <c r="WQV9" s="473"/>
      <c r="WQW9" s="473"/>
      <c r="WQX9" s="473"/>
      <c r="WQY9" s="473"/>
      <c r="WQZ9" s="473"/>
      <c r="WRA9" s="473"/>
      <c r="WRB9" s="473"/>
      <c r="WRC9" s="473"/>
      <c r="WRD9" s="473"/>
      <c r="WRE9" s="473"/>
      <c r="WRF9" s="473"/>
      <c r="WRG9" s="473"/>
      <c r="WRH9" s="473"/>
      <c r="WRI9" s="473"/>
      <c r="WRJ9" s="473"/>
      <c r="WRK9" s="473"/>
      <c r="WRL9" s="473"/>
      <c r="WRM9" s="473"/>
      <c r="WRN9" s="473"/>
      <c r="WRO9" s="473"/>
      <c r="WRP9" s="473"/>
      <c r="WRQ9" s="473"/>
      <c r="WRR9" s="473"/>
      <c r="WRS9" s="473"/>
      <c r="WRT9" s="473"/>
      <c r="WRU9" s="473"/>
      <c r="WRV9" s="473"/>
      <c r="WRW9" s="473"/>
      <c r="WRX9" s="473"/>
      <c r="WRY9" s="473"/>
      <c r="WRZ9" s="473"/>
      <c r="WSA9" s="473"/>
      <c r="WSB9" s="473"/>
      <c r="WSC9" s="473"/>
      <c r="WSD9" s="473"/>
      <c r="WSE9" s="473"/>
      <c r="WSF9" s="473"/>
      <c r="WSG9" s="473"/>
      <c r="WSH9" s="473"/>
      <c r="WSI9" s="473"/>
      <c r="WSJ9" s="473"/>
      <c r="WSK9" s="473"/>
      <c r="WSL9" s="473"/>
      <c r="WSM9" s="473"/>
      <c r="WSN9" s="473"/>
      <c r="WSO9" s="473"/>
      <c r="WSP9" s="473"/>
      <c r="WSQ9" s="473"/>
      <c r="WSR9" s="473"/>
      <c r="WSS9" s="473"/>
      <c r="WST9" s="473"/>
      <c r="WSU9" s="473"/>
      <c r="WSV9" s="473"/>
      <c r="WSW9" s="473"/>
      <c r="WSX9" s="473"/>
      <c r="WSY9" s="473"/>
      <c r="WSZ9" s="473"/>
      <c r="WTA9" s="473"/>
      <c r="WTB9" s="473"/>
      <c r="WTC9" s="473"/>
      <c r="WTD9" s="473"/>
      <c r="WTE9" s="473"/>
      <c r="WTF9" s="473"/>
      <c r="WTG9" s="473"/>
      <c r="WTH9" s="473"/>
      <c r="WTI9" s="473"/>
      <c r="WTJ9" s="473"/>
      <c r="WTK9" s="473"/>
      <c r="WTL9" s="473"/>
      <c r="WTM9" s="473"/>
      <c r="WTN9" s="473"/>
      <c r="WTO9" s="473"/>
      <c r="WTP9" s="473"/>
      <c r="WTQ9" s="473"/>
      <c r="WTR9" s="473"/>
      <c r="WTS9" s="473"/>
      <c r="WTT9" s="473"/>
      <c r="WTU9" s="473"/>
      <c r="WTV9" s="473"/>
      <c r="WTW9" s="473"/>
      <c r="WTX9" s="473"/>
      <c r="WTY9" s="473"/>
      <c r="WTZ9" s="473"/>
      <c r="WUA9" s="473"/>
      <c r="WUB9" s="473"/>
      <c r="WUC9" s="473"/>
      <c r="WUD9" s="473"/>
      <c r="WUE9" s="473"/>
      <c r="WUF9" s="473"/>
      <c r="WUG9" s="473"/>
      <c r="WUH9" s="473"/>
      <c r="WUI9" s="473"/>
      <c r="WUJ9" s="473"/>
      <c r="WUK9" s="473"/>
      <c r="WUL9" s="473"/>
      <c r="WUM9" s="473"/>
      <c r="WUN9" s="473"/>
      <c r="WUO9" s="473"/>
      <c r="WUP9" s="473"/>
      <c r="WUQ9" s="473"/>
      <c r="WUR9" s="473"/>
      <c r="WUS9" s="473"/>
      <c r="WUT9" s="473"/>
      <c r="WUU9" s="473"/>
      <c r="WUV9" s="473"/>
      <c r="WUW9" s="473"/>
      <c r="WUX9" s="473"/>
      <c r="WUY9" s="473"/>
      <c r="WUZ9" s="473"/>
      <c r="WVA9" s="473"/>
      <c r="WVB9" s="473"/>
      <c r="WVC9" s="473"/>
      <c r="WVD9" s="473"/>
      <c r="WVE9" s="473"/>
      <c r="WVF9" s="473"/>
      <c r="WVG9" s="473"/>
      <c r="WVH9" s="473"/>
      <c r="WVI9" s="473"/>
      <c r="WVJ9" s="473"/>
      <c r="WVK9" s="473"/>
      <c r="WVL9" s="473"/>
      <c r="WVM9" s="473"/>
      <c r="WVN9" s="473"/>
      <c r="WVO9" s="473"/>
      <c r="WVP9" s="473"/>
      <c r="WVQ9" s="473"/>
      <c r="WVR9" s="473"/>
      <c r="WVS9" s="473"/>
      <c r="WVT9" s="473"/>
      <c r="WVU9" s="473"/>
      <c r="WVV9" s="473"/>
      <c r="WVW9" s="473"/>
      <c r="WVX9" s="473"/>
      <c r="WVY9" s="473"/>
      <c r="WVZ9" s="473"/>
      <c r="WWA9" s="473"/>
      <c r="WWB9" s="473"/>
      <c r="WWC9" s="473"/>
      <c r="WWD9" s="473"/>
      <c r="WWE9" s="473"/>
      <c r="WWF9" s="473"/>
      <c r="WWG9" s="473"/>
      <c r="WWH9" s="473"/>
      <c r="WWI9" s="473"/>
      <c r="WWJ9" s="473"/>
      <c r="WWK9" s="473"/>
      <c r="WWL9" s="473"/>
      <c r="WWM9" s="473"/>
      <c r="WWN9" s="473"/>
      <c r="WWO9" s="473"/>
      <c r="WWP9" s="473"/>
      <c r="WWQ9" s="473"/>
      <c r="WWR9" s="473"/>
      <c r="WWS9" s="473"/>
      <c r="WWT9" s="473"/>
      <c r="WWU9" s="473"/>
      <c r="WWV9" s="473"/>
      <c r="WWW9" s="473"/>
      <c r="WWX9" s="473"/>
      <c r="WWY9" s="473"/>
      <c r="WWZ9" s="473"/>
      <c r="WXA9" s="473"/>
      <c r="WXB9" s="473"/>
      <c r="WXC9" s="473"/>
      <c r="WXD9" s="473"/>
      <c r="WXE9" s="473"/>
      <c r="WXF9" s="473"/>
      <c r="WXG9" s="473"/>
      <c r="WXH9" s="473"/>
      <c r="WXI9" s="473"/>
      <c r="WXJ9" s="473"/>
      <c r="WXK9" s="473"/>
      <c r="WXL9" s="473"/>
      <c r="WXM9" s="473"/>
      <c r="WXN9" s="473"/>
      <c r="WXO9" s="473"/>
      <c r="WXP9" s="473"/>
      <c r="WXQ9" s="473"/>
      <c r="WXR9" s="473"/>
      <c r="WXS9" s="473"/>
      <c r="WXT9" s="473"/>
      <c r="WXU9" s="473"/>
      <c r="WXV9" s="473"/>
      <c r="WXW9" s="473"/>
      <c r="WXX9" s="473"/>
      <c r="WXY9" s="473"/>
      <c r="WXZ9" s="473"/>
      <c r="WYA9" s="473"/>
      <c r="WYB9" s="473"/>
      <c r="WYC9" s="473"/>
      <c r="WYD9" s="473"/>
      <c r="WYE9" s="473"/>
      <c r="WYF9" s="473"/>
      <c r="WYG9" s="473"/>
      <c r="WYH9" s="473"/>
      <c r="WYI9" s="473"/>
      <c r="WYJ9" s="473"/>
      <c r="WYK9" s="473"/>
      <c r="WYL9" s="473"/>
      <c r="WYM9" s="473"/>
      <c r="WYN9" s="473"/>
      <c r="WYO9" s="473"/>
      <c r="WYP9" s="473"/>
      <c r="WYQ9" s="473"/>
      <c r="WYR9" s="473"/>
      <c r="WYS9" s="473"/>
      <c r="WYT9" s="473"/>
      <c r="WYU9" s="473"/>
      <c r="WYV9" s="473"/>
      <c r="WYW9" s="473"/>
      <c r="WYX9" s="473"/>
      <c r="WYY9" s="473"/>
      <c r="WYZ9" s="473"/>
      <c r="WZA9" s="473"/>
      <c r="WZB9" s="473"/>
      <c r="WZC9" s="473"/>
      <c r="WZD9" s="473"/>
      <c r="WZE9" s="473"/>
      <c r="WZF9" s="473"/>
      <c r="WZG9" s="473"/>
      <c r="WZH9" s="473"/>
      <c r="WZI9" s="473"/>
      <c r="WZJ9" s="473"/>
      <c r="WZK9" s="473"/>
      <c r="WZL9" s="473"/>
      <c r="WZM9" s="473"/>
      <c r="WZN9" s="473"/>
      <c r="WZO9" s="473"/>
      <c r="WZP9" s="473"/>
      <c r="WZQ9" s="473"/>
      <c r="WZR9" s="473"/>
      <c r="WZS9" s="473"/>
      <c r="WZT9" s="473"/>
      <c r="WZU9" s="473"/>
      <c r="WZV9" s="473"/>
      <c r="WZW9" s="473"/>
      <c r="WZX9" s="473"/>
      <c r="WZY9" s="473"/>
      <c r="WZZ9" s="473"/>
      <c r="XAA9" s="473"/>
      <c r="XAB9" s="473"/>
      <c r="XAC9" s="473"/>
      <c r="XAD9" s="473"/>
      <c r="XAE9" s="473"/>
      <c r="XAF9" s="473"/>
      <c r="XAG9" s="473"/>
      <c r="XAH9" s="473"/>
      <c r="XAI9" s="473"/>
      <c r="XAJ9" s="473"/>
      <c r="XAK9" s="473"/>
      <c r="XAL9" s="473"/>
      <c r="XAM9" s="473"/>
      <c r="XAN9" s="473"/>
      <c r="XAO9" s="473"/>
      <c r="XAP9" s="473"/>
      <c r="XAQ9" s="473"/>
      <c r="XAR9" s="473"/>
      <c r="XAS9" s="473"/>
      <c r="XAT9" s="473"/>
      <c r="XAU9" s="473"/>
      <c r="XAV9" s="473"/>
      <c r="XAW9" s="473"/>
      <c r="XAX9" s="473"/>
      <c r="XAY9" s="473"/>
      <c r="XAZ9" s="473"/>
      <c r="XBA9" s="473"/>
      <c r="XBB9" s="473"/>
      <c r="XBC9" s="473"/>
      <c r="XBD9" s="473"/>
      <c r="XBE9" s="473"/>
      <c r="XBF9" s="473"/>
      <c r="XBG9" s="473"/>
      <c r="XBH9" s="473"/>
      <c r="XBI9" s="473"/>
      <c r="XBJ9" s="473"/>
      <c r="XBK9" s="473"/>
      <c r="XBL9" s="473"/>
      <c r="XBM9" s="473"/>
      <c r="XBN9" s="473"/>
      <c r="XBO9" s="473"/>
      <c r="XBP9" s="473"/>
      <c r="XBQ9" s="473"/>
      <c r="XBR9" s="473"/>
      <c r="XBS9" s="473"/>
      <c r="XBT9" s="473"/>
      <c r="XBU9" s="473"/>
      <c r="XBV9" s="473"/>
      <c r="XBW9" s="473"/>
      <c r="XBX9" s="473"/>
      <c r="XBY9" s="473"/>
      <c r="XBZ9" s="473"/>
      <c r="XCA9" s="473"/>
      <c r="XCB9" s="473"/>
      <c r="XCC9" s="473"/>
      <c r="XCD9" s="473"/>
      <c r="XCE9" s="473"/>
      <c r="XCF9" s="473"/>
      <c r="XCG9" s="473"/>
      <c r="XCH9" s="473"/>
      <c r="XCI9" s="473"/>
      <c r="XCJ9" s="473"/>
      <c r="XCK9" s="473"/>
      <c r="XCL9" s="473"/>
      <c r="XCM9" s="473"/>
      <c r="XCN9" s="473"/>
      <c r="XCO9" s="473"/>
      <c r="XCP9" s="473"/>
      <c r="XCQ9" s="473"/>
      <c r="XCR9" s="473"/>
      <c r="XCS9" s="473"/>
      <c r="XCT9" s="473"/>
      <c r="XCU9" s="473"/>
      <c r="XCV9" s="473"/>
      <c r="XCW9" s="473"/>
      <c r="XCX9" s="473"/>
      <c r="XCY9" s="473"/>
      <c r="XCZ9" s="473"/>
      <c r="XDA9" s="473"/>
      <c r="XDB9" s="473"/>
      <c r="XDC9" s="473"/>
      <c r="XDD9" s="473"/>
      <c r="XDE9" s="473"/>
      <c r="XDF9" s="473"/>
      <c r="XDG9" s="473"/>
      <c r="XDH9" s="473"/>
      <c r="XDI9" s="473"/>
      <c r="XDJ9" s="473"/>
      <c r="XDK9" s="473"/>
      <c r="XDL9" s="473"/>
      <c r="XDM9" s="473"/>
      <c r="XDN9" s="473"/>
      <c r="XDO9" s="473"/>
      <c r="XDP9" s="473"/>
      <c r="XDQ9" s="473"/>
      <c r="XDR9" s="473"/>
      <c r="XDS9" s="473"/>
      <c r="XDT9" s="473"/>
      <c r="XDU9" s="473"/>
      <c r="XDV9" s="473"/>
      <c r="XDW9" s="473"/>
      <c r="XDX9" s="473"/>
      <c r="XDY9" s="473"/>
      <c r="XDZ9" s="473"/>
      <c r="XEA9" s="473"/>
      <c r="XEB9" s="473"/>
      <c r="XEC9" s="473"/>
      <c r="XED9" s="473"/>
      <c r="XEE9" s="473"/>
      <c r="XEF9" s="473"/>
      <c r="XEG9" s="473"/>
      <c r="XEH9" s="473"/>
      <c r="XEI9" s="473"/>
      <c r="XEJ9" s="473"/>
      <c r="XEK9" s="473"/>
      <c r="XEL9" s="473"/>
      <c r="XEM9" s="473"/>
      <c r="XEN9" s="473"/>
      <c r="XEO9" s="473"/>
      <c r="XEP9" s="473"/>
      <c r="XEQ9" s="473"/>
      <c r="XER9" s="473"/>
      <c r="XES9" s="473"/>
      <c r="XET9" s="473"/>
      <c r="XEU9" s="473"/>
      <c r="XEV9" s="473"/>
      <c r="XEW9" s="473"/>
      <c r="XEX9" s="473"/>
      <c r="XEY9" s="473"/>
      <c r="XEZ9" s="473"/>
      <c r="XFA9" s="473"/>
      <c r="XFB9" s="473"/>
      <c r="XFC9" s="473"/>
      <c r="XFD9" s="473"/>
    </row>
    <row r="10" spans="1:16384" x14ac:dyDescent="0.2">
      <c r="A10" s="473"/>
      <c r="B10" s="473"/>
      <c r="C10" s="473"/>
      <c r="D10" s="473"/>
      <c r="E10" s="473"/>
      <c r="F10" s="473"/>
      <c r="G10" s="473"/>
      <c r="H10" s="473"/>
      <c r="I10" s="473"/>
      <c r="J10" s="473"/>
      <c r="K10" s="473"/>
      <c r="L10" s="473"/>
      <c r="M10" s="473"/>
      <c r="N10" s="473"/>
      <c r="O10" s="473"/>
      <c r="P10" s="473"/>
      <c r="Q10" s="473"/>
      <c r="R10" s="473"/>
      <c r="S10" s="473"/>
      <c r="T10" s="473"/>
      <c r="U10" s="473"/>
      <c r="V10" s="473"/>
      <c r="W10" s="473"/>
      <c r="X10" s="473"/>
      <c r="Y10" s="473"/>
      <c r="Z10" s="473"/>
      <c r="AA10" s="473"/>
      <c r="AB10" s="473"/>
      <c r="AC10" s="473"/>
      <c r="AD10" s="473"/>
      <c r="AE10" s="473"/>
      <c r="AF10" s="473"/>
      <c r="AG10" s="473"/>
      <c r="AH10" s="473"/>
      <c r="AI10" s="473"/>
      <c r="AJ10" s="473"/>
      <c r="AK10" s="473"/>
      <c r="AL10" s="473"/>
      <c r="AM10" s="473"/>
      <c r="AN10" s="473"/>
      <c r="AO10" s="473"/>
      <c r="AP10" s="473"/>
      <c r="AQ10" s="473"/>
      <c r="AR10" s="473"/>
      <c r="AS10" s="473"/>
      <c r="AT10" s="473"/>
      <c r="AU10" s="473"/>
      <c r="AV10" s="473"/>
      <c r="AW10" s="473"/>
      <c r="AX10" s="473"/>
      <c r="AY10" s="473"/>
      <c r="AZ10" s="473"/>
      <c r="BA10" s="473"/>
      <c r="BB10" s="473"/>
      <c r="BC10" s="473"/>
      <c r="BD10" s="473"/>
      <c r="BE10" s="473"/>
      <c r="BF10" s="473"/>
      <c r="BG10" s="473"/>
      <c r="BH10" s="473"/>
      <c r="BI10" s="473"/>
      <c r="BJ10" s="473"/>
      <c r="BK10" s="473"/>
      <c r="BL10" s="473"/>
      <c r="BM10" s="473"/>
      <c r="BN10" s="473"/>
      <c r="BO10" s="473"/>
      <c r="BP10" s="473"/>
      <c r="BQ10" s="473"/>
      <c r="BR10" s="473"/>
      <c r="BS10" s="473"/>
      <c r="BT10" s="473"/>
      <c r="BU10" s="473"/>
      <c r="BV10" s="473"/>
      <c r="BW10" s="473"/>
      <c r="BX10" s="473"/>
      <c r="BY10" s="473"/>
      <c r="BZ10" s="473"/>
      <c r="CA10" s="473"/>
      <c r="CB10" s="473"/>
      <c r="CC10" s="473"/>
      <c r="CD10" s="473"/>
      <c r="CE10" s="473"/>
      <c r="CF10" s="473"/>
      <c r="CG10" s="473"/>
      <c r="CH10" s="473"/>
      <c r="CI10" s="473"/>
      <c r="CJ10" s="473"/>
      <c r="CK10" s="473"/>
      <c r="CL10" s="473"/>
      <c r="CM10" s="473"/>
      <c r="CN10" s="473"/>
      <c r="CO10" s="473"/>
      <c r="CP10" s="473"/>
      <c r="CQ10" s="473"/>
      <c r="CR10" s="473"/>
      <c r="CS10" s="473"/>
      <c r="CT10" s="473"/>
      <c r="CU10" s="473"/>
      <c r="CV10" s="473"/>
      <c r="CW10" s="473"/>
      <c r="CX10" s="473"/>
      <c r="CY10" s="473"/>
      <c r="CZ10" s="473"/>
      <c r="DA10" s="473"/>
      <c r="DB10" s="473"/>
      <c r="DC10" s="473"/>
      <c r="DD10" s="473"/>
      <c r="DE10" s="473"/>
      <c r="DF10" s="473"/>
      <c r="DG10" s="473"/>
      <c r="DH10" s="473"/>
      <c r="DI10" s="473"/>
      <c r="DJ10" s="473"/>
      <c r="DK10" s="473"/>
      <c r="DL10" s="473"/>
      <c r="DM10" s="473"/>
      <c r="DN10" s="473"/>
      <c r="DO10" s="473"/>
      <c r="DP10" s="473"/>
      <c r="DQ10" s="473"/>
      <c r="DR10" s="473"/>
      <c r="DS10" s="473"/>
      <c r="DT10" s="473"/>
      <c r="DU10" s="473"/>
      <c r="DV10" s="473"/>
      <c r="DW10" s="473"/>
      <c r="DX10" s="473"/>
      <c r="DY10" s="473"/>
      <c r="DZ10" s="473"/>
      <c r="EA10" s="473"/>
      <c r="EB10" s="473"/>
      <c r="EC10" s="473"/>
      <c r="ED10" s="473"/>
      <c r="EE10" s="473"/>
      <c r="EF10" s="473"/>
      <c r="EG10" s="473"/>
      <c r="EH10" s="473"/>
      <c r="EI10" s="473"/>
      <c r="EJ10" s="473"/>
      <c r="EK10" s="473"/>
      <c r="EL10" s="473"/>
      <c r="EM10" s="473"/>
      <c r="EN10" s="473"/>
      <c r="EO10" s="473"/>
      <c r="EP10" s="473"/>
      <c r="EQ10" s="473"/>
      <c r="ER10" s="473"/>
      <c r="ES10" s="473"/>
      <c r="ET10" s="473"/>
      <c r="EU10" s="473"/>
      <c r="EV10" s="473"/>
      <c r="EW10" s="473"/>
      <c r="EX10" s="473"/>
      <c r="EY10" s="473"/>
      <c r="EZ10" s="473"/>
      <c r="FA10" s="473"/>
      <c r="FB10" s="473"/>
      <c r="FC10" s="473"/>
      <c r="FD10" s="473"/>
      <c r="FE10" s="473"/>
      <c r="FF10" s="473"/>
      <c r="FG10" s="473"/>
      <c r="FH10" s="473"/>
      <c r="FI10" s="473"/>
      <c r="FJ10" s="473"/>
      <c r="FK10" s="473"/>
      <c r="FL10" s="473"/>
      <c r="FM10" s="473"/>
      <c r="FN10" s="473"/>
      <c r="FO10" s="473"/>
      <c r="FP10" s="473"/>
      <c r="FQ10" s="473"/>
      <c r="FR10" s="473"/>
      <c r="FS10" s="473"/>
      <c r="FT10" s="473"/>
      <c r="FU10" s="473"/>
      <c r="FV10" s="473"/>
      <c r="FW10" s="473"/>
      <c r="FX10" s="473"/>
      <c r="FY10" s="473"/>
      <c r="FZ10" s="473"/>
      <c r="GA10" s="473"/>
      <c r="GB10" s="473"/>
      <c r="GC10" s="473"/>
      <c r="GD10" s="473"/>
      <c r="GE10" s="473"/>
      <c r="GF10" s="473"/>
      <c r="GG10" s="473"/>
      <c r="GH10" s="473"/>
      <c r="GI10" s="473"/>
      <c r="GJ10" s="473"/>
      <c r="GK10" s="473"/>
      <c r="GL10" s="473"/>
      <c r="GM10" s="473"/>
      <c r="GN10" s="473"/>
      <c r="GO10" s="473"/>
      <c r="GP10" s="473"/>
      <c r="GQ10" s="473"/>
      <c r="GR10" s="473"/>
      <c r="GS10" s="473"/>
      <c r="GT10" s="473"/>
      <c r="GU10" s="473"/>
      <c r="GV10" s="473"/>
      <c r="GW10" s="473"/>
      <c r="GX10" s="473"/>
      <c r="GY10" s="473"/>
      <c r="GZ10" s="473"/>
      <c r="HA10" s="473"/>
      <c r="HB10" s="473"/>
      <c r="HC10" s="473"/>
      <c r="HD10" s="473"/>
      <c r="HE10" s="473"/>
      <c r="HF10" s="473"/>
      <c r="HG10" s="473"/>
      <c r="HH10" s="473"/>
      <c r="HI10" s="473"/>
      <c r="HJ10" s="473"/>
      <c r="HK10" s="473"/>
      <c r="HL10" s="473"/>
      <c r="HM10" s="473"/>
      <c r="HN10" s="473"/>
      <c r="HO10" s="473"/>
      <c r="HP10" s="473"/>
      <c r="HQ10" s="473"/>
      <c r="HR10" s="473"/>
      <c r="HS10" s="473"/>
      <c r="HT10" s="473"/>
      <c r="HU10" s="473"/>
      <c r="HV10" s="473"/>
      <c r="HW10" s="473"/>
      <c r="HX10" s="473"/>
      <c r="HY10" s="473"/>
      <c r="HZ10" s="473"/>
      <c r="IA10" s="473"/>
      <c r="IB10" s="473"/>
      <c r="IC10" s="473"/>
      <c r="ID10" s="473"/>
      <c r="IE10" s="473"/>
      <c r="IF10" s="473"/>
      <c r="IG10" s="473"/>
      <c r="IH10" s="473"/>
      <c r="II10" s="473"/>
      <c r="IJ10" s="473"/>
      <c r="IK10" s="473"/>
      <c r="IL10" s="473"/>
      <c r="IM10" s="473"/>
      <c r="IN10" s="473"/>
      <c r="IO10" s="473"/>
      <c r="IP10" s="473"/>
      <c r="IQ10" s="473"/>
      <c r="IR10" s="473"/>
      <c r="IS10" s="473"/>
      <c r="IT10" s="473"/>
      <c r="IU10" s="473"/>
      <c r="IV10" s="473"/>
      <c r="IW10" s="473"/>
      <c r="IX10" s="473"/>
      <c r="IY10" s="473"/>
      <c r="IZ10" s="473"/>
      <c r="JA10" s="473"/>
      <c r="JB10" s="473"/>
      <c r="JC10" s="473"/>
      <c r="JD10" s="473"/>
      <c r="JE10" s="473"/>
      <c r="JF10" s="473"/>
      <c r="JG10" s="473"/>
      <c r="JH10" s="473"/>
      <c r="JI10" s="473"/>
      <c r="JJ10" s="473"/>
      <c r="JK10" s="473"/>
      <c r="JL10" s="473"/>
      <c r="JM10" s="473"/>
      <c r="JN10" s="473"/>
      <c r="JO10" s="473"/>
      <c r="JP10" s="473"/>
      <c r="JQ10" s="473"/>
      <c r="JR10" s="473"/>
      <c r="JS10" s="473"/>
      <c r="JT10" s="473"/>
      <c r="JU10" s="473"/>
      <c r="JV10" s="473"/>
      <c r="JW10" s="473"/>
      <c r="JX10" s="473"/>
      <c r="JY10" s="473"/>
      <c r="JZ10" s="473"/>
      <c r="KA10" s="473"/>
      <c r="KB10" s="473"/>
      <c r="KC10" s="473"/>
      <c r="KD10" s="473"/>
      <c r="KE10" s="473"/>
      <c r="KF10" s="473"/>
      <c r="KG10" s="473"/>
      <c r="KH10" s="473"/>
      <c r="KI10" s="473"/>
      <c r="KJ10" s="473"/>
      <c r="KK10" s="473"/>
      <c r="KL10" s="473"/>
      <c r="KM10" s="473"/>
      <c r="KN10" s="473"/>
      <c r="KO10" s="473"/>
      <c r="KP10" s="473"/>
      <c r="KQ10" s="473"/>
      <c r="KR10" s="473"/>
      <c r="KS10" s="473"/>
      <c r="KT10" s="473"/>
      <c r="KU10" s="473"/>
      <c r="KV10" s="473"/>
      <c r="KW10" s="473"/>
      <c r="KX10" s="473"/>
      <c r="KY10" s="473"/>
      <c r="KZ10" s="473"/>
      <c r="LA10" s="473"/>
      <c r="LB10" s="473"/>
      <c r="LC10" s="473"/>
      <c r="LD10" s="473"/>
      <c r="LE10" s="473"/>
      <c r="LF10" s="473"/>
      <c r="LG10" s="473"/>
      <c r="LH10" s="473"/>
      <c r="LI10" s="473"/>
      <c r="LJ10" s="473"/>
      <c r="LK10" s="473"/>
      <c r="LL10" s="473"/>
      <c r="LM10" s="473"/>
      <c r="LN10" s="473"/>
      <c r="LO10" s="473"/>
      <c r="LP10" s="473"/>
      <c r="LQ10" s="473"/>
      <c r="LR10" s="473"/>
      <c r="LS10" s="473"/>
      <c r="LT10" s="473"/>
      <c r="LU10" s="473"/>
      <c r="LV10" s="473"/>
      <c r="LW10" s="473"/>
      <c r="LX10" s="473"/>
      <c r="LY10" s="473"/>
      <c r="LZ10" s="473"/>
      <c r="MA10" s="473"/>
      <c r="MB10" s="473"/>
      <c r="MC10" s="473"/>
      <c r="MD10" s="473"/>
      <c r="ME10" s="473"/>
      <c r="MF10" s="473"/>
      <c r="MG10" s="473"/>
      <c r="MH10" s="473"/>
      <c r="MI10" s="473"/>
      <c r="MJ10" s="473"/>
      <c r="MK10" s="473"/>
      <c r="ML10" s="473"/>
      <c r="MM10" s="473"/>
      <c r="MN10" s="473"/>
      <c r="MO10" s="473"/>
      <c r="MP10" s="473"/>
      <c r="MQ10" s="473"/>
      <c r="MR10" s="473"/>
      <c r="MS10" s="473"/>
      <c r="MT10" s="473"/>
      <c r="MU10" s="473"/>
      <c r="MV10" s="473"/>
      <c r="MW10" s="473"/>
      <c r="MX10" s="473"/>
      <c r="MY10" s="473"/>
      <c r="MZ10" s="473"/>
      <c r="NA10" s="473"/>
      <c r="NB10" s="473"/>
      <c r="NC10" s="473"/>
      <c r="ND10" s="473"/>
      <c r="NE10" s="473"/>
      <c r="NF10" s="473"/>
      <c r="NG10" s="473"/>
      <c r="NH10" s="473"/>
      <c r="NI10" s="473"/>
      <c r="NJ10" s="473"/>
      <c r="NK10" s="473"/>
      <c r="NL10" s="473"/>
      <c r="NM10" s="473"/>
      <c r="NN10" s="473"/>
      <c r="NO10" s="473"/>
      <c r="NP10" s="473"/>
      <c r="NQ10" s="473"/>
      <c r="NR10" s="473"/>
      <c r="NS10" s="473"/>
      <c r="NT10" s="473"/>
      <c r="NU10" s="473"/>
      <c r="NV10" s="473"/>
      <c r="NW10" s="473"/>
      <c r="NX10" s="473"/>
      <c r="NY10" s="473"/>
      <c r="NZ10" s="473"/>
      <c r="OA10" s="473"/>
      <c r="OB10" s="473"/>
      <c r="OC10" s="473"/>
      <c r="OD10" s="473"/>
      <c r="OE10" s="473"/>
      <c r="OF10" s="473"/>
      <c r="OG10" s="473"/>
      <c r="OH10" s="473"/>
      <c r="OI10" s="473"/>
      <c r="OJ10" s="473"/>
      <c r="OK10" s="473"/>
      <c r="OL10" s="473"/>
      <c r="OM10" s="473"/>
      <c r="ON10" s="473"/>
      <c r="OO10" s="473"/>
      <c r="OP10" s="473"/>
      <c r="OQ10" s="473"/>
      <c r="OR10" s="473"/>
      <c r="OS10" s="473"/>
      <c r="OT10" s="473"/>
      <c r="OU10" s="473"/>
      <c r="OV10" s="473"/>
      <c r="OW10" s="473"/>
      <c r="OX10" s="473"/>
      <c r="OY10" s="473"/>
      <c r="OZ10" s="473"/>
      <c r="PA10" s="473"/>
      <c r="PB10" s="473"/>
      <c r="PC10" s="473"/>
      <c r="PD10" s="473"/>
      <c r="PE10" s="473"/>
      <c r="PF10" s="473"/>
      <c r="PG10" s="473"/>
      <c r="PH10" s="473"/>
      <c r="PI10" s="473"/>
      <c r="PJ10" s="473"/>
      <c r="PK10" s="473"/>
      <c r="PL10" s="473"/>
      <c r="PM10" s="473"/>
      <c r="PN10" s="473"/>
      <c r="PO10" s="473"/>
      <c r="PP10" s="473"/>
      <c r="PQ10" s="473"/>
      <c r="PR10" s="473"/>
      <c r="PS10" s="473"/>
      <c r="PT10" s="473"/>
      <c r="PU10" s="473"/>
      <c r="PV10" s="473"/>
      <c r="PW10" s="473"/>
      <c r="PX10" s="473"/>
      <c r="PY10" s="473"/>
      <c r="PZ10" s="473"/>
      <c r="QA10" s="473"/>
      <c r="QB10" s="473"/>
      <c r="QC10" s="473"/>
      <c r="QD10" s="473"/>
      <c r="QE10" s="473"/>
      <c r="QF10" s="473"/>
      <c r="QG10" s="473"/>
      <c r="QH10" s="473"/>
      <c r="QI10" s="473"/>
      <c r="QJ10" s="473"/>
      <c r="QK10" s="473"/>
      <c r="QL10" s="473"/>
      <c r="QM10" s="473"/>
      <c r="QN10" s="473"/>
      <c r="QO10" s="473"/>
      <c r="QP10" s="473"/>
      <c r="QQ10" s="473"/>
      <c r="QR10" s="473"/>
      <c r="QS10" s="473"/>
      <c r="QT10" s="473"/>
      <c r="QU10" s="473"/>
      <c r="QV10" s="473"/>
      <c r="QW10" s="473"/>
      <c r="QX10" s="473"/>
      <c r="QY10" s="473"/>
      <c r="QZ10" s="473"/>
      <c r="RA10" s="473"/>
      <c r="RB10" s="473"/>
      <c r="RC10" s="473"/>
      <c r="RD10" s="473"/>
      <c r="RE10" s="473"/>
      <c r="RF10" s="473"/>
      <c r="RG10" s="473"/>
      <c r="RH10" s="473"/>
      <c r="RI10" s="473"/>
      <c r="RJ10" s="473"/>
      <c r="RK10" s="473"/>
      <c r="RL10" s="473"/>
      <c r="RM10" s="473"/>
      <c r="RN10" s="473"/>
      <c r="RO10" s="473"/>
      <c r="RP10" s="473"/>
      <c r="RQ10" s="473"/>
      <c r="RR10" s="473"/>
      <c r="RS10" s="473"/>
      <c r="RT10" s="473"/>
      <c r="RU10" s="473"/>
      <c r="RV10" s="473"/>
      <c r="RW10" s="473"/>
      <c r="RX10" s="473"/>
      <c r="RY10" s="473"/>
      <c r="RZ10" s="473"/>
      <c r="SA10" s="473"/>
      <c r="SB10" s="473"/>
      <c r="SC10" s="473"/>
      <c r="SD10" s="473"/>
      <c r="SE10" s="473"/>
      <c r="SF10" s="473"/>
      <c r="SG10" s="473"/>
      <c r="SH10" s="473"/>
      <c r="SI10" s="473"/>
      <c r="SJ10" s="473"/>
      <c r="SK10" s="473"/>
      <c r="SL10" s="473"/>
      <c r="SM10" s="473"/>
      <c r="SN10" s="473"/>
      <c r="SO10" s="473"/>
      <c r="SP10" s="473"/>
      <c r="SQ10" s="473"/>
      <c r="SR10" s="473"/>
      <c r="SS10" s="473"/>
      <c r="ST10" s="473"/>
      <c r="SU10" s="473"/>
      <c r="SV10" s="473"/>
      <c r="SW10" s="473"/>
      <c r="SX10" s="473"/>
      <c r="SY10" s="473"/>
      <c r="SZ10" s="473"/>
      <c r="TA10" s="473"/>
      <c r="TB10" s="473"/>
      <c r="TC10" s="473"/>
      <c r="TD10" s="473"/>
      <c r="TE10" s="473"/>
      <c r="TF10" s="473"/>
      <c r="TG10" s="473"/>
      <c r="TH10" s="473"/>
      <c r="TI10" s="473"/>
      <c r="TJ10" s="473"/>
      <c r="TK10" s="473"/>
      <c r="TL10" s="473"/>
      <c r="TM10" s="473"/>
      <c r="TN10" s="473"/>
      <c r="TO10" s="473"/>
      <c r="TP10" s="473"/>
      <c r="TQ10" s="473"/>
      <c r="TR10" s="473"/>
      <c r="TS10" s="473"/>
      <c r="TT10" s="473"/>
      <c r="TU10" s="473"/>
      <c r="TV10" s="473"/>
      <c r="TW10" s="473"/>
      <c r="TX10" s="473"/>
      <c r="TY10" s="473"/>
      <c r="TZ10" s="473"/>
      <c r="UA10" s="473"/>
      <c r="UB10" s="473"/>
      <c r="UC10" s="473"/>
      <c r="UD10" s="473"/>
      <c r="UE10" s="473"/>
      <c r="UF10" s="473"/>
      <c r="UG10" s="473"/>
      <c r="UH10" s="473"/>
      <c r="UI10" s="473"/>
      <c r="UJ10" s="473"/>
      <c r="UK10" s="473"/>
      <c r="UL10" s="473"/>
      <c r="UM10" s="473"/>
      <c r="UN10" s="473"/>
      <c r="UO10" s="473"/>
      <c r="UP10" s="473"/>
      <c r="UQ10" s="473"/>
      <c r="UR10" s="473"/>
      <c r="US10" s="473"/>
      <c r="UT10" s="473"/>
      <c r="UU10" s="473"/>
      <c r="UV10" s="473"/>
      <c r="UW10" s="473"/>
      <c r="UX10" s="473"/>
      <c r="UY10" s="473"/>
      <c r="UZ10" s="473"/>
      <c r="VA10" s="473"/>
      <c r="VB10" s="473"/>
      <c r="VC10" s="473"/>
      <c r="VD10" s="473"/>
      <c r="VE10" s="473"/>
      <c r="VF10" s="473"/>
      <c r="VG10" s="473"/>
      <c r="VH10" s="473"/>
      <c r="VI10" s="473"/>
      <c r="VJ10" s="473"/>
      <c r="VK10" s="473"/>
      <c r="VL10" s="473"/>
      <c r="VM10" s="473"/>
      <c r="VN10" s="473"/>
      <c r="VO10" s="473"/>
      <c r="VP10" s="473"/>
      <c r="VQ10" s="473"/>
      <c r="VR10" s="473"/>
      <c r="VS10" s="473"/>
      <c r="VT10" s="473"/>
      <c r="VU10" s="473"/>
      <c r="VV10" s="473"/>
      <c r="VW10" s="473"/>
      <c r="VX10" s="473"/>
      <c r="VY10" s="473"/>
      <c r="VZ10" s="473"/>
      <c r="WA10" s="473"/>
      <c r="WB10" s="473"/>
      <c r="WC10" s="473"/>
      <c r="WD10" s="473"/>
      <c r="WE10" s="473"/>
      <c r="WF10" s="473"/>
      <c r="WG10" s="473"/>
      <c r="WH10" s="473"/>
      <c r="WI10" s="473"/>
      <c r="WJ10" s="473"/>
      <c r="WK10" s="473"/>
      <c r="WL10" s="473"/>
      <c r="WM10" s="473"/>
      <c r="WN10" s="473"/>
      <c r="WO10" s="473"/>
      <c r="WP10" s="473"/>
      <c r="WQ10" s="473"/>
      <c r="WR10" s="473"/>
      <c r="WS10" s="473"/>
      <c r="WT10" s="473"/>
      <c r="WU10" s="473"/>
      <c r="WV10" s="473"/>
      <c r="WW10" s="473"/>
      <c r="WX10" s="473"/>
      <c r="WY10" s="473"/>
      <c r="WZ10" s="473"/>
      <c r="XA10" s="473"/>
      <c r="XB10" s="473"/>
      <c r="XC10" s="473"/>
      <c r="XD10" s="473"/>
      <c r="XE10" s="473"/>
      <c r="XF10" s="473"/>
      <c r="XG10" s="473"/>
      <c r="XH10" s="473"/>
      <c r="XI10" s="473"/>
      <c r="XJ10" s="473"/>
      <c r="XK10" s="473"/>
      <c r="XL10" s="473"/>
      <c r="XM10" s="473"/>
      <c r="XN10" s="473"/>
      <c r="XO10" s="473"/>
      <c r="XP10" s="473"/>
      <c r="XQ10" s="473"/>
      <c r="XR10" s="473"/>
      <c r="XS10" s="473"/>
      <c r="XT10" s="473"/>
      <c r="XU10" s="473"/>
      <c r="XV10" s="473"/>
      <c r="XW10" s="473"/>
      <c r="XX10" s="473"/>
      <c r="XY10" s="473"/>
      <c r="XZ10" s="473"/>
      <c r="YA10" s="473"/>
      <c r="YB10" s="473"/>
      <c r="YC10" s="473"/>
      <c r="YD10" s="473"/>
      <c r="YE10" s="473"/>
      <c r="YF10" s="473"/>
      <c r="YG10" s="473"/>
      <c r="YH10" s="473"/>
      <c r="YI10" s="473"/>
      <c r="YJ10" s="473"/>
      <c r="YK10" s="473"/>
      <c r="YL10" s="473"/>
      <c r="YM10" s="473"/>
      <c r="YN10" s="473"/>
      <c r="YO10" s="473"/>
      <c r="YP10" s="473"/>
      <c r="YQ10" s="473"/>
      <c r="YR10" s="473"/>
      <c r="YS10" s="473"/>
      <c r="YT10" s="473"/>
      <c r="YU10" s="473"/>
      <c r="YV10" s="473"/>
      <c r="YW10" s="473"/>
      <c r="YX10" s="473"/>
      <c r="YY10" s="473"/>
      <c r="YZ10" s="473"/>
      <c r="ZA10" s="473"/>
      <c r="ZB10" s="473"/>
      <c r="ZC10" s="473"/>
      <c r="ZD10" s="473"/>
      <c r="ZE10" s="473"/>
      <c r="ZF10" s="473"/>
      <c r="ZG10" s="473"/>
      <c r="ZH10" s="473"/>
      <c r="ZI10" s="473"/>
      <c r="ZJ10" s="473"/>
      <c r="ZK10" s="473"/>
      <c r="ZL10" s="473"/>
      <c r="ZM10" s="473"/>
      <c r="ZN10" s="473"/>
      <c r="ZO10" s="473"/>
      <c r="ZP10" s="473"/>
      <c r="ZQ10" s="473"/>
      <c r="ZR10" s="473"/>
      <c r="ZS10" s="473"/>
      <c r="ZT10" s="473"/>
      <c r="ZU10" s="473"/>
      <c r="ZV10" s="473"/>
      <c r="ZW10" s="473"/>
      <c r="ZX10" s="473"/>
      <c r="ZY10" s="473"/>
      <c r="ZZ10" s="473"/>
      <c r="AAA10" s="473"/>
      <c r="AAB10" s="473"/>
      <c r="AAC10" s="473"/>
      <c r="AAD10" s="473"/>
      <c r="AAE10" s="473"/>
      <c r="AAF10" s="473"/>
      <c r="AAG10" s="473"/>
      <c r="AAH10" s="473"/>
      <c r="AAI10" s="473"/>
      <c r="AAJ10" s="473"/>
      <c r="AAK10" s="473"/>
      <c r="AAL10" s="473"/>
      <c r="AAM10" s="473"/>
      <c r="AAN10" s="473"/>
      <c r="AAO10" s="473"/>
      <c r="AAP10" s="473"/>
      <c r="AAQ10" s="473"/>
      <c r="AAR10" s="473"/>
      <c r="AAS10" s="473"/>
      <c r="AAT10" s="473"/>
      <c r="AAU10" s="473"/>
      <c r="AAV10" s="473"/>
      <c r="AAW10" s="473"/>
      <c r="AAX10" s="473"/>
      <c r="AAY10" s="473"/>
      <c r="AAZ10" s="473"/>
      <c r="ABA10" s="473"/>
      <c r="ABB10" s="473"/>
      <c r="ABC10" s="473"/>
      <c r="ABD10" s="473"/>
      <c r="ABE10" s="473"/>
      <c r="ABF10" s="473"/>
      <c r="ABG10" s="473"/>
      <c r="ABH10" s="473"/>
      <c r="ABI10" s="473"/>
      <c r="ABJ10" s="473"/>
      <c r="ABK10" s="473"/>
      <c r="ABL10" s="473"/>
      <c r="ABM10" s="473"/>
      <c r="ABN10" s="473"/>
      <c r="ABO10" s="473"/>
      <c r="ABP10" s="473"/>
      <c r="ABQ10" s="473"/>
      <c r="ABR10" s="473"/>
      <c r="ABS10" s="473"/>
      <c r="ABT10" s="473"/>
      <c r="ABU10" s="473"/>
      <c r="ABV10" s="473"/>
      <c r="ABW10" s="473"/>
      <c r="ABX10" s="473"/>
      <c r="ABY10" s="473"/>
      <c r="ABZ10" s="473"/>
      <c r="ACA10" s="473"/>
      <c r="ACB10" s="473"/>
      <c r="ACC10" s="473"/>
      <c r="ACD10" s="473"/>
      <c r="ACE10" s="473"/>
      <c r="ACF10" s="473"/>
      <c r="ACG10" s="473"/>
      <c r="ACH10" s="473"/>
      <c r="ACI10" s="473"/>
      <c r="ACJ10" s="473"/>
      <c r="ACK10" s="473"/>
      <c r="ACL10" s="473"/>
      <c r="ACM10" s="473"/>
      <c r="ACN10" s="473"/>
      <c r="ACO10" s="473"/>
      <c r="ACP10" s="473"/>
      <c r="ACQ10" s="473"/>
      <c r="ACR10" s="473"/>
      <c r="ACS10" s="473"/>
      <c r="ACT10" s="473"/>
      <c r="ACU10" s="473"/>
      <c r="ACV10" s="473"/>
      <c r="ACW10" s="473"/>
      <c r="ACX10" s="473"/>
      <c r="ACY10" s="473"/>
      <c r="ACZ10" s="473"/>
      <c r="ADA10" s="473"/>
      <c r="ADB10" s="473"/>
      <c r="ADC10" s="473"/>
      <c r="ADD10" s="473"/>
      <c r="ADE10" s="473"/>
      <c r="ADF10" s="473"/>
      <c r="ADG10" s="473"/>
      <c r="ADH10" s="473"/>
      <c r="ADI10" s="473"/>
      <c r="ADJ10" s="473"/>
      <c r="ADK10" s="473"/>
      <c r="ADL10" s="473"/>
      <c r="ADM10" s="473"/>
      <c r="ADN10" s="473"/>
      <c r="ADO10" s="473"/>
      <c r="ADP10" s="473"/>
      <c r="ADQ10" s="473"/>
      <c r="ADR10" s="473"/>
      <c r="ADS10" s="473"/>
      <c r="ADT10" s="473"/>
      <c r="ADU10" s="473"/>
      <c r="ADV10" s="473"/>
      <c r="ADW10" s="473"/>
      <c r="ADX10" s="473"/>
      <c r="ADY10" s="473"/>
      <c r="ADZ10" s="473"/>
      <c r="AEA10" s="473"/>
      <c r="AEB10" s="473"/>
      <c r="AEC10" s="473"/>
      <c r="AED10" s="473"/>
      <c r="AEE10" s="473"/>
      <c r="AEF10" s="473"/>
      <c r="AEG10" s="473"/>
      <c r="AEH10" s="473"/>
      <c r="AEI10" s="473"/>
      <c r="AEJ10" s="473"/>
      <c r="AEK10" s="473"/>
      <c r="AEL10" s="473"/>
      <c r="AEM10" s="473"/>
      <c r="AEN10" s="473"/>
      <c r="AEO10" s="473"/>
      <c r="AEP10" s="473"/>
      <c r="AEQ10" s="473"/>
      <c r="AER10" s="473"/>
      <c r="AES10" s="473"/>
      <c r="AET10" s="473"/>
      <c r="AEU10" s="473"/>
      <c r="AEV10" s="473"/>
      <c r="AEW10" s="473"/>
      <c r="AEX10" s="473"/>
      <c r="AEY10" s="473"/>
      <c r="AEZ10" s="473"/>
      <c r="AFA10" s="473"/>
      <c r="AFB10" s="473"/>
      <c r="AFC10" s="473"/>
      <c r="AFD10" s="473"/>
      <c r="AFE10" s="473"/>
      <c r="AFF10" s="473"/>
      <c r="AFG10" s="473"/>
      <c r="AFH10" s="473"/>
      <c r="AFI10" s="473"/>
      <c r="AFJ10" s="473"/>
      <c r="AFK10" s="473"/>
      <c r="AFL10" s="473"/>
      <c r="AFM10" s="473"/>
      <c r="AFN10" s="473"/>
      <c r="AFO10" s="473"/>
      <c r="AFP10" s="473"/>
      <c r="AFQ10" s="473"/>
      <c r="AFR10" s="473"/>
      <c r="AFS10" s="473"/>
      <c r="AFT10" s="473"/>
      <c r="AFU10" s="473"/>
      <c r="AFV10" s="473"/>
      <c r="AFW10" s="473"/>
      <c r="AFX10" s="473"/>
      <c r="AFY10" s="473"/>
      <c r="AFZ10" s="473"/>
      <c r="AGA10" s="473"/>
      <c r="AGB10" s="473"/>
      <c r="AGC10" s="473"/>
      <c r="AGD10" s="473"/>
      <c r="AGE10" s="473"/>
      <c r="AGF10" s="473"/>
      <c r="AGG10" s="473"/>
      <c r="AGH10" s="473"/>
      <c r="AGI10" s="473"/>
      <c r="AGJ10" s="473"/>
      <c r="AGK10" s="473"/>
      <c r="AGL10" s="473"/>
      <c r="AGM10" s="473"/>
      <c r="AGN10" s="473"/>
      <c r="AGO10" s="473"/>
      <c r="AGP10" s="473"/>
      <c r="AGQ10" s="473"/>
      <c r="AGR10" s="473"/>
      <c r="AGS10" s="473"/>
      <c r="AGT10" s="473"/>
      <c r="AGU10" s="473"/>
      <c r="AGV10" s="473"/>
      <c r="AGW10" s="473"/>
      <c r="AGX10" s="473"/>
      <c r="AGY10" s="473"/>
      <c r="AGZ10" s="473"/>
      <c r="AHA10" s="473"/>
      <c r="AHB10" s="473"/>
      <c r="AHC10" s="473"/>
      <c r="AHD10" s="473"/>
      <c r="AHE10" s="473"/>
      <c r="AHF10" s="473"/>
      <c r="AHG10" s="473"/>
      <c r="AHH10" s="473"/>
      <c r="AHI10" s="473"/>
      <c r="AHJ10" s="473"/>
      <c r="AHK10" s="473"/>
      <c r="AHL10" s="473"/>
      <c r="AHM10" s="473"/>
      <c r="AHN10" s="473"/>
      <c r="AHO10" s="473"/>
      <c r="AHP10" s="473"/>
      <c r="AHQ10" s="473"/>
      <c r="AHR10" s="473"/>
      <c r="AHS10" s="473"/>
      <c r="AHT10" s="473"/>
      <c r="AHU10" s="473"/>
      <c r="AHV10" s="473"/>
      <c r="AHW10" s="473"/>
      <c r="AHX10" s="473"/>
      <c r="AHY10" s="473"/>
      <c r="AHZ10" s="473"/>
      <c r="AIA10" s="473"/>
      <c r="AIB10" s="473"/>
      <c r="AIC10" s="473"/>
      <c r="AID10" s="473"/>
      <c r="AIE10" s="473"/>
      <c r="AIF10" s="473"/>
      <c r="AIG10" s="473"/>
      <c r="AIH10" s="473"/>
      <c r="AII10" s="473"/>
      <c r="AIJ10" s="473"/>
      <c r="AIK10" s="473"/>
      <c r="AIL10" s="473"/>
      <c r="AIM10" s="473"/>
      <c r="AIN10" s="473"/>
      <c r="AIO10" s="473"/>
      <c r="AIP10" s="473"/>
      <c r="AIQ10" s="473"/>
      <c r="AIR10" s="473"/>
      <c r="AIS10" s="473"/>
      <c r="AIT10" s="473"/>
      <c r="AIU10" s="473"/>
      <c r="AIV10" s="473"/>
      <c r="AIW10" s="473"/>
      <c r="AIX10" s="473"/>
      <c r="AIY10" s="473"/>
      <c r="AIZ10" s="473"/>
      <c r="AJA10" s="473"/>
      <c r="AJB10" s="473"/>
      <c r="AJC10" s="473"/>
      <c r="AJD10" s="473"/>
      <c r="AJE10" s="473"/>
      <c r="AJF10" s="473"/>
      <c r="AJG10" s="473"/>
      <c r="AJH10" s="473"/>
      <c r="AJI10" s="473"/>
      <c r="AJJ10" s="473"/>
      <c r="AJK10" s="473"/>
      <c r="AJL10" s="473"/>
      <c r="AJM10" s="473"/>
      <c r="AJN10" s="473"/>
      <c r="AJO10" s="473"/>
      <c r="AJP10" s="473"/>
      <c r="AJQ10" s="473"/>
      <c r="AJR10" s="473"/>
      <c r="AJS10" s="473"/>
      <c r="AJT10" s="473"/>
      <c r="AJU10" s="473"/>
      <c r="AJV10" s="473"/>
      <c r="AJW10" s="473"/>
      <c r="AJX10" s="473"/>
      <c r="AJY10" s="473"/>
      <c r="AJZ10" s="473"/>
      <c r="AKA10" s="473"/>
      <c r="AKB10" s="473"/>
      <c r="AKC10" s="473"/>
      <c r="AKD10" s="473"/>
      <c r="AKE10" s="473"/>
      <c r="AKF10" s="473"/>
      <c r="AKG10" s="473"/>
      <c r="AKH10" s="473"/>
      <c r="AKI10" s="473"/>
      <c r="AKJ10" s="473"/>
      <c r="AKK10" s="473"/>
      <c r="AKL10" s="473"/>
      <c r="AKM10" s="473"/>
      <c r="AKN10" s="473"/>
      <c r="AKO10" s="473"/>
      <c r="AKP10" s="473"/>
      <c r="AKQ10" s="473"/>
      <c r="AKR10" s="473"/>
      <c r="AKS10" s="473"/>
      <c r="AKT10" s="473"/>
      <c r="AKU10" s="473"/>
      <c r="AKV10" s="473"/>
      <c r="AKW10" s="473"/>
      <c r="AKX10" s="473"/>
      <c r="AKY10" s="473"/>
      <c r="AKZ10" s="473"/>
      <c r="ALA10" s="473"/>
      <c r="ALB10" s="473"/>
      <c r="ALC10" s="473"/>
      <c r="ALD10" s="473"/>
      <c r="ALE10" s="473"/>
      <c r="ALF10" s="473"/>
      <c r="ALG10" s="473"/>
      <c r="ALH10" s="473"/>
      <c r="ALI10" s="473"/>
      <c r="ALJ10" s="473"/>
      <c r="ALK10" s="473"/>
      <c r="ALL10" s="473"/>
      <c r="ALM10" s="473"/>
      <c r="ALN10" s="473"/>
      <c r="ALO10" s="473"/>
      <c r="ALP10" s="473"/>
      <c r="ALQ10" s="473"/>
      <c r="ALR10" s="473"/>
      <c r="ALS10" s="473"/>
      <c r="ALT10" s="473"/>
      <c r="ALU10" s="473"/>
      <c r="ALV10" s="473"/>
      <c r="ALW10" s="473"/>
      <c r="ALX10" s="473"/>
      <c r="ALY10" s="473"/>
      <c r="ALZ10" s="473"/>
      <c r="AMA10" s="473"/>
      <c r="AMB10" s="473"/>
      <c r="AMC10" s="473"/>
      <c r="AMD10" s="473"/>
      <c r="AME10" s="473"/>
      <c r="AMF10" s="473"/>
      <c r="AMG10" s="473"/>
      <c r="AMH10" s="473"/>
      <c r="AMI10" s="473"/>
      <c r="AMJ10" s="473"/>
      <c r="AMK10" s="473"/>
      <c r="AML10" s="473"/>
      <c r="AMM10" s="473"/>
      <c r="AMN10" s="473"/>
      <c r="AMO10" s="473"/>
      <c r="AMP10" s="473"/>
      <c r="AMQ10" s="473"/>
      <c r="AMR10" s="473"/>
      <c r="AMS10" s="473"/>
      <c r="AMT10" s="473"/>
      <c r="AMU10" s="473"/>
      <c r="AMV10" s="473"/>
      <c r="AMW10" s="473"/>
      <c r="AMX10" s="473"/>
      <c r="AMY10" s="473"/>
      <c r="AMZ10" s="473"/>
      <c r="ANA10" s="473"/>
      <c r="ANB10" s="473"/>
      <c r="ANC10" s="473"/>
      <c r="AND10" s="473"/>
      <c r="ANE10" s="473"/>
      <c r="ANF10" s="473"/>
      <c r="ANG10" s="473"/>
      <c r="ANH10" s="473"/>
      <c r="ANI10" s="473"/>
      <c r="ANJ10" s="473"/>
      <c r="ANK10" s="473"/>
      <c r="ANL10" s="473"/>
      <c r="ANM10" s="473"/>
      <c r="ANN10" s="473"/>
      <c r="ANO10" s="473"/>
      <c r="ANP10" s="473"/>
      <c r="ANQ10" s="473"/>
      <c r="ANR10" s="473"/>
      <c r="ANS10" s="473"/>
      <c r="ANT10" s="473"/>
      <c r="ANU10" s="473"/>
      <c r="ANV10" s="473"/>
      <c r="ANW10" s="473"/>
      <c r="ANX10" s="473"/>
      <c r="ANY10" s="473"/>
      <c r="ANZ10" s="473"/>
      <c r="AOA10" s="473"/>
      <c r="AOB10" s="473"/>
      <c r="AOC10" s="473"/>
      <c r="AOD10" s="473"/>
      <c r="AOE10" s="473"/>
      <c r="AOF10" s="473"/>
      <c r="AOG10" s="473"/>
      <c r="AOH10" s="473"/>
      <c r="AOI10" s="473"/>
      <c r="AOJ10" s="473"/>
      <c r="AOK10" s="473"/>
      <c r="AOL10" s="473"/>
      <c r="AOM10" s="473"/>
      <c r="AON10" s="473"/>
      <c r="AOO10" s="473"/>
      <c r="AOP10" s="473"/>
      <c r="AOQ10" s="473"/>
      <c r="AOR10" s="473"/>
      <c r="AOS10" s="473"/>
      <c r="AOT10" s="473"/>
      <c r="AOU10" s="473"/>
      <c r="AOV10" s="473"/>
      <c r="AOW10" s="473"/>
      <c r="AOX10" s="473"/>
      <c r="AOY10" s="473"/>
      <c r="AOZ10" s="473"/>
      <c r="APA10" s="473"/>
      <c r="APB10" s="473"/>
      <c r="APC10" s="473"/>
      <c r="APD10" s="473"/>
      <c r="APE10" s="473"/>
      <c r="APF10" s="473"/>
      <c r="APG10" s="473"/>
      <c r="APH10" s="473"/>
      <c r="API10" s="473"/>
      <c r="APJ10" s="473"/>
      <c r="APK10" s="473"/>
      <c r="APL10" s="473"/>
      <c r="APM10" s="473"/>
      <c r="APN10" s="473"/>
      <c r="APO10" s="473"/>
      <c r="APP10" s="473"/>
      <c r="APQ10" s="473"/>
      <c r="APR10" s="473"/>
      <c r="APS10" s="473"/>
      <c r="APT10" s="473"/>
      <c r="APU10" s="473"/>
      <c r="APV10" s="473"/>
      <c r="APW10" s="473"/>
      <c r="APX10" s="473"/>
      <c r="APY10" s="473"/>
      <c r="APZ10" s="473"/>
      <c r="AQA10" s="473"/>
      <c r="AQB10" s="473"/>
      <c r="AQC10" s="473"/>
      <c r="AQD10" s="473"/>
      <c r="AQE10" s="473"/>
      <c r="AQF10" s="473"/>
      <c r="AQG10" s="473"/>
      <c r="AQH10" s="473"/>
      <c r="AQI10" s="473"/>
      <c r="AQJ10" s="473"/>
      <c r="AQK10" s="473"/>
      <c r="AQL10" s="473"/>
      <c r="AQM10" s="473"/>
      <c r="AQN10" s="473"/>
      <c r="AQO10" s="473"/>
      <c r="AQP10" s="473"/>
      <c r="AQQ10" s="473"/>
      <c r="AQR10" s="473"/>
      <c r="AQS10" s="473"/>
      <c r="AQT10" s="473"/>
      <c r="AQU10" s="473"/>
      <c r="AQV10" s="473"/>
      <c r="AQW10" s="473"/>
      <c r="AQX10" s="473"/>
      <c r="AQY10" s="473"/>
      <c r="AQZ10" s="473"/>
      <c r="ARA10" s="473"/>
      <c r="ARB10" s="473"/>
      <c r="ARC10" s="473"/>
      <c r="ARD10" s="473"/>
      <c r="ARE10" s="473"/>
      <c r="ARF10" s="473"/>
      <c r="ARG10" s="473"/>
      <c r="ARH10" s="473"/>
      <c r="ARI10" s="473"/>
      <c r="ARJ10" s="473"/>
      <c r="ARK10" s="473"/>
      <c r="ARL10" s="473"/>
      <c r="ARM10" s="473"/>
      <c r="ARN10" s="473"/>
      <c r="ARO10" s="473"/>
      <c r="ARP10" s="473"/>
      <c r="ARQ10" s="473"/>
      <c r="ARR10" s="473"/>
      <c r="ARS10" s="473"/>
      <c r="ART10" s="473"/>
      <c r="ARU10" s="473"/>
      <c r="ARV10" s="473"/>
      <c r="ARW10" s="473"/>
      <c r="ARX10" s="473"/>
      <c r="ARY10" s="473"/>
      <c r="ARZ10" s="473"/>
      <c r="ASA10" s="473"/>
      <c r="ASB10" s="473"/>
      <c r="ASC10" s="473"/>
      <c r="ASD10" s="473"/>
      <c r="ASE10" s="473"/>
      <c r="ASF10" s="473"/>
      <c r="ASG10" s="473"/>
      <c r="ASH10" s="473"/>
      <c r="ASI10" s="473"/>
      <c r="ASJ10" s="473"/>
      <c r="ASK10" s="473"/>
      <c r="ASL10" s="473"/>
      <c r="ASM10" s="473"/>
      <c r="ASN10" s="473"/>
      <c r="ASO10" s="473"/>
      <c r="ASP10" s="473"/>
      <c r="ASQ10" s="473"/>
      <c r="ASR10" s="473"/>
      <c r="ASS10" s="473"/>
      <c r="AST10" s="473"/>
      <c r="ASU10" s="473"/>
      <c r="ASV10" s="473"/>
      <c r="ASW10" s="473"/>
      <c r="ASX10" s="473"/>
      <c r="ASY10" s="473"/>
      <c r="ASZ10" s="473"/>
      <c r="ATA10" s="473"/>
      <c r="ATB10" s="473"/>
      <c r="ATC10" s="473"/>
      <c r="ATD10" s="473"/>
      <c r="ATE10" s="473"/>
      <c r="ATF10" s="473"/>
      <c r="ATG10" s="473"/>
      <c r="ATH10" s="473"/>
      <c r="ATI10" s="473"/>
      <c r="ATJ10" s="473"/>
      <c r="ATK10" s="473"/>
      <c r="ATL10" s="473"/>
      <c r="ATM10" s="473"/>
      <c r="ATN10" s="473"/>
      <c r="ATO10" s="473"/>
      <c r="ATP10" s="473"/>
      <c r="ATQ10" s="473"/>
      <c r="ATR10" s="473"/>
      <c r="ATS10" s="473"/>
      <c r="ATT10" s="473"/>
      <c r="ATU10" s="473"/>
      <c r="ATV10" s="473"/>
      <c r="ATW10" s="473"/>
      <c r="ATX10" s="473"/>
      <c r="ATY10" s="473"/>
      <c r="ATZ10" s="473"/>
      <c r="AUA10" s="473"/>
      <c r="AUB10" s="473"/>
      <c r="AUC10" s="473"/>
      <c r="AUD10" s="473"/>
      <c r="AUE10" s="473"/>
      <c r="AUF10" s="473"/>
      <c r="AUG10" s="473"/>
      <c r="AUH10" s="473"/>
      <c r="AUI10" s="473"/>
      <c r="AUJ10" s="473"/>
      <c r="AUK10" s="473"/>
      <c r="AUL10" s="473"/>
      <c r="AUM10" s="473"/>
      <c r="AUN10" s="473"/>
      <c r="AUO10" s="473"/>
      <c r="AUP10" s="473"/>
      <c r="AUQ10" s="473"/>
      <c r="AUR10" s="473"/>
      <c r="AUS10" s="473"/>
      <c r="AUT10" s="473"/>
      <c r="AUU10" s="473"/>
      <c r="AUV10" s="473"/>
      <c r="AUW10" s="473"/>
      <c r="AUX10" s="473"/>
      <c r="AUY10" s="473"/>
      <c r="AUZ10" s="473"/>
      <c r="AVA10" s="473"/>
      <c r="AVB10" s="473"/>
      <c r="AVC10" s="473"/>
      <c r="AVD10" s="473"/>
      <c r="AVE10" s="473"/>
      <c r="AVF10" s="473"/>
      <c r="AVG10" s="473"/>
      <c r="AVH10" s="473"/>
      <c r="AVI10" s="473"/>
      <c r="AVJ10" s="473"/>
      <c r="AVK10" s="473"/>
      <c r="AVL10" s="473"/>
      <c r="AVM10" s="473"/>
      <c r="AVN10" s="473"/>
      <c r="AVO10" s="473"/>
      <c r="AVP10" s="473"/>
      <c r="AVQ10" s="473"/>
      <c r="AVR10" s="473"/>
      <c r="AVS10" s="473"/>
      <c r="AVT10" s="473"/>
      <c r="AVU10" s="473"/>
      <c r="AVV10" s="473"/>
      <c r="AVW10" s="473"/>
      <c r="AVX10" s="473"/>
      <c r="AVY10" s="473"/>
      <c r="AVZ10" s="473"/>
      <c r="AWA10" s="473"/>
      <c r="AWB10" s="473"/>
      <c r="AWC10" s="473"/>
      <c r="AWD10" s="473"/>
      <c r="AWE10" s="473"/>
      <c r="AWF10" s="473"/>
      <c r="AWG10" s="473"/>
      <c r="AWH10" s="473"/>
      <c r="AWI10" s="473"/>
      <c r="AWJ10" s="473"/>
      <c r="AWK10" s="473"/>
      <c r="AWL10" s="473"/>
      <c r="AWM10" s="473"/>
      <c r="AWN10" s="473"/>
      <c r="AWO10" s="473"/>
      <c r="AWP10" s="473"/>
      <c r="AWQ10" s="473"/>
      <c r="AWR10" s="473"/>
      <c r="AWS10" s="473"/>
      <c r="AWT10" s="473"/>
      <c r="AWU10" s="473"/>
      <c r="AWV10" s="473"/>
      <c r="AWW10" s="473"/>
      <c r="AWX10" s="473"/>
      <c r="AWY10" s="473"/>
      <c r="AWZ10" s="473"/>
      <c r="AXA10" s="473"/>
      <c r="AXB10" s="473"/>
      <c r="AXC10" s="473"/>
      <c r="AXD10" s="473"/>
      <c r="AXE10" s="473"/>
      <c r="AXF10" s="473"/>
      <c r="AXG10" s="473"/>
      <c r="AXH10" s="473"/>
      <c r="AXI10" s="473"/>
      <c r="AXJ10" s="473"/>
      <c r="AXK10" s="473"/>
      <c r="AXL10" s="473"/>
      <c r="AXM10" s="473"/>
      <c r="AXN10" s="473"/>
      <c r="AXO10" s="473"/>
      <c r="AXP10" s="473"/>
      <c r="AXQ10" s="473"/>
      <c r="AXR10" s="473"/>
      <c r="AXS10" s="473"/>
      <c r="AXT10" s="473"/>
      <c r="AXU10" s="473"/>
      <c r="AXV10" s="473"/>
      <c r="AXW10" s="473"/>
      <c r="AXX10" s="473"/>
      <c r="AXY10" s="473"/>
      <c r="AXZ10" s="473"/>
      <c r="AYA10" s="473"/>
      <c r="AYB10" s="473"/>
      <c r="AYC10" s="473"/>
      <c r="AYD10" s="473"/>
      <c r="AYE10" s="473"/>
      <c r="AYF10" s="473"/>
      <c r="AYG10" s="473"/>
      <c r="AYH10" s="473"/>
      <c r="AYI10" s="473"/>
      <c r="AYJ10" s="473"/>
      <c r="AYK10" s="473"/>
      <c r="AYL10" s="473"/>
      <c r="AYM10" s="473"/>
      <c r="AYN10" s="473"/>
      <c r="AYO10" s="473"/>
      <c r="AYP10" s="473"/>
      <c r="AYQ10" s="473"/>
      <c r="AYR10" s="473"/>
      <c r="AYS10" s="473"/>
      <c r="AYT10" s="473"/>
      <c r="AYU10" s="473"/>
      <c r="AYV10" s="473"/>
      <c r="AYW10" s="473"/>
      <c r="AYX10" s="473"/>
      <c r="AYY10" s="473"/>
      <c r="AYZ10" s="473"/>
      <c r="AZA10" s="473"/>
      <c r="AZB10" s="473"/>
      <c r="AZC10" s="473"/>
      <c r="AZD10" s="473"/>
      <c r="AZE10" s="473"/>
      <c r="AZF10" s="473"/>
      <c r="AZG10" s="473"/>
      <c r="AZH10" s="473"/>
      <c r="AZI10" s="473"/>
      <c r="AZJ10" s="473"/>
      <c r="AZK10" s="473"/>
      <c r="AZL10" s="473"/>
      <c r="AZM10" s="473"/>
      <c r="AZN10" s="473"/>
      <c r="AZO10" s="473"/>
      <c r="AZP10" s="473"/>
      <c r="AZQ10" s="473"/>
      <c r="AZR10" s="473"/>
      <c r="AZS10" s="473"/>
      <c r="AZT10" s="473"/>
      <c r="AZU10" s="473"/>
      <c r="AZV10" s="473"/>
      <c r="AZW10" s="473"/>
      <c r="AZX10" s="473"/>
      <c r="AZY10" s="473"/>
      <c r="AZZ10" s="473"/>
      <c r="BAA10" s="473"/>
      <c r="BAB10" s="473"/>
      <c r="BAC10" s="473"/>
      <c r="BAD10" s="473"/>
      <c r="BAE10" s="473"/>
      <c r="BAF10" s="473"/>
      <c r="BAG10" s="473"/>
      <c r="BAH10" s="473"/>
      <c r="BAI10" s="473"/>
      <c r="BAJ10" s="473"/>
      <c r="BAK10" s="473"/>
      <c r="BAL10" s="473"/>
      <c r="BAM10" s="473"/>
      <c r="BAN10" s="473"/>
      <c r="BAO10" s="473"/>
      <c r="BAP10" s="473"/>
      <c r="BAQ10" s="473"/>
      <c r="BAR10" s="473"/>
      <c r="BAS10" s="473"/>
      <c r="BAT10" s="473"/>
      <c r="BAU10" s="473"/>
      <c r="BAV10" s="473"/>
      <c r="BAW10" s="473"/>
      <c r="BAX10" s="473"/>
      <c r="BAY10" s="473"/>
      <c r="BAZ10" s="473"/>
      <c r="BBA10" s="473"/>
      <c r="BBB10" s="473"/>
      <c r="BBC10" s="473"/>
      <c r="BBD10" s="473"/>
      <c r="BBE10" s="473"/>
      <c r="BBF10" s="473"/>
      <c r="BBG10" s="473"/>
      <c r="BBH10" s="473"/>
      <c r="BBI10" s="473"/>
      <c r="BBJ10" s="473"/>
      <c r="BBK10" s="473"/>
      <c r="BBL10" s="473"/>
      <c r="BBM10" s="473"/>
      <c r="BBN10" s="473"/>
      <c r="BBO10" s="473"/>
      <c r="BBP10" s="473"/>
      <c r="BBQ10" s="473"/>
      <c r="BBR10" s="473"/>
      <c r="BBS10" s="473"/>
      <c r="BBT10" s="473"/>
      <c r="BBU10" s="473"/>
      <c r="BBV10" s="473"/>
      <c r="BBW10" s="473"/>
      <c r="BBX10" s="473"/>
      <c r="BBY10" s="473"/>
      <c r="BBZ10" s="473"/>
      <c r="BCA10" s="473"/>
      <c r="BCB10" s="473"/>
      <c r="BCC10" s="473"/>
      <c r="BCD10" s="473"/>
      <c r="BCE10" s="473"/>
      <c r="BCF10" s="473"/>
      <c r="BCG10" s="473"/>
      <c r="BCH10" s="473"/>
      <c r="BCI10" s="473"/>
      <c r="BCJ10" s="473"/>
      <c r="BCK10" s="473"/>
      <c r="BCL10" s="473"/>
      <c r="BCM10" s="473"/>
      <c r="BCN10" s="473"/>
      <c r="BCO10" s="473"/>
      <c r="BCP10" s="473"/>
      <c r="BCQ10" s="473"/>
      <c r="BCR10" s="473"/>
      <c r="BCS10" s="473"/>
      <c r="BCT10" s="473"/>
      <c r="BCU10" s="473"/>
      <c r="BCV10" s="473"/>
      <c r="BCW10" s="473"/>
      <c r="BCX10" s="473"/>
      <c r="BCY10" s="473"/>
      <c r="BCZ10" s="473"/>
      <c r="BDA10" s="473"/>
      <c r="BDB10" s="473"/>
      <c r="BDC10" s="473"/>
      <c r="BDD10" s="473"/>
      <c r="BDE10" s="473"/>
      <c r="BDF10" s="473"/>
      <c r="BDG10" s="473"/>
      <c r="BDH10" s="473"/>
      <c r="BDI10" s="473"/>
      <c r="BDJ10" s="473"/>
      <c r="BDK10" s="473"/>
      <c r="BDL10" s="473"/>
      <c r="BDM10" s="473"/>
      <c r="BDN10" s="473"/>
      <c r="BDO10" s="473"/>
      <c r="BDP10" s="473"/>
      <c r="BDQ10" s="473"/>
      <c r="BDR10" s="473"/>
      <c r="BDS10" s="473"/>
      <c r="BDT10" s="473"/>
      <c r="BDU10" s="473"/>
      <c r="BDV10" s="473"/>
      <c r="BDW10" s="473"/>
      <c r="BDX10" s="473"/>
      <c r="BDY10" s="473"/>
      <c r="BDZ10" s="473"/>
      <c r="BEA10" s="473"/>
      <c r="BEB10" s="473"/>
      <c r="BEC10" s="473"/>
      <c r="BED10" s="473"/>
      <c r="BEE10" s="473"/>
      <c r="BEF10" s="473"/>
      <c r="BEG10" s="473"/>
      <c r="BEH10" s="473"/>
      <c r="BEI10" s="473"/>
      <c r="BEJ10" s="473"/>
      <c r="BEK10" s="473"/>
      <c r="BEL10" s="473"/>
      <c r="BEM10" s="473"/>
      <c r="BEN10" s="473"/>
      <c r="BEO10" s="473"/>
      <c r="BEP10" s="473"/>
      <c r="BEQ10" s="473"/>
      <c r="BER10" s="473"/>
      <c r="BES10" s="473"/>
      <c r="BET10" s="473"/>
      <c r="BEU10" s="473"/>
      <c r="BEV10" s="473"/>
      <c r="BEW10" s="473"/>
      <c r="BEX10" s="473"/>
      <c r="BEY10" s="473"/>
      <c r="BEZ10" s="473"/>
      <c r="BFA10" s="473"/>
      <c r="BFB10" s="473"/>
      <c r="BFC10" s="473"/>
      <c r="BFD10" s="473"/>
      <c r="BFE10" s="473"/>
      <c r="BFF10" s="473"/>
      <c r="BFG10" s="473"/>
      <c r="BFH10" s="473"/>
      <c r="BFI10" s="473"/>
      <c r="BFJ10" s="473"/>
      <c r="BFK10" s="473"/>
      <c r="BFL10" s="473"/>
      <c r="BFM10" s="473"/>
      <c r="BFN10" s="473"/>
      <c r="BFO10" s="473"/>
      <c r="BFP10" s="473"/>
      <c r="BFQ10" s="473"/>
      <c r="BFR10" s="473"/>
      <c r="BFS10" s="473"/>
      <c r="BFT10" s="473"/>
      <c r="BFU10" s="473"/>
      <c r="BFV10" s="473"/>
      <c r="BFW10" s="473"/>
      <c r="BFX10" s="473"/>
      <c r="BFY10" s="473"/>
      <c r="BFZ10" s="473"/>
      <c r="BGA10" s="473"/>
      <c r="BGB10" s="473"/>
      <c r="BGC10" s="473"/>
      <c r="BGD10" s="473"/>
      <c r="BGE10" s="473"/>
      <c r="BGF10" s="473"/>
      <c r="BGG10" s="473"/>
      <c r="BGH10" s="473"/>
      <c r="BGI10" s="473"/>
      <c r="BGJ10" s="473"/>
      <c r="BGK10" s="473"/>
      <c r="BGL10" s="473"/>
      <c r="BGM10" s="473"/>
      <c r="BGN10" s="473"/>
      <c r="BGO10" s="473"/>
      <c r="BGP10" s="473"/>
      <c r="BGQ10" s="473"/>
      <c r="BGR10" s="473"/>
      <c r="BGS10" s="473"/>
      <c r="BGT10" s="473"/>
      <c r="BGU10" s="473"/>
      <c r="BGV10" s="473"/>
      <c r="BGW10" s="473"/>
      <c r="BGX10" s="473"/>
      <c r="BGY10" s="473"/>
      <c r="BGZ10" s="473"/>
      <c r="BHA10" s="473"/>
      <c r="BHB10" s="473"/>
      <c r="BHC10" s="473"/>
      <c r="BHD10" s="473"/>
      <c r="BHE10" s="473"/>
      <c r="BHF10" s="473"/>
      <c r="BHG10" s="473"/>
      <c r="BHH10" s="473"/>
      <c r="BHI10" s="473"/>
      <c r="BHJ10" s="473"/>
      <c r="BHK10" s="473"/>
      <c r="BHL10" s="473"/>
      <c r="BHM10" s="473"/>
      <c r="BHN10" s="473"/>
      <c r="BHO10" s="473"/>
      <c r="BHP10" s="473"/>
      <c r="BHQ10" s="473"/>
      <c r="BHR10" s="473"/>
      <c r="BHS10" s="473"/>
      <c r="BHT10" s="473"/>
      <c r="BHU10" s="473"/>
      <c r="BHV10" s="473"/>
      <c r="BHW10" s="473"/>
      <c r="BHX10" s="473"/>
      <c r="BHY10" s="473"/>
      <c r="BHZ10" s="473"/>
      <c r="BIA10" s="473"/>
      <c r="BIB10" s="473"/>
      <c r="BIC10" s="473"/>
      <c r="BID10" s="473"/>
      <c r="BIE10" s="473"/>
      <c r="BIF10" s="473"/>
      <c r="BIG10" s="473"/>
      <c r="BIH10" s="473"/>
      <c r="BII10" s="473"/>
      <c r="BIJ10" s="473"/>
      <c r="BIK10" s="473"/>
      <c r="BIL10" s="473"/>
      <c r="BIM10" s="473"/>
      <c r="BIN10" s="473"/>
      <c r="BIO10" s="473"/>
      <c r="BIP10" s="473"/>
      <c r="BIQ10" s="473"/>
      <c r="BIR10" s="473"/>
      <c r="BIS10" s="473"/>
      <c r="BIT10" s="473"/>
      <c r="BIU10" s="473"/>
      <c r="BIV10" s="473"/>
      <c r="BIW10" s="473"/>
      <c r="BIX10" s="473"/>
      <c r="BIY10" s="473"/>
      <c r="BIZ10" s="473"/>
      <c r="BJA10" s="473"/>
      <c r="BJB10" s="473"/>
      <c r="BJC10" s="473"/>
      <c r="BJD10" s="473"/>
      <c r="BJE10" s="473"/>
      <c r="BJF10" s="473"/>
      <c r="BJG10" s="473"/>
      <c r="BJH10" s="473"/>
      <c r="BJI10" s="473"/>
      <c r="BJJ10" s="473"/>
      <c r="BJK10" s="473"/>
      <c r="BJL10" s="473"/>
      <c r="BJM10" s="473"/>
      <c r="BJN10" s="473"/>
      <c r="BJO10" s="473"/>
      <c r="BJP10" s="473"/>
      <c r="BJQ10" s="473"/>
      <c r="BJR10" s="473"/>
      <c r="BJS10" s="473"/>
      <c r="BJT10" s="473"/>
      <c r="BJU10" s="473"/>
      <c r="BJV10" s="473"/>
      <c r="BJW10" s="473"/>
      <c r="BJX10" s="473"/>
      <c r="BJY10" s="473"/>
      <c r="BJZ10" s="473"/>
      <c r="BKA10" s="473"/>
      <c r="BKB10" s="473"/>
      <c r="BKC10" s="473"/>
      <c r="BKD10" s="473"/>
      <c r="BKE10" s="473"/>
      <c r="BKF10" s="473"/>
      <c r="BKG10" s="473"/>
      <c r="BKH10" s="473"/>
      <c r="BKI10" s="473"/>
      <c r="BKJ10" s="473"/>
      <c r="BKK10" s="473"/>
      <c r="BKL10" s="473"/>
      <c r="BKM10" s="473"/>
      <c r="BKN10" s="473"/>
      <c r="BKO10" s="473"/>
      <c r="BKP10" s="473"/>
      <c r="BKQ10" s="473"/>
      <c r="BKR10" s="473"/>
      <c r="BKS10" s="473"/>
      <c r="BKT10" s="473"/>
      <c r="BKU10" s="473"/>
      <c r="BKV10" s="473"/>
      <c r="BKW10" s="473"/>
      <c r="BKX10" s="473"/>
      <c r="BKY10" s="473"/>
      <c r="BKZ10" s="473"/>
      <c r="BLA10" s="473"/>
      <c r="BLB10" s="473"/>
      <c r="BLC10" s="473"/>
      <c r="BLD10" s="473"/>
      <c r="BLE10" s="473"/>
      <c r="BLF10" s="473"/>
      <c r="BLG10" s="473"/>
      <c r="BLH10" s="473"/>
      <c r="BLI10" s="473"/>
      <c r="BLJ10" s="473"/>
      <c r="BLK10" s="473"/>
      <c r="BLL10" s="473"/>
      <c r="BLM10" s="473"/>
      <c r="BLN10" s="473"/>
      <c r="BLO10" s="473"/>
      <c r="BLP10" s="473"/>
      <c r="BLQ10" s="473"/>
      <c r="BLR10" s="473"/>
      <c r="BLS10" s="473"/>
      <c r="BLT10" s="473"/>
      <c r="BLU10" s="473"/>
      <c r="BLV10" s="473"/>
      <c r="BLW10" s="473"/>
      <c r="BLX10" s="473"/>
      <c r="BLY10" s="473"/>
      <c r="BLZ10" s="473"/>
      <c r="BMA10" s="473"/>
      <c r="BMB10" s="473"/>
      <c r="BMC10" s="473"/>
      <c r="BMD10" s="473"/>
      <c r="BME10" s="473"/>
      <c r="BMF10" s="473"/>
      <c r="BMG10" s="473"/>
      <c r="BMH10" s="473"/>
      <c r="BMI10" s="473"/>
      <c r="BMJ10" s="473"/>
      <c r="BMK10" s="473"/>
      <c r="BML10" s="473"/>
      <c r="BMM10" s="473"/>
      <c r="BMN10" s="473"/>
      <c r="BMO10" s="473"/>
      <c r="BMP10" s="473"/>
      <c r="BMQ10" s="473"/>
      <c r="BMR10" s="473"/>
      <c r="BMS10" s="473"/>
      <c r="BMT10" s="473"/>
      <c r="BMU10" s="473"/>
      <c r="BMV10" s="473"/>
      <c r="BMW10" s="473"/>
      <c r="BMX10" s="473"/>
      <c r="BMY10" s="473"/>
      <c r="BMZ10" s="473"/>
      <c r="BNA10" s="473"/>
      <c r="BNB10" s="473"/>
      <c r="BNC10" s="473"/>
      <c r="BND10" s="473"/>
      <c r="BNE10" s="473"/>
      <c r="BNF10" s="473"/>
      <c r="BNG10" s="473"/>
      <c r="BNH10" s="473"/>
      <c r="BNI10" s="473"/>
      <c r="BNJ10" s="473"/>
      <c r="BNK10" s="473"/>
      <c r="BNL10" s="473"/>
      <c r="BNM10" s="473"/>
      <c r="BNN10" s="473"/>
      <c r="BNO10" s="473"/>
      <c r="BNP10" s="473"/>
      <c r="BNQ10" s="473"/>
      <c r="BNR10" s="473"/>
      <c r="BNS10" s="473"/>
      <c r="BNT10" s="473"/>
      <c r="BNU10" s="473"/>
      <c r="BNV10" s="473"/>
      <c r="BNW10" s="473"/>
      <c r="BNX10" s="473"/>
      <c r="BNY10" s="473"/>
      <c r="BNZ10" s="473"/>
      <c r="BOA10" s="473"/>
      <c r="BOB10" s="473"/>
      <c r="BOC10" s="473"/>
      <c r="BOD10" s="473"/>
      <c r="BOE10" s="473"/>
      <c r="BOF10" s="473"/>
      <c r="BOG10" s="473"/>
      <c r="BOH10" s="473"/>
      <c r="BOI10" s="473"/>
      <c r="BOJ10" s="473"/>
      <c r="BOK10" s="473"/>
      <c r="BOL10" s="473"/>
      <c r="BOM10" s="473"/>
      <c r="BON10" s="473"/>
      <c r="BOO10" s="473"/>
      <c r="BOP10" s="473"/>
      <c r="BOQ10" s="473"/>
      <c r="BOR10" s="473"/>
      <c r="BOS10" s="473"/>
      <c r="BOT10" s="473"/>
      <c r="BOU10" s="473"/>
      <c r="BOV10" s="473"/>
      <c r="BOW10" s="473"/>
      <c r="BOX10" s="473"/>
      <c r="BOY10" s="473"/>
      <c r="BOZ10" s="473"/>
      <c r="BPA10" s="473"/>
      <c r="BPB10" s="473"/>
      <c r="BPC10" s="473"/>
      <c r="BPD10" s="473"/>
      <c r="BPE10" s="473"/>
      <c r="BPF10" s="473"/>
      <c r="BPG10" s="473"/>
      <c r="BPH10" s="473"/>
      <c r="BPI10" s="473"/>
      <c r="BPJ10" s="473"/>
      <c r="BPK10" s="473"/>
      <c r="BPL10" s="473"/>
      <c r="BPM10" s="473"/>
      <c r="BPN10" s="473"/>
      <c r="BPO10" s="473"/>
      <c r="BPP10" s="473"/>
      <c r="BPQ10" s="473"/>
      <c r="BPR10" s="473"/>
      <c r="BPS10" s="473"/>
      <c r="BPT10" s="473"/>
      <c r="BPU10" s="473"/>
      <c r="BPV10" s="473"/>
      <c r="BPW10" s="473"/>
      <c r="BPX10" s="473"/>
      <c r="BPY10" s="473"/>
      <c r="BPZ10" s="473"/>
      <c r="BQA10" s="473"/>
      <c r="BQB10" s="473"/>
      <c r="BQC10" s="473"/>
      <c r="BQD10" s="473"/>
      <c r="BQE10" s="473"/>
      <c r="BQF10" s="473"/>
      <c r="BQG10" s="473"/>
      <c r="BQH10" s="473"/>
      <c r="BQI10" s="473"/>
      <c r="BQJ10" s="473"/>
      <c r="BQK10" s="473"/>
      <c r="BQL10" s="473"/>
      <c r="BQM10" s="473"/>
      <c r="BQN10" s="473"/>
      <c r="BQO10" s="473"/>
      <c r="BQP10" s="473"/>
      <c r="BQQ10" s="473"/>
      <c r="BQR10" s="473"/>
      <c r="BQS10" s="473"/>
      <c r="BQT10" s="473"/>
      <c r="BQU10" s="473"/>
      <c r="BQV10" s="473"/>
      <c r="BQW10" s="473"/>
      <c r="BQX10" s="473"/>
      <c r="BQY10" s="473"/>
      <c r="BQZ10" s="473"/>
      <c r="BRA10" s="473"/>
      <c r="BRB10" s="473"/>
      <c r="BRC10" s="473"/>
      <c r="BRD10" s="473"/>
      <c r="BRE10" s="473"/>
      <c r="BRF10" s="473"/>
      <c r="BRG10" s="473"/>
      <c r="BRH10" s="473"/>
      <c r="BRI10" s="473"/>
      <c r="BRJ10" s="473"/>
      <c r="BRK10" s="473"/>
      <c r="BRL10" s="473"/>
      <c r="BRM10" s="473"/>
      <c r="BRN10" s="473"/>
      <c r="BRO10" s="473"/>
      <c r="BRP10" s="473"/>
      <c r="BRQ10" s="473"/>
      <c r="BRR10" s="473"/>
      <c r="BRS10" s="473"/>
      <c r="BRT10" s="473"/>
      <c r="BRU10" s="473"/>
      <c r="BRV10" s="473"/>
      <c r="BRW10" s="473"/>
      <c r="BRX10" s="473"/>
      <c r="BRY10" s="473"/>
      <c r="BRZ10" s="473"/>
      <c r="BSA10" s="473"/>
      <c r="BSB10" s="473"/>
      <c r="BSC10" s="473"/>
      <c r="BSD10" s="473"/>
      <c r="BSE10" s="473"/>
      <c r="BSF10" s="473"/>
      <c r="BSG10" s="473"/>
      <c r="BSH10" s="473"/>
      <c r="BSI10" s="473"/>
      <c r="BSJ10" s="473"/>
      <c r="BSK10" s="473"/>
      <c r="BSL10" s="473"/>
      <c r="BSM10" s="473"/>
      <c r="BSN10" s="473"/>
      <c r="BSO10" s="473"/>
      <c r="BSP10" s="473"/>
      <c r="BSQ10" s="473"/>
      <c r="BSR10" s="473"/>
      <c r="BSS10" s="473"/>
      <c r="BST10" s="473"/>
      <c r="BSU10" s="473"/>
      <c r="BSV10" s="473"/>
      <c r="BSW10" s="473"/>
      <c r="BSX10" s="473"/>
      <c r="BSY10" s="473"/>
      <c r="BSZ10" s="473"/>
      <c r="BTA10" s="473"/>
      <c r="BTB10" s="473"/>
      <c r="BTC10" s="473"/>
      <c r="BTD10" s="473"/>
      <c r="BTE10" s="473"/>
      <c r="BTF10" s="473"/>
      <c r="BTG10" s="473"/>
      <c r="BTH10" s="473"/>
      <c r="BTI10" s="473"/>
      <c r="BTJ10" s="473"/>
      <c r="BTK10" s="473"/>
      <c r="BTL10" s="473"/>
      <c r="BTM10" s="473"/>
      <c r="BTN10" s="473"/>
      <c r="BTO10" s="473"/>
      <c r="BTP10" s="473"/>
      <c r="BTQ10" s="473"/>
      <c r="BTR10" s="473"/>
      <c r="BTS10" s="473"/>
      <c r="BTT10" s="473"/>
      <c r="BTU10" s="473"/>
      <c r="BTV10" s="473"/>
      <c r="BTW10" s="473"/>
      <c r="BTX10" s="473"/>
      <c r="BTY10" s="473"/>
      <c r="BTZ10" s="473"/>
      <c r="BUA10" s="473"/>
      <c r="BUB10" s="473"/>
      <c r="BUC10" s="473"/>
      <c r="BUD10" s="473"/>
      <c r="BUE10" s="473"/>
      <c r="BUF10" s="473"/>
      <c r="BUG10" s="473"/>
      <c r="BUH10" s="473"/>
      <c r="BUI10" s="473"/>
      <c r="BUJ10" s="473"/>
      <c r="BUK10" s="473"/>
      <c r="BUL10" s="473"/>
      <c r="BUM10" s="473"/>
      <c r="BUN10" s="473"/>
      <c r="BUO10" s="473"/>
      <c r="BUP10" s="473"/>
      <c r="BUQ10" s="473"/>
      <c r="BUR10" s="473"/>
      <c r="BUS10" s="473"/>
      <c r="BUT10" s="473"/>
      <c r="BUU10" s="473"/>
      <c r="BUV10" s="473"/>
      <c r="BUW10" s="473"/>
      <c r="BUX10" s="473"/>
      <c r="BUY10" s="473"/>
      <c r="BUZ10" s="473"/>
      <c r="BVA10" s="473"/>
      <c r="BVB10" s="473"/>
      <c r="BVC10" s="473"/>
      <c r="BVD10" s="473"/>
      <c r="BVE10" s="473"/>
      <c r="BVF10" s="473"/>
      <c r="BVG10" s="473"/>
      <c r="BVH10" s="473"/>
      <c r="BVI10" s="473"/>
      <c r="BVJ10" s="473"/>
      <c r="BVK10" s="473"/>
      <c r="BVL10" s="473"/>
      <c r="BVM10" s="473"/>
      <c r="BVN10" s="473"/>
      <c r="BVO10" s="473"/>
      <c r="BVP10" s="473"/>
      <c r="BVQ10" s="473"/>
      <c r="BVR10" s="473"/>
      <c r="BVS10" s="473"/>
      <c r="BVT10" s="473"/>
      <c r="BVU10" s="473"/>
      <c r="BVV10" s="473"/>
      <c r="BVW10" s="473"/>
      <c r="BVX10" s="473"/>
      <c r="BVY10" s="473"/>
      <c r="BVZ10" s="473"/>
      <c r="BWA10" s="473"/>
      <c r="BWB10" s="473"/>
      <c r="BWC10" s="473"/>
      <c r="BWD10" s="473"/>
      <c r="BWE10" s="473"/>
      <c r="BWF10" s="473"/>
      <c r="BWG10" s="473"/>
      <c r="BWH10" s="473"/>
      <c r="BWI10" s="473"/>
      <c r="BWJ10" s="473"/>
      <c r="BWK10" s="473"/>
      <c r="BWL10" s="473"/>
      <c r="BWM10" s="473"/>
      <c r="BWN10" s="473"/>
      <c r="BWO10" s="473"/>
      <c r="BWP10" s="473"/>
      <c r="BWQ10" s="473"/>
      <c r="BWR10" s="473"/>
      <c r="BWS10" s="473"/>
      <c r="BWT10" s="473"/>
      <c r="BWU10" s="473"/>
      <c r="BWV10" s="473"/>
      <c r="BWW10" s="473"/>
      <c r="BWX10" s="473"/>
      <c r="BWY10" s="473"/>
      <c r="BWZ10" s="473"/>
      <c r="BXA10" s="473"/>
      <c r="BXB10" s="473"/>
      <c r="BXC10" s="473"/>
      <c r="BXD10" s="473"/>
      <c r="BXE10" s="473"/>
      <c r="BXF10" s="473"/>
      <c r="BXG10" s="473"/>
      <c r="BXH10" s="473"/>
      <c r="BXI10" s="473"/>
      <c r="BXJ10" s="473"/>
      <c r="BXK10" s="473"/>
      <c r="BXL10" s="473"/>
      <c r="BXM10" s="473"/>
      <c r="BXN10" s="473"/>
      <c r="BXO10" s="473"/>
      <c r="BXP10" s="473"/>
      <c r="BXQ10" s="473"/>
      <c r="BXR10" s="473"/>
      <c r="BXS10" s="473"/>
      <c r="BXT10" s="473"/>
      <c r="BXU10" s="473"/>
      <c r="BXV10" s="473"/>
      <c r="BXW10" s="473"/>
      <c r="BXX10" s="473"/>
      <c r="BXY10" s="473"/>
      <c r="BXZ10" s="473"/>
      <c r="BYA10" s="473"/>
      <c r="BYB10" s="473"/>
      <c r="BYC10" s="473"/>
      <c r="BYD10" s="473"/>
      <c r="BYE10" s="473"/>
      <c r="BYF10" s="473"/>
      <c r="BYG10" s="473"/>
      <c r="BYH10" s="473"/>
      <c r="BYI10" s="473"/>
      <c r="BYJ10" s="473"/>
      <c r="BYK10" s="473"/>
      <c r="BYL10" s="473"/>
      <c r="BYM10" s="473"/>
      <c r="BYN10" s="473"/>
      <c r="BYO10" s="473"/>
      <c r="BYP10" s="473"/>
      <c r="BYQ10" s="473"/>
      <c r="BYR10" s="473"/>
      <c r="BYS10" s="473"/>
      <c r="BYT10" s="473"/>
      <c r="BYU10" s="473"/>
      <c r="BYV10" s="473"/>
      <c r="BYW10" s="473"/>
      <c r="BYX10" s="473"/>
      <c r="BYY10" s="473"/>
      <c r="BYZ10" s="473"/>
      <c r="BZA10" s="473"/>
      <c r="BZB10" s="473"/>
      <c r="BZC10" s="473"/>
      <c r="BZD10" s="473"/>
      <c r="BZE10" s="473"/>
      <c r="BZF10" s="473"/>
      <c r="BZG10" s="473"/>
      <c r="BZH10" s="473"/>
      <c r="BZI10" s="473"/>
      <c r="BZJ10" s="473"/>
      <c r="BZK10" s="473"/>
      <c r="BZL10" s="473"/>
      <c r="BZM10" s="473"/>
      <c r="BZN10" s="473"/>
      <c r="BZO10" s="473"/>
      <c r="BZP10" s="473"/>
      <c r="BZQ10" s="473"/>
      <c r="BZR10" s="473"/>
      <c r="BZS10" s="473"/>
      <c r="BZT10" s="473"/>
      <c r="BZU10" s="473"/>
      <c r="BZV10" s="473"/>
      <c r="BZW10" s="473"/>
      <c r="BZX10" s="473"/>
      <c r="BZY10" s="473"/>
      <c r="BZZ10" s="473"/>
      <c r="CAA10" s="473"/>
      <c r="CAB10" s="473"/>
      <c r="CAC10" s="473"/>
      <c r="CAD10" s="473"/>
      <c r="CAE10" s="473"/>
      <c r="CAF10" s="473"/>
      <c r="CAG10" s="473"/>
      <c r="CAH10" s="473"/>
      <c r="CAI10" s="473"/>
      <c r="CAJ10" s="473"/>
      <c r="CAK10" s="473"/>
      <c r="CAL10" s="473"/>
      <c r="CAM10" s="473"/>
      <c r="CAN10" s="473"/>
      <c r="CAO10" s="473"/>
      <c r="CAP10" s="473"/>
      <c r="CAQ10" s="473"/>
      <c r="CAR10" s="473"/>
      <c r="CAS10" s="473"/>
      <c r="CAT10" s="473"/>
      <c r="CAU10" s="473"/>
      <c r="CAV10" s="473"/>
      <c r="CAW10" s="473"/>
      <c r="CAX10" s="473"/>
      <c r="CAY10" s="473"/>
      <c r="CAZ10" s="473"/>
      <c r="CBA10" s="473"/>
      <c r="CBB10" s="473"/>
      <c r="CBC10" s="473"/>
      <c r="CBD10" s="473"/>
      <c r="CBE10" s="473"/>
      <c r="CBF10" s="473"/>
      <c r="CBG10" s="473"/>
      <c r="CBH10" s="473"/>
      <c r="CBI10" s="473"/>
      <c r="CBJ10" s="473"/>
      <c r="CBK10" s="473"/>
      <c r="CBL10" s="473"/>
      <c r="CBM10" s="473"/>
      <c r="CBN10" s="473"/>
      <c r="CBO10" s="473"/>
      <c r="CBP10" s="473"/>
      <c r="CBQ10" s="473"/>
      <c r="CBR10" s="473"/>
      <c r="CBS10" s="473"/>
      <c r="CBT10" s="473"/>
      <c r="CBU10" s="473"/>
      <c r="CBV10" s="473"/>
      <c r="CBW10" s="473"/>
      <c r="CBX10" s="473"/>
      <c r="CBY10" s="473"/>
      <c r="CBZ10" s="473"/>
      <c r="CCA10" s="473"/>
      <c r="CCB10" s="473"/>
      <c r="CCC10" s="473"/>
      <c r="CCD10" s="473"/>
      <c r="CCE10" s="473"/>
      <c r="CCF10" s="473"/>
      <c r="CCG10" s="473"/>
      <c r="CCH10" s="473"/>
      <c r="CCI10" s="473"/>
      <c r="CCJ10" s="473"/>
      <c r="CCK10" s="473"/>
      <c r="CCL10" s="473"/>
      <c r="CCM10" s="473"/>
      <c r="CCN10" s="473"/>
      <c r="CCO10" s="473"/>
      <c r="CCP10" s="473"/>
      <c r="CCQ10" s="473"/>
      <c r="CCR10" s="473"/>
      <c r="CCS10" s="473"/>
      <c r="CCT10" s="473"/>
      <c r="CCU10" s="473"/>
      <c r="CCV10" s="473"/>
      <c r="CCW10" s="473"/>
      <c r="CCX10" s="473"/>
      <c r="CCY10" s="473"/>
      <c r="CCZ10" s="473"/>
      <c r="CDA10" s="473"/>
      <c r="CDB10" s="473"/>
      <c r="CDC10" s="473"/>
      <c r="CDD10" s="473"/>
      <c r="CDE10" s="473"/>
      <c r="CDF10" s="473"/>
      <c r="CDG10" s="473"/>
      <c r="CDH10" s="473"/>
      <c r="CDI10" s="473"/>
      <c r="CDJ10" s="473"/>
      <c r="CDK10" s="473"/>
      <c r="CDL10" s="473"/>
      <c r="CDM10" s="473"/>
      <c r="CDN10" s="473"/>
      <c r="CDO10" s="473"/>
      <c r="CDP10" s="473"/>
      <c r="CDQ10" s="473"/>
      <c r="CDR10" s="473"/>
      <c r="CDS10" s="473"/>
      <c r="CDT10" s="473"/>
      <c r="CDU10" s="473"/>
      <c r="CDV10" s="473"/>
      <c r="CDW10" s="473"/>
      <c r="CDX10" s="473"/>
      <c r="CDY10" s="473"/>
      <c r="CDZ10" s="473"/>
      <c r="CEA10" s="473"/>
      <c r="CEB10" s="473"/>
      <c r="CEC10" s="473"/>
      <c r="CED10" s="473"/>
      <c r="CEE10" s="473"/>
      <c r="CEF10" s="473"/>
      <c r="CEG10" s="473"/>
      <c r="CEH10" s="473"/>
      <c r="CEI10" s="473"/>
      <c r="CEJ10" s="473"/>
      <c r="CEK10" s="473"/>
      <c r="CEL10" s="473"/>
      <c r="CEM10" s="473"/>
      <c r="CEN10" s="473"/>
      <c r="CEO10" s="473"/>
      <c r="CEP10" s="473"/>
      <c r="CEQ10" s="473"/>
      <c r="CER10" s="473"/>
      <c r="CES10" s="473"/>
      <c r="CET10" s="473"/>
      <c r="CEU10" s="473"/>
      <c r="CEV10" s="473"/>
      <c r="CEW10" s="473"/>
      <c r="CEX10" s="473"/>
      <c r="CEY10" s="473"/>
      <c r="CEZ10" s="473"/>
      <c r="CFA10" s="473"/>
      <c r="CFB10" s="473"/>
      <c r="CFC10" s="473"/>
      <c r="CFD10" s="473"/>
      <c r="CFE10" s="473"/>
      <c r="CFF10" s="473"/>
      <c r="CFG10" s="473"/>
      <c r="CFH10" s="473"/>
      <c r="CFI10" s="473"/>
      <c r="CFJ10" s="473"/>
      <c r="CFK10" s="473"/>
      <c r="CFL10" s="473"/>
      <c r="CFM10" s="473"/>
      <c r="CFN10" s="473"/>
      <c r="CFO10" s="473"/>
      <c r="CFP10" s="473"/>
      <c r="CFQ10" s="473"/>
      <c r="CFR10" s="473"/>
      <c r="CFS10" s="473"/>
      <c r="CFT10" s="473"/>
      <c r="CFU10" s="473"/>
      <c r="CFV10" s="473"/>
      <c r="CFW10" s="473"/>
      <c r="CFX10" s="473"/>
      <c r="CFY10" s="473"/>
      <c r="CFZ10" s="473"/>
      <c r="CGA10" s="473"/>
      <c r="CGB10" s="473"/>
      <c r="CGC10" s="473"/>
      <c r="CGD10" s="473"/>
      <c r="CGE10" s="473"/>
      <c r="CGF10" s="473"/>
      <c r="CGG10" s="473"/>
      <c r="CGH10" s="473"/>
      <c r="CGI10" s="473"/>
      <c r="CGJ10" s="473"/>
      <c r="CGK10" s="473"/>
      <c r="CGL10" s="473"/>
      <c r="CGM10" s="473"/>
      <c r="CGN10" s="473"/>
      <c r="CGO10" s="473"/>
      <c r="CGP10" s="473"/>
      <c r="CGQ10" s="473"/>
      <c r="CGR10" s="473"/>
      <c r="CGS10" s="473"/>
      <c r="CGT10" s="473"/>
      <c r="CGU10" s="473"/>
      <c r="CGV10" s="473"/>
      <c r="CGW10" s="473"/>
      <c r="CGX10" s="473"/>
      <c r="CGY10" s="473"/>
      <c r="CGZ10" s="473"/>
      <c r="CHA10" s="473"/>
      <c r="CHB10" s="473"/>
      <c r="CHC10" s="473"/>
      <c r="CHD10" s="473"/>
      <c r="CHE10" s="473"/>
      <c r="CHF10" s="473"/>
      <c r="CHG10" s="473"/>
      <c r="CHH10" s="473"/>
      <c r="CHI10" s="473"/>
      <c r="CHJ10" s="473"/>
      <c r="CHK10" s="473"/>
      <c r="CHL10" s="473"/>
      <c r="CHM10" s="473"/>
      <c r="CHN10" s="473"/>
      <c r="CHO10" s="473"/>
      <c r="CHP10" s="473"/>
      <c r="CHQ10" s="473"/>
      <c r="CHR10" s="473"/>
      <c r="CHS10" s="473"/>
      <c r="CHT10" s="473"/>
      <c r="CHU10" s="473"/>
      <c r="CHV10" s="473"/>
      <c r="CHW10" s="473"/>
      <c r="CHX10" s="473"/>
      <c r="CHY10" s="473"/>
      <c r="CHZ10" s="473"/>
      <c r="CIA10" s="473"/>
      <c r="CIB10" s="473"/>
      <c r="CIC10" s="473"/>
      <c r="CID10" s="473"/>
      <c r="CIE10" s="473"/>
      <c r="CIF10" s="473"/>
      <c r="CIG10" s="473"/>
      <c r="CIH10" s="473"/>
      <c r="CII10" s="473"/>
      <c r="CIJ10" s="473"/>
      <c r="CIK10" s="473"/>
      <c r="CIL10" s="473"/>
      <c r="CIM10" s="473"/>
      <c r="CIN10" s="473"/>
      <c r="CIO10" s="473"/>
      <c r="CIP10" s="473"/>
      <c r="CIQ10" s="473"/>
      <c r="CIR10" s="473"/>
      <c r="CIS10" s="473"/>
      <c r="CIT10" s="473"/>
      <c r="CIU10" s="473"/>
      <c r="CIV10" s="473"/>
      <c r="CIW10" s="473"/>
      <c r="CIX10" s="473"/>
      <c r="CIY10" s="473"/>
      <c r="CIZ10" s="473"/>
      <c r="CJA10" s="473"/>
      <c r="CJB10" s="473"/>
      <c r="CJC10" s="473"/>
      <c r="CJD10" s="473"/>
      <c r="CJE10" s="473"/>
      <c r="CJF10" s="473"/>
      <c r="CJG10" s="473"/>
      <c r="CJH10" s="473"/>
      <c r="CJI10" s="473"/>
      <c r="CJJ10" s="473"/>
      <c r="CJK10" s="473"/>
      <c r="CJL10" s="473"/>
      <c r="CJM10" s="473"/>
      <c r="CJN10" s="473"/>
      <c r="CJO10" s="473"/>
      <c r="CJP10" s="473"/>
      <c r="CJQ10" s="473"/>
      <c r="CJR10" s="473"/>
      <c r="CJS10" s="473"/>
      <c r="CJT10" s="473"/>
      <c r="CJU10" s="473"/>
      <c r="CJV10" s="473"/>
      <c r="CJW10" s="473"/>
      <c r="CJX10" s="473"/>
      <c r="CJY10" s="473"/>
      <c r="CJZ10" s="473"/>
      <c r="CKA10" s="473"/>
      <c r="CKB10" s="473"/>
      <c r="CKC10" s="473"/>
      <c r="CKD10" s="473"/>
      <c r="CKE10" s="473"/>
      <c r="CKF10" s="473"/>
      <c r="CKG10" s="473"/>
      <c r="CKH10" s="473"/>
      <c r="CKI10" s="473"/>
      <c r="CKJ10" s="473"/>
      <c r="CKK10" s="473"/>
      <c r="CKL10" s="473"/>
      <c r="CKM10" s="473"/>
      <c r="CKN10" s="473"/>
      <c r="CKO10" s="473"/>
      <c r="CKP10" s="473"/>
      <c r="CKQ10" s="473"/>
      <c r="CKR10" s="473"/>
      <c r="CKS10" s="473"/>
      <c r="CKT10" s="473"/>
      <c r="CKU10" s="473"/>
      <c r="CKV10" s="473"/>
      <c r="CKW10" s="473"/>
      <c r="CKX10" s="473"/>
      <c r="CKY10" s="473"/>
      <c r="CKZ10" s="473"/>
      <c r="CLA10" s="473"/>
      <c r="CLB10" s="473"/>
      <c r="CLC10" s="473"/>
      <c r="CLD10" s="473"/>
      <c r="CLE10" s="473"/>
      <c r="CLF10" s="473"/>
      <c r="CLG10" s="473"/>
      <c r="CLH10" s="473"/>
      <c r="CLI10" s="473"/>
      <c r="CLJ10" s="473"/>
      <c r="CLK10" s="473"/>
      <c r="CLL10" s="473"/>
      <c r="CLM10" s="473"/>
      <c r="CLN10" s="473"/>
      <c r="CLO10" s="473"/>
      <c r="CLP10" s="473"/>
      <c r="CLQ10" s="473"/>
      <c r="CLR10" s="473"/>
      <c r="CLS10" s="473"/>
      <c r="CLT10" s="473"/>
      <c r="CLU10" s="473"/>
      <c r="CLV10" s="473"/>
      <c r="CLW10" s="473"/>
      <c r="CLX10" s="473"/>
      <c r="CLY10" s="473"/>
      <c r="CLZ10" s="473"/>
      <c r="CMA10" s="473"/>
      <c r="CMB10" s="473"/>
      <c r="CMC10" s="473"/>
      <c r="CMD10" s="473"/>
      <c r="CME10" s="473"/>
      <c r="CMF10" s="473"/>
      <c r="CMG10" s="473"/>
      <c r="CMH10" s="473"/>
      <c r="CMI10" s="473"/>
      <c r="CMJ10" s="473"/>
      <c r="CMK10" s="473"/>
      <c r="CML10" s="473"/>
      <c r="CMM10" s="473"/>
      <c r="CMN10" s="473"/>
      <c r="CMO10" s="473"/>
      <c r="CMP10" s="473"/>
      <c r="CMQ10" s="473"/>
      <c r="CMR10" s="473"/>
      <c r="CMS10" s="473"/>
      <c r="CMT10" s="473"/>
      <c r="CMU10" s="473"/>
      <c r="CMV10" s="473"/>
      <c r="CMW10" s="473"/>
      <c r="CMX10" s="473"/>
      <c r="CMY10" s="473"/>
      <c r="CMZ10" s="473"/>
      <c r="CNA10" s="473"/>
      <c r="CNB10" s="473"/>
      <c r="CNC10" s="473"/>
      <c r="CND10" s="473"/>
      <c r="CNE10" s="473"/>
      <c r="CNF10" s="473"/>
      <c r="CNG10" s="473"/>
      <c r="CNH10" s="473"/>
      <c r="CNI10" s="473"/>
      <c r="CNJ10" s="473"/>
      <c r="CNK10" s="473"/>
      <c r="CNL10" s="473"/>
      <c r="CNM10" s="473"/>
      <c r="CNN10" s="473"/>
      <c r="CNO10" s="473"/>
      <c r="CNP10" s="473"/>
      <c r="CNQ10" s="473"/>
      <c r="CNR10" s="473"/>
      <c r="CNS10" s="473"/>
      <c r="CNT10" s="473"/>
      <c r="CNU10" s="473"/>
      <c r="CNV10" s="473"/>
      <c r="CNW10" s="473"/>
      <c r="CNX10" s="473"/>
      <c r="CNY10" s="473"/>
      <c r="CNZ10" s="473"/>
      <c r="COA10" s="473"/>
      <c r="COB10" s="473"/>
      <c r="COC10" s="473"/>
      <c r="COD10" s="473"/>
      <c r="COE10" s="473"/>
      <c r="COF10" s="473"/>
      <c r="COG10" s="473"/>
      <c r="COH10" s="473"/>
      <c r="COI10" s="473"/>
      <c r="COJ10" s="473"/>
      <c r="COK10" s="473"/>
      <c r="COL10" s="473"/>
      <c r="COM10" s="473"/>
      <c r="CON10" s="473"/>
      <c r="COO10" s="473"/>
      <c r="COP10" s="473"/>
      <c r="COQ10" s="473"/>
      <c r="COR10" s="473"/>
      <c r="COS10" s="473"/>
      <c r="COT10" s="473"/>
      <c r="COU10" s="473"/>
      <c r="COV10" s="473"/>
      <c r="COW10" s="473"/>
      <c r="COX10" s="473"/>
      <c r="COY10" s="473"/>
      <c r="COZ10" s="473"/>
      <c r="CPA10" s="473"/>
      <c r="CPB10" s="473"/>
      <c r="CPC10" s="473"/>
      <c r="CPD10" s="473"/>
      <c r="CPE10" s="473"/>
      <c r="CPF10" s="473"/>
      <c r="CPG10" s="473"/>
      <c r="CPH10" s="473"/>
      <c r="CPI10" s="473"/>
      <c r="CPJ10" s="473"/>
      <c r="CPK10" s="473"/>
      <c r="CPL10" s="473"/>
      <c r="CPM10" s="473"/>
      <c r="CPN10" s="473"/>
      <c r="CPO10" s="473"/>
      <c r="CPP10" s="473"/>
      <c r="CPQ10" s="473"/>
      <c r="CPR10" s="473"/>
      <c r="CPS10" s="473"/>
      <c r="CPT10" s="473"/>
      <c r="CPU10" s="473"/>
      <c r="CPV10" s="473"/>
      <c r="CPW10" s="473"/>
      <c r="CPX10" s="473"/>
      <c r="CPY10" s="473"/>
      <c r="CPZ10" s="473"/>
      <c r="CQA10" s="473"/>
      <c r="CQB10" s="473"/>
      <c r="CQC10" s="473"/>
      <c r="CQD10" s="473"/>
      <c r="CQE10" s="473"/>
      <c r="CQF10" s="473"/>
      <c r="CQG10" s="473"/>
      <c r="CQH10" s="473"/>
      <c r="CQI10" s="473"/>
      <c r="CQJ10" s="473"/>
      <c r="CQK10" s="473"/>
      <c r="CQL10" s="473"/>
      <c r="CQM10" s="473"/>
      <c r="CQN10" s="473"/>
      <c r="CQO10" s="473"/>
      <c r="CQP10" s="473"/>
      <c r="CQQ10" s="473"/>
      <c r="CQR10" s="473"/>
      <c r="CQS10" s="473"/>
      <c r="CQT10" s="473"/>
      <c r="CQU10" s="473"/>
      <c r="CQV10" s="473"/>
      <c r="CQW10" s="473"/>
      <c r="CQX10" s="473"/>
      <c r="CQY10" s="473"/>
      <c r="CQZ10" s="473"/>
      <c r="CRA10" s="473"/>
      <c r="CRB10" s="473"/>
      <c r="CRC10" s="473"/>
      <c r="CRD10" s="473"/>
      <c r="CRE10" s="473"/>
      <c r="CRF10" s="473"/>
      <c r="CRG10" s="473"/>
      <c r="CRH10" s="473"/>
      <c r="CRI10" s="473"/>
      <c r="CRJ10" s="473"/>
      <c r="CRK10" s="473"/>
      <c r="CRL10" s="473"/>
      <c r="CRM10" s="473"/>
      <c r="CRN10" s="473"/>
      <c r="CRO10" s="473"/>
      <c r="CRP10" s="473"/>
      <c r="CRQ10" s="473"/>
      <c r="CRR10" s="473"/>
      <c r="CRS10" s="473"/>
      <c r="CRT10" s="473"/>
      <c r="CRU10" s="473"/>
      <c r="CRV10" s="473"/>
      <c r="CRW10" s="473"/>
      <c r="CRX10" s="473"/>
      <c r="CRY10" s="473"/>
      <c r="CRZ10" s="473"/>
      <c r="CSA10" s="473"/>
      <c r="CSB10" s="473"/>
      <c r="CSC10" s="473"/>
      <c r="CSD10" s="473"/>
      <c r="CSE10" s="473"/>
      <c r="CSF10" s="473"/>
      <c r="CSG10" s="473"/>
      <c r="CSH10" s="473"/>
      <c r="CSI10" s="473"/>
      <c r="CSJ10" s="473"/>
      <c r="CSK10" s="473"/>
      <c r="CSL10" s="473"/>
      <c r="CSM10" s="473"/>
      <c r="CSN10" s="473"/>
      <c r="CSO10" s="473"/>
      <c r="CSP10" s="473"/>
      <c r="CSQ10" s="473"/>
      <c r="CSR10" s="473"/>
      <c r="CSS10" s="473"/>
      <c r="CST10" s="473"/>
      <c r="CSU10" s="473"/>
      <c r="CSV10" s="473"/>
      <c r="CSW10" s="473"/>
      <c r="CSX10" s="473"/>
      <c r="CSY10" s="473"/>
      <c r="CSZ10" s="473"/>
      <c r="CTA10" s="473"/>
      <c r="CTB10" s="473"/>
      <c r="CTC10" s="473"/>
      <c r="CTD10" s="473"/>
      <c r="CTE10" s="473"/>
      <c r="CTF10" s="473"/>
      <c r="CTG10" s="473"/>
      <c r="CTH10" s="473"/>
      <c r="CTI10" s="473"/>
      <c r="CTJ10" s="473"/>
      <c r="CTK10" s="473"/>
      <c r="CTL10" s="473"/>
      <c r="CTM10" s="473"/>
      <c r="CTN10" s="473"/>
      <c r="CTO10" s="473"/>
      <c r="CTP10" s="473"/>
      <c r="CTQ10" s="473"/>
      <c r="CTR10" s="473"/>
      <c r="CTS10" s="473"/>
      <c r="CTT10" s="473"/>
      <c r="CTU10" s="473"/>
      <c r="CTV10" s="473"/>
      <c r="CTW10" s="473"/>
      <c r="CTX10" s="473"/>
      <c r="CTY10" s="473"/>
      <c r="CTZ10" s="473"/>
      <c r="CUA10" s="473"/>
      <c r="CUB10" s="473"/>
      <c r="CUC10" s="473"/>
      <c r="CUD10" s="473"/>
      <c r="CUE10" s="473"/>
      <c r="CUF10" s="473"/>
      <c r="CUG10" s="473"/>
      <c r="CUH10" s="473"/>
      <c r="CUI10" s="473"/>
      <c r="CUJ10" s="473"/>
      <c r="CUK10" s="473"/>
      <c r="CUL10" s="473"/>
      <c r="CUM10" s="473"/>
      <c r="CUN10" s="473"/>
      <c r="CUO10" s="473"/>
      <c r="CUP10" s="473"/>
      <c r="CUQ10" s="473"/>
      <c r="CUR10" s="473"/>
      <c r="CUS10" s="473"/>
      <c r="CUT10" s="473"/>
      <c r="CUU10" s="473"/>
      <c r="CUV10" s="473"/>
      <c r="CUW10" s="473"/>
      <c r="CUX10" s="473"/>
      <c r="CUY10" s="473"/>
      <c r="CUZ10" s="473"/>
      <c r="CVA10" s="473"/>
      <c r="CVB10" s="473"/>
      <c r="CVC10" s="473"/>
      <c r="CVD10" s="473"/>
      <c r="CVE10" s="473"/>
      <c r="CVF10" s="473"/>
      <c r="CVG10" s="473"/>
      <c r="CVH10" s="473"/>
      <c r="CVI10" s="473"/>
      <c r="CVJ10" s="473"/>
      <c r="CVK10" s="473"/>
      <c r="CVL10" s="473"/>
      <c r="CVM10" s="473"/>
      <c r="CVN10" s="473"/>
      <c r="CVO10" s="473"/>
      <c r="CVP10" s="473"/>
      <c r="CVQ10" s="473"/>
      <c r="CVR10" s="473"/>
      <c r="CVS10" s="473"/>
      <c r="CVT10" s="473"/>
      <c r="CVU10" s="473"/>
      <c r="CVV10" s="473"/>
      <c r="CVW10" s="473"/>
      <c r="CVX10" s="473"/>
      <c r="CVY10" s="473"/>
      <c r="CVZ10" s="473"/>
      <c r="CWA10" s="473"/>
      <c r="CWB10" s="473"/>
      <c r="CWC10" s="473"/>
      <c r="CWD10" s="473"/>
      <c r="CWE10" s="473"/>
      <c r="CWF10" s="473"/>
      <c r="CWG10" s="473"/>
      <c r="CWH10" s="473"/>
      <c r="CWI10" s="473"/>
      <c r="CWJ10" s="473"/>
      <c r="CWK10" s="473"/>
      <c r="CWL10" s="473"/>
      <c r="CWM10" s="473"/>
      <c r="CWN10" s="473"/>
      <c r="CWO10" s="473"/>
      <c r="CWP10" s="473"/>
      <c r="CWQ10" s="473"/>
      <c r="CWR10" s="473"/>
      <c r="CWS10" s="473"/>
      <c r="CWT10" s="473"/>
      <c r="CWU10" s="473"/>
      <c r="CWV10" s="473"/>
      <c r="CWW10" s="473"/>
      <c r="CWX10" s="473"/>
      <c r="CWY10" s="473"/>
      <c r="CWZ10" s="473"/>
      <c r="CXA10" s="473"/>
      <c r="CXB10" s="473"/>
      <c r="CXC10" s="473"/>
      <c r="CXD10" s="473"/>
      <c r="CXE10" s="473"/>
      <c r="CXF10" s="473"/>
      <c r="CXG10" s="473"/>
      <c r="CXH10" s="473"/>
      <c r="CXI10" s="473"/>
      <c r="CXJ10" s="473"/>
      <c r="CXK10" s="473"/>
      <c r="CXL10" s="473"/>
      <c r="CXM10" s="473"/>
      <c r="CXN10" s="473"/>
      <c r="CXO10" s="473"/>
      <c r="CXP10" s="473"/>
      <c r="CXQ10" s="473"/>
      <c r="CXR10" s="473"/>
      <c r="CXS10" s="473"/>
      <c r="CXT10" s="473"/>
      <c r="CXU10" s="473"/>
      <c r="CXV10" s="473"/>
      <c r="CXW10" s="473"/>
      <c r="CXX10" s="473"/>
      <c r="CXY10" s="473"/>
      <c r="CXZ10" s="473"/>
      <c r="CYA10" s="473"/>
      <c r="CYB10" s="473"/>
      <c r="CYC10" s="473"/>
      <c r="CYD10" s="473"/>
      <c r="CYE10" s="473"/>
      <c r="CYF10" s="473"/>
      <c r="CYG10" s="473"/>
      <c r="CYH10" s="473"/>
      <c r="CYI10" s="473"/>
      <c r="CYJ10" s="473"/>
      <c r="CYK10" s="473"/>
      <c r="CYL10" s="473"/>
      <c r="CYM10" s="473"/>
      <c r="CYN10" s="473"/>
      <c r="CYO10" s="473"/>
      <c r="CYP10" s="473"/>
      <c r="CYQ10" s="473"/>
      <c r="CYR10" s="473"/>
      <c r="CYS10" s="473"/>
      <c r="CYT10" s="473"/>
      <c r="CYU10" s="473"/>
      <c r="CYV10" s="473"/>
      <c r="CYW10" s="473"/>
      <c r="CYX10" s="473"/>
      <c r="CYY10" s="473"/>
      <c r="CYZ10" s="473"/>
      <c r="CZA10" s="473"/>
      <c r="CZB10" s="473"/>
      <c r="CZC10" s="473"/>
      <c r="CZD10" s="473"/>
      <c r="CZE10" s="473"/>
      <c r="CZF10" s="473"/>
      <c r="CZG10" s="473"/>
      <c r="CZH10" s="473"/>
      <c r="CZI10" s="473"/>
      <c r="CZJ10" s="473"/>
      <c r="CZK10" s="473"/>
      <c r="CZL10" s="473"/>
      <c r="CZM10" s="473"/>
      <c r="CZN10" s="473"/>
      <c r="CZO10" s="473"/>
      <c r="CZP10" s="473"/>
      <c r="CZQ10" s="473"/>
      <c r="CZR10" s="473"/>
      <c r="CZS10" s="473"/>
      <c r="CZT10" s="473"/>
      <c r="CZU10" s="473"/>
      <c r="CZV10" s="473"/>
      <c r="CZW10" s="473"/>
      <c r="CZX10" s="473"/>
      <c r="CZY10" s="473"/>
      <c r="CZZ10" s="473"/>
      <c r="DAA10" s="473"/>
      <c r="DAB10" s="473"/>
      <c r="DAC10" s="473"/>
      <c r="DAD10" s="473"/>
      <c r="DAE10" s="473"/>
      <c r="DAF10" s="473"/>
      <c r="DAG10" s="473"/>
      <c r="DAH10" s="473"/>
      <c r="DAI10" s="473"/>
      <c r="DAJ10" s="473"/>
      <c r="DAK10" s="473"/>
      <c r="DAL10" s="473"/>
      <c r="DAM10" s="473"/>
      <c r="DAN10" s="473"/>
      <c r="DAO10" s="473"/>
      <c r="DAP10" s="473"/>
      <c r="DAQ10" s="473"/>
      <c r="DAR10" s="473"/>
      <c r="DAS10" s="473"/>
      <c r="DAT10" s="473"/>
      <c r="DAU10" s="473"/>
      <c r="DAV10" s="473"/>
      <c r="DAW10" s="473"/>
      <c r="DAX10" s="473"/>
      <c r="DAY10" s="473"/>
      <c r="DAZ10" s="473"/>
      <c r="DBA10" s="473"/>
      <c r="DBB10" s="473"/>
      <c r="DBC10" s="473"/>
      <c r="DBD10" s="473"/>
      <c r="DBE10" s="473"/>
      <c r="DBF10" s="473"/>
      <c r="DBG10" s="473"/>
      <c r="DBH10" s="473"/>
      <c r="DBI10" s="473"/>
      <c r="DBJ10" s="473"/>
      <c r="DBK10" s="473"/>
      <c r="DBL10" s="473"/>
      <c r="DBM10" s="473"/>
      <c r="DBN10" s="473"/>
      <c r="DBO10" s="473"/>
      <c r="DBP10" s="473"/>
      <c r="DBQ10" s="473"/>
      <c r="DBR10" s="473"/>
      <c r="DBS10" s="473"/>
      <c r="DBT10" s="473"/>
      <c r="DBU10" s="473"/>
      <c r="DBV10" s="473"/>
      <c r="DBW10" s="473"/>
      <c r="DBX10" s="473"/>
      <c r="DBY10" s="473"/>
      <c r="DBZ10" s="473"/>
      <c r="DCA10" s="473"/>
      <c r="DCB10" s="473"/>
      <c r="DCC10" s="473"/>
      <c r="DCD10" s="473"/>
      <c r="DCE10" s="473"/>
      <c r="DCF10" s="473"/>
      <c r="DCG10" s="473"/>
      <c r="DCH10" s="473"/>
      <c r="DCI10" s="473"/>
      <c r="DCJ10" s="473"/>
      <c r="DCK10" s="473"/>
      <c r="DCL10" s="473"/>
      <c r="DCM10" s="473"/>
      <c r="DCN10" s="473"/>
      <c r="DCO10" s="473"/>
      <c r="DCP10" s="473"/>
      <c r="DCQ10" s="473"/>
      <c r="DCR10" s="473"/>
      <c r="DCS10" s="473"/>
      <c r="DCT10" s="473"/>
      <c r="DCU10" s="473"/>
      <c r="DCV10" s="473"/>
      <c r="DCW10" s="473"/>
      <c r="DCX10" s="473"/>
      <c r="DCY10" s="473"/>
      <c r="DCZ10" s="473"/>
      <c r="DDA10" s="473"/>
      <c r="DDB10" s="473"/>
      <c r="DDC10" s="473"/>
      <c r="DDD10" s="473"/>
      <c r="DDE10" s="473"/>
      <c r="DDF10" s="473"/>
      <c r="DDG10" s="473"/>
      <c r="DDH10" s="473"/>
      <c r="DDI10" s="473"/>
      <c r="DDJ10" s="473"/>
      <c r="DDK10" s="473"/>
      <c r="DDL10" s="473"/>
      <c r="DDM10" s="473"/>
      <c r="DDN10" s="473"/>
      <c r="DDO10" s="473"/>
      <c r="DDP10" s="473"/>
      <c r="DDQ10" s="473"/>
      <c r="DDR10" s="473"/>
      <c r="DDS10" s="473"/>
      <c r="DDT10" s="473"/>
      <c r="DDU10" s="473"/>
      <c r="DDV10" s="473"/>
      <c r="DDW10" s="473"/>
      <c r="DDX10" s="473"/>
      <c r="DDY10" s="473"/>
      <c r="DDZ10" s="473"/>
      <c r="DEA10" s="473"/>
      <c r="DEB10" s="473"/>
      <c r="DEC10" s="473"/>
      <c r="DED10" s="473"/>
      <c r="DEE10" s="473"/>
      <c r="DEF10" s="473"/>
      <c r="DEG10" s="473"/>
      <c r="DEH10" s="473"/>
      <c r="DEI10" s="473"/>
      <c r="DEJ10" s="473"/>
      <c r="DEK10" s="473"/>
      <c r="DEL10" s="473"/>
      <c r="DEM10" s="473"/>
      <c r="DEN10" s="473"/>
      <c r="DEO10" s="473"/>
      <c r="DEP10" s="473"/>
      <c r="DEQ10" s="473"/>
      <c r="DER10" s="473"/>
      <c r="DES10" s="473"/>
      <c r="DET10" s="473"/>
      <c r="DEU10" s="473"/>
      <c r="DEV10" s="473"/>
      <c r="DEW10" s="473"/>
      <c r="DEX10" s="473"/>
      <c r="DEY10" s="473"/>
      <c r="DEZ10" s="473"/>
      <c r="DFA10" s="473"/>
      <c r="DFB10" s="473"/>
      <c r="DFC10" s="473"/>
      <c r="DFD10" s="473"/>
      <c r="DFE10" s="473"/>
      <c r="DFF10" s="473"/>
      <c r="DFG10" s="473"/>
      <c r="DFH10" s="473"/>
      <c r="DFI10" s="473"/>
      <c r="DFJ10" s="473"/>
      <c r="DFK10" s="473"/>
      <c r="DFL10" s="473"/>
      <c r="DFM10" s="473"/>
      <c r="DFN10" s="473"/>
      <c r="DFO10" s="473"/>
      <c r="DFP10" s="473"/>
      <c r="DFQ10" s="473"/>
      <c r="DFR10" s="473"/>
      <c r="DFS10" s="473"/>
      <c r="DFT10" s="473"/>
      <c r="DFU10" s="473"/>
      <c r="DFV10" s="473"/>
      <c r="DFW10" s="473"/>
      <c r="DFX10" s="473"/>
      <c r="DFY10" s="473"/>
      <c r="DFZ10" s="473"/>
      <c r="DGA10" s="473"/>
      <c r="DGB10" s="473"/>
      <c r="DGC10" s="473"/>
      <c r="DGD10" s="473"/>
      <c r="DGE10" s="473"/>
      <c r="DGF10" s="473"/>
      <c r="DGG10" s="473"/>
      <c r="DGH10" s="473"/>
      <c r="DGI10" s="473"/>
      <c r="DGJ10" s="473"/>
      <c r="DGK10" s="473"/>
      <c r="DGL10" s="473"/>
      <c r="DGM10" s="473"/>
      <c r="DGN10" s="473"/>
      <c r="DGO10" s="473"/>
      <c r="DGP10" s="473"/>
      <c r="DGQ10" s="473"/>
      <c r="DGR10" s="473"/>
      <c r="DGS10" s="473"/>
      <c r="DGT10" s="473"/>
      <c r="DGU10" s="473"/>
      <c r="DGV10" s="473"/>
      <c r="DGW10" s="473"/>
      <c r="DGX10" s="473"/>
      <c r="DGY10" s="473"/>
      <c r="DGZ10" s="473"/>
      <c r="DHA10" s="473"/>
      <c r="DHB10" s="473"/>
      <c r="DHC10" s="473"/>
      <c r="DHD10" s="473"/>
      <c r="DHE10" s="473"/>
      <c r="DHF10" s="473"/>
      <c r="DHG10" s="473"/>
      <c r="DHH10" s="473"/>
      <c r="DHI10" s="473"/>
      <c r="DHJ10" s="473"/>
      <c r="DHK10" s="473"/>
      <c r="DHL10" s="473"/>
      <c r="DHM10" s="473"/>
      <c r="DHN10" s="473"/>
      <c r="DHO10" s="473"/>
      <c r="DHP10" s="473"/>
      <c r="DHQ10" s="473"/>
      <c r="DHR10" s="473"/>
      <c r="DHS10" s="473"/>
      <c r="DHT10" s="473"/>
      <c r="DHU10" s="473"/>
      <c r="DHV10" s="473"/>
      <c r="DHW10" s="473"/>
      <c r="DHX10" s="473"/>
      <c r="DHY10" s="473"/>
      <c r="DHZ10" s="473"/>
      <c r="DIA10" s="473"/>
      <c r="DIB10" s="473"/>
      <c r="DIC10" s="473"/>
      <c r="DID10" s="473"/>
      <c r="DIE10" s="473"/>
      <c r="DIF10" s="473"/>
      <c r="DIG10" s="473"/>
      <c r="DIH10" s="473"/>
      <c r="DII10" s="473"/>
      <c r="DIJ10" s="473"/>
      <c r="DIK10" s="473"/>
      <c r="DIL10" s="473"/>
      <c r="DIM10" s="473"/>
      <c r="DIN10" s="473"/>
      <c r="DIO10" s="473"/>
      <c r="DIP10" s="473"/>
      <c r="DIQ10" s="473"/>
      <c r="DIR10" s="473"/>
      <c r="DIS10" s="473"/>
      <c r="DIT10" s="473"/>
      <c r="DIU10" s="473"/>
      <c r="DIV10" s="473"/>
      <c r="DIW10" s="473"/>
      <c r="DIX10" s="473"/>
      <c r="DIY10" s="473"/>
      <c r="DIZ10" s="473"/>
      <c r="DJA10" s="473"/>
      <c r="DJB10" s="473"/>
      <c r="DJC10" s="473"/>
      <c r="DJD10" s="473"/>
      <c r="DJE10" s="473"/>
      <c r="DJF10" s="473"/>
      <c r="DJG10" s="473"/>
      <c r="DJH10" s="473"/>
      <c r="DJI10" s="473"/>
      <c r="DJJ10" s="473"/>
      <c r="DJK10" s="473"/>
      <c r="DJL10" s="473"/>
      <c r="DJM10" s="473"/>
      <c r="DJN10" s="473"/>
      <c r="DJO10" s="473"/>
      <c r="DJP10" s="473"/>
      <c r="DJQ10" s="473"/>
      <c r="DJR10" s="473"/>
      <c r="DJS10" s="473"/>
      <c r="DJT10" s="473"/>
      <c r="DJU10" s="473"/>
      <c r="DJV10" s="473"/>
      <c r="DJW10" s="473"/>
      <c r="DJX10" s="473"/>
      <c r="DJY10" s="473"/>
      <c r="DJZ10" s="473"/>
      <c r="DKA10" s="473"/>
      <c r="DKB10" s="473"/>
      <c r="DKC10" s="473"/>
      <c r="DKD10" s="473"/>
      <c r="DKE10" s="473"/>
      <c r="DKF10" s="473"/>
      <c r="DKG10" s="473"/>
      <c r="DKH10" s="473"/>
      <c r="DKI10" s="473"/>
      <c r="DKJ10" s="473"/>
      <c r="DKK10" s="473"/>
      <c r="DKL10" s="473"/>
      <c r="DKM10" s="473"/>
      <c r="DKN10" s="473"/>
      <c r="DKO10" s="473"/>
      <c r="DKP10" s="473"/>
      <c r="DKQ10" s="473"/>
      <c r="DKR10" s="473"/>
      <c r="DKS10" s="473"/>
      <c r="DKT10" s="473"/>
      <c r="DKU10" s="473"/>
      <c r="DKV10" s="473"/>
      <c r="DKW10" s="473"/>
      <c r="DKX10" s="473"/>
      <c r="DKY10" s="473"/>
      <c r="DKZ10" s="473"/>
      <c r="DLA10" s="473"/>
      <c r="DLB10" s="473"/>
      <c r="DLC10" s="473"/>
      <c r="DLD10" s="473"/>
      <c r="DLE10" s="473"/>
      <c r="DLF10" s="473"/>
      <c r="DLG10" s="473"/>
      <c r="DLH10" s="473"/>
      <c r="DLI10" s="473"/>
      <c r="DLJ10" s="473"/>
      <c r="DLK10" s="473"/>
      <c r="DLL10" s="473"/>
      <c r="DLM10" s="473"/>
      <c r="DLN10" s="473"/>
      <c r="DLO10" s="473"/>
      <c r="DLP10" s="473"/>
      <c r="DLQ10" s="473"/>
      <c r="DLR10" s="473"/>
      <c r="DLS10" s="473"/>
      <c r="DLT10" s="473"/>
      <c r="DLU10" s="473"/>
      <c r="DLV10" s="473"/>
      <c r="DLW10" s="473"/>
      <c r="DLX10" s="473"/>
      <c r="DLY10" s="473"/>
      <c r="DLZ10" s="473"/>
      <c r="DMA10" s="473"/>
      <c r="DMB10" s="473"/>
      <c r="DMC10" s="473"/>
      <c r="DMD10" s="473"/>
      <c r="DME10" s="473"/>
      <c r="DMF10" s="473"/>
      <c r="DMG10" s="473"/>
      <c r="DMH10" s="473"/>
      <c r="DMI10" s="473"/>
      <c r="DMJ10" s="473"/>
      <c r="DMK10" s="473"/>
      <c r="DML10" s="473"/>
      <c r="DMM10" s="473"/>
      <c r="DMN10" s="473"/>
      <c r="DMO10" s="473"/>
      <c r="DMP10" s="473"/>
      <c r="DMQ10" s="473"/>
      <c r="DMR10" s="473"/>
      <c r="DMS10" s="473"/>
      <c r="DMT10" s="473"/>
      <c r="DMU10" s="473"/>
      <c r="DMV10" s="473"/>
      <c r="DMW10" s="473"/>
      <c r="DMX10" s="473"/>
      <c r="DMY10" s="473"/>
      <c r="DMZ10" s="473"/>
      <c r="DNA10" s="473"/>
      <c r="DNB10" s="473"/>
      <c r="DNC10" s="473"/>
      <c r="DND10" s="473"/>
      <c r="DNE10" s="473"/>
      <c r="DNF10" s="473"/>
      <c r="DNG10" s="473"/>
      <c r="DNH10" s="473"/>
      <c r="DNI10" s="473"/>
      <c r="DNJ10" s="473"/>
      <c r="DNK10" s="473"/>
      <c r="DNL10" s="473"/>
      <c r="DNM10" s="473"/>
      <c r="DNN10" s="473"/>
      <c r="DNO10" s="473"/>
      <c r="DNP10" s="473"/>
      <c r="DNQ10" s="473"/>
      <c r="DNR10" s="473"/>
      <c r="DNS10" s="473"/>
      <c r="DNT10" s="473"/>
      <c r="DNU10" s="473"/>
      <c r="DNV10" s="473"/>
      <c r="DNW10" s="473"/>
      <c r="DNX10" s="473"/>
      <c r="DNY10" s="473"/>
      <c r="DNZ10" s="473"/>
      <c r="DOA10" s="473"/>
      <c r="DOB10" s="473"/>
      <c r="DOC10" s="473"/>
      <c r="DOD10" s="473"/>
      <c r="DOE10" s="473"/>
      <c r="DOF10" s="473"/>
      <c r="DOG10" s="473"/>
      <c r="DOH10" s="473"/>
      <c r="DOI10" s="473"/>
      <c r="DOJ10" s="473"/>
      <c r="DOK10" s="473"/>
      <c r="DOL10" s="473"/>
      <c r="DOM10" s="473"/>
      <c r="DON10" s="473"/>
      <c r="DOO10" s="473"/>
      <c r="DOP10" s="473"/>
      <c r="DOQ10" s="473"/>
      <c r="DOR10" s="473"/>
      <c r="DOS10" s="473"/>
      <c r="DOT10" s="473"/>
      <c r="DOU10" s="473"/>
      <c r="DOV10" s="473"/>
      <c r="DOW10" s="473"/>
      <c r="DOX10" s="473"/>
      <c r="DOY10" s="473"/>
      <c r="DOZ10" s="473"/>
      <c r="DPA10" s="473"/>
      <c r="DPB10" s="473"/>
      <c r="DPC10" s="473"/>
      <c r="DPD10" s="473"/>
      <c r="DPE10" s="473"/>
      <c r="DPF10" s="473"/>
      <c r="DPG10" s="473"/>
      <c r="DPH10" s="473"/>
      <c r="DPI10" s="473"/>
      <c r="DPJ10" s="473"/>
      <c r="DPK10" s="473"/>
      <c r="DPL10" s="473"/>
      <c r="DPM10" s="473"/>
      <c r="DPN10" s="473"/>
      <c r="DPO10" s="473"/>
      <c r="DPP10" s="473"/>
      <c r="DPQ10" s="473"/>
      <c r="DPR10" s="473"/>
      <c r="DPS10" s="473"/>
      <c r="DPT10" s="473"/>
      <c r="DPU10" s="473"/>
      <c r="DPV10" s="473"/>
      <c r="DPW10" s="473"/>
      <c r="DPX10" s="473"/>
      <c r="DPY10" s="473"/>
      <c r="DPZ10" s="473"/>
      <c r="DQA10" s="473"/>
      <c r="DQB10" s="473"/>
      <c r="DQC10" s="473"/>
      <c r="DQD10" s="473"/>
      <c r="DQE10" s="473"/>
      <c r="DQF10" s="473"/>
      <c r="DQG10" s="473"/>
      <c r="DQH10" s="473"/>
      <c r="DQI10" s="473"/>
      <c r="DQJ10" s="473"/>
      <c r="DQK10" s="473"/>
      <c r="DQL10" s="473"/>
      <c r="DQM10" s="473"/>
      <c r="DQN10" s="473"/>
      <c r="DQO10" s="473"/>
      <c r="DQP10" s="473"/>
      <c r="DQQ10" s="473"/>
      <c r="DQR10" s="473"/>
      <c r="DQS10" s="473"/>
      <c r="DQT10" s="473"/>
      <c r="DQU10" s="473"/>
      <c r="DQV10" s="473"/>
      <c r="DQW10" s="473"/>
      <c r="DQX10" s="473"/>
      <c r="DQY10" s="473"/>
      <c r="DQZ10" s="473"/>
      <c r="DRA10" s="473"/>
      <c r="DRB10" s="473"/>
      <c r="DRC10" s="473"/>
      <c r="DRD10" s="473"/>
      <c r="DRE10" s="473"/>
      <c r="DRF10" s="473"/>
      <c r="DRG10" s="473"/>
      <c r="DRH10" s="473"/>
      <c r="DRI10" s="473"/>
      <c r="DRJ10" s="473"/>
      <c r="DRK10" s="473"/>
      <c r="DRL10" s="473"/>
      <c r="DRM10" s="473"/>
      <c r="DRN10" s="473"/>
      <c r="DRO10" s="473"/>
      <c r="DRP10" s="473"/>
      <c r="DRQ10" s="473"/>
      <c r="DRR10" s="473"/>
      <c r="DRS10" s="473"/>
      <c r="DRT10" s="473"/>
      <c r="DRU10" s="473"/>
      <c r="DRV10" s="473"/>
      <c r="DRW10" s="473"/>
      <c r="DRX10" s="473"/>
      <c r="DRY10" s="473"/>
      <c r="DRZ10" s="473"/>
      <c r="DSA10" s="473"/>
      <c r="DSB10" s="473"/>
      <c r="DSC10" s="473"/>
      <c r="DSD10" s="473"/>
      <c r="DSE10" s="473"/>
      <c r="DSF10" s="473"/>
      <c r="DSG10" s="473"/>
      <c r="DSH10" s="473"/>
      <c r="DSI10" s="473"/>
      <c r="DSJ10" s="473"/>
      <c r="DSK10" s="473"/>
      <c r="DSL10" s="473"/>
      <c r="DSM10" s="473"/>
      <c r="DSN10" s="473"/>
      <c r="DSO10" s="473"/>
      <c r="DSP10" s="473"/>
      <c r="DSQ10" s="473"/>
      <c r="DSR10" s="473"/>
      <c r="DSS10" s="473"/>
      <c r="DST10" s="473"/>
      <c r="DSU10" s="473"/>
      <c r="DSV10" s="473"/>
      <c r="DSW10" s="473"/>
      <c r="DSX10" s="473"/>
      <c r="DSY10" s="473"/>
      <c r="DSZ10" s="473"/>
      <c r="DTA10" s="473"/>
      <c r="DTB10" s="473"/>
      <c r="DTC10" s="473"/>
      <c r="DTD10" s="473"/>
      <c r="DTE10" s="473"/>
      <c r="DTF10" s="473"/>
      <c r="DTG10" s="473"/>
      <c r="DTH10" s="473"/>
      <c r="DTI10" s="473"/>
      <c r="DTJ10" s="473"/>
      <c r="DTK10" s="473"/>
      <c r="DTL10" s="473"/>
      <c r="DTM10" s="473"/>
      <c r="DTN10" s="473"/>
      <c r="DTO10" s="473"/>
      <c r="DTP10" s="473"/>
      <c r="DTQ10" s="473"/>
      <c r="DTR10" s="473"/>
      <c r="DTS10" s="473"/>
      <c r="DTT10" s="473"/>
      <c r="DTU10" s="473"/>
      <c r="DTV10" s="473"/>
      <c r="DTW10" s="473"/>
      <c r="DTX10" s="473"/>
      <c r="DTY10" s="473"/>
      <c r="DTZ10" s="473"/>
      <c r="DUA10" s="473"/>
      <c r="DUB10" s="473"/>
      <c r="DUC10" s="473"/>
      <c r="DUD10" s="473"/>
      <c r="DUE10" s="473"/>
      <c r="DUF10" s="473"/>
      <c r="DUG10" s="473"/>
      <c r="DUH10" s="473"/>
      <c r="DUI10" s="473"/>
      <c r="DUJ10" s="473"/>
      <c r="DUK10" s="473"/>
      <c r="DUL10" s="473"/>
      <c r="DUM10" s="473"/>
      <c r="DUN10" s="473"/>
      <c r="DUO10" s="473"/>
      <c r="DUP10" s="473"/>
      <c r="DUQ10" s="473"/>
      <c r="DUR10" s="473"/>
      <c r="DUS10" s="473"/>
      <c r="DUT10" s="473"/>
      <c r="DUU10" s="473"/>
      <c r="DUV10" s="473"/>
      <c r="DUW10" s="473"/>
      <c r="DUX10" s="473"/>
      <c r="DUY10" s="473"/>
      <c r="DUZ10" s="473"/>
      <c r="DVA10" s="473"/>
      <c r="DVB10" s="473"/>
      <c r="DVC10" s="473"/>
      <c r="DVD10" s="473"/>
      <c r="DVE10" s="473"/>
      <c r="DVF10" s="473"/>
      <c r="DVG10" s="473"/>
      <c r="DVH10" s="473"/>
      <c r="DVI10" s="473"/>
      <c r="DVJ10" s="473"/>
      <c r="DVK10" s="473"/>
      <c r="DVL10" s="473"/>
      <c r="DVM10" s="473"/>
      <c r="DVN10" s="473"/>
      <c r="DVO10" s="473"/>
      <c r="DVP10" s="473"/>
      <c r="DVQ10" s="473"/>
      <c r="DVR10" s="473"/>
      <c r="DVS10" s="473"/>
      <c r="DVT10" s="473"/>
      <c r="DVU10" s="473"/>
      <c r="DVV10" s="473"/>
      <c r="DVW10" s="473"/>
      <c r="DVX10" s="473"/>
      <c r="DVY10" s="473"/>
      <c r="DVZ10" s="473"/>
      <c r="DWA10" s="473"/>
      <c r="DWB10" s="473"/>
      <c r="DWC10" s="473"/>
      <c r="DWD10" s="473"/>
      <c r="DWE10" s="473"/>
      <c r="DWF10" s="473"/>
      <c r="DWG10" s="473"/>
      <c r="DWH10" s="473"/>
      <c r="DWI10" s="473"/>
      <c r="DWJ10" s="473"/>
      <c r="DWK10" s="473"/>
      <c r="DWL10" s="473"/>
      <c r="DWM10" s="473"/>
      <c r="DWN10" s="473"/>
      <c r="DWO10" s="473"/>
      <c r="DWP10" s="473"/>
      <c r="DWQ10" s="473"/>
      <c r="DWR10" s="473"/>
      <c r="DWS10" s="473"/>
      <c r="DWT10" s="473"/>
      <c r="DWU10" s="473"/>
      <c r="DWV10" s="473"/>
      <c r="DWW10" s="473"/>
      <c r="DWX10" s="473"/>
      <c r="DWY10" s="473"/>
      <c r="DWZ10" s="473"/>
      <c r="DXA10" s="473"/>
      <c r="DXB10" s="473"/>
      <c r="DXC10" s="473"/>
      <c r="DXD10" s="473"/>
      <c r="DXE10" s="473"/>
      <c r="DXF10" s="473"/>
      <c r="DXG10" s="473"/>
      <c r="DXH10" s="473"/>
      <c r="DXI10" s="473"/>
      <c r="DXJ10" s="473"/>
      <c r="DXK10" s="473"/>
      <c r="DXL10" s="473"/>
      <c r="DXM10" s="473"/>
      <c r="DXN10" s="473"/>
      <c r="DXO10" s="473"/>
      <c r="DXP10" s="473"/>
      <c r="DXQ10" s="473"/>
      <c r="DXR10" s="473"/>
      <c r="DXS10" s="473"/>
      <c r="DXT10" s="473"/>
      <c r="DXU10" s="473"/>
      <c r="DXV10" s="473"/>
      <c r="DXW10" s="473"/>
      <c r="DXX10" s="473"/>
      <c r="DXY10" s="473"/>
      <c r="DXZ10" s="473"/>
      <c r="DYA10" s="473"/>
      <c r="DYB10" s="473"/>
      <c r="DYC10" s="473"/>
      <c r="DYD10" s="473"/>
      <c r="DYE10" s="473"/>
      <c r="DYF10" s="473"/>
      <c r="DYG10" s="473"/>
      <c r="DYH10" s="473"/>
      <c r="DYI10" s="473"/>
      <c r="DYJ10" s="473"/>
      <c r="DYK10" s="473"/>
      <c r="DYL10" s="473"/>
      <c r="DYM10" s="473"/>
      <c r="DYN10" s="473"/>
      <c r="DYO10" s="473"/>
      <c r="DYP10" s="473"/>
      <c r="DYQ10" s="473"/>
      <c r="DYR10" s="473"/>
      <c r="DYS10" s="473"/>
      <c r="DYT10" s="473"/>
      <c r="DYU10" s="473"/>
      <c r="DYV10" s="473"/>
      <c r="DYW10" s="473"/>
      <c r="DYX10" s="473"/>
      <c r="DYY10" s="473"/>
      <c r="DYZ10" s="473"/>
      <c r="DZA10" s="473"/>
      <c r="DZB10" s="473"/>
      <c r="DZC10" s="473"/>
      <c r="DZD10" s="473"/>
      <c r="DZE10" s="473"/>
      <c r="DZF10" s="473"/>
      <c r="DZG10" s="473"/>
      <c r="DZH10" s="473"/>
      <c r="DZI10" s="473"/>
      <c r="DZJ10" s="473"/>
      <c r="DZK10" s="473"/>
      <c r="DZL10" s="473"/>
      <c r="DZM10" s="473"/>
      <c r="DZN10" s="473"/>
      <c r="DZO10" s="473"/>
      <c r="DZP10" s="473"/>
      <c r="DZQ10" s="473"/>
      <c r="DZR10" s="473"/>
      <c r="DZS10" s="473"/>
      <c r="DZT10" s="473"/>
      <c r="DZU10" s="473"/>
      <c r="DZV10" s="473"/>
      <c r="DZW10" s="473"/>
      <c r="DZX10" s="473"/>
      <c r="DZY10" s="473"/>
      <c r="DZZ10" s="473"/>
      <c r="EAA10" s="473"/>
      <c r="EAB10" s="473"/>
      <c r="EAC10" s="473"/>
      <c r="EAD10" s="473"/>
      <c r="EAE10" s="473"/>
      <c r="EAF10" s="473"/>
      <c r="EAG10" s="473"/>
      <c r="EAH10" s="473"/>
      <c r="EAI10" s="473"/>
      <c r="EAJ10" s="473"/>
      <c r="EAK10" s="473"/>
      <c r="EAL10" s="473"/>
      <c r="EAM10" s="473"/>
      <c r="EAN10" s="473"/>
      <c r="EAO10" s="473"/>
      <c r="EAP10" s="473"/>
      <c r="EAQ10" s="473"/>
      <c r="EAR10" s="473"/>
      <c r="EAS10" s="473"/>
      <c r="EAT10" s="473"/>
      <c r="EAU10" s="473"/>
      <c r="EAV10" s="473"/>
      <c r="EAW10" s="473"/>
      <c r="EAX10" s="473"/>
      <c r="EAY10" s="473"/>
      <c r="EAZ10" s="473"/>
      <c r="EBA10" s="473"/>
      <c r="EBB10" s="473"/>
      <c r="EBC10" s="473"/>
      <c r="EBD10" s="473"/>
      <c r="EBE10" s="473"/>
      <c r="EBF10" s="473"/>
      <c r="EBG10" s="473"/>
      <c r="EBH10" s="473"/>
      <c r="EBI10" s="473"/>
      <c r="EBJ10" s="473"/>
      <c r="EBK10" s="473"/>
      <c r="EBL10" s="473"/>
      <c r="EBM10" s="473"/>
      <c r="EBN10" s="473"/>
      <c r="EBO10" s="473"/>
      <c r="EBP10" s="473"/>
      <c r="EBQ10" s="473"/>
      <c r="EBR10" s="473"/>
      <c r="EBS10" s="473"/>
      <c r="EBT10" s="473"/>
      <c r="EBU10" s="473"/>
      <c r="EBV10" s="473"/>
      <c r="EBW10" s="473"/>
      <c r="EBX10" s="473"/>
      <c r="EBY10" s="473"/>
      <c r="EBZ10" s="473"/>
      <c r="ECA10" s="473"/>
      <c r="ECB10" s="473"/>
      <c r="ECC10" s="473"/>
      <c r="ECD10" s="473"/>
      <c r="ECE10" s="473"/>
      <c r="ECF10" s="473"/>
      <c r="ECG10" s="473"/>
      <c r="ECH10" s="473"/>
      <c r="ECI10" s="473"/>
      <c r="ECJ10" s="473"/>
      <c r="ECK10" s="473"/>
      <c r="ECL10" s="473"/>
      <c r="ECM10" s="473"/>
      <c r="ECN10" s="473"/>
      <c r="ECO10" s="473"/>
      <c r="ECP10" s="473"/>
      <c r="ECQ10" s="473"/>
      <c r="ECR10" s="473"/>
      <c r="ECS10" s="473"/>
      <c r="ECT10" s="473"/>
      <c r="ECU10" s="473"/>
      <c r="ECV10" s="473"/>
      <c r="ECW10" s="473"/>
      <c r="ECX10" s="473"/>
      <c r="ECY10" s="473"/>
      <c r="ECZ10" s="473"/>
      <c r="EDA10" s="473"/>
      <c r="EDB10" s="473"/>
      <c r="EDC10" s="473"/>
      <c r="EDD10" s="473"/>
      <c r="EDE10" s="473"/>
      <c r="EDF10" s="473"/>
      <c r="EDG10" s="473"/>
      <c r="EDH10" s="473"/>
      <c r="EDI10" s="473"/>
      <c r="EDJ10" s="473"/>
      <c r="EDK10" s="473"/>
      <c r="EDL10" s="473"/>
      <c r="EDM10" s="473"/>
      <c r="EDN10" s="473"/>
      <c r="EDO10" s="473"/>
      <c r="EDP10" s="473"/>
      <c r="EDQ10" s="473"/>
      <c r="EDR10" s="473"/>
      <c r="EDS10" s="473"/>
      <c r="EDT10" s="473"/>
      <c r="EDU10" s="473"/>
      <c r="EDV10" s="473"/>
      <c r="EDW10" s="473"/>
      <c r="EDX10" s="473"/>
      <c r="EDY10" s="473"/>
      <c r="EDZ10" s="473"/>
      <c r="EEA10" s="473"/>
      <c r="EEB10" s="473"/>
      <c r="EEC10" s="473"/>
      <c r="EED10" s="473"/>
      <c r="EEE10" s="473"/>
      <c r="EEF10" s="473"/>
      <c r="EEG10" s="473"/>
      <c r="EEH10" s="473"/>
      <c r="EEI10" s="473"/>
      <c r="EEJ10" s="473"/>
      <c r="EEK10" s="473"/>
      <c r="EEL10" s="473"/>
      <c r="EEM10" s="473"/>
      <c r="EEN10" s="473"/>
      <c r="EEO10" s="473"/>
      <c r="EEP10" s="473"/>
      <c r="EEQ10" s="473"/>
      <c r="EER10" s="473"/>
      <c r="EES10" s="473"/>
      <c r="EET10" s="473"/>
      <c r="EEU10" s="473"/>
      <c r="EEV10" s="473"/>
      <c r="EEW10" s="473"/>
      <c r="EEX10" s="473"/>
      <c r="EEY10" s="473"/>
      <c r="EEZ10" s="473"/>
      <c r="EFA10" s="473"/>
      <c r="EFB10" s="473"/>
      <c r="EFC10" s="473"/>
      <c r="EFD10" s="473"/>
      <c r="EFE10" s="473"/>
      <c r="EFF10" s="473"/>
      <c r="EFG10" s="473"/>
      <c r="EFH10" s="473"/>
      <c r="EFI10" s="473"/>
      <c r="EFJ10" s="473"/>
      <c r="EFK10" s="473"/>
      <c r="EFL10" s="473"/>
      <c r="EFM10" s="473"/>
      <c r="EFN10" s="473"/>
      <c r="EFO10" s="473"/>
      <c r="EFP10" s="473"/>
      <c r="EFQ10" s="473"/>
      <c r="EFR10" s="473"/>
      <c r="EFS10" s="473"/>
      <c r="EFT10" s="473"/>
      <c r="EFU10" s="473"/>
      <c r="EFV10" s="473"/>
      <c r="EFW10" s="473"/>
      <c r="EFX10" s="473"/>
      <c r="EFY10" s="473"/>
      <c r="EFZ10" s="473"/>
      <c r="EGA10" s="473"/>
      <c r="EGB10" s="473"/>
      <c r="EGC10" s="473"/>
      <c r="EGD10" s="473"/>
      <c r="EGE10" s="473"/>
      <c r="EGF10" s="473"/>
      <c r="EGG10" s="473"/>
      <c r="EGH10" s="473"/>
      <c r="EGI10" s="473"/>
      <c r="EGJ10" s="473"/>
      <c r="EGK10" s="473"/>
      <c r="EGL10" s="473"/>
      <c r="EGM10" s="473"/>
      <c r="EGN10" s="473"/>
      <c r="EGO10" s="473"/>
      <c r="EGP10" s="473"/>
      <c r="EGQ10" s="473"/>
      <c r="EGR10" s="473"/>
      <c r="EGS10" s="473"/>
      <c r="EGT10" s="473"/>
      <c r="EGU10" s="473"/>
      <c r="EGV10" s="473"/>
      <c r="EGW10" s="473"/>
      <c r="EGX10" s="473"/>
      <c r="EGY10" s="473"/>
      <c r="EGZ10" s="473"/>
      <c r="EHA10" s="473"/>
      <c r="EHB10" s="473"/>
      <c r="EHC10" s="473"/>
      <c r="EHD10" s="473"/>
      <c r="EHE10" s="473"/>
      <c r="EHF10" s="473"/>
      <c r="EHG10" s="473"/>
      <c r="EHH10" s="473"/>
      <c r="EHI10" s="473"/>
      <c r="EHJ10" s="473"/>
      <c r="EHK10" s="473"/>
      <c r="EHL10" s="473"/>
      <c r="EHM10" s="473"/>
      <c r="EHN10" s="473"/>
      <c r="EHO10" s="473"/>
      <c r="EHP10" s="473"/>
      <c r="EHQ10" s="473"/>
      <c r="EHR10" s="473"/>
      <c r="EHS10" s="473"/>
      <c r="EHT10" s="473"/>
      <c r="EHU10" s="473"/>
      <c r="EHV10" s="473"/>
      <c r="EHW10" s="473"/>
      <c r="EHX10" s="473"/>
      <c r="EHY10" s="473"/>
      <c r="EHZ10" s="473"/>
      <c r="EIA10" s="473"/>
      <c r="EIB10" s="473"/>
      <c r="EIC10" s="473"/>
      <c r="EID10" s="473"/>
      <c r="EIE10" s="473"/>
      <c r="EIF10" s="473"/>
      <c r="EIG10" s="473"/>
      <c r="EIH10" s="473"/>
      <c r="EII10" s="473"/>
      <c r="EIJ10" s="473"/>
      <c r="EIK10" s="473"/>
      <c r="EIL10" s="473"/>
      <c r="EIM10" s="473"/>
      <c r="EIN10" s="473"/>
      <c r="EIO10" s="473"/>
      <c r="EIP10" s="473"/>
      <c r="EIQ10" s="473"/>
      <c r="EIR10" s="473"/>
      <c r="EIS10" s="473"/>
      <c r="EIT10" s="473"/>
      <c r="EIU10" s="473"/>
      <c r="EIV10" s="473"/>
      <c r="EIW10" s="473"/>
      <c r="EIX10" s="473"/>
      <c r="EIY10" s="473"/>
      <c r="EIZ10" s="473"/>
      <c r="EJA10" s="473"/>
      <c r="EJB10" s="473"/>
      <c r="EJC10" s="473"/>
      <c r="EJD10" s="473"/>
      <c r="EJE10" s="473"/>
      <c r="EJF10" s="473"/>
      <c r="EJG10" s="473"/>
      <c r="EJH10" s="473"/>
      <c r="EJI10" s="473"/>
      <c r="EJJ10" s="473"/>
      <c r="EJK10" s="473"/>
      <c r="EJL10" s="473"/>
      <c r="EJM10" s="473"/>
      <c r="EJN10" s="473"/>
      <c r="EJO10" s="473"/>
      <c r="EJP10" s="473"/>
      <c r="EJQ10" s="473"/>
      <c r="EJR10" s="473"/>
      <c r="EJS10" s="473"/>
      <c r="EJT10" s="473"/>
      <c r="EJU10" s="473"/>
      <c r="EJV10" s="473"/>
      <c r="EJW10" s="473"/>
      <c r="EJX10" s="473"/>
      <c r="EJY10" s="473"/>
      <c r="EJZ10" s="473"/>
      <c r="EKA10" s="473"/>
      <c r="EKB10" s="473"/>
      <c r="EKC10" s="473"/>
      <c r="EKD10" s="473"/>
      <c r="EKE10" s="473"/>
      <c r="EKF10" s="473"/>
      <c r="EKG10" s="473"/>
      <c r="EKH10" s="473"/>
      <c r="EKI10" s="473"/>
      <c r="EKJ10" s="473"/>
      <c r="EKK10" s="473"/>
      <c r="EKL10" s="473"/>
      <c r="EKM10" s="473"/>
      <c r="EKN10" s="473"/>
      <c r="EKO10" s="473"/>
      <c r="EKP10" s="473"/>
      <c r="EKQ10" s="473"/>
      <c r="EKR10" s="473"/>
      <c r="EKS10" s="473"/>
      <c r="EKT10" s="473"/>
      <c r="EKU10" s="473"/>
      <c r="EKV10" s="473"/>
      <c r="EKW10" s="473"/>
      <c r="EKX10" s="473"/>
      <c r="EKY10" s="473"/>
      <c r="EKZ10" s="473"/>
      <c r="ELA10" s="473"/>
      <c r="ELB10" s="473"/>
      <c r="ELC10" s="473"/>
      <c r="ELD10" s="473"/>
      <c r="ELE10" s="473"/>
      <c r="ELF10" s="473"/>
      <c r="ELG10" s="473"/>
      <c r="ELH10" s="473"/>
      <c r="ELI10" s="473"/>
      <c r="ELJ10" s="473"/>
      <c r="ELK10" s="473"/>
      <c r="ELL10" s="473"/>
      <c r="ELM10" s="473"/>
      <c r="ELN10" s="473"/>
      <c r="ELO10" s="473"/>
      <c r="ELP10" s="473"/>
      <c r="ELQ10" s="473"/>
      <c r="ELR10" s="473"/>
      <c r="ELS10" s="473"/>
      <c r="ELT10" s="473"/>
      <c r="ELU10" s="473"/>
      <c r="ELV10" s="473"/>
      <c r="ELW10" s="473"/>
      <c r="ELX10" s="473"/>
      <c r="ELY10" s="473"/>
      <c r="ELZ10" s="473"/>
      <c r="EMA10" s="473"/>
      <c r="EMB10" s="473"/>
      <c r="EMC10" s="473"/>
      <c r="EMD10" s="473"/>
      <c r="EME10" s="473"/>
      <c r="EMF10" s="473"/>
      <c r="EMG10" s="473"/>
      <c r="EMH10" s="473"/>
      <c r="EMI10" s="473"/>
      <c r="EMJ10" s="473"/>
      <c r="EMK10" s="473"/>
      <c r="EML10" s="473"/>
      <c r="EMM10" s="473"/>
      <c r="EMN10" s="473"/>
      <c r="EMO10" s="473"/>
      <c r="EMP10" s="473"/>
      <c r="EMQ10" s="473"/>
      <c r="EMR10" s="473"/>
      <c r="EMS10" s="473"/>
      <c r="EMT10" s="473"/>
      <c r="EMU10" s="473"/>
      <c r="EMV10" s="473"/>
      <c r="EMW10" s="473"/>
      <c r="EMX10" s="473"/>
      <c r="EMY10" s="473"/>
      <c r="EMZ10" s="473"/>
      <c r="ENA10" s="473"/>
      <c r="ENB10" s="473"/>
      <c r="ENC10" s="473"/>
      <c r="END10" s="473"/>
      <c r="ENE10" s="473"/>
      <c r="ENF10" s="473"/>
      <c r="ENG10" s="473"/>
      <c r="ENH10" s="473"/>
      <c r="ENI10" s="473"/>
      <c r="ENJ10" s="473"/>
      <c r="ENK10" s="473"/>
      <c r="ENL10" s="473"/>
      <c r="ENM10" s="473"/>
      <c r="ENN10" s="473"/>
      <c r="ENO10" s="473"/>
      <c r="ENP10" s="473"/>
      <c r="ENQ10" s="473"/>
      <c r="ENR10" s="473"/>
      <c r="ENS10" s="473"/>
      <c r="ENT10" s="473"/>
      <c r="ENU10" s="473"/>
      <c r="ENV10" s="473"/>
      <c r="ENW10" s="473"/>
      <c r="ENX10" s="473"/>
      <c r="ENY10" s="473"/>
      <c r="ENZ10" s="473"/>
      <c r="EOA10" s="473"/>
      <c r="EOB10" s="473"/>
      <c r="EOC10" s="473"/>
      <c r="EOD10" s="473"/>
      <c r="EOE10" s="473"/>
      <c r="EOF10" s="473"/>
      <c r="EOG10" s="473"/>
      <c r="EOH10" s="473"/>
      <c r="EOI10" s="473"/>
      <c r="EOJ10" s="473"/>
      <c r="EOK10" s="473"/>
      <c r="EOL10" s="473"/>
      <c r="EOM10" s="473"/>
      <c r="EON10" s="473"/>
      <c r="EOO10" s="473"/>
      <c r="EOP10" s="473"/>
      <c r="EOQ10" s="473"/>
      <c r="EOR10" s="473"/>
      <c r="EOS10" s="473"/>
      <c r="EOT10" s="473"/>
      <c r="EOU10" s="473"/>
      <c r="EOV10" s="473"/>
      <c r="EOW10" s="473"/>
      <c r="EOX10" s="473"/>
      <c r="EOY10" s="473"/>
      <c r="EOZ10" s="473"/>
      <c r="EPA10" s="473"/>
      <c r="EPB10" s="473"/>
      <c r="EPC10" s="473"/>
      <c r="EPD10" s="473"/>
      <c r="EPE10" s="473"/>
      <c r="EPF10" s="473"/>
      <c r="EPG10" s="473"/>
      <c r="EPH10" s="473"/>
      <c r="EPI10" s="473"/>
      <c r="EPJ10" s="473"/>
      <c r="EPK10" s="473"/>
      <c r="EPL10" s="473"/>
      <c r="EPM10" s="473"/>
      <c r="EPN10" s="473"/>
      <c r="EPO10" s="473"/>
      <c r="EPP10" s="473"/>
      <c r="EPQ10" s="473"/>
      <c r="EPR10" s="473"/>
      <c r="EPS10" s="473"/>
      <c r="EPT10" s="473"/>
      <c r="EPU10" s="473"/>
      <c r="EPV10" s="473"/>
      <c r="EPW10" s="473"/>
      <c r="EPX10" s="473"/>
      <c r="EPY10" s="473"/>
      <c r="EPZ10" s="473"/>
      <c r="EQA10" s="473"/>
      <c r="EQB10" s="473"/>
      <c r="EQC10" s="473"/>
      <c r="EQD10" s="473"/>
      <c r="EQE10" s="473"/>
      <c r="EQF10" s="473"/>
      <c r="EQG10" s="473"/>
      <c r="EQH10" s="473"/>
      <c r="EQI10" s="473"/>
      <c r="EQJ10" s="473"/>
      <c r="EQK10" s="473"/>
      <c r="EQL10" s="473"/>
      <c r="EQM10" s="473"/>
      <c r="EQN10" s="473"/>
      <c r="EQO10" s="473"/>
      <c r="EQP10" s="473"/>
      <c r="EQQ10" s="473"/>
      <c r="EQR10" s="473"/>
      <c r="EQS10" s="473"/>
      <c r="EQT10" s="473"/>
      <c r="EQU10" s="473"/>
      <c r="EQV10" s="473"/>
      <c r="EQW10" s="473"/>
      <c r="EQX10" s="473"/>
      <c r="EQY10" s="473"/>
      <c r="EQZ10" s="473"/>
      <c r="ERA10" s="473"/>
      <c r="ERB10" s="473"/>
      <c r="ERC10" s="473"/>
      <c r="ERD10" s="473"/>
      <c r="ERE10" s="473"/>
      <c r="ERF10" s="473"/>
      <c r="ERG10" s="473"/>
      <c r="ERH10" s="473"/>
      <c r="ERI10" s="473"/>
      <c r="ERJ10" s="473"/>
      <c r="ERK10" s="473"/>
      <c r="ERL10" s="473"/>
      <c r="ERM10" s="473"/>
      <c r="ERN10" s="473"/>
      <c r="ERO10" s="473"/>
      <c r="ERP10" s="473"/>
      <c r="ERQ10" s="473"/>
      <c r="ERR10" s="473"/>
      <c r="ERS10" s="473"/>
      <c r="ERT10" s="473"/>
      <c r="ERU10" s="473"/>
      <c r="ERV10" s="473"/>
      <c r="ERW10" s="473"/>
      <c r="ERX10" s="473"/>
      <c r="ERY10" s="473"/>
      <c r="ERZ10" s="473"/>
      <c r="ESA10" s="473"/>
      <c r="ESB10" s="473"/>
      <c r="ESC10" s="473"/>
      <c r="ESD10" s="473"/>
      <c r="ESE10" s="473"/>
      <c r="ESF10" s="473"/>
      <c r="ESG10" s="473"/>
      <c r="ESH10" s="473"/>
      <c r="ESI10" s="473"/>
      <c r="ESJ10" s="473"/>
      <c r="ESK10" s="473"/>
      <c r="ESL10" s="473"/>
      <c r="ESM10" s="473"/>
      <c r="ESN10" s="473"/>
      <c r="ESO10" s="473"/>
      <c r="ESP10" s="473"/>
      <c r="ESQ10" s="473"/>
      <c r="ESR10" s="473"/>
      <c r="ESS10" s="473"/>
      <c r="EST10" s="473"/>
      <c r="ESU10" s="473"/>
      <c r="ESV10" s="473"/>
      <c r="ESW10" s="473"/>
      <c r="ESX10" s="473"/>
      <c r="ESY10" s="473"/>
      <c r="ESZ10" s="473"/>
      <c r="ETA10" s="473"/>
      <c r="ETB10" s="473"/>
      <c r="ETC10" s="473"/>
      <c r="ETD10" s="473"/>
      <c r="ETE10" s="473"/>
      <c r="ETF10" s="473"/>
      <c r="ETG10" s="473"/>
      <c r="ETH10" s="473"/>
      <c r="ETI10" s="473"/>
      <c r="ETJ10" s="473"/>
      <c r="ETK10" s="473"/>
      <c r="ETL10" s="473"/>
      <c r="ETM10" s="473"/>
      <c r="ETN10" s="473"/>
      <c r="ETO10" s="473"/>
      <c r="ETP10" s="473"/>
      <c r="ETQ10" s="473"/>
      <c r="ETR10" s="473"/>
      <c r="ETS10" s="473"/>
      <c r="ETT10" s="473"/>
      <c r="ETU10" s="473"/>
      <c r="ETV10" s="473"/>
      <c r="ETW10" s="473"/>
      <c r="ETX10" s="473"/>
      <c r="ETY10" s="473"/>
      <c r="ETZ10" s="473"/>
      <c r="EUA10" s="473"/>
      <c r="EUB10" s="473"/>
      <c r="EUC10" s="473"/>
      <c r="EUD10" s="473"/>
      <c r="EUE10" s="473"/>
      <c r="EUF10" s="473"/>
      <c r="EUG10" s="473"/>
      <c r="EUH10" s="473"/>
      <c r="EUI10" s="473"/>
      <c r="EUJ10" s="473"/>
      <c r="EUK10" s="473"/>
      <c r="EUL10" s="473"/>
      <c r="EUM10" s="473"/>
      <c r="EUN10" s="473"/>
      <c r="EUO10" s="473"/>
      <c r="EUP10" s="473"/>
      <c r="EUQ10" s="473"/>
      <c r="EUR10" s="473"/>
      <c r="EUS10" s="473"/>
      <c r="EUT10" s="473"/>
      <c r="EUU10" s="473"/>
      <c r="EUV10" s="473"/>
      <c r="EUW10" s="473"/>
      <c r="EUX10" s="473"/>
      <c r="EUY10" s="473"/>
      <c r="EUZ10" s="473"/>
      <c r="EVA10" s="473"/>
      <c r="EVB10" s="473"/>
      <c r="EVC10" s="473"/>
      <c r="EVD10" s="473"/>
      <c r="EVE10" s="473"/>
      <c r="EVF10" s="473"/>
      <c r="EVG10" s="473"/>
      <c r="EVH10" s="473"/>
      <c r="EVI10" s="473"/>
      <c r="EVJ10" s="473"/>
      <c r="EVK10" s="473"/>
      <c r="EVL10" s="473"/>
      <c r="EVM10" s="473"/>
      <c r="EVN10" s="473"/>
      <c r="EVO10" s="473"/>
      <c r="EVP10" s="473"/>
      <c r="EVQ10" s="473"/>
      <c r="EVR10" s="473"/>
      <c r="EVS10" s="473"/>
      <c r="EVT10" s="473"/>
      <c r="EVU10" s="473"/>
      <c r="EVV10" s="473"/>
      <c r="EVW10" s="473"/>
      <c r="EVX10" s="473"/>
      <c r="EVY10" s="473"/>
      <c r="EVZ10" s="473"/>
      <c r="EWA10" s="473"/>
      <c r="EWB10" s="473"/>
      <c r="EWC10" s="473"/>
      <c r="EWD10" s="473"/>
      <c r="EWE10" s="473"/>
      <c r="EWF10" s="473"/>
      <c r="EWG10" s="473"/>
      <c r="EWH10" s="473"/>
      <c r="EWI10" s="473"/>
      <c r="EWJ10" s="473"/>
      <c r="EWK10" s="473"/>
      <c r="EWL10" s="473"/>
      <c r="EWM10" s="473"/>
      <c r="EWN10" s="473"/>
      <c r="EWO10" s="473"/>
      <c r="EWP10" s="473"/>
      <c r="EWQ10" s="473"/>
      <c r="EWR10" s="473"/>
      <c r="EWS10" s="473"/>
      <c r="EWT10" s="473"/>
      <c r="EWU10" s="473"/>
      <c r="EWV10" s="473"/>
      <c r="EWW10" s="473"/>
      <c r="EWX10" s="473"/>
      <c r="EWY10" s="473"/>
      <c r="EWZ10" s="473"/>
      <c r="EXA10" s="473"/>
      <c r="EXB10" s="473"/>
      <c r="EXC10" s="473"/>
      <c r="EXD10" s="473"/>
      <c r="EXE10" s="473"/>
      <c r="EXF10" s="473"/>
      <c r="EXG10" s="473"/>
      <c r="EXH10" s="473"/>
      <c r="EXI10" s="473"/>
      <c r="EXJ10" s="473"/>
      <c r="EXK10" s="473"/>
      <c r="EXL10" s="473"/>
      <c r="EXM10" s="473"/>
      <c r="EXN10" s="473"/>
      <c r="EXO10" s="473"/>
      <c r="EXP10" s="473"/>
      <c r="EXQ10" s="473"/>
      <c r="EXR10" s="473"/>
      <c r="EXS10" s="473"/>
      <c r="EXT10" s="473"/>
      <c r="EXU10" s="473"/>
      <c r="EXV10" s="473"/>
      <c r="EXW10" s="473"/>
      <c r="EXX10" s="473"/>
      <c r="EXY10" s="473"/>
      <c r="EXZ10" s="473"/>
      <c r="EYA10" s="473"/>
      <c r="EYB10" s="473"/>
      <c r="EYC10" s="473"/>
      <c r="EYD10" s="473"/>
      <c r="EYE10" s="473"/>
      <c r="EYF10" s="473"/>
      <c r="EYG10" s="473"/>
      <c r="EYH10" s="473"/>
      <c r="EYI10" s="473"/>
      <c r="EYJ10" s="473"/>
      <c r="EYK10" s="473"/>
      <c r="EYL10" s="473"/>
      <c r="EYM10" s="473"/>
      <c r="EYN10" s="473"/>
      <c r="EYO10" s="473"/>
      <c r="EYP10" s="473"/>
      <c r="EYQ10" s="473"/>
      <c r="EYR10" s="473"/>
      <c r="EYS10" s="473"/>
      <c r="EYT10" s="473"/>
      <c r="EYU10" s="473"/>
      <c r="EYV10" s="473"/>
      <c r="EYW10" s="473"/>
      <c r="EYX10" s="473"/>
      <c r="EYY10" s="473"/>
      <c r="EYZ10" s="473"/>
      <c r="EZA10" s="473"/>
      <c r="EZB10" s="473"/>
      <c r="EZC10" s="473"/>
      <c r="EZD10" s="473"/>
      <c r="EZE10" s="473"/>
      <c r="EZF10" s="473"/>
      <c r="EZG10" s="473"/>
      <c r="EZH10" s="473"/>
      <c r="EZI10" s="473"/>
      <c r="EZJ10" s="473"/>
      <c r="EZK10" s="473"/>
      <c r="EZL10" s="473"/>
      <c r="EZM10" s="473"/>
      <c r="EZN10" s="473"/>
      <c r="EZO10" s="473"/>
      <c r="EZP10" s="473"/>
      <c r="EZQ10" s="473"/>
      <c r="EZR10" s="473"/>
      <c r="EZS10" s="473"/>
      <c r="EZT10" s="473"/>
      <c r="EZU10" s="473"/>
      <c r="EZV10" s="473"/>
      <c r="EZW10" s="473"/>
      <c r="EZX10" s="473"/>
      <c r="EZY10" s="473"/>
      <c r="EZZ10" s="473"/>
      <c r="FAA10" s="473"/>
      <c r="FAB10" s="473"/>
      <c r="FAC10" s="473"/>
      <c r="FAD10" s="473"/>
      <c r="FAE10" s="473"/>
      <c r="FAF10" s="473"/>
      <c r="FAG10" s="473"/>
      <c r="FAH10" s="473"/>
      <c r="FAI10" s="473"/>
      <c r="FAJ10" s="473"/>
      <c r="FAK10" s="473"/>
      <c r="FAL10" s="473"/>
      <c r="FAM10" s="473"/>
      <c r="FAN10" s="473"/>
      <c r="FAO10" s="473"/>
      <c r="FAP10" s="473"/>
      <c r="FAQ10" s="473"/>
      <c r="FAR10" s="473"/>
      <c r="FAS10" s="473"/>
      <c r="FAT10" s="473"/>
      <c r="FAU10" s="473"/>
      <c r="FAV10" s="473"/>
      <c r="FAW10" s="473"/>
      <c r="FAX10" s="473"/>
      <c r="FAY10" s="473"/>
      <c r="FAZ10" s="473"/>
      <c r="FBA10" s="473"/>
      <c r="FBB10" s="473"/>
      <c r="FBC10" s="473"/>
      <c r="FBD10" s="473"/>
      <c r="FBE10" s="473"/>
      <c r="FBF10" s="473"/>
      <c r="FBG10" s="473"/>
      <c r="FBH10" s="473"/>
      <c r="FBI10" s="473"/>
      <c r="FBJ10" s="473"/>
      <c r="FBK10" s="473"/>
      <c r="FBL10" s="473"/>
      <c r="FBM10" s="473"/>
      <c r="FBN10" s="473"/>
      <c r="FBO10" s="473"/>
      <c r="FBP10" s="473"/>
      <c r="FBQ10" s="473"/>
      <c r="FBR10" s="473"/>
      <c r="FBS10" s="473"/>
      <c r="FBT10" s="473"/>
      <c r="FBU10" s="473"/>
      <c r="FBV10" s="473"/>
      <c r="FBW10" s="473"/>
      <c r="FBX10" s="473"/>
      <c r="FBY10" s="473"/>
      <c r="FBZ10" s="473"/>
      <c r="FCA10" s="473"/>
      <c r="FCB10" s="473"/>
      <c r="FCC10" s="473"/>
      <c r="FCD10" s="473"/>
      <c r="FCE10" s="473"/>
      <c r="FCF10" s="473"/>
      <c r="FCG10" s="473"/>
      <c r="FCH10" s="473"/>
      <c r="FCI10" s="473"/>
      <c r="FCJ10" s="473"/>
      <c r="FCK10" s="473"/>
      <c r="FCL10" s="473"/>
      <c r="FCM10" s="473"/>
      <c r="FCN10" s="473"/>
      <c r="FCO10" s="473"/>
      <c r="FCP10" s="473"/>
      <c r="FCQ10" s="473"/>
      <c r="FCR10" s="473"/>
      <c r="FCS10" s="473"/>
      <c r="FCT10" s="473"/>
      <c r="FCU10" s="473"/>
      <c r="FCV10" s="473"/>
      <c r="FCW10" s="473"/>
      <c r="FCX10" s="473"/>
      <c r="FCY10" s="473"/>
      <c r="FCZ10" s="473"/>
      <c r="FDA10" s="473"/>
      <c r="FDB10" s="473"/>
      <c r="FDC10" s="473"/>
      <c r="FDD10" s="473"/>
      <c r="FDE10" s="473"/>
      <c r="FDF10" s="473"/>
      <c r="FDG10" s="473"/>
      <c r="FDH10" s="473"/>
      <c r="FDI10" s="473"/>
      <c r="FDJ10" s="473"/>
      <c r="FDK10" s="473"/>
      <c r="FDL10" s="473"/>
      <c r="FDM10" s="473"/>
      <c r="FDN10" s="473"/>
      <c r="FDO10" s="473"/>
      <c r="FDP10" s="473"/>
      <c r="FDQ10" s="473"/>
      <c r="FDR10" s="473"/>
      <c r="FDS10" s="473"/>
      <c r="FDT10" s="473"/>
      <c r="FDU10" s="473"/>
      <c r="FDV10" s="473"/>
      <c r="FDW10" s="473"/>
      <c r="FDX10" s="473"/>
      <c r="FDY10" s="473"/>
      <c r="FDZ10" s="473"/>
      <c r="FEA10" s="473"/>
      <c r="FEB10" s="473"/>
      <c r="FEC10" s="473"/>
      <c r="FED10" s="473"/>
      <c r="FEE10" s="473"/>
      <c r="FEF10" s="473"/>
      <c r="FEG10" s="473"/>
      <c r="FEH10" s="473"/>
      <c r="FEI10" s="473"/>
      <c r="FEJ10" s="473"/>
      <c r="FEK10" s="473"/>
      <c r="FEL10" s="473"/>
      <c r="FEM10" s="473"/>
      <c r="FEN10" s="473"/>
      <c r="FEO10" s="473"/>
      <c r="FEP10" s="473"/>
      <c r="FEQ10" s="473"/>
      <c r="FER10" s="473"/>
      <c r="FES10" s="473"/>
      <c r="FET10" s="473"/>
      <c r="FEU10" s="473"/>
      <c r="FEV10" s="473"/>
      <c r="FEW10" s="473"/>
      <c r="FEX10" s="473"/>
      <c r="FEY10" s="473"/>
      <c r="FEZ10" s="473"/>
      <c r="FFA10" s="473"/>
      <c r="FFB10" s="473"/>
      <c r="FFC10" s="473"/>
      <c r="FFD10" s="473"/>
      <c r="FFE10" s="473"/>
      <c r="FFF10" s="473"/>
      <c r="FFG10" s="473"/>
      <c r="FFH10" s="473"/>
      <c r="FFI10" s="473"/>
      <c r="FFJ10" s="473"/>
      <c r="FFK10" s="473"/>
      <c r="FFL10" s="473"/>
      <c r="FFM10" s="473"/>
      <c r="FFN10" s="473"/>
      <c r="FFO10" s="473"/>
      <c r="FFP10" s="473"/>
      <c r="FFQ10" s="473"/>
      <c r="FFR10" s="473"/>
      <c r="FFS10" s="473"/>
      <c r="FFT10" s="473"/>
      <c r="FFU10" s="473"/>
      <c r="FFV10" s="473"/>
      <c r="FFW10" s="473"/>
      <c r="FFX10" s="473"/>
      <c r="FFY10" s="473"/>
      <c r="FFZ10" s="473"/>
      <c r="FGA10" s="473"/>
      <c r="FGB10" s="473"/>
      <c r="FGC10" s="473"/>
      <c r="FGD10" s="473"/>
      <c r="FGE10" s="473"/>
      <c r="FGF10" s="473"/>
      <c r="FGG10" s="473"/>
      <c r="FGH10" s="473"/>
      <c r="FGI10" s="473"/>
      <c r="FGJ10" s="473"/>
      <c r="FGK10" s="473"/>
      <c r="FGL10" s="473"/>
      <c r="FGM10" s="473"/>
      <c r="FGN10" s="473"/>
      <c r="FGO10" s="473"/>
      <c r="FGP10" s="473"/>
      <c r="FGQ10" s="473"/>
      <c r="FGR10" s="473"/>
      <c r="FGS10" s="473"/>
      <c r="FGT10" s="473"/>
      <c r="FGU10" s="473"/>
      <c r="FGV10" s="473"/>
      <c r="FGW10" s="473"/>
      <c r="FGX10" s="473"/>
      <c r="FGY10" s="473"/>
      <c r="FGZ10" s="473"/>
      <c r="FHA10" s="473"/>
      <c r="FHB10" s="473"/>
      <c r="FHC10" s="473"/>
      <c r="FHD10" s="473"/>
      <c r="FHE10" s="473"/>
      <c r="FHF10" s="473"/>
      <c r="FHG10" s="473"/>
      <c r="FHH10" s="473"/>
      <c r="FHI10" s="473"/>
      <c r="FHJ10" s="473"/>
      <c r="FHK10" s="473"/>
      <c r="FHL10" s="473"/>
      <c r="FHM10" s="473"/>
      <c r="FHN10" s="473"/>
      <c r="FHO10" s="473"/>
      <c r="FHP10" s="473"/>
      <c r="FHQ10" s="473"/>
      <c r="FHR10" s="473"/>
      <c r="FHS10" s="473"/>
      <c r="FHT10" s="473"/>
      <c r="FHU10" s="473"/>
      <c r="FHV10" s="473"/>
      <c r="FHW10" s="473"/>
      <c r="FHX10" s="473"/>
      <c r="FHY10" s="473"/>
      <c r="FHZ10" s="473"/>
      <c r="FIA10" s="473"/>
      <c r="FIB10" s="473"/>
      <c r="FIC10" s="473"/>
      <c r="FID10" s="473"/>
      <c r="FIE10" s="473"/>
      <c r="FIF10" s="473"/>
      <c r="FIG10" s="473"/>
      <c r="FIH10" s="473"/>
      <c r="FII10" s="473"/>
      <c r="FIJ10" s="473"/>
      <c r="FIK10" s="473"/>
      <c r="FIL10" s="473"/>
      <c r="FIM10" s="473"/>
      <c r="FIN10" s="473"/>
      <c r="FIO10" s="473"/>
      <c r="FIP10" s="473"/>
      <c r="FIQ10" s="473"/>
      <c r="FIR10" s="473"/>
      <c r="FIS10" s="473"/>
      <c r="FIT10" s="473"/>
      <c r="FIU10" s="473"/>
      <c r="FIV10" s="473"/>
      <c r="FIW10" s="473"/>
      <c r="FIX10" s="473"/>
      <c r="FIY10" s="473"/>
      <c r="FIZ10" s="473"/>
      <c r="FJA10" s="473"/>
      <c r="FJB10" s="473"/>
      <c r="FJC10" s="473"/>
      <c r="FJD10" s="473"/>
      <c r="FJE10" s="473"/>
      <c r="FJF10" s="473"/>
      <c r="FJG10" s="473"/>
      <c r="FJH10" s="473"/>
      <c r="FJI10" s="473"/>
      <c r="FJJ10" s="473"/>
      <c r="FJK10" s="473"/>
      <c r="FJL10" s="473"/>
      <c r="FJM10" s="473"/>
      <c r="FJN10" s="473"/>
      <c r="FJO10" s="473"/>
      <c r="FJP10" s="473"/>
      <c r="FJQ10" s="473"/>
      <c r="FJR10" s="473"/>
      <c r="FJS10" s="473"/>
      <c r="FJT10" s="473"/>
      <c r="FJU10" s="473"/>
      <c r="FJV10" s="473"/>
      <c r="FJW10" s="473"/>
      <c r="FJX10" s="473"/>
      <c r="FJY10" s="473"/>
      <c r="FJZ10" s="473"/>
      <c r="FKA10" s="473"/>
      <c r="FKB10" s="473"/>
      <c r="FKC10" s="473"/>
      <c r="FKD10" s="473"/>
      <c r="FKE10" s="473"/>
      <c r="FKF10" s="473"/>
      <c r="FKG10" s="473"/>
      <c r="FKH10" s="473"/>
      <c r="FKI10" s="473"/>
      <c r="FKJ10" s="473"/>
      <c r="FKK10" s="473"/>
      <c r="FKL10" s="473"/>
      <c r="FKM10" s="473"/>
      <c r="FKN10" s="473"/>
      <c r="FKO10" s="473"/>
      <c r="FKP10" s="473"/>
      <c r="FKQ10" s="473"/>
      <c r="FKR10" s="473"/>
      <c r="FKS10" s="473"/>
      <c r="FKT10" s="473"/>
      <c r="FKU10" s="473"/>
      <c r="FKV10" s="473"/>
      <c r="FKW10" s="473"/>
      <c r="FKX10" s="473"/>
      <c r="FKY10" s="473"/>
      <c r="FKZ10" s="473"/>
      <c r="FLA10" s="473"/>
      <c r="FLB10" s="473"/>
      <c r="FLC10" s="473"/>
      <c r="FLD10" s="473"/>
      <c r="FLE10" s="473"/>
      <c r="FLF10" s="473"/>
      <c r="FLG10" s="473"/>
      <c r="FLH10" s="473"/>
      <c r="FLI10" s="473"/>
      <c r="FLJ10" s="473"/>
      <c r="FLK10" s="473"/>
      <c r="FLL10" s="473"/>
      <c r="FLM10" s="473"/>
      <c r="FLN10" s="473"/>
      <c r="FLO10" s="473"/>
      <c r="FLP10" s="473"/>
      <c r="FLQ10" s="473"/>
      <c r="FLR10" s="473"/>
      <c r="FLS10" s="473"/>
      <c r="FLT10" s="473"/>
      <c r="FLU10" s="473"/>
      <c r="FLV10" s="473"/>
      <c r="FLW10" s="473"/>
      <c r="FLX10" s="473"/>
      <c r="FLY10" s="473"/>
      <c r="FLZ10" s="473"/>
      <c r="FMA10" s="473"/>
      <c r="FMB10" s="473"/>
      <c r="FMC10" s="473"/>
      <c r="FMD10" s="473"/>
      <c r="FME10" s="473"/>
      <c r="FMF10" s="473"/>
      <c r="FMG10" s="473"/>
      <c r="FMH10" s="473"/>
      <c r="FMI10" s="473"/>
      <c r="FMJ10" s="473"/>
      <c r="FMK10" s="473"/>
      <c r="FML10" s="473"/>
      <c r="FMM10" s="473"/>
      <c r="FMN10" s="473"/>
      <c r="FMO10" s="473"/>
      <c r="FMP10" s="473"/>
      <c r="FMQ10" s="473"/>
      <c r="FMR10" s="473"/>
      <c r="FMS10" s="473"/>
      <c r="FMT10" s="473"/>
      <c r="FMU10" s="473"/>
      <c r="FMV10" s="473"/>
      <c r="FMW10" s="473"/>
      <c r="FMX10" s="473"/>
      <c r="FMY10" s="473"/>
      <c r="FMZ10" s="473"/>
      <c r="FNA10" s="473"/>
      <c r="FNB10" s="473"/>
      <c r="FNC10" s="473"/>
      <c r="FND10" s="473"/>
      <c r="FNE10" s="473"/>
      <c r="FNF10" s="473"/>
      <c r="FNG10" s="473"/>
      <c r="FNH10" s="473"/>
      <c r="FNI10" s="473"/>
      <c r="FNJ10" s="473"/>
      <c r="FNK10" s="473"/>
      <c r="FNL10" s="473"/>
      <c r="FNM10" s="473"/>
      <c r="FNN10" s="473"/>
      <c r="FNO10" s="473"/>
      <c r="FNP10" s="473"/>
      <c r="FNQ10" s="473"/>
      <c r="FNR10" s="473"/>
      <c r="FNS10" s="473"/>
      <c r="FNT10" s="473"/>
      <c r="FNU10" s="473"/>
      <c r="FNV10" s="473"/>
      <c r="FNW10" s="473"/>
      <c r="FNX10" s="473"/>
      <c r="FNY10" s="473"/>
      <c r="FNZ10" s="473"/>
      <c r="FOA10" s="473"/>
      <c r="FOB10" s="473"/>
      <c r="FOC10" s="473"/>
      <c r="FOD10" s="473"/>
      <c r="FOE10" s="473"/>
      <c r="FOF10" s="473"/>
      <c r="FOG10" s="473"/>
      <c r="FOH10" s="473"/>
      <c r="FOI10" s="473"/>
      <c r="FOJ10" s="473"/>
      <c r="FOK10" s="473"/>
      <c r="FOL10" s="473"/>
      <c r="FOM10" s="473"/>
      <c r="FON10" s="473"/>
      <c r="FOO10" s="473"/>
      <c r="FOP10" s="473"/>
      <c r="FOQ10" s="473"/>
      <c r="FOR10" s="473"/>
      <c r="FOS10" s="473"/>
      <c r="FOT10" s="473"/>
      <c r="FOU10" s="473"/>
      <c r="FOV10" s="473"/>
      <c r="FOW10" s="473"/>
      <c r="FOX10" s="473"/>
      <c r="FOY10" s="473"/>
      <c r="FOZ10" s="473"/>
      <c r="FPA10" s="473"/>
      <c r="FPB10" s="473"/>
      <c r="FPC10" s="473"/>
      <c r="FPD10" s="473"/>
      <c r="FPE10" s="473"/>
      <c r="FPF10" s="473"/>
      <c r="FPG10" s="473"/>
      <c r="FPH10" s="473"/>
      <c r="FPI10" s="473"/>
      <c r="FPJ10" s="473"/>
      <c r="FPK10" s="473"/>
      <c r="FPL10" s="473"/>
      <c r="FPM10" s="473"/>
      <c r="FPN10" s="473"/>
      <c r="FPO10" s="473"/>
      <c r="FPP10" s="473"/>
      <c r="FPQ10" s="473"/>
      <c r="FPR10" s="473"/>
      <c r="FPS10" s="473"/>
      <c r="FPT10" s="473"/>
      <c r="FPU10" s="473"/>
      <c r="FPV10" s="473"/>
      <c r="FPW10" s="473"/>
      <c r="FPX10" s="473"/>
      <c r="FPY10" s="473"/>
      <c r="FPZ10" s="473"/>
      <c r="FQA10" s="473"/>
      <c r="FQB10" s="473"/>
      <c r="FQC10" s="473"/>
      <c r="FQD10" s="473"/>
      <c r="FQE10" s="473"/>
      <c r="FQF10" s="473"/>
      <c r="FQG10" s="473"/>
      <c r="FQH10" s="473"/>
      <c r="FQI10" s="473"/>
      <c r="FQJ10" s="473"/>
      <c r="FQK10" s="473"/>
      <c r="FQL10" s="473"/>
      <c r="FQM10" s="473"/>
      <c r="FQN10" s="473"/>
      <c r="FQO10" s="473"/>
      <c r="FQP10" s="473"/>
      <c r="FQQ10" s="473"/>
      <c r="FQR10" s="473"/>
      <c r="FQS10" s="473"/>
      <c r="FQT10" s="473"/>
      <c r="FQU10" s="473"/>
      <c r="FQV10" s="473"/>
      <c r="FQW10" s="473"/>
      <c r="FQX10" s="473"/>
      <c r="FQY10" s="473"/>
      <c r="FQZ10" s="473"/>
      <c r="FRA10" s="473"/>
      <c r="FRB10" s="473"/>
      <c r="FRC10" s="473"/>
      <c r="FRD10" s="473"/>
      <c r="FRE10" s="473"/>
      <c r="FRF10" s="473"/>
      <c r="FRG10" s="473"/>
      <c r="FRH10" s="473"/>
      <c r="FRI10" s="473"/>
      <c r="FRJ10" s="473"/>
      <c r="FRK10" s="473"/>
      <c r="FRL10" s="473"/>
      <c r="FRM10" s="473"/>
      <c r="FRN10" s="473"/>
      <c r="FRO10" s="473"/>
      <c r="FRP10" s="473"/>
      <c r="FRQ10" s="473"/>
      <c r="FRR10" s="473"/>
      <c r="FRS10" s="473"/>
      <c r="FRT10" s="473"/>
      <c r="FRU10" s="473"/>
      <c r="FRV10" s="473"/>
      <c r="FRW10" s="473"/>
      <c r="FRX10" s="473"/>
      <c r="FRY10" s="473"/>
      <c r="FRZ10" s="473"/>
      <c r="FSA10" s="473"/>
      <c r="FSB10" s="473"/>
      <c r="FSC10" s="473"/>
      <c r="FSD10" s="473"/>
      <c r="FSE10" s="473"/>
      <c r="FSF10" s="473"/>
      <c r="FSG10" s="473"/>
      <c r="FSH10" s="473"/>
      <c r="FSI10" s="473"/>
      <c r="FSJ10" s="473"/>
      <c r="FSK10" s="473"/>
      <c r="FSL10" s="473"/>
      <c r="FSM10" s="473"/>
      <c r="FSN10" s="473"/>
      <c r="FSO10" s="473"/>
      <c r="FSP10" s="473"/>
      <c r="FSQ10" s="473"/>
      <c r="FSR10" s="473"/>
      <c r="FSS10" s="473"/>
      <c r="FST10" s="473"/>
      <c r="FSU10" s="473"/>
      <c r="FSV10" s="473"/>
      <c r="FSW10" s="473"/>
      <c r="FSX10" s="473"/>
      <c r="FSY10" s="473"/>
      <c r="FSZ10" s="473"/>
      <c r="FTA10" s="473"/>
      <c r="FTB10" s="473"/>
      <c r="FTC10" s="473"/>
      <c r="FTD10" s="473"/>
      <c r="FTE10" s="473"/>
      <c r="FTF10" s="473"/>
      <c r="FTG10" s="473"/>
      <c r="FTH10" s="473"/>
      <c r="FTI10" s="473"/>
      <c r="FTJ10" s="473"/>
      <c r="FTK10" s="473"/>
      <c r="FTL10" s="473"/>
      <c r="FTM10" s="473"/>
      <c r="FTN10" s="473"/>
      <c r="FTO10" s="473"/>
      <c r="FTP10" s="473"/>
      <c r="FTQ10" s="473"/>
      <c r="FTR10" s="473"/>
      <c r="FTS10" s="473"/>
      <c r="FTT10" s="473"/>
      <c r="FTU10" s="473"/>
      <c r="FTV10" s="473"/>
      <c r="FTW10" s="473"/>
      <c r="FTX10" s="473"/>
      <c r="FTY10" s="473"/>
      <c r="FTZ10" s="473"/>
      <c r="FUA10" s="473"/>
      <c r="FUB10" s="473"/>
      <c r="FUC10" s="473"/>
      <c r="FUD10" s="473"/>
      <c r="FUE10" s="473"/>
      <c r="FUF10" s="473"/>
      <c r="FUG10" s="473"/>
      <c r="FUH10" s="473"/>
      <c r="FUI10" s="473"/>
      <c r="FUJ10" s="473"/>
      <c r="FUK10" s="473"/>
      <c r="FUL10" s="473"/>
      <c r="FUM10" s="473"/>
      <c r="FUN10" s="473"/>
      <c r="FUO10" s="473"/>
      <c r="FUP10" s="473"/>
      <c r="FUQ10" s="473"/>
      <c r="FUR10" s="473"/>
      <c r="FUS10" s="473"/>
      <c r="FUT10" s="473"/>
      <c r="FUU10" s="473"/>
      <c r="FUV10" s="473"/>
      <c r="FUW10" s="473"/>
      <c r="FUX10" s="473"/>
      <c r="FUY10" s="473"/>
      <c r="FUZ10" s="473"/>
      <c r="FVA10" s="473"/>
      <c r="FVB10" s="473"/>
      <c r="FVC10" s="473"/>
      <c r="FVD10" s="473"/>
      <c r="FVE10" s="473"/>
      <c r="FVF10" s="473"/>
      <c r="FVG10" s="473"/>
      <c r="FVH10" s="473"/>
      <c r="FVI10" s="473"/>
      <c r="FVJ10" s="473"/>
      <c r="FVK10" s="473"/>
      <c r="FVL10" s="473"/>
      <c r="FVM10" s="473"/>
      <c r="FVN10" s="473"/>
      <c r="FVO10" s="473"/>
      <c r="FVP10" s="473"/>
      <c r="FVQ10" s="473"/>
      <c r="FVR10" s="473"/>
      <c r="FVS10" s="473"/>
      <c r="FVT10" s="473"/>
      <c r="FVU10" s="473"/>
      <c r="FVV10" s="473"/>
      <c r="FVW10" s="473"/>
      <c r="FVX10" s="473"/>
      <c r="FVY10" s="473"/>
      <c r="FVZ10" s="473"/>
      <c r="FWA10" s="473"/>
      <c r="FWB10" s="473"/>
      <c r="FWC10" s="473"/>
      <c r="FWD10" s="473"/>
      <c r="FWE10" s="473"/>
      <c r="FWF10" s="473"/>
      <c r="FWG10" s="473"/>
      <c r="FWH10" s="473"/>
      <c r="FWI10" s="473"/>
      <c r="FWJ10" s="473"/>
      <c r="FWK10" s="473"/>
      <c r="FWL10" s="473"/>
      <c r="FWM10" s="473"/>
      <c r="FWN10" s="473"/>
      <c r="FWO10" s="473"/>
      <c r="FWP10" s="473"/>
      <c r="FWQ10" s="473"/>
      <c r="FWR10" s="473"/>
      <c r="FWS10" s="473"/>
      <c r="FWT10" s="473"/>
      <c r="FWU10" s="473"/>
      <c r="FWV10" s="473"/>
      <c r="FWW10" s="473"/>
      <c r="FWX10" s="473"/>
      <c r="FWY10" s="473"/>
      <c r="FWZ10" s="473"/>
      <c r="FXA10" s="473"/>
      <c r="FXB10" s="473"/>
      <c r="FXC10" s="473"/>
      <c r="FXD10" s="473"/>
      <c r="FXE10" s="473"/>
      <c r="FXF10" s="473"/>
      <c r="FXG10" s="473"/>
      <c r="FXH10" s="473"/>
      <c r="FXI10" s="473"/>
      <c r="FXJ10" s="473"/>
      <c r="FXK10" s="473"/>
      <c r="FXL10" s="473"/>
      <c r="FXM10" s="473"/>
      <c r="FXN10" s="473"/>
      <c r="FXO10" s="473"/>
      <c r="FXP10" s="473"/>
      <c r="FXQ10" s="473"/>
      <c r="FXR10" s="473"/>
      <c r="FXS10" s="473"/>
      <c r="FXT10" s="473"/>
      <c r="FXU10" s="473"/>
      <c r="FXV10" s="473"/>
      <c r="FXW10" s="473"/>
      <c r="FXX10" s="473"/>
      <c r="FXY10" s="473"/>
      <c r="FXZ10" s="473"/>
      <c r="FYA10" s="473"/>
      <c r="FYB10" s="473"/>
      <c r="FYC10" s="473"/>
      <c r="FYD10" s="473"/>
      <c r="FYE10" s="473"/>
      <c r="FYF10" s="473"/>
      <c r="FYG10" s="473"/>
      <c r="FYH10" s="473"/>
      <c r="FYI10" s="473"/>
      <c r="FYJ10" s="473"/>
      <c r="FYK10" s="473"/>
      <c r="FYL10" s="473"/>
      <c r="FYM10" s="473"/>
      <c r="FYN10" s="473"/>
      <c r="FYO10" s="473"/>
      <c r="FYP10" s="473"/>
      <c r="FYQ10" s="473"/>
      <c r="FYR10" s="473"/>
      <c r="FYS10" s="473"/>
      <c r="FYT10" s="473"/>
      <c r="FYU10" s="473"/>
      <c r="FYV10" s="473"/>
      <c r="FYW10" s="473"/>
      <c r="FYX10" s="473"/>
      <c r="FYY10" s="473"/>
      <c r="FYZ10" s="473"/>
      <c r="FZA10" s="473"/>
      <c r="FZB10" s="473"/>
      <c r="FZC10" s="473"/>
      <c r="FZD10" s="473"/>
      <c r="FZE10" s="473"/>
      <c r="FZF10" s="473"/>
      <c r="FZG10" s="473"/>
      <c r="FZH10" s="473"/>
      <c r="FZI10" s="473"/>
      <c r="FZJ10" s="473"/>
      <c r="FZK10" s="473"/>
      <c r="FZL10" s="473"/>
      <c r="FZM10" s="473"/>
      <c r="FZN10" s="473"/>
      <c r="FZO10" s="473"/>
      <c r="FZP10" s="473"/>
      <c r="FZQ10" s="473"/>
      <c r="FZR10" s="473"/>
      <c r="FZS10" s="473"/>
      <c r="FZT10" s="473"/>
      <c r="FZU10" s="473"/>
      <c r="FZV10" s="473"/>
      <c r="FZW10" s="473"/>
      <c r="FZX10" s="473"/>
      <c r="FZY10" s="473"/>
      <c r="FZZ10" s="473"/>
      <c r="GAA10" s="473"/>
      <c r="GAB10" s="473"/>
      <c r="GAC10" s="473"/>
      <c r="GAD10" s="473"/>
      <c r="GAE10" s="473"/>
      <c r="GAF10" s="473"/>
      <c r="GAG10" s="473"/>
      <c r="GAH10" s="473"/>
      <c r="GAI10" s="473"/>
      <c r="GAJ10" s="473"/>
      <c r="GAK10" s="473"/>
      <c r="GAL10" s="473"/>
      <c r="GAM10" s="473"/>
      <c r="GAN10" s="473"/>
      <c r="GAO10" s="473"/>
      <c r="GAP10" s="473"/>
      <c r="GAQ10" s="473"/>
      <c r="GAR10" s="473"/>
      <c r="GAS10" s="473"/>
      <c r="GAT10" s="473"/>
      <c r="GAU10" s="473"/>
      <c r="GAV10" s="473"/>
      <c r="GAW10" s="473"/>
      <c r="GAX10" s="473"/>
      <c r="GAY10" s="473"/>
      <c r="GAZ10" s="473"/>
      <c r="GBA10" s="473"/>
      <c r="GBB10" s="473"/>
      <c r="GBC10" s="473"/>
      <c r="GBD10" s="473"/>
      <c r="GBE10" s="473"/>
      <c r="GBF10" s="473"/>
      <c r="GBG10" s="473"/>
      <c r="GBH10" s="473"/>
      <c r="GBI10" s="473"/>
      <c r="GBJ10" s="473"/>
      <c r="GBK10" s="473"/>
      <c r="GBL10" s="473"/>
      <c r="GBM10" s="473"/>
      <c r="GBN10" s="473"/>
      <c r="GBO10" s="473"/>
      <c r="GBP10" s="473"/>
      <c r="GBQ10" s="473"/>
      <c r="GBR10" s="473"/>
      <c r="GBS10" s="473"/>
      <c r="GBT10" s="473"/>
      <c r="GBU10" s="473"/>
      <c r="GBV10" s="473"/>
      <c r="GBW10" s="473"/>
      <c r="GBX10" s="473"/>
      <c r="GBY10" s="473"/>
      <c r="GBZ10" s="473"/>
      <c r="GCA10" s="473"/>
      <c r="GCB10" s="473"/>
      <c r="GCC10" s="473"/>
      <c r="GCD10" s="473"/>
      <c r="GCE10" s="473"/>
      <c r="GCF10" s="473"/>
      <c r="GCG10" s="473"/>
      <c r="GCH10" s="473"/>
      <c r="GCI10" s="473"/>
      <c r="GCJ10" s="473"/>
      <c r="GCK10" s="473"/>
      <c r="GCL10" s="473"/>
      <c r="GCM10" s="473"/>
      <c r="GCN10" s="473"/>
      <c r="GCO10" s="473"/>
      <c r="GCP10" s="473"/>
      <c r="GCQ10" s="473"/>
      <c r="GCR10" s="473"/>
      <c r="GCS10" s="473"/>
      <c r="GCT10" s="473"/>
      <c r="GCU10" s="473"/>
      <c r="GCV10" s="473"/>
      <c r="GCW10" s="473"/>
      <c r="GCX10" s="473"/>
      <c r="GCY10" s="473"/>
      <c r="GCZ10" s="473"/>
      <c r="GDA10" s="473"/>
      <c r="GDB10" s="473"/>
      <c r="GDC10" s="473"/>
      <c r="GDD10" s="473"/>
      <c r="GDE10" s="473"/>
      <c r="GDF10" s="473"/>
      <c r="GDG10" s="473"/>
      <c r="GDH10" s="473"/>
      <c r="GDI10" s="473"/>
      <c r="GDJ10" s="473"/>
      <c r="GDK10" s="473"/>
      <c r="GDL10" s="473"/>
      <c r="GDM10" s="473"/>
      <c r="GDN10" s="473"/>
      <c r="GDO10" s="473"/>
      <c r="GDP10" s="473"/>
      <c r="GDQ10" s="473"/>
      <c r="GDR10" s="473"/>
      <c r="GDS10" s="473"/>
      <c r="GDT10" s="473"/>
      <c r="GDU10" s="473"/>
      <c r="GDV10" s="473"/>
      <c r="GDW10" s="473"/>
      <c r="GDX10" s="473"/>
      <c r="GDY10" s="473"/>
      <c r="GDZ10" s="473"/>
      <c r="GEA10" s="473"/>
      <c r="GEB10" s="473"/>
      <c r="GEC10" s="473"/>
      <c r="GED10" s="473"/>
      <c r="GEE10" s="473"/>
      <c r="GEF10" s="473"/>
      <c r="GEG10" s="473"/>
      <c r="GEH10" s="473"/>
      <c r="GEI10" s="473"/>
      <c r="GEJ10" s="473"/>
      <c r="GEK10" s="473"/>
      <c r="GEL10" s="473"/>
      <c r="GEM10" s="473"/>
      <c r="GEN10" s="473"/>
      <c r="GEO10" s="473"/>
      <c r="GEP10" s="473"/>
      <c r="GEQ10" s="473"/>
      <c r="GER10" s="473"/>
      <c r="GES10" s="473"/>
      <c r="GET10" s="473"/>
      <c r="GEU10" s="473"/>
      <c r="GEV10" s="473"/>
      <c r="GEW10" s="473"/>
      <c r="GEX10" s="473"/>
      <c r="GEY10" s="473"/>
      <c r="GEZ10" s="473"/>
      <c r="GFA10" s="473"/>
      <c r="GFB10" s="473"/>
      <c r="GFC10" s="473"/>
      <c r="GFD10" s="473"/>
      <c r="GFE10" s="473"/>
      <c r="GFF10" s="473"/>
      <c r="GFG10" s="473"/>
      <c r="GFH10" s="473"/>
      <c r="GFI10" s="473"/>
      <c r="GFJ10" s="473"/>
      <c r="GFK10" s="473"/>
      <c r="GFL10" s="473"/>
      <c r="GFM10" s="473"/>
      <c r="GFN10" s="473"/>
      <c r="GFO10" s="473"/>
      <c r="GFP10" s="473"/>
      <c r="GFQ10" s="473"/>
      <c r="GFR10" s="473"/>
      <c r="GFS10" s="473"/>
      <c r="GFT10" s="473"/>
      <c r="GFU10" s="473"/>
      <c r="GFV10" s="473"/>
      <c r="GFW10" s="473"/>
      <c r="GFX10" s="473"/>
      <c r="GFY10" s="473"/>
      <c r="GFZ10" s="473"/>
      <c r="GGA10" s="473"/>
      <c r="GGB10" s="473"/>
      <c r="GGC10" s="473"/>
      <c r="GGD10" s="473"/>
      <c r="GGE10" s="473"/>
      <c r="GGF10" s="473"/>
      <c r="GGG10" s="473"/>
      <c r="GGH10" s="473"/>
      <c r="GGI10" s="473"/>
      <c r="GGJ10" s="473"/>
      <c r="GGK10" s="473"/>
      <c r="GGL10" s="473"/>
      <c r="GGM10" s="473"/>
      <c r="GGN10" s="473"/>
      <c r="GGO10" s="473"/>
      <c r="GGP10" s="473"/>
      <c r="GGQ10" s="473"/>
      <c r="GGR10" s="473"/>
      <c r="GGS10" s="473"/>
      <c r="GGT10" s="473"/>
      <c r="GGU10" s="473"/>
      <c r="GGV10" s="473"/>
      <c r="GGW10" s="473"/>
      <c r="GGX10" s="473"/>
      <c r="GGY10" s="473"/>
      <c r="GGZ10" s="473"/>
      <c r="GHA10" s="473"/>
      <c r="GHB10" s="473"/>
      <c r="GHC10" s="473"/>
      <c r="GHD10" s="473"/>
      <c r="GHE10" s="473"/>
      <c r="GHF10" s="473"/>
      <c r="GHG10" s="473"/>
      <c r="GHH10" s="473"/>
      <c r="GHI10" s="473"/>
      <c r="GHJ10" s="473"/>
      <c r="GHK10" s="473"/>
      <c r="GHL10" s="473"/>
      <c r="GHM10" s="473"/>
      <c r="GHN10" s="473"/>
      <c r="GHO10" s="473"/>
      <c r="GHP10" s="473"/>
      <c r="GHQ10" s="473"/>
      <c r="GHR10" s="473"/>
      <c r="GHS10" s="473"/>
      <c r="GHT10" s="473"/>
      <c r="GHU10" s="473"/>
      <c r="GHV10" s="473"/>
      <c r="GHW10" s="473"/>
      <c r="GHX10" s="473"/>
      <c r="GHY10" s="473"/>
      <c r="GHZ10" s="473"/>
      <c r="GIA10" s="473"/>
      <c r="GIB10" s="473"/>
      <c r="GIC10" s="473"/>
      <c r="GID10" s="473"/>
      <c r="GIE10" s="473"/>
      <c r="GIF10" s="473"/>
      <c r="GIG10" s="473"/>
      <c r="GIH10" s="473"/>
      <c r="GII10" s="473"/>
      <c r="GIJ10" s="473"/>
      <c r="GIK10" s="473"/>
      <c r="GIL10" s="473"/>
      <c r="GIM10" s="473"/>
      <c r="GIN10" s="473"/>
      <c r="GIO10" s="473"/>
      <c r="GIP10" s="473"/>
      <c r="GIQ10" s="473"/>
      <c r="GIR10" s="473"/>
      <c r="GIS10" s="473"/>
      <c r="GIT10" s="473"/>
      <c r="GIU10" s="473"/>
      <c r="GIV10" s="473"/>
      <c r="GIW10" s="473"/>
      <c r="GIX10" s="473"/>
      <c r="GIY10" s="473"/>
      <c r="GIZ10" s="473"/>
      <c r="GJA10" s="473"/>
      <c r="GJB10" s="473"/>
      <c r="GJC10" s="473"/>
      <c r="GJD10" s="473"/>
      <c r="GJE10" s="473"/>
      <c r="GJF10" s="473"/>
      <c r="GJG10" s="473"/>
      <c r="GJH10" s="473"/>
      <c r="GJI10" s="473"/>
      <c r="GJJ10" s="473"/>
      <c r="GJK10" s="473"/>
      <c r="GJL10" s="473"/>
      <c r="GJM10" s="473"/>
      <c r="GJN10" s="473"/>
      <c r="GJO10" s="473"/>
      <c r="GJP10" s="473"/>
      <c r="GJQ10" s="473"/>
      <c r="GJR10" s="473"/>
      <c r="GJS10" s="473"/>
      <c r="GJT10" s="473"/>
      <c r="GJU10" s="473"/>
      <c r="GJV10" s="473"/>
      <c r="GJW10" s="473"/>
      <c r="GJX10" s="473"/>
      <c r="GJY10" s="473"/>
      <c r="GJZ10" s="473"/>
      <c r="GKA10" s="473"/>
      <c r="GKB10" s="473"/>
      <c r="GKC10" s="473"/>
      <c r="GKD10" s="473"/>
      <c r="GKE10" s="473"/>
      <c r="GKF10" s="473"/>
      <c r="GKG10" s="473"/>
      <c r="GKH10" s="473"/>
      <c r="GKI10" s="473"/>
      <c r="GKJ10" s="473"/>
      <c r="GKK10" s="473"/>
      <c r="GKL10" s="473"/>
      <c r="GKM10" s="473"/>
      <c r="GKN10" s="473"/>
      <c r="GKO10" s="473"/>
      <c r="GKP10" s="473"/>
      <c r="GKQ10" s="473"/>
      <c r="GKR10" s="473"/>
      <c r="GKS10" s="473"/>
      <c r="GKT10" s="473"/>
      <c r="GKU10" s="473"/>
      <c r="GKV10" s="473"/>
      <c r="GKW10" s="473"/>
      <c r="GKX10" s="473"/>
      <c r="GKY10" s="473"/>
      <c r="GKZ10" s="473"/>
      <c r="GLA10" s="473"/>
      <c r="GLB10" s="473"/>
      <c r="GLC10" s="473"/>
      <c r="GLD10" s="473"/>
      <c r="GLE10" s="473"/>
      <c r="GLF10" s="473"/>
      <c r="GLG10" s="473"/>
      <c r="GLH10" s="473"/>
      <c r="GLI10" s="473"/>
      <c r="GLJ10" s="473"/>
      <c r="GLK10" s="473"/>
      <c r="GLL10" s="473"/>
      <c r="GLM10" s="473"/>
      <c r="GLN10" s="473"/>
      <c r="GLO10" s="473"/>
      <c r="GLP10" s="473"/>
      <c r="GLQ10" s="473"/>
      <c r="GLR10" s="473"/>
      <c r="GLS10" s="473"/>
      <c r="GLT10" s="473"/>
      <c r="GLU10" s="473"/>
      <c r="GLV10" s="473"/>
      <c r="GLW10" s="473"/>
      <c r="GLX10" s="473"/>
      <c r="GLY10" s="473"/>
      <c r="GLZ10" s="473"/>
      <c r="GMA10" s="473"/>
      <c r="GMB10" s="473"/>
      <c r="GMC10" s="473"/>
      <c r="GMD10" s="473"/>
      <c r="GME10" s="473"/>
      <c r="GMF10" s="473"/>
      <c r="GMG10" s="473"/>
      <c r="GMH10" s="473"/>
      <c r="GMI10" s="473"/>
      <c r="GMJ10" s="473"/>
      <c r="GMK10" s="473"/>
      <c r="GML10" s="473"/>
      <c r="GMM10" s="473"/>
      <c r="GMN10" s="473"/>
      <c r="GMO10" s="473"/>
      <c r="GMP10" s="473"/>
      <c r="GMQ10" s="473"/>
      <c r="GMR10" s="473"/>
      <c r="GMS10" s="473"/>
      <c r="GMT10" s="473"/>
      <c r="GMU10" s="473"/>
      <c r="GMV10" s="473"/>
      <c r="GMW10" s="473"/>
      <c r="GMX10" s="473"/>
      <c r="GMY10" s="473"/>
      <c r="GMZ10" s="473"/>
      <c r="GNA10" s="473"/>
      <c r="GNB10" s="473"/>
      <c r="GNC10" s="473"/>
      <c r="GND10" s="473"/>
      <c r="GNE10" s="473"/>
      <c r="GNF10" s="473"/>
      <c r="GNG10" s="473"/>
      <c r="GNH10" s="473"/>
      <c r="GNI10" s="473"/>
      <c r="GNJ10" s="473"/>
      <c r="GNK10" s="473"/>
      <c r="GNL10" s="473"/>
      <c r="GNM10" s="473"/>
      <c r="GNN10" s="473"/>
      <c r="GNO10" s="473"/>
      <c r="GNP10" s="473"/>
      <c r="GNQ10" s="473"/>
      <c r="GNR10" s="473"/>
      <c r="GNS10" s="473"/>
      <c r="GNT10" s="473"/>
      <c r="GNU10" s="473"/>
      <c r="GNV10" s="473"/>
      <c r="GNW10" s="473"/>
      <c r="GNX10" s="473"/>
      <c r="GNY10" s="473"/>
      <c r="GNZ10" s="473"/>
      <c r="GOA10" s="473"/>
      <c r="GOB10" s="473"/>
      <c r="GOC10" s="473"/>
      <c r="GOD10" s="473"/>
      <c r="GOE10" s="473"/>
      <c r="GOF10" s="473"/>
      <c r="GOG10" s="473"/>
      <c r="GOH10" s="473"/>
      <c r="GOI10" s="473"/>
      <c r="GOJ10" s="473"/>
      <c r="GOK10" s="473"/>
      <c r="GOL10" s="473"/>
      <c r="GOM10" s="473"/>
      <c r="GON10" s="473"/>
      <c r="GOO10" s="473"/>
      <c r="GOP10" s="473"/>
      <c r="GOQ10" s="473"/>
      <c r="GOR10" s="473"/>
      <c r="GOS10" s="473"/>
      <c r="GOT10" s="473"/>
      <c r="GOU10" s="473"/>
      <c r="GOV10" s="473"/>
      <c r="GOW10" s="473"/>
      <c r="GOX10" s="473"/>
      <c r="GOY10" s="473"/>
      <c r="GOZ10" s="473"/>
      <c r="GPA10" s="473"/>
      <c r="GPB10" s="473"/>
      <c r="GPC10" s="473"/>
      <c r="GPD10" s="473"/>
      <c r="GPE10" s="473"/>
      <c r="GPF10" s="473"/>
      <c r="GPG10" s="473"/>
      <c r="GPH10" s="473"/>
      <c r="GPI10" s="473"/>
      <c r="GPJ10" s="473"/>
      <c r="GPK10" s="473"/>
      <c r="GPL10" s="473"/>
      <c r="GPM10" s="473"/>
      <c r="GPN10" s="473"/>
      <c r="GPO10" s="473"/>
      <c r="GPP10" s="473"/>
      <c r="GPQ10" s="473"/>
      <c r="GPR10" s="473"/>
      <c r="GPS10" s="473"/>
      <c r="GPT10" s="473"/>
      <c r="GPU10" s="473"/>
      <c r="GPV10" s="473"/>
      <c r="GPW10" s="473"/>
      <c r="GPX10" s="473"/>
      <c r="GPY10" s="473"/>
      <c r="GPZ10" s="473"/>
      <c r="GQA10" s="473"/>
      <c r="GQB10" s="473"/>
      <c r="GQC10" s="473"/>
      <c r="GQD10" s="473"/>
      <c r="GQE10" s="473"/>
      <c r="GQF10" s="473"/>
      <c r="GQG10" s="473"/>
      <c r="GQH10" s="473"/>
      <c r="GQI10" s="473"/>
      <c r="GQJ10" s="473"/>
      <c r="GQK10" s="473"/>
      <c r="GQL10" s="473"/>
      <c r="GQM10" s="473"/>
      <c r="GQN10" s="473"/>
      <c r="GQO10" s="473"/>
      <c r="GQP10" s="473"/>
      <c r="GQQ10" s="473"/>
      <c r="GQR10" s="473"/>
      <c r="GQS10" s="473"/>
      <c r="GQT10" s="473"/>
      <c r="GQU10" s="473"/>
      <c r="GQV10" s="473"/>
      <c r="GQW10" s="473"/>
      <c r="GQX10" s="473"/>
      <c r="GQY10" s="473"/>
      <c r="GQZ10" s="473"/>
      <c r="GRA10" s="473"/>
      <c r="GRB10" s="473"/>
      <c r="GRC10" s="473"/>
      <c r="GRD10" s="473"/>
      <c r="GRE10" s="473"/>
      <c r="GRF10" s="473"/>
      <c r="GRG10" s="473"/>
      <c r="GRH10" s="473"/>
      <c r="GRI10" s="473"/>
      <c r="GRJ10" s="473"/>
      <c r="GRK10" s="473"/>
      <c r="GRL10" s="473"/>
      <c r="GRM10" s="473"/>
      <c r="GRN10" s="473"/>
      <c r="GRO10" s="473"/>
      <c r="GRP10" s="473"/>
      <c r="GRQ10" s="473"/>
      <c r="GRR10" s="473"/>
      <c r="GRS10" s="473"/>
      <c r="GRT10" s="473"/>
      <c r="GRU10" s="473"/>
      <c r="GRV10" s="473"/>
      <c r="GRW10" s="473"/>
      <c r="GRX10" s="473"/>
      <c r="GRY10" s="473"/>
      <c r="GRZ10" s="473"/>
      <c r="GSA10" s="473"/>
      <c r="GSB10" s="473"/>
      <c r="GSC10" s="473"/>
      <c r="GSD10" s="473"/>
      <c r="GSE10" s="473"/>
      <c r="GSF10" s="473"/>
      <c r="GSG10" s="473"/>
      <c r="GSH10" s="473"/>
      <c r="GSI10" s="473"/>
      <c r="GSJ10" s="473"/>
      <c r="GSK10" s="473"/>
      <c r="GSL10" s="473"/>
      <c r="GSM10" s="473"/>
      <c r="GSN10" s="473"/>
      <c r="GSO10" s="473"/>
      <c r="GSP10" s="473"/>
      <c r="GSQ10" s="473"/>
      <c r="GSR10" s="473"/>
      <c r="GSS10" s="473"/>
      <c r="GST10" s="473"/>
      <c r="GSU10" s="473"/>
      <c r="GSV10" s="473"/>
      <c r="GSW10" s="473"/>
      <c r="GSX10" s="473"/>
      <c r="GSY10" s="473"/>
      <c r="GSZ10" s="473"/>
      <c r="GTA10" s="473"/>
      <c r="GTB10" s="473"/>
      <c r="GTC10" s="473"/>
      <c r="GTD10" s="473"/>
      <c r="GTE10" s="473"/>
      <c r="GTF10" s="473"/>
      <c r="GTG10" s="473"/>
      <c r="GTH10" s="473"/>
      <c r="GTI10" s="473"/>
      <c r="GTJ10" s="473"/>
      <c r="GTK10" s="473"/>
      <c r="GTL10" s="473"/>
      <c r="GTM10" s="473"/>
      <c r="GTN10" s="473"/>
      <c r="GTO10" s="473"/>
      <c r="GTP10" s="473"/>
      <c r="GTQ10" s="473"/>
      <c r="GTR10" s="473"/>
      <c r="GTS10" s="473"/>
      <c r="GTT10" s="473"/>
      <c r="GTU10" s="473"/>
      <c r="GTV10" s="473"/>
      <c r="GTW10" s="473"/>
      <c r="GTX10" s="473"/>
      <c r="GTY10" s="473"/>
      <c r="GTZ10" s="473"/>
      <c r="GUA10" s="473"/>
      <c r="GUB10" s="473"/>
      <c r="GUC10" s="473"/>
      <c r="GUD10" s="473"/>
      <c r="GUE10" s="473"/>
      <c r="GUF10" s="473"/>
      <c r="GUG10" s="473"/>
      <c r="GUH10" s="473"/>
      <c r="GUI10" s="473"/>
      <c r="GUJ10" s="473"/>
      <c r="GUK10" s="473"/>
      <c r="GUL10" s="473"/>
      <c r="GUM10" s="473"/>
      <c r="GUN10" s="473"/>
      <c r="GUO10" s="473"/>
      <c r="GUP10" s="473"/>
      <c r="GUQ10" s="473"/>
      <c r="GUR10" s="473"/>
      <c r="GUS10" s="473"/>
      <c r="GUT10" s="473"/>
      <c r="GUU10" s="473"/>
      <c r="GUV10" s="473"/>
      <c r="GUW10" s="473"/>
      <c r="GUX10" s="473"/>
      <c r="GUY10" s="473"/>
      <c r="GUZ10" s="473"/>
      <c r="GVA10" s="473"/>
      <c r="GVB10" s="473"/>
      <c r="GVC10" s="473"/>
      <c r="GVD10" s="473"/>
      <c r="GVE10" s="473"/>
      <c r="GVF10" s="473"/>
      <c r="GVG10" s="473"/>
      <c r="GVH10" s="473"/>
      <c r="GVI10" s="473"/>
      <c r="GVJ10" s="473"/>
      <c r="GVK10" s="473"/>
      <c r="GVL10" s="473"/>
      <c r="GVM10" s="473"/>
      <c r="GVN10" s="473"/>
      <c r="GVO10" s="473"/>
      <c r="GVP10" s="473"/>
      <c r="GVQ10" s="473"/>
      <c r="GVR10" s="473"/>
      <c r="GVS10" s="473"/>
      <c r="GVT10" s="473"/>
      <c r="GVU10" s="473"/>
      <c r="GVV10" s="473"/>
      <c r="GVW10" s="473"/>
      <c r="GVX10" s="473"/>
      <c r="GVY10" s="473"/>
      <c r="GVZ10" s="473"/>
      <c r="GWA10" s="473"/>
      <c r="GWB10" s="473"/>
      <c r="GWC10" s="473"/>
      <c r="GWD10" s="473"/>
      <c r="GWE10" s="473"/>
      <c r="GWF10" s="473"/>
      <c r="GWG10" s="473"/>
      <c r="GWH10" s="473"/>
      <c r="GWI10" s="473"/>
      <c r="GWJ10" s="473"/>
      <c r="GWK10" s="473"/>
      <c r="GWL10" s="473"/>
      <c r="GWM10" s="473"/>
      <c r="GWN10" s="473"/>
      <c r="GWO10" s="473"/>
      <c r="GWP10" s="473"/>
      <c r="GWQ10" s="473"/>
      <c r="GWR10" s="473"/>
      <c r="GWS10" s="473"/>
      <c r="GWT10" s="473"/>
      <c r="GWU10" s="473"/>
      <c r="GWV10" s="473"/>
      <c r="GWW10" s="473"/>
      <c r="GWX10" s="473"/>
      <c r="GWY10" s="473"/>
      <c r="GWZ10" s="473"/>
      <c r="GXA10" s="473"/>
      <c r="GXB10" s="473"/>
      <c r="GXC10" s="473"/>
      <c r="GXD10" s="473"/>
      <c r="GXE10" s="473"/>
      <c r="GXF10" s="473"/>
      <c r="GXG10" s="473"/>
      <c r="GXH10" s="473"/>
      <c r="GXI10" s="473"/>
      <c r="GXJ10" s="473"/>
      <c r="GXK10" s="473"/>
      <c r="GXL10" s="473"/>
      <c r="GXM10" s="473"/>
      <c r="GXN10" s="473"/>
      <c r="GXO10" s="473"/>
      <c r="GXP10" s="473"/>
      <c r="GXQ10" s="473"/>
      <c r="GXR10" s="473"/>
      <c r="GXS10" s="473"/>
      <c r="GXT10" s="473"/>
      <c r="GXU10" s="473"/>
      <c r="GXV10" s="473"/>
      <c r="GXW10" s="473"/>
      <c r="GXX10" s="473"/>
      <c r="GXY10" s="473"/>
      <c r="GXZ10" s="473"/>
      <c r="GYA10" s="473"/>
      <c r="GYB10" s="473"/>
      <c r="GYC10" s="473"/>
      <c r="GYD10" s="473"/>
      <c r="GYE10" s="473"/>
      <c r="GYF10" s="473"/>
      <c r="GYG10" s="473"/>
      <c r="GYH10" s="473"/>
      <c r="GYI10" s="473"/>
      <c r="GYJ10" s="473"/>
      <c r="GYK10" s="473"/>
      <c r="GYL10" s="473"/>
      <c r="GYM10" s="473"/>
      <c r="GYN10" s="473"/>
      <c r="GYO10" s="473"/>
      <c r="GYP10" s="473"/>
      <c r="GYQ10" s="473"/>
      <c r="GYR10" s="473"/>
      <c r="GYS10" s="473"/>
      <c r="GYT10" s="473"/>
      <c r="GYU10" s="473"/>
      <c r="GYV10" s="473"/>
      <c r="GYW10" s="473"/>
      <c r="GYX10" s="473"/>
      <c r="GYY10" s="473"/>
      <c r="GYZ10" s="473"/>
      <c r="GZA10" s="473"/>
      <c r="GZB10" s="473"/>
      <c r="GZC10" s="473"/>
      <c r="GZD10" s="473"/>
      <c r="GZE10" s="473"/>
      <c r="GZF10" s="473"/>
      <c r="GZG10" s="473"/>
      <c r="GZH10" s="473"/>
      <c r="GZI10" s="473"/>
      <c r="GZJ10" s="473"/>
      <c r="GZK10" s="473"/>
      <c r="GZL10" s="473"/>
      <c r="GZM10" s="473"/>
      <c r="GZN10" s="473"/>
      <c r="GZO10" s="473"/>
      <c r="GZP10" s="473"/>
      <c r="GZQ10" s="473"/>
      <c r="GZR10" s="473"/>
      <c r="GZS10" s="473"/>
      <c r="GZT10" s="473"/>
      <c r="GZU10" s="473"/>
      <c r="GZV10" s="473"/>
      <c r="GZW10" s="473"/>
      <c r="GZX10" s="473"/>
      <c r="GZY10" s="473"/>
      <c r="GZZ10" s="473"/>
      <c r="HAA10" s="473"/>
      <c r="HAB10" s="473"/>
      <c r="HAC10" s="473"/>
      <c r="HAD10" s="473"/>
      <c r="HAE10" s="473"/>
      <c r="HAF10" s="473"/>
      <c r="HAG10" s="473"/>
      <c r="HAH10" s="473"/>
      <c r="HAI10" s="473"/>
      <c r="HAJ10" s="473"/>
      <c r="HAK10" s="473"/>
      <c r="HAL10" s="473"/>
      <c r="HAM10" s="473"/>
      <c r="HAN10" s="473"/>
      <c r="HAO10" s="473"/>
      <c r="HAP10" s="473"/>
      <c r="HAQ10" s="473"/>
      <c r="HAR10" s="473"/>
      <c r="HAS10" s="473"/>
      <c r="HAT10" s="473"/>
      <c r="HAU10" s="473"/>
      <c r="HAV10" s="473"/>
      <c r="HAW10" s="473"/>
      <c r="HAX10" s="473"/>
      <c r="HAY10" s="473"/>
      <c r="HAZ10" s="473"/>
      <c r="HBA10" s="473"/>
      <c r="HBB10" s="473"/>
      <c r="HBC10" s="473"/>
      <c r="HBD10" s="473"/>
      <c r="HBE10" s="473"/>
      <c r="HBF10" s="473"/>
      <c r="HBG10" s="473"/>
      <c r="HBH10" s="473"/>
      <c r="HBI10" s="473"/>
      <c r="HBJ10" s="473"/>
      <c r="HBK10" s="473"/>
      <c r="HBL10" s="473"/>
      <c r="HBM10" s="473"/>
      <c r="HBN10" s="473"/>
      <c r="HBO10" s="473"/>
      <c r="HBP10" s="473"/>
      <c r="HBQ10" s="473"/>
      <c r="HBR10" s="473"/>
      <c r="HBS10" s="473"/>
      <c r="HBT10" s="473"/>
      <c r="HBU10" s="473"/>
      <c r="HBV10" s="473"/>
      <c r="HBW10" s="473"/>
      <c r="HBX10" s="473"/>
      <c r="HBY10" s="473"/>
      <c r="HBZ10" s="473"/>
      <c r="HCA10" s="473"/>
      <c r="HCB10" s="473"/>
      <c r="HCC10" s="473"/>
      <c r="HCD10" s="473"/>
      <c r="HCE10" s="473"/>
      <c r="HCF10" s="473"/>
      <c r="HCG10" s="473"/>
      <c r="HCH10" s="473"/>
      <c r="HCI10" s="473"/>
      <c r="HCJ10" s="473"/>
      <c r="HCK10" s="473"/>
      <c r="HCL10" s="473"/>
      <c r="HCM10" s="473"/>
      <c r="HCN10" s="473"/>
      <c r="HCO10" s="473"/>
      <c r="HCP10" s="473"/>
      <c r="HCQ10" s="473"/>
      <c r="HCR10" s="473"/>
      <c r="HCS10" s="473"/>
      <c r="HCT10" s="473"/>
      <c r="HCU10" s="473"/>
      <c r="HCV10" s="473"/>
      <c r="HCW10" s="473"/>
      <c r="HCX10" s="473"/>
      <c r="HCY10" s="473"/>
      <c r="HCZ10" s="473"/>
      <c r="HDA10" s="473"/>
      <c r="HDB10" s="473"/>
      <c r="HDC10" s="473"/>
      <c r="HDD10" s="473"/>
      <c r="HDE10" s="473"/>
      <c r="HDF10" s="473"/>
      <c r="HDG10" s="473"/>
      <c r="HDH10" s="473"/>
      <c r="HDI10" s="473"/>
      <c r="HDJ10" s="473"/>
      <c r="HDK10" s="473"/>
      <c r="HDL10" s="473"/>
      <c r="HDM10" s="473"/>
      <c r="HDN10" s="473"/>
      <c r="HDO10" s="473"/>
      <c r="HDP10" s="473"/>
      <c r="HDQ10" s="473"/>
      <c r="HDR10" s="473"/>
      <c r="HDS10" s="473"/>
      <c r="HDT10" s="473"/>
      <c r="HDU10" s="473"/>
      <c r="HDV10" s="473"/>
      <c r="HDW10" s="473"/>
      <c r="HDX10" s="473"/>
      <c r="HDY10" s="473"/>
      <c r="HDZ10" s="473"/>
      <c r="HEA10" s="473"/>
      <c r="HEB10" s="473"/>
      <c r="HEC10" s="473"/>
      <c r="HED10" s="473"/>
      <c r="HEE10" s="473"/>
      <c r="HEF10" s="473"/>
      <c r="HEG10" s="473"/>
      <c r="HEH10" s="473"/>
      <c r="HEI10" s="473"/>
      <c r="HEJ10" s="473"/>
      <c r="HEK10" s="473"/>
      <c r="HEL10" s="473"/>
      <c r="HEM10" s="473"/>
      <c r="HEN10" s="473"/>
      <c r="HEO10" s="473"/>
      <c r="HEP10" s="473"/>
      <c r="HEQ10" s="473"/>
      <c r="HER10" s="473"/>
      <c r="HES10" s="473"/>
      <c r="HET10" s="473"/>
      <c r="HEU10" s="473"/>
      <c r="HEV10" s="473"/>
      <c r="HEW10" s="473"/>
      <c r="HEX10" s="473"/>
      <c r="HEY10" s="473"/>
      <c r="HEZ10" s="473"/>
      <c r="HFA10" s="473"/>
      <c r="HFB10" s="473"/>
      <c r="HFC10" s="473"/>
      <c r="HFD10" s="473"/>
      <c r="HFE10" s="473"/>
      <c r="HFF10" s="473"/>
      <c r="HFG10" s="473"/>
      <c r="HFH10" s="473"/>
      <c r="HFI10" s="473"/>
      <c r="HFJ10" s="473"/>
      <c r="HFK10" s="473"/>
      <c r="HFL10" s="473"/>
      <c r="HFM10" s="473"/>
      <c r="HFN10" s="473"/>
      <c r="HFO10" s="473"/>
      <c r="HFP10" s="473"/>
      <c r="HFQ10" s="473"/>
      <c r="HFR10" s="473"/>
      <c r="HFS10" s="473"/>
      <c r="HFT10" s="473"/>
      <c r="HFU10" s="473"/>
      <c r="HFV10" s="473"/>
      <c r="HFW10" s="473"/>
      <c r="HFX10" s="473"/>
      <c r="HFY10" s="473"/>
      <c r="HFZ10" s="473"/>
      <c r="HGA10" s="473"/>
      <c r="HGB10" s="473"/>
      <c r="HGC10" s="473"/>
      <c r="HGD10" s="473"/>
      <c r="HGE10" s="473"/>
      <c r="HGF10" s="473"/>
      <c r="HGG10" s="473"/>
      <c r="HGH10" s="473"/>
      <c r="HGI10" s="473"/>
      <c r="HGJ10" s="473"/>
      <c r="HGK10" s="473"/>
      <c r="HGL10" s="473"/>
      <c r="HGM10" s="473"/>
      <c r="HGN10" s="473"/>
      <c r="HGO10" s="473"/>
      <c r="HGP10" s="473"/>
      <c r="HGQ10" s="473"/>
      <c r="HGR10" s="473"/>
      <c r="HGS10" s="473"/>
      <c r="HGT10" s="473"/>
      <c r="HGU10" s="473"/>
      <c r="HGV10" s="473"/>
      <c r="HGW10" s="473"/>
      <c r="HGX10" s="473"/>
      <c r="HGY10" s="473"/>
      <c r="HGZ10" s="473"/>
      <c r="HHA10" s="473"/>
      <c r="HHB10" s="473"/>
      <c r="HHC10" s="473"/>
      <c r="HHD10" s="473"/>
      <c r="HHE10" s="473"/>
      <c r="HHF10" s="473"/>
      <c r="HHG10" s="473"/>
      <c r="HHH10" s="473"/>
      <c r="HHI10" s="473"/>
      <c r="HHJ10" s="473"/>
      <c r="HHK10" s="473"/>
      <c r="HHL10" s="473"/>
      <c r="HHM10" s="473"/>
      <c r="HHN10" s="473"/>
      <c r="HHO10" s="473"/>
      <c r="HHP10" s="473"/>
      <c r="HHQ10" s="473"/>
      <c r="HHR10" s="473"/>
      <c r="HHS10" s="473"/>
      <c r="HHT10" s="473"/>
      <c r="HHU10" s="473"/>
      <c r="HHV10" s="473"/>
      <c r="HHW10" s="473"/>
      <c r="HHX10" s="473"/>
      <c r="HHY10" s="473"/>
      <c r="HHZ10" s="473"/>
      <c r="HIA10" s="473"/>
      <c r="HIB10" s="473"/>
      <c r="HIC10" s="473"/>
      <c r="HID10" s="473"/>
      <c r="HIE10" s="473"/>
      <c r="HIF10" s="473"/>
      <c r="HIG10" s="473"/>
      <c r="HIH10" s="473"/>
      <c r="HII10" s="473"/>
      <c r="HIJ10" s="473"/>
      <c r="HIK10" s="473"/>
      <c r="HIL10" s="473"/>
      <c r="HIM10" s="473"/>
      <c r="HIN10" s="473"/>
      <c r="HIO10" s="473"/>
      <c r="HIP10" s="473"/>
      <c r="HIQ10" s="473"/>
      <c r="HIR10" s="473"/>
      <c r="HIS10" s="473"/>
      <c r="HIT10" s="473"/>
      <c r="HIU10" s="473"/>
      <c r="HIV10" s="473"/>
      <c r="HIW10" s="473"/>
      <c r="HIX10" s="473"/>
      <c r="HIY10" s="473"/>
      <c r="HIZ10" s="473"/>
      <c r="HJA10" s="473"/>
      <c r="HJB10" s="473"/>
      <c r="HJC10" s="473"/>
      <c r="HJD10" s="473"/>
      <c r="HJE10" s="473"/>
      <c r="HJF10" s="473"/>
      <c r="HJG10" s="473"/>
      <c r="HJH10" s="473"/>
      <c r="HJI10" s="473"/>
      <c r="HJJ10" s="473"/>
      <c r="HJK10" s="473"/>
      <c r="HJL10" s="473"/>
      <c r="HJM10" s="473"/>
      <c r="HJN10" s="473"/>
      <c r="HJO10" s="473"/>
      <c r="HJP10" s="473"/>
      <c r="HJQ10" s="473"/>
      <c r="HJR10" s="473"/>
      <c r="HJS10" s="473"/>
      <c r="HJT10" s="473"/>
      <c r="HJU10" s="473"/>
      <c r="HJV10" s="473"/>
      <c r="HJW10" s="473"/>
      <c r="HJX10" s="473"/>
      <c r="HJY10" s="473"/>
      <c r="HJZ10" s="473"/>
      <c r="HKA10" s="473"/>
      <c r="HKB10" s="473"/>
      <c r="HKC10" s="473"/>
      <c r="HKD10" s="473"/>
      <c r="HKE10" s="473"/>
      <c r="HKF10" s="473"/>
      <c r="HKG10" s="473"/>
      <c r="HKH10" s="473"/>
      <c r="HKI10" s="473"/>
      <c r="HKJ10" s="473"/>
      <c r="HKK10" s="473"/>
      <c r="HKL10" s="473"/>
      <c r="HKM10" s="473"/>
      <c r="HKN10" s="473"/>
      <c r="HKO10" s="473"/>
      <c r="HKP10" s="473"/>
      <c r="HKQ10" s="473"/>
      <c r="HKR10" s="473"/>
      <c r="HKS10" s="473"/>
      <c r="HKT10" s="473"/>
      <c r="HKU10" s="473"/>
      <c r="HKV10" s="473"/>
      <c r="HKW10" s="473"/>
      <c r="HKX10" s="473"/>
      <c r="HKY10" s="473"/>
      <c r="HKZ10" s="473"/>
      <c r="HLA10" s="473"/>
      <c r="HLB10" s="473"/>
      <c r="HLC10" s="473"/>
      <c r="HLD10" s="473"/>
      <c r="HLE10" s="473"/>
      <c r="HLF10" s="473"/>
      <c r="HLG10" s="473"/>
      <c r="HLH10" s="473"/>
      <c r="HLI10" s="473"/>
      <c r="HLJ10" s="473"/>
      <c r="HLK10" s="473"/>
      <c r="HLL10" s="473"/>
      <c r="HLM10" s="473"/>
      <c r="HLN10" s="473"/>
      <c r="HLO10" s="473"/>
      <c r="HLP10" s="473"/>
      <c r="HLQ10" s="473"/>
      <c r="HLR10" s="473"/>
      <c r="HLS10" s="473"/>
      <c r="HLT10" s="473"/>
      <c r="HLU10" s="473"/>
      <c r="HLV10" s="473"/>
      <c r="HLW10" s="473"/>
      <c r="HLX10" s="473"/>
      <c r="HLY10" s="473"/>
      <c r="HLZ10" s="473"/>
      <c r="HMA10" s="473"/>
      <c r="HMB10" s="473"/>
      <c r="HMC10" s="473"/>
      <c r="HMD10" s="473"/>
      <c r="HME10" s="473"/>
      <c r="HMF10" s="473"/>
      <c r="HMG10" s="473"/>
      <c r="HMH10" s="473"/>
      <c r="HMI10" s="473"/>
      <c r="HMJ10" s="473"/>
      <c r="HMK10" s="473"/>
      <c r="HML10" s="473"/>
      <c r="HMM10" s="473"/>
      <c r="HMN10" s="473"/>
      <c r="HMO10" s="473"/>
      <c r="HMP10" s="473"/>
      <c r="HMQ10" s="473"/>
      <c r="HMR10" s="473"/>
      <c r="HMS10" s="473"/>
      <c r="HMT10" s="473"/>
      <c r="HMU10" s="473"/>
      <c r="HMV10" s="473"/>
      <c r="HMW10" s="473"/>
      <c r="HMX10" s="473"/>
      <c r="HMY10" s="473"/>
      <c r="HMZ10" s="473"/>
      <c r="HNA10" s="473"/>
      <c r="HNB10" s="473"/>
      <c r="HNC10" s="473"/>
      <c r="HND10" s="473"/>
      <c r="HNE10" s="473"/>
      <c r="HNF10" s="473"/>
      <c r="HNG10" s="473"/>
      <c r="HNH10" s="473"/>
      <c r="HNI10" s="473"/>
      <c r="HNJ10" s="473"/>
      <c r="HNK10" s="473"/>
      <c r="HNL10" s="473"/>
      <c r="HNM10" s="473"/>
      <c r="HNN10" s="473"/>
      <c r="HNO10" s="473"/>
      <c r="HNP10" s="473"/>
      <c r="HNQ10" s="473"/>
      <c r="HNR10" s="473"/>
      <c r="HNS10" s="473"/>
      <c r="HNT10" s="473"/>
      <c r="HNU10" s="473"/>
      <c r="HNV10" s="473"/>
      <c r="HNW10" s="473"/>
      <c r="HNX10" s="473"/>
      <c r="HNY10" s="473"/>
      <c r="HNZ10" s="473"/>
      <c r="HOA10" s="473"/>
      <c r="HOB10" s="473"/>
      <c r="HOC10" s="473"/>
      <c r="HOD10" s="473"/>
      <c r="HOE10" s="473"/>
      <c r="HOF10" s="473"/>
      <c r="HOG10" s="473"/>
      <c r="HOH10" s="473"/>
      <c r="HOI10" s="473"/>
      <c r="HOJ10" s="473"/>
      <c r="HOK10" s="473"/>
      <c r="HOL10" s="473"/>
      <c r="HOM10" s="473"/>
      <c r="HON10" s="473"/>
      <c r="HOO10" s="473"/>
      <c r="HOP10" s="473"/>
      <c r="HOQ10" s="473"/>
      <c r="HOR10" s="473"/>
      <c r="HOS10" s="473"/>
      <c r="HOT10" s="473"/>
      <c r="HOU10" s="473"/>
      <c r="HOV10" s="473"/>
      <c r="HOW10" s="473"/>
      <c r="HOX10" s="473"/>
      <c r="HOY10" s="473"/>
      <c r="HOZ10" s="473"/>
      <c r="HPA10" s="473"/>
      <c r="HPB10" s="473"/>
      <c r="HPC10" s="473"/>
      <c r="HPD10" s="473"/>
      <c r="HPE10" s="473"/>
      <c r="HPF10" s="473"/>
      <c r="HPG10" s="473"/>
      <c r="HPH10" s="473"/>
      <c r="HPI10" s="473"/>
      <c r="HPJ10" s="473"/>
      <c r="HPK10" s="473"/>
      <c r="HPL10" s="473"/>
      <c r="HPM10" s="473"/>
      <c r="HPN10" s="473"/>
      <c r="HPO10" s="473"/>
      <c r="HPP10" s="473"/>
      <c r="HPQ10" s="473"/>
      <c r="HPR10" s="473"/>
      <c r="HPS10" s="473"/>
      <c r="HPT10" s="473"/>
      <c r="HPU10" s="473"/>
      <c r="HPV10" s="473"/>
      <c r="HPW10" s="473"/>
      <c r="HPX10" s="473"/>
      <c r="HPY10" s="473"/>
      <c r="HPZ10" s="473"/>
      <c r="HQA10" s="473"/>
      <c r="HQB10" s="473"/>
      <c r="HQC10" s="473"/>
      <c r="HQD10" s="473"/>
      <c r="HQE10" s="473"/>
      <c r="HQF10" s="473"/>
      <c r="HQG10" s="473"/>
      <c r="HQH10" s="473"/>
      <c r="HQI10" s="473"/>
      <c r="HQJ10" s="473"/>
      <c r="HQK10" s="473"/>
      <c r="HQL10" s="473"/>
      <c r="HQM10" s="473"/>
      <c r="HQN10" s="473"/>
      <c r="HQO10" s="473"/>
      <c r="HQP10" s="473"/>
      <c r="HQQ10" s="473"/>
      <c r="HQR10" s="473"/>
      <c r="HQS10" s="473"/>
      <c r="HQT10" s="473"/>
      <c r="HQU10" s="473"/>
      <c r="HQV10" s="473"/>
      <c r="HQW10" s="473"/>
      <c r="HQX10" s="473"/>
      <c r="HQY10" s="473"/>
      <c r="HQZ10" s="473"/>
      <c r="HRA10" s="473"/>
      <c r="HRB10" s="473"/>
      <c r="HRC10" s="473"/>
      <c r="HRD10" s="473"/>
      <c r="HRE10" s="473"/>
      <c r="HRF10" s="473"/>
      <c r="HRG10" s="473"/>
      <c r="HRH10" s="473"/>
      <c r="HRI10" s="473"/>
      <c r="HRJ10" s="473"/>
      <c r="HRK10" s="473"/>
      <c r="HRL10" s="473"/>
      <c r="HRM10" s="473"/>
      <c r="HRN10" s="473"/>
      <c r="HRO10" s="473"/>
      <c r="HRP10" s="473"/>
      <c r="HRQ10" s="473"/>
      <c r="HRR10" s="473"/>
      <c r="HRS10" s="473"/>
      <c r="HRT10" s="473"/>
      <c r="HRU10" s="473"/>
      <c r="HRV10" s="473"/>
      <c r="HRW10" s="473"/>
      <c r="HRX10" s="473"/>
      <c r="HRY10" s="473"/>
      <c r="HRZ10" s="473"/>
      <c r="HSA10" s="473"/>
      <c r="HSB10" s="473"/>
      <c r="HSC10" s="473"/>
      <c r="HSD10" s="473"/>
      <c r="HSE10" s="473"/>
      <c r="HSF10" s="473"/>
      <c r="HSG10" s="473"/>
      <c r="HSH10" s="473"/>
      <c r="HSI10" s="473"/>
      <c r="HSJ10" s="473"/>
      <c r="HSK10" s="473"/>
      <c r="HSL10" s="473"/>
      <c r="HSM10" s="473"/>
      <c r="HSN10" s="473"/>
      <c r="HSO10" s="473"/>
      <c r="HSP10" s="473"/>
      <c r="HSQ10" s="473"/>
      <c r="HSR10" s="473"/>
      <c r="HSS10" s="473"/>
      <c r="HST10" s="473"/>
      <c r="HSU10" s="473"/>
      <c r="HSV10" s="473"/>
      <c r="HSW10" s="473"/>
      <c r="HSX10" s="473"/>
      <c r="HSY10" s="473"/>
      <c r="HSZ10" s="473"/>
      <c r="HTA10" s="473"/>
      <c r="HTB10" s="473"/>
      <c r="HTC10" s="473"/>
      <c r="HTD10" s="473"/>
      <c r="HTE10" s="473"/>
      <c r="HTF10" s="473"/>
      <c r="HTG10" s="473"/>
      <c r="HTH10" s="473"/>
      <c r="HTI10" s="473"/>
      <c r="HTJ10" s="473"/>
      <c r="HTK10" s="473"/>
      <c r="HTL10" s="473"/>
      <c r="HTM10" s="473"/>
      <c r="HTN10" s="473"/>
      <c r="HTO10" s="473"/>
      <c r="HTP10" s="473"/>
      <c r="HTQ10" s="473"/>
      <c r="HTR10" s="473"/>
      <c r="HTS10" s="473"/>
      <c r="HTT10" s="473"/>
      <c r="HTU10" s="473"/>
      <c r="HTV10" s="473"/>
      <c r="HTW10" s="473"/>
      <c r="HTX10" s="473"/>
      <c r="HTY10" s="473"/>
      <c r="HTZ10" s="473"/>
      <c r="HUA10" s="473"/>
      <c r="HUB10" s="473"/>
      <c r="HUC10" s="473"/>
      <c r="HUD10" s="473"/>
      <c r="HUE10" s="473"/>
      <c r="HUF10" s="473"/>
      <c r="HUG10" s="473"/>
      <c r="HUH10" s="473"/>
      <c r="HUI10" s="473"/>
      <c r="HUJ10" s="473"/>
      <c r="HUK10" s="473"/>
      <c r="HUL10" s="473"/>
      <c r="HUM10" s="473"/>
      <c r="HUN10" s="473"/>
      <c r="HUO10" s="473"/>
      <c r="HUP10" s="473"/>
      <c r="HUQ10" s="473"/>
      <c r="HUR10" s="473"/>
      <c r="HUS10" s="473"/>
      <c r="HUT10" s="473"/>
      <c r="HUU10" s="473"/>
      <c r="HUV10" s="473"/>
      <c r="HUW10" s="473"/>
      <c r="HUX10" s="473"/>
      <c r="HUY10" s="473"/>
      <c r="HUZ10" s="473"/>
      <c r="HVA10" s="473"/>
      <c r="HVB10" s="473"/>
      <c r="HVC10" s="473"/>
      <c r="HVD10" s="473"/>
      <c r="HVE10" s="473"/>
      <c r="HVF10" s="473"/>
      <c r="HVG10" s="473"/>
      <c r="HVH10" s="473"/>
      <c r="HVI10" s="473"/>
      <c r="HVJ10" s="473"/>
      <c r="HVK10" s="473"/>
      <c r="HVL10" s="473"/>
      <c r="HVM10" s="473"/>
      <c r="HVN10" s="473"/>
      <c r="HVO10" s="473"/>
      <c r="HVP10" s="473"/>
      <c r="HVQ10" s="473"/>
      <c r="HVR10" s="473"/>
      <c r="HVS10" s="473"/>
      <c r="HVT10" s="473"/>
      <c r="HVU10" s="473"/>
      <c r="HVV10" s="473"/>
      <c r="HVW10" s="473"/>
      <c r="HVX10" s="473"/>
      <c r="HVY10" s="473"/>
      <c r="HVZ10" s="473"/>
      <c r="HWA10" s="473"/>
      <c r="HWB10" s="473"/>
      <c r="HWC10" s="473"/>
      <c r="HWD10" s="473"/>
      <c r="HWE10" s="473"/>
      <c r="HWF10" s="473"/>
      <c r="HWG10" s="473"/>
      <c r="HWH10" s="473"/>
      <c r="HWI10" s="473"/>
      <c r="HWJ10" s="473"/>
      <c r="HWK10" s="473"/>
      <c r="HWL10" s="473"/>
      <c r="HWM10" s="473"/>
      <c r="HWN10" s="473"/>
      <c r="HWO10" s="473"/>
      <c r="HWP10" s="473"/>
      <c r="HWQ10" s="473"/>
      <c r="HWR10" s="473"/>
      <c r="HWS10" s="473"/>
      <c r="HWT10" s="473"/>
      <c r="HWU10" s="473"/>
      <c r="HWV10" s="473"/>
      <c r="HWW10" s="473"/>
      <c r="HWX10" s="473"/>
      <c r="HWY10" s="473"/>
      <c r="HWZ10" s="473"/>
      <c r="HXA10" s="473"/>
      <c r="HXB10" s="473"/>
      <c r="HXC10" s="473"/>
      <c r="HXD10" s="473"/>
      <c r="HXE10" s="473"/>
      <c r="HXF10" s="473"/>
      <c r="HXG10" s="473"/>
      <c r="HXH10" s="473"/>
      <c r="HXI10" s="473"/>
      <c r="HXJ10" s="473"/>
      <c r="HXK10" s="473"/>
      <c r="HXL10" s="473"/>
      <c r="HXM10" s="473"/>
      <c r="HXN10" s="473"/>
      <c r="HXO10" s="473"/>
      <c r="HXP10" s="473"/>
      <c r="HXQ10" s="473"/>
      <c r="HXR10" s="473"/>
      <c r="HXS10" s="473"/>
      <c r="HXT10" s="473"/>
      <c r="HXU10" s="473"/>
      <c r="HXV10" s="473"/>
      <c r="HXW10" s="473"/>
      <c r="HXX10" s="473"/>
      <c r="HXY10" s="473"/>
      <c r="HXZ10" s="473"/>
      <c r="HYA10" s="473"/>
      <c r="HYB10" s="473"/>
      <c r="HYC10" s="473"/>
      <c r="HYD10" s="473"/>
      <c r="HYE10" s="473"/>
      <c r="HYF10" s="473"/>
      <c r="HYG10" s="473"/>
      <c r="HYH10" s="473"/>
      <c r="HYI10" s="473"/>
      <c r="HYJ10" s="473"/>
      <c r="HYK10" s="473"/>
      <c r="HYL10" s="473"/>
      <c r="HYM10" s="473"/>
      <c r="HYN10" s="473"/>
      <c r="HYO10" s="473"/>
      <c r="HYP10" s="473"/>
      <c r="HYQ10" s="473"/>
      <c r="HYR10" s="473"/>
      <c r="HYS10" s="473"/>
      <c r="HYT10" s="473"/>
      <c r="HYU10" s="473"/>
      <c r="HYV10" s="473"/>
      <c r="HYW10" s="473"/>
      <c r="HYX10" s="473"/>
      <c r="HYY10" s="473"/>
      <c r="HYZ10" s="473"/>
      <c r="HZA10" s="473"/>
      <c r="HZB10" s="473"/>
      <c r="HZC10" s="473"/>
      <c r="HZD10" s="473"/>
      <c r="HZE10" s="473"/>
      <c r="HZF10" s="473"/>
      <c r="HZG10" s="473"/>
      <c r="HZH10" s="473"/>
      <c r="HZI10" s="473"/>
      <c r="HZJ10" s="473"/>
      <c r="HZK10" s="473"/>
      <c r="HZL10" s="473"/>
      <c r="HZM10" s="473"/>
      <c r="HZN10" s="473"/>
      <c r="HZO10" s="473"/>
      <c r="HZP10" s="473"/>
      <c r="HZQ10" s="473"/>
      <c r="HZR10" s="473"/>
      <c r="HZS10" s="473"/>
      <c r="HZT10" s="473"/>
      <c r="HZU10" s="473"/>
      <c r="HZV10" s="473"/>
      <c r="HZW10" s="473"/>
      <c r="HZX10" s="473"/>
      <c r="HZY10" s="473"/>
      <c r="HZZ10" s="473"/>
      <c r="IAA10" s="473"/>
      <c r="IAB10" s="473"/>
      <c r="IAC10" s="473"/>
      <c r="IAD10" s="473"/>
      <c r="IAE10" s="473"/>
      <c r="IAF10" s="473"/>
      <c r="IAG10" s="473"/>
      <c r="IAH10" s="473"/>
      <c r="IAI10" s="473"/>
      <c r="IAJ10" s="473"/>
      <c r="IAK10" s="473"/>
      <c r="IAL10" s="473"/>
      <c r="IAM10" s="473"/>
      <c r="IAN10" s="473"/>
      <c r="IAO10" s="473"/>
      <c r="IAP10" s="473"/>
      <c r="IAQ10" s="473"/>
      <c r="IAR10" s="473"/>
      <c r="IAS10" s="473"/>
      <c r="IAT10" s="473"/>
      <c r="IAU10" s="473"/>
      <c r="IAV10" s="473"/>
      <c r="IAW10" s="473"/>
      <c r="IAX10" s="473"/>
      <c r="IAY10" s="473"/>
      <c r="IAZ10" s="473"/>
      <c r="IBA10" s="473"/>
      <c r="IBB10" s="473"/>
      <c r="IBC10" s="473"/>
      <c r="IBD10" s="473"/>
      <c r="IBE10" s="473"/>
      <c r="IBF10" s="473"/>
      <c r="IBG10" s="473"/>
      <c r="IBH10" s="473"/>
      <c r="IBI10" s="473"/>
      <c r="IBJ10" s="473"/>
      <c r="IBK10" s="473"/>
      <c r="IBL10" s="473"/>
      <c r="IBM10" s="473"/>
      <c r="IBN10" s="473"/>
      <c r="IBO10" s="473"/>
      <c r="IBP10" s="473"/>
      <c r="IBQ10" s="473"/>
      <c r="IBR10" s="473"/>
      <c r="IBS10" s="473"/>
      <c r="IBT10" s="473"/>
      <c r="IBU10" s="473"/>
      <c r="IBV10" s="473"/>
      <c r="IBW10" s="473"/>
      <c r="IBX10" s="473"/>
      <c r="IBY10" s="473"/>
      <c r="IBZ10" s="473"/>
      <c r="ICA10" s="473"/>
      <c r="ICB10" s="473"/>
      <c r="ICC10" s="473"/>
      <c r="ICD10" s="473"/>
      <c r="ICE10" s="473"/>
      <c r="ICF10" s="473"/>
      <c r="ICG10" s="473"/>
      <c r="ICH10" s="473"/>
      <c r="ICI10" s="473"/>
      <c r="ICJ10" s="473"/>
      <c r="ICK10" s="473"/>
      <c r="ICL10" s="473"/>
      <c r="ICM10" s="473"/>
      <c r="ICN10" s="473"/>
      <c r="ICO10" s="473"/>
      <c r="ICP10" s="473"/>
      <c r="ICQ10" s="473"/>
      <c r="ICR10" s="473"/>
      <c r="ICS10" s="473"/>
      <c r="ICT10" s="473"/>
      <c r="ICU10" s="473"/>
      <c r="ICV10" s="473"/>
      <c r="ICW10" s="473"/>
      <c r="ICX10" s="473"/>
      <c r="ICY10" s="473"/>
      <c r="ICZ10" s="473"/>
      <c r="IDA10" s="473"/>
      <c r="IDB10" s="473"/>
      <c r="IDC10" s="473"/>
      <c r="IDD10" s="473"/>
      <c r="IDE10" s="473"/>
      <c r="IDF10" s="473"/>
      <c r="IDG10" s="473"/>
      <c r="IDH10" s="473"/>
      <c r="IDI10" s="473"/>
      <c r="IDJ10" s="473"/>
      <c r="IDK10" s="473"/>
      <c r="IDL10" s="473"/>
      <c r="IDM10" s="473"/>
      <c r="IDN10" s="473"/>
      <c r="IDO10" s="473"/>
      <c r="IDP10" s="473"/>
      <c r="IDQ10" s="473"/>
      <c r="IDR10" s="473"/>
      <c r="IDS10" s="473"/>
      <c r="IDT10" s="473"/>
      <c r="IDU10" s="473"/>
      <c r="IDV10" s="473"/>
      <c r="IDW10" s="473"/>
      <c r="IDX10" s="473"/>
      <c r="IDY10" s="473"/>
      <c r="IDZ10" s="473"/>
      <c r="IEA10" s="473"/>
      <c r="IEB10" s="473"/>
      <c r="IEC10" s="473"/>
      <c r="IED10" s="473"/>
      <c r="IEE10" s="473"/>
      <c r="IEF10" s="473"/>
      <c r="IEG10" s="473"/>
      <c r="IEH10" s="473"/>
      <c r="IEI10" s="473"/>
      <c r="IEJ10" s="473"/>
      <c r="IEK10" s="473"/>
      <c r="IEL10" s="473"/>
      <c r="IEM10" s="473"/>
      <c r="IEN10" s="473"/>
      <c r="IEO10" s="473"/>
      <c r="IEP10" s="473"/>
      <c r="IEQ10" s="473"/>
      <c r="IER10" s="473"/>
      <c r="IES10" s="473"/>
      <c r="IET10" s="473"/>
      <c r="IEU10" s="473"/>
      <c r="IEV10" s="473"/>
      <c r="IEW10" s="473"/>
      <c r="IEX10" s="473"/>
      <c r="IEY10" s="473"/>
      <c r="IEZ10" s="473"/>
      <c r="IFA10" s="473"/>
      <c r="IFB10" s="473"/>
      <c r="IFC10" s="473"/>
      <c r="IFD10" s="473"/>
      <c r="IFE10" s="473"/>
      <c r="IFF10" s="473"/>
      <c r="IFG10" s="473"/>
      <c r="IFH10" s="473"/>
      <c r="IFI10" s="473"/>
      <c r="IFJ10" s="473"/>
      <c r="IFK10" s="473"/>
      <c r="IFL10" s="473"/>
      <c r="IFM10" s="473"/>
      <c r="IFN10" s="473"/>
      <c r="IFO10" s="473"/>
      <c r="IFP10" s="473"/>
      <c r="IFQ10" s="473"/>
      <c r="IFR10" s="473"/>
      <c r="IFS10" s="473"/>
      <c r="IFT10" s="473"/>
      <c r="IFU10" s="473"/>
      <c r="IFV10" s="473"/>
      <c r="IFW10" s="473"/>
      <c r="IFX10" s="473"/>
      <c r="IFY10" s="473"/>
      <c r="IFZ10" s="473"/>
      <c r="IGA10" s="473"/>
      <c r="IGB10" s="473"/>
      <c r="IGC10" s="473"/>
      <c r="IGD10" s="473"/>
      <c r="IGE10" s="473"/>
      <c r="IGF10" s="473"/>
      <c r="IGG10" s="473"/>
      <c r="IGH10" s="473"/>
      <c r="IGI10" s="473"/>
      <c r="IGJ10" s="473"/>
      <c r="IGK10" s="473"/>
      <c r="IGL10" s="473"/>
      <c r="IGM10" s="473"/>
      <c r="IGN10" s="473"/>
      <c r="IGO10" s="473"/>
      <c r="IGP10" s="473"/>
      <c r="IGQ10" s="473"/>
      <c r="IGR10" s="473"/>
      <c r="IGS10" s="473"/>
      <c r="IGT10" s="473"/>
      <c r="IGU10" s="473"/>
      <c r="IGV10" s="473"/>
      <c r="IGW10" s="473"/>
      <c r="IGX10" s="473"/>
      <c r="IGY10" s="473"/>
      <c r="IGZ10" s="473"/>
      <c r="IHA10" s="473"/>
      <c r="IHB10" s="473"/>
      <c r="IHC10" s="473"/>
      <c r="IHD10" s="473"/>
      <c r="IHE10" s="473"/>
      <c r="IHF10" s="473"/>
      <c r="IHG10" s="473"/>
      <c r="IHH10" s="473"/>
      <c r="IHI10" s="473"/>
      <c r="IHJ10" s="473"/>
      <c r="IHK10" s="473"/>
      <c r="IHL10" s="473"/>
      <c r="IHM10" s="473"/>
      <c r="IHN10" s="473"/>
      <c r="IHO10" s="473"/>
      <c r="IHP10" s="473"/>
      <c r="IHQ10" s="473"/>
      <c r="IHR10" s="473"/>
      <c r="IHS10" s="473"/>
      <c r="IHT10" s="473"/>
      <c r="IHU10" s="473"/>
      <c r="IHV10" s="473"/>
      <c r="IHW10" s="473"/>
      <c r="IHX10" s="473"/>
      <c r="IHY10" s="473"/>
      <c r="IHZ10" s="473"/>
      <c r="IIA10" s="473"/>
      <c r="IIB10" s="473"/>
      <c r="IIC10" s="473"/>
      <c r="IID10" s="473"/>
      <c r="IIE10" s="473"/>
      <c r="IIF10" s="473"/>
      <c r="IIG10" s="473"/>
      <c r="IIH10" s="473"/>
      <c r="III10" s="473"/>
      <c r="IIJ10" s="473"/>
      <c r="IIK10" s="473"/>
      <c r="IIL10" s="473"/>
      <c r="IIM10" s="473"/>
      <c r="IIN10" s="473"/>
      <c r="IIO10" s="473"/>
      <c r="IIP10" s="473"/>
      <c r="IIQ10" s="473"/>
      <c r="IIR10" s="473"/>
      <c r="IIS10" s="473"/>
      <c r="IIT10" s="473"/>
      <c r="IIU10" s="473"/>
      <c r="IIV10" s="473"/>
      <c r="IIW10" s="473"/>
      <c r="IIX10" s="473"/>
      <c r="IIY10" s="473"/>
      <c r="IIZ10" s="473"/>
      <c r="IJA10" s="473"/>
      <c r="IJB10" s="473"/>
      <c r="IJC10" s="473"/>
      <c r="IJD10" s="473"/>
      <c r="IJE10" s="473"/>
      <c r="IJF10" s="473"/>
      <c r="IJG10" s="473"/>
      <c r="IJH10" s="473"/>
      <c r="IJI10" s="473"/>
      <c r="IJJ10" s="473"/>
      <c r="IJK10" s="473"/>
      <c r="IJL10" s="473"/>
      <c r="IJM10" s="473"/>
      <c r="IJN10" s="473"/>
      <c r="IJO10" s="473"/>
      <c r="IJP10" s="473"/>
      <c r="IJQ10" s="473"/>
      <c r="IJR10" s="473"/>
      <c r="IJS10" s="473"/>
      <c r="IJT10" s="473"/>
      <c r="IJU10" s="473"/>
      <c r="IJV10" s="473"/>
      <c r="IJW10" s="473"/>
      <c r="IJX10" s="473"/>
      <c r="IJY10" s="473"/>
      <c r="IJZ10" s="473"/>
      <c r="IKA10" s="473"/>
      <c r="IKB10" s="473"/>
      <c r="IKC10" s="473"/>
      <c r="IKD10" s="473"/>
      <c r="IKE10" s="473"/>
      <c r="IKF10" s="473"/>
      <c r="IKG10" s="473"/>
      <c r="IKH10" s="473"/>
      <c r="IKI10" s="473"/>
      <c r="IKJ10" s="473"/>
      <c r="IKK10" s="473"/>
      <c r="IKL10" s="473"/>
      <c r="IKM10" s="473"/>
      <c r="IKN10" s="473"/>
      <c r="IKO10" s="473"/>
      <c r="IKP10" s="473"/>
      <c r="IKQ10" s="473"/>
      <c r="IKR10" s="473"/>
      <c r="IKS10" s="473"/>
      <c r="IKT10" s="473"/>
      <c r="IKU10" s="473"/>
      <c r="IKV10" s="473"/>
      <c r="IKW10" s="473"/>
      <c r="IKX10" s="473"/>
      <c r="IKY10" s="473"/>
      <c r="IKZ10" s="473"/>
      <c r="ILA10" s="473"/>
      <c r="ILB10" s="473"/>
      <c r="ILC10" s="473"/>
      <c r="ILD10" s="473"/>
      <c r="ILE10" s="473"/>
      <c r="ILF10" s="473"/>
      <c r="ILG10" s="473"/>
      <c r="ILH10" s="473"/>
      <c r="ILI10" s="473"/>
      <c r="ILJ10" s="473"/>
      <c r="ILK10" s="473"/>
      <c r="ILL10" s="473"/>
      <c r="ILM10" s="473"/>
      <c r="ILN10" s="473"/>
      <c r="ILO10" s="473"/>
      <c r="ILP10" s="473"/>
      <c r="ILQ10" s="473"/>
      <c r="ILR10" s="473"/>
      <c r="ILS10" s="473"/>
      <c r="ILT10" s="473"/>
      <c r="ILU10" s="473"/>
      <c r="ILV10" s="473"/>
      <c r="ILW10" s="473"/>
      <c r="ILX10" s="473"/>
      <c r="ILY10" s="473"/>
      <c r="ILZ10" s="473"/>
      <c r="IMA10" s="473"/>
      <c r="IMB10" s="473"/>
      <c r="IMC10" s="473"/>
      <c r="IMD10" s="473"/>
      <c r="IME10" s="473"/>
      <c r="IMF10" s="473"/>
      <c r="IMG10" s="473"/>
      <c r="IMH10" s="473"/>
      <c r="IMI10" s="473"/>
      <c r="IMJ10" s="473"/>
      <c r="IMK10" s="473"/>
      <c r="IML10" s="473"/>
      <c r="IMM10" s="473"/>
      <c r="IMN10" s="473"/>
      <c r="IMO10" s="473"/>
      <c r="IMP10" s="473"/>
      <c r="IMQ10" s="473"/>
      <c r="IMR10" s="473"/>
      <c r="IMS10" s="473"/>
      <c r="IMT10" s="473"/>
      <c r="IMU10" s="473"/>
      <c r="IMV10" s="473"/>
      <c r="IMW10" s="473"/>
      <c r="IMX10" s="473"/>
      <c r="IMY10" s="473"/>
      <c r="IMZ10" s="473"/>
      <c r="INA10" s="473"/>
      <c r="INB10" s="473"/>
      <c r="INC10" s="473"/>
      <c r="IND10" s="473"/>
      <c r="INE10" s="473"/>
      <c r="INF10" s="473"/>
      <c r="ING10" s="473"/>
      <c r="INH10" s="473"/>
      <c r="INI10" s="473"/>
      <c r="INJ10" s="473"/>
      <c r="INK10" s="473"/>
      <c r="INL10" s="473"/>
      <c r="INM10" s="473"/>
      <c r="INN10" s="473"/>
      <c r="INO10" s="473"/>
      <c r="INP10" s="473"/>
      <c r="INQ10" s="473"/>
      <c r="INR10" s="473"/>
      <c r="INS10" s="473"/>
      <c r="INT10" s="473"/>
      <c r="INU10" s="473"/>
      <c r="INV10" s="473"/>
      <c r="INW10" s="473"/>
      <c r="INX10" s="473"/>
      <c r="INY10" s="473"/>
      <c r="INZ10" s="473"/>
      <c r="IOA10" s="473"/>
      <c r="IOB10" s="473"/>
      <c r="IOC10" s="473"/>
      <c r="IOD10" s="473"/>
      <c r="IOE10" s="473"/>
      <c r="IOF10" s="473"/>
      <c r="IOG10" s="473"/>
      <c r="IOH10" s="473"/>
      <c r="IOI10" s="473"/>
      <c r="IOJ10" s="473"/>
      <c r="IOK10" s="473"/>
      <c r="IOL10" s="473"/>
      <c r="IOM10" s="473"/>
      <c r="ION10" s="473"/>
      <c r="IOO10" s="473"/>
      <c r="IOP10" s="473"/>
      <c r="IOQ10" s="473"/>
      <c r="IOR10" s="473"/>
      <c r="IOS10" s="473"/>
      <c r="IOT10" s="473"/>
      <c r="IOU10" s="473"/>
      <c r="IOV10" s="473"/>
      <c r="IOW10" s="473"/>
      <c r="IOX10" s="473"/>
      <c r="IOY10" s="473"/>
      <c r="IOZ10" s="473"/>
      <c r="IPA10" s="473"/>
      <c r="IPB10" s="473"/>
      <c r="IPC10" s="473"/>
      <c r="IPD10" s="473"/>
      <c r="IPE10" s="473"/>
      <c r="IPF10" s="473"/>
      <c r="IPG10" s="473"/>
      <c r="IPH10" s="473"/>
      <c r="IPI10" s="473"/>
      <c r="IPJ10" s="473"/>
      <c r="IPK10" s="473"/>
      <c r="IPL10" s="473"/>
      <c r="IPM10" s="473"/>
      <c r="IPN10" s="473"/>
      <c r="IPO10" s="473"/>
      <c r="IPP10" s="473"/>
      <c r="IPQ10" s="473"/>
      <c r="IPR10" s="473"/>
      <c r="IPS10" s="473"/>
      <c r="IPT10" s="473"/>
      <c r="IPU10" s="473"/>
      <c r="IPV10" s="473"/>
      <c r="IPW10" s="473"/>
      <c r="IPX10" s="473"/>
      <c r="IPY10" s="473"/>
      <c r="IPZ10" s="473"/>
      <c r="IQA10" s="473"/>
      <c r="IQB10" s="473"/>
      <c r="IQC10" s="473"/>
      <c r="IQD10" s="473"/>
      <c r="IQE10" s="473"/>
      <c r="IQF10" s="473"/>
      <c r="IQG10" s="473"/>
      <c r="IQH10" s="473"/>
      <c r="IQI10" s="473"/>
      <c r="IQJ10" s="473"/>
      <c r="IQK10" s="473"/>
      <c r="IQL10" s="473"/>
      <c r="IQM10" s="473"/>
      <c r="IQN10" s="473"/>
      <c r="IQO10" s="473"/>
      <c r="IQP10" s="473"/>
      <c r="IQQ10" s="473"/>
      <c r="IQR10" s="473"/>
      <c r="IQS10" s="473"/>
      <c r="IQT10" s="473"/>
      <c r="IQU10" s="473"/>
      <c r="IQV10" s="473"/>
      <c r="IQW10" s="473"/>
      <c r="IQX10" s="473"/>
      <c r="IQY10" s="473"/>
      <c r="IQZ10" s="473"/>
      <c r="IRA10" s="473"/>
      <c r="IRB10" s="473"/>
      <c r="IRC10" s="473"/>
      <c r="IRD10" s="473"/>
      <c r="IRE10" s="473"/>
      <c r="IRF10" s="473"/>
      <c r="IRG10" s="473"/>
      <c r="IRH10" s="473"/>
      <c r="IRI10" s="473"/>
      <c r="IRJ10" s="473"/>
      <c r="IRK10" s="473"/>
      <c r="IRL10" s="473"/>
      <c r="IRM10" s="473"/>
      <c r="IRN10" s="473"/>
      <c r="IRO10" s="473"/>
      <c r="IRP10" s="473"/>
      <c r="IRQ10" s="473"/>
      <c r="IRR10" s="473"/>
      <c r="IRS10" s="473"/>
      <c r="IRT10" s="473"/>
      <c r="IRU10" s="473"/>
      <c r="IRV10" s="473"/>
      <c r="IRW10" s="473"/>
      <c r="IRX10" s="473"/>
      <c r="IRY10" s="473"/>
      <c r="IRZ10" s="473"/>
      <c r="ISA10" s="473"/>
      <c r="ISB10" s="473"/>
      <c r="ISC10" s="473"/>
      <c r="ISD10" s="473"/>
      <c r="ISE10" s="473"/>
      <c r="ISF10" s="473"/>
      <c r="ISG10" s="473"/>
      <c r="ISH10" s="473"/>
      <c r="ISI10" s="473"/>
      <c r="ISJ10" s="473"/>
      <c r="ISK10" s="473"/>
      <c r="ISL10" s="473"/>
      <c r="ISM10" s="473"/>
      <c r="ISN10" s="473"/>
      <c r="ISO10" s="473"/>
      <c r="ISP10" s="473"/>
      <c r="ISQ10" s="473"/>
      <c r="ISR10" s="473"/>
      <c r="ISS10" s="473"/>
      <c r="IST10" s="473"/>
      <c r="ISU10" s="473"/>
      <c r="ISV10" s="473"/>
      <c r="ISW10" s="473"/>
      <c r="ISX10" s="473"/>
      <c r="ISY10" s="473"/>
      <c r="ISZ10" s="473"/>
      <c r="ITA10" s="473"/>
      <c r="ITB10" s="473"/>
      <c r="ITC10" s="473"/>
      <c r="ITD10" s="473"/>
      <c r="ITE10" s="473"/>
      <c r="ITF10" s="473"/>
      <c r="ITG10" s="473"/>
      <c r="ITH10" s="473"/>
      <c r="ITI10" s="473"/>
      <c r="ITJ10" s="473"/>
      <c r="ITK10" s="473"/>
      <c r="ITL10" s="473"/>
      <c r="ITM10" s="473"/>
      <c r="ITN10" s="473"/>
      <c r="ITO10" s="473"/>
      <c r="ITP10" s="473"/>
      <c r="ITQ10" s="473"/>
      <c r="ITR10" s="473"/>
      <c r="ITS10" s="473"/>
      <c r="ITT10" s="473"/>
      <c r="ITU10" s="473"/>
      <c r="ITV10" s="473"/>
      <c r="ITW10" s="473"/>
      <c r="ITX10" s="473"/>
      <c r="ITY10" s="473"/>
      <c r="ITZ10" s="473"/>
      <c r="IUA10" s="473"/>
      <c r="IUB10" s="473"/>
      <c r="IUC10" s="473"/>
      <c r="IUD10" s="473"/>
      <c r="IUE10" s="473"/>
      <c r="IUF10" s="473"/>
      <c r="IUG10" s="473"/>
      <c r="IUH10" s="473"/>
      <c r="IUI10" s="473"/>
      <c r="IUJ10" s="473"/>
      <c r="IUK10" s="473"/>
      <c r="IUL10" s="473"/>
      <c r="IUM10" s="473"/>
      <c r="IUN10" s="473"/>
      <c r="IUO10" s="473"/>
      <c r="IUP10" s="473"/>
      <c r="IUQ10" s="473"/>
      <c r="IUR10" s="473"/>
      <c r="IUS10" s="473"/>
      <c r="IUT10" s="473"/>
      <c r="IUU10" s="473"/>
      <c r="IUV10" s="473"/>
      <c r="IUW10" s="473"/>
      <c r="IUX10" s="473"/>
      <c r="IUY10" s="473"/>
      <c r="IUZ10" s="473"/>
      <c r="IVA10" s="473"/>
      <c r="IVB10" s="473"/>
      <c r="IVC10" s="473"/>
      <c r="IVD10" s="473"/>
      <c r="IVE10" s="473"/>
      <c r="IVF10" s="473"/>
      <c r="IVG10" s="473"/>
      <c r="IVH10" s="473"/>
      <c r="IVI10" s="473"/>
      <c r="IVJ10" s="473"/>
      <c r="IVK10" s="473"/>
      <c r="IVL10" s="473"/>
      <c r="IVM10" s="473"/>
      <c r="IVN10" s="473"/>
      <c r="IVO10" s="473"/>
      <c r="IVP10" s="473"/>
      <c r="IVQ10" s="473"/>
      <c r="IVR10" s="473"/>
      <c r="IVS10" s="473"/>
      <c r="IVT10" s="473"/>
      <c r="IVU10" s="473"/>
      <c r="IVV10" s="473"/>
      <c r="IVW10" s="473"/>
      <c r="IVX10" s="473"/>
      <c r="IVY10" s="473"/>
      <c r="IVZ10" s="473"/>
      <c r="IWA10" s="473"/>
      <c r="IWB10" s="473"/>
      <c r="IWC10" s="473"/>
      <c r="IWD10" s="473"/>
      <c r="IWE10" s="473"/>
      <c r="IWF10" s="473"/>
      <c r="IWG10" s="473"/>
      <c r="IWH10" s="473"/>
      <c r="IWI10" s="473"/>
      <c r="IWJ10" s="473"/>
      <c r="IWK10" s="473"/>
      <c r="IWL10" s="473"/>
      <c r="IWM10" s="473"/>
      <c r="IWN10" s="473"/>
      <c r="IWO10" s="473"/>
      <c r="IWP10" s="473"/>
      <c r="IWQ10" s="473"/>
      <c r="IWR10" s="473"/>
      <c r="IWS10" s="473"/>
      <c r="IWT10" s="473"/>
      <c r="IWU10" s="473"/>
      <c r="IWV10" s="473"/>
      <c r="IWW10" s="473"/>
      <c r="IWX10" s="473"/>
      <c r="IWY10" s="473"/>
      <c r="IWZ10" s="473"/>
      <c r="IXA10" s="473"/>
      <c r="IXB10" s="473"/>
      <c r="IXC10" s="473"/>
      <c r="IXD10" s="473"/>
      <c r="IXE10" s="473"/>
      <c r="IXF10" s="473"/>
      <c r="IXG10" s="473"/>
      <c r="IXH10" s="473"/>
      <c r="IXI10" s="473"/>
      <c r="IXJ10" s="473"/>
      <c r="IXK10" s="473"/>
      <c r="IXL10" s="473"/>
      <c r="IXM10" s="473"/>
      <c r="IXN10" s="473"/>
      <c r="IXO10" s="473"/>
      <c r="IXP10" s="473"/>
      <c r="IXQ10" s="473"/>
      <c r="IXR10" s="473"/>
      <c r="IXS10" s="473"/>
      <c r="IXT10" s="473"/>
      <c r="IXU10" s="473"/>
      <c r="IXV10" s="473"/>
      <c r="IXW10" s="473"/>
      <c r="IXX10" s="473"/>
      <c r="IXY10" s="473"/>
      <c r="IXZ10" s="473"/>
      <c r="IYA10" s="473"/>
      <c r="IYB10" s="473"/>
      <c r="IYC10" s="473"/>
      <c r="IYD10" s="473"/>
      <c r="IYE10" s="473"/>
      <c r="IYF10" s="473"/>
      <c r="IYG10" s="473"/>
      <c r="IYH10" s="473"/>
      <c r="IYI10" s="473"/>
      <c r="IYJ10" s="473"/>
      <c r="IYK10" s="473"/>
      <c r="IYL10" s="473"/>
      <c r="IYM10" s="473"/>
      <c r="IYN10" s="473"/>
      <c r="IYO10" s="473"/>
      <c r="IYP10" s="473"/>
      <c r="IYQ10" s="473"/>
      <c r="IYR10" s="473"/>
      <c r="IYS10" s="473"/>
      <c r="IYT10" s="473"/>
      <c r="IYU10" s="473"/>
      <c r="IYV10" s="473"/>
      <c r="IYW10" s="473"/>
      <c r="IYX10" s="473"/>
      <c r="IYY10" s="473"/>
      <c r="IYZ10" s="473"/>
      <c r="IZA10" s="473"/>
      <c r="IZB10" s="473"/>
      <c r="IZC10" s="473"/>
      <c r="IZD10" s="473"/>
      <c r="IZE10" s="473"/>
      <c r="IZF10" s="473"/>
      <c r="IZG10" s="473"/>
      <c r="IZH10" s="473"/>
      <c r="IZI10" s="473"/>
      <c r="IZJ10" s="473"/>
      <c r="IZK10" s="473"/>
      <c r="IZL10" s="473"/>
      <c r="IZM10" s="473"/>
      <c r="IZN10" s="473"/>
      <c r="IZO10" s="473"/>
      <c r="IZP10" s="473"/>
      <c r="IZQ10" s="473"/>
      <c r="IZR10" s="473"/>
      <c r="IZS10" s="473"/>
      <c r="IZT10" s="473"/>
      <c r="IZU10" s="473"/>
      <c r="IZV10" s="473"/>
      <c r="IZW10" s="473"/>
      <c r="IZX10" s="473"/>
      <c r="IZY10" s="473"/>
      <c r="IZZ10" s="473"/>
      <c r="JAA10" s="473"/>
      <c r="JAB10" s="473"/>
      <c r="JAC10" s="473"/>
      <c r="JAD10" s="473"/>
      <c r="JAE10" s="473"/>
      <c r="JAF10" s="473"/>
      <c r="JAG10" s="473"/>
      <c r="JAH10" s="473"/>
      <c r="JAI10" s="473"/>
      <c r="JAJ10" s="473"/>
      <c r="JAK10" s="473"/>
      <c r="JAL10" s="473"/>
      <c r="JAM10" s="473"/>
      <c r="JAN10" s="473"/>
      <c r="JAO10" s="473"/>
      <c r="JAP10" s="473"/>
      <c r="JAQ10" s="473"/>
      <c r="JAR10" s="473"/>
      <c r="JAS10" s="473"/>
      <c r="JAT10" s="473"/>
      <c r="JAU10" s="473"/>
      <c r="JAV10" s="473"/>
      <c r="JAW10" s="473"/>
      <c r="JAX10" s="473"/>
      <c r="JAY10" s="473"/>
      <c r="JAZ10" s="473"/>
      <c r="JBA10" s="473"/>
      <c r="JBB10" s="473"/>
      <c r="JBC10" s="473"/>
      <c r="JBD10" s="473"/>
      <c r="JBE10" s="473"/>
      <c r="JBF10" s="473"/>
      <c r="JBG10" s="473"/>
      <c r="JBH10" s="473"/>
      <c r="JBI10" s="473"/>
      <c r="JBJ10" s="473"/>
      <c r="JBK10" s="473"/>
      <c r="JBL10" s="473"/>
      <c r="JBM10" s="473"/>
      <c r="JBN10" s="473"/>
      <c r="JBO10" s="473"/>
      <c r="JBP10" s="473"/>
      <c r="JBQ10" s="473"/>
      <c r="JBR10" s="473"/>
      <c r="JBS10" s="473"/>
      <c r="JBT10" s="473"/>
      <c r="JBU10" s="473"/>
      <c r="JBV10" s="473"/>
      <c r="JBW10" s="473"/>
      <c r="JBX10" s="473"/>
      <c r="JBY10" s="473"/>
      <c r="JBZ10" s="473"/>
      <c r="JCA10" s="473"/>
      <c r="JCB10" s="473"/>
      <c r="JCC10" s="473"/>
      <c r="JCD10" s="473"/>
      <c r="JCE10" s="473"/>
      <c r="JCF10" s="473"/>
      <c r="JCG10" s="473"/>
      <c r="JCH10" s="473"/>
      <c r="JCI10" s="473"/>
      <c r="JCJ10" s="473"/>
      <c r="JCK10" s="473"/>
      <c r="JCL10" s="473"/>
      <c r="JCM10" s="473"/>
      <c r="JCN10" s="473"/>
      <c r="JCO10" s="473"/>
      <c r="JCP10" s="473"/>
      <c r="JCQ10" s="473"/>
      <c r="JCR10" s="473"/>
      <c r="JCS10" s="473"/>
      <c r="JCT10" s="473"/>
      <c r="JCU10" s="473"/>
      <c r="JCV10" s="473"/>
      <c r="JCW10" s="473"/>
      <c r="JCX10" s="473"/>
      <c r="JCY10" s="473"/>
      <c r="JCZ10" s="473"/>
      <c r="JDA10" s="473"/>
      <c r="JDB10" s="473"/>
      <c r="JDC10" s="473"/>
      <c r="JDD10" s="473"/>
      <c r="JDE10" s="473"/>
      <c r="JDF10" s="473"/>
      <c r="JDG10" s="473"/>
      <c r="JDH10" s="473"/>
      <c r="JDI10" s="473"/>
      <c r="JDJ10" s="473"/>
      <c r="JDK10" s="473"/>
      <c r="JDL10" s="473"/>
      <c r="JDM10" s="473"/>
      <c r="JDN10" s="473"/>
      <c r="JDO10" s="473"/>
      <c r="JDP10" s="473"/>
      <c r="JDQ10" s="473"/>
      <c r="JDR10" s="473"/>
      <c r="JDS10" s="473"/>
      <c r="JDT10" s="473"/>
      <c r="JDU10" s="473"/>
      <c r="JDV10" s="473"/>
      <c r="JDW10" s="473"/>
      <c r="JDX10" s="473"/>
      <c r="JDY10" s="473"/>
      <c r="JDZ10" s="473"/>
      <c r="JEA10" s="473"/>
      <c r="JEB10" s="473"/>
      <c r="JEC10" s="473"/>
      <c r="JED10" s="473"/>
      <c r="JEE10" s="473"/>
      <c r="JEF10" s="473"/>
      <c r="JEG10" s="473"/>
      <c r="JEH10" s="473"/>
      <c r="JEI10" s="473"/>
      <c r="JEJ10" s="473"/>
      <c r="JEK10" s="473"/>
      <c r="JEL10" s="473"/>
      <c r="JEM10" s="473"/>
      <c r="JEN10" s="473"/>
      <c r="JEO10" s="473"/>
      <c r="JEP10" s="473"/>
      <c r="JEQ10" s="473"/>
      <c r="JER10" s="473"/>
      <c r="JES10" s="473"/>
      <c r="JET10" s="473"/>
      <c r="JEU10" s="473"/>
      <c r="JEV10" s="473"/>
      <c r="JEW10" s="473"/>
      <c r="JEX10" s="473"/>
      <c r="JEY10" s="473"/>
      <c r="JEZ10" s="473"/>
      <c r="JFA10" s="473"/>
      <c r="JFB10" s="473"/>
      <c r="JFC10" s="473"/>
      <c r="JFD10" s="473"/>
      <c r="JFE10" s="473"/>
      <c r="JFF10" s="473"/>
      <c r="JFG10" s="473"/>
      <c r="JFH10" s="473"/>
      <c r="JFI10" s="473"/>
      <c r="JFJ10" s="473"/>
      <c r="JFK10" s="473"/>
      <c r="JFL10" s="473"/>
      <c r="JFM10" s="473"/>
      <c r="JFN10" s="473"/>
      <c r="JFO10" s="473"/>
      <c r="JFP10" s="473"/>
      <c r="JFQ10" s="473"/>
      <c r="JFR10" s="473"/>
      <c r="JFS10" s="473"/>
      <c r="JFT10" s="473"/>
      <c r="JFU10" s="473"/>
      <c r="JFV10" s="473"/>
      <c r="JFW10" s="473"/>
      <c r="JFX10" s="473"/>
      <c r="JFY10" s="473"/>
      <c r="JFZ10" s="473"/>
      <c r="JGA10" s="473"/>
      <c r="JGB10" s="473"/>
      <c r="JGC10" s="473"/>
      <c r="JGD10" s="473"/>
      <c r="JGE10" s="473"/>
      <c r="JGF10" s="473"/>
      <c r="JGG10" s="473"/>
      <c r="JGH10" s="473"/>
      <c r="JGI10" s="473"/>
      <c r="JGJ10" s="473"/>
      <c r="JGK10" s="473"/>
      <c r="JGL10" s="473"/>
      <c r="JGM10" s="473"/>
      <c r="JGN10" s="473"/>
      <c r="JGO10" s="473"/>
      <c r="JGP10" s="473"/>
      <c r="JGQ10" s="473"/>
      <c r="JGR10" s="473"/>
      <c r="JGS10" s="473"/>
      <c r="JGT10" s="473"/>
      <c r="JGU10" s="473"/>
      <c r="JGV10" s="473"/>
      <c r="JGW10" s="473"/>
      <c r="JGX10" s="473"/>
      <c r="JGY10" s="473"/>
      <c r="JGZ10" s="473"/>
      <c r="JHA10" s="473"/>
      <c r="JHB10" s="473"/>
      <c r="JHC10" s="473"/>
      <c r="JHD10" s="473"/>
      <c r="JHE10" s="473"/>
      <c r="JHF10" s="473"/>
      <c r="JHG10" s="473"/>
      <c r="JHH10" s="473"/>
      <c r="JHI10" s="473"/>
      <c r="JHJ10" s="473"/>
      <c r="JHK10" s="473"/>
      <c r="JHL10" s="473"/>
      <c r="JHM10" s="473"/>
      <c r="JHN10" s="473"/>
      <c r="JHO10" s="473"/>
      <c r="JHP10" s="473"/>
      <c r="JHQ10" s="473"/>
      <c r="JHR10" s="473"/>
      <c r="JHS10" s="473"/>
      <c r="JHT10" s="473"/>
      <c r="JHU10" s="473"/>
      <c r="JHV10" s="473"/>
      <c r="JHW10" s="473"/>
      <c r="JHX10" s="473"/>
      <c r="JHY10" s="473"/>
      <c r="JHZ10" s="473"/>
      <c r="JIA10" s="473"/>
      <c r="JIB10" s="473"/>
      <c r="JIC10" s="473"/>
      <c r="JID10" s="473"/>
      <c r="JIE10" s="473"/>
      <c r="JIF10" s="473"/>
      <c r="JIG10" s="473"/>
      <c r="JIH10" s="473"/>
      <c r="JII10" s="473"/>
      <c r="JIJ10" s="473"/>
      <c r="JIK10" s="473"/>
      <c r="JIL10" s="473"/>
      <c r="JIM10" s="473"/>
      <c r="JIN10" s="473"/>
      <c r="JIO10" s="473"/>
      <c r="JIP10" s="473"/>
      <c r="JIQ10" s="473"/>
      <c r="JIR10" s="473"/>
      <c r="JIS10" s="473"/>
      <c r="JIT10" s="473"/>
      <c r="JIU10" s="473"/>
      <c r="JIV10" s="473"/>
      <c r="JIW10" s="473"/>
      <c r="JIX10" s="473"/>
      <c r="JIY10" s="473"/>
      <c r="JIZ10" s="473"/>
      <c r="JJA10" s="473"/>
      <c r="JJB10" s="473"/>
      <c r="JJC10" s="473"/>
      <c r="JJD10" s="473"/>
      <c r="JJE10" s="473"/>
      <c r="JJF10" s="473"/>
      <c r="JJG10" s="473"/>
      <c r="JJH10" s="473"/>
      <c r="JJI10" s="473"/>
      <c r="JJJ10" s="473"/>
      <c r="JJK10" s="473"/>
      <c r="JJL10" s="473"/>
      <c r="JJM10" s="473"/>
      <c r="JJN10" s="473"/>
      <c r="JJO10" s="473"/>
      <c r="JJP10" s="473"/>
      <c r="JJQ10" s="473"/>
      <c r="JJR10" s="473"/>
      <c r="JJS10" s="473"/>
      <c r="JJT10" s="473"/>
      <c r="JJU10" s="473"/>
      <c r="JJV10" s="473"/>
      <c r="JJW10" s="473"/>
      <c r="JJX10" s="473"/>
      <c r="JJY10" s="473"/>
      <c r="JJZ10" s="473"/>
      <c r="JKA10" s="473"/>
      <c r="JKB10" s="473"/>
      <c r="JKC10" s="473"/>
      <c r="JKD10" s="473"/>
      <c r="JKE10" s="473"/>
      <c r="JKF10" s="473"/>
      <c r="JKG10" s="473"/>
      <c r="JKH10" s="473"/>
      <c r="JKI10" s="473"/>
      <c r="JKJ10" s="473"/>
      <c r="JKK10" s="473"/>
      <c r="JKL10" s="473"/>
      <c r="JKM10" s="473"/>
      <c r="JKN10" s="473"/>
      <c r="JKO10" s="473"/>
      <c r="JKP10" s="473"/>
      <c r="JKQ10" s="473"/>
      <c r="JKR10" s="473"/>
      <c r="JKS10" s="473"/>
      <c r="JKT10" s="473"/>
      <c r="JKU10" s="473"/>
      <c r="JKV10" s="473"/>
      <c r="JKW10" s="473"/>
      <c r="JKX10" s="473"/>
      <c r="JKY10" s="473"/>
      <c r="JKZ10" s="473"/>
      <c r="JLA10" s="473"/>
      <c r="JLB10" s="473"/>
      <c r="JLC10" s="473"/>
      <c r="JLD10" s="473"/>
      <c r="JLE10" s="473"/>
      <c r="JLF10" s="473"/>
      <c r="JLG10" s="473"/>
      <c r="JLH10" s="473"/>
      <c r="JLI10" s="473"/>
      <c r="JLJ10" s="473"/>
      <c r="JLK10" s="473"/>
      <c r="JLL10" s="473"/>
      <c r="JLM10" s="473"/>
      <c r="JLN10" s="473"/>
      <c r="JLO10" s="473"/>
      <c r="JLP10" s="473"/>
      <c r="JLQ10" s="473"/>
      <c r="JLR10" s="473"/>
      <c r="JLS10" s="473"/>
      <c r="JLT10" s="473"/>
      <c r="JLU10" s="473"/>
      <c r="JLV10" s="473"/>
      <c r="JLW10" s="473"/>
      <c r="JLX10" s="473"/>
      <c r="JLY10" s="473"/>
      <c r="JLZ10" s="473"/>
      <c r="JMA10" s="473"/>
      <c r="JMB10" s="473"/>
      <c r="JMC10" s="473"/>
      <c r="JMD10" s="473"/>
      <c r="JME10" s="473"/>
      <c r="JMF10" s="473"/>
      <c r="JMG10" s="473"/>
      <c r="JMH10" s="473"/>
      <c r="JMI10" s="473"/>
      <c r="JMJ10" s="473"/>
      <c r="JMK10" s="473"/>
      <c r="JML10" s="473"/>
      <c r="JMM10" s="473"/>
      <c r="JMN10" s="473"/>
      <c r="JMO10" s="473"/>
      <c r="JMP10" s="473"/>
      <c r="JMQ10" s="473"/>
      <c r="JMR10" s="473"/>
      <c r="JMS10" s="473"/>
      <c r="JMT10" s="473"/>
      <c r="JMU10" s="473"/>
      <c r="JMV10" s="473"/>
      <c r="JMW10" s="473"/>
      <c r="JMX10" s="473"/>
      <c r="JMY10" s="473"/>
      <c r="JMZ10" s="473"/>
      <c r="JNA10" s="473"/>
      <c r="JNB10" s="473"/>
      <c r="JNC10" s="473"/>
      <c r="JND10" s="473"/>
      <c r="JNE10" s="473"/>
      <c r="JNF10" s="473"/>
      <c r="JNG10" s="473"/>
      <c r="JNH10" s="473"/>
      <c r="JNI10" s="473"/>
      <c r="JNJ10" s="473"/>
      <c r="JNK10" s="473"/>
      <c r="JNL10" s="473"/>
      <c r="JNM10" s="473"/>
      <c r="JNN10" s="473"/>
      <c r="JNO10" s="473"/>
      <c r="JNP10" s="473"/>
      <c r="JNQ10" s="473"/>
      <c r="JNR10" s="473"/>
      <c r="JNS10" s="473"/>
      <c r="JNT10" s="473"/>
      <c r="JNU10" s="473"/>
      <c r="JNV10" s="473"/>
      <c r="JNW10" s="473"/>
      <c r="JNX10" s="473"/>
      <c r="JNY10" s="473"/>
      <c r="JNZ10" s="473"/>
      <c r="JOA10" s="473"/>
      <c r="JOB10" s="473"/>
      <c r="JOC10" s="473"/>
      <c r="JOD10" s="473"/>
      <c r="JOE10" s="473"/>
      <c r="JOF10" s="473"/>
      <c r="JOG10" s="473"/>
      <c r="JOH10" s="473"/>
      <c r="JOI10" s="473"/>
      <c r="JOJ10" s="473"/>
      <c r="JOK10" s="473"/>
      <c r="JOL10" s="473"/>
      <c r="JOM10" s="473"/>
      <c r="JON10" s="473"/>
      <c r="JOO10" s="473"/>
      <c r="JOP10" s="473"/>
      <c r="JOQ10" s="473"/>
      <c r="JOR10" s="473"/>
      <c r="JOS10" s="473"/>
      <c r="JOT10" s="473"/>
      <c r="JOU10" s="473"/>
      <c r="JOV10" s="473"/>
      <c r="JOW10" s="473"/>
      <c r="JOX10" s="473"/>
      <c r="JOY10" s="473"/>
      <c r="JOZ10" s="473"/>
      <c r="JPA10" s="473"/>
      <c r="JPB10" s="473"/>
      <c r="JPC10" s="473"/>
      <c r="JPD10" s="473"/>
      <c r="JPE10" s="473"/>
      <c r="JPF10" s="473"/>
      <c r="JPG10" s="473"/>
      <c r="JPH10" s="473"/>
      <c r="JPI10" s="473"/>
      <c r="JPJ10" s="473"/>
      <c r="JPK10" s="473"/>
      <c r="JPL10" s="473"/>
      <c r="JPM10" s="473"/>
      <c r="JPN10" s="473"/>
      <c r="JPO10" s="473"/>
      <c r="JPP10" s="473"/>
      <c r="JPQ10" s="473"/>
      <c r="JPR10" s="473"/>
      <c r="JPS10" s="473"/>
      <c r="JPT10" s="473"/>
      <c r="JPU10" s="473"/>
      <c r="JPV10" s="473"/>
      <c r="JPW10" s="473"/>
      <c r="JPX10" s="473"/>
      <c r="JPY10" s="473"/>
      <c r="JPZ10" s="473"/>
      <c r="JQA10" s="473"/>
      <c r="JQB10" s="473"/>
      <c r="JQC10" s="473"/>
      <c r="JQD10" s="473"/>
      <c r="JQE10" s="473"/>
      <c r="JQF10" s="473"/>
      <c r="JQG10" s="473"/>
      <c r="JQH10" s="473"/>
      <c r="JQI10" s="473"/>
      <c r="JQJ10" s="473"/>
      <c r="JQK10" s="473"/>
      <c r="JQL10" s="473"/>
      <c r="JQM10" s="473"/>
      <c r="JQN10" s="473"/>
      <c r="JQO10" s="473"/>
      <c r="JQP10" s="473"/>
      <c r="JQQ10" s="473"/>
      <c r="JQR10" s="473"/>
      <c r="JQS10" s="473"/>
      <c r="JQT10" s="473"/>
      <c r="JQU10" s="473"/>
      <c r="JQV10" s="473"/>
      <c r="JQW10" s="473"/>
      <c r="JQX10" s="473"/>
      <c r="JQY10" s="473"/>
      <c r="JQZ10" s="473"/>
      <c r="JRA10" s="473"/>
      <c r="JRB10" s="473"/>
      <c r="JRC10" s="473"/>
      <c r="JRD10" s="473"/>
      <c r="JRE10" s="473"/>
      <c r="JRF10" s="473"/>
      <c r="JRG10" s="473"/>
      <c r="JRH10" s="473"/>
      <c r="JRI10" s="473"/>
      <c r="JRJ10" s="473"/>
      <c r="JRK10" s="473"/>
      <c r="JRL10" s="473"/>
      <c r="JRM10" s="473"/>
      <c r="JRN10" s="473"/>
      <c r="JRO10" s="473"/>
      <c r="JRP10" s="473"/>
      <c r="JRQ10" s="473"/>
      <c r="JRR10" s="473"/>
      <c r="JRS10" s="473"/>
      <c r="JRT10" s="473"/>
      <c r="JRU10" s="473"/>
      <c r="JRV10" s="473"/>
      <c r="JRW10" s="473"/>
      <c r="JRX10" s="473"/>
      <c r="JRY10" s="473"/>
      <c r="JRZ10" s="473"/>
      <c r="JSA10" s="473"/>
      <c r="JSB10" s="473"/>
      <c r="JSC10" s="473"/>
      <c r="JSD10" s="473"/>
      <c r="JSE10" s="473"/>
      <c r="JSF10" s="473"/>
      <c r="JSG10" s="473"/>
      <c r="JSH10" s="473"/>
      <c r="JSI10" s="473"/>
      <c r="JSJ10" s="473"/>
      <c r="JSK10" s="473"/>
      <c r="JSL10" s="473"/>
      <c r="JSM10" s="473"/>
      <c r="JSN10" s="473"/>
      <c r="JSO10" s="473"/>
      <c r="JSP10" s="473"/>
      <c r="JSQ10" s="473"/>
      <c r="JSR10" s="473"/>
      <c r="JSS10" s="473"/>
      <c r="JST10" s="473"/>
      <c r="JSU10" s="473"/>
      <c r="JSV10" s="473"/>
      <c r="JSW10" s="473"/>
      <c r="JSX10" s="473"/>
      <c r="JSY10" s="473"/>
      <c r="JSZ10" s="473"/>
      <c r="JTA10" s="473"/>
      <c r="JTB10" s="473"/>
      <c r="JTC10" s="473"/>
      <c r="JTD10" s="473"/>
      <c r="JTE10" s="473"/>
      <c r="JTF10" s="473"/>
      <c r="JTG10" s="473"/>
      <c r="JTH10" s="473"/>
      <c r="JTI10" s="473"/>
      <c r="JTJ10" s="473"/>
      <c r="JTK10" s="473"/>
      <c r="JTL10" s="473"/>
      <c r="JTM10" s="473"/>
      <c r="JTN10" s="473"/>
      <c r="JTO10" s="473"/>
      <c r="JTP10" s="473"/>
      <c r="JTQ10" s="473"/>
      <c r="JTR10" s="473"/>
      <c r="JTS10" s="473"/>
      <c r="JTT10" s="473"/>
      <c r="JTU10" s="473"/>
      <c r="JTV10" s="473"/>
      <c r="JTW10" s="473"/>
      <c r="JTX10" s="473"/>
      <c r="JTY10" s="473"/>
      <c r="JTZ10" s="473"/>
      <c r="JUA10" s="473"/>
      <c r="JUB10" s="473"/>
      <c r="JUC10" s="473"/>
      <c r="JUD10" s="473"/>
      <c r="JUE10" s="473"/>
      <c r="JUF10" s="473"/>
      <c r="JUG10" s="473"/>
      <c r="JUH10" s="473"/>
      <c r="JUI10" s="473"/>
      <c r="JUJ10" s="473"/>
      <c r="JUK10" s="473"/>
      <c r="JUL10" s="473"/>
      <c r="JUM10" s="473"/>
      <c r="JUN10" s="473"/>
      <c r="JUO10" s="473"/>
      <c r="JUP10" s="473"/>
      <c r="JUQ10" s="473"/>
      <c r="JUR10" s="473"/>
      <c r="JUS10" s="473"/>
      <c r="JUT10" s="473"/>
      <c r="JUU10" s="473"/>
      <c r="JUV10" s="473"/>
      <c r="JUW10" s="473"/>
      <c r="JUX10" s="473"/>
      <c r="JUY10" s="473"/>
      <c r="JUZ10" s="473"/>
      <c r="JVA10" s="473"/>
      <c r="JVB10" s="473"/>
      <c r="JVC10" s="473"/>
      <c r="JVD10" s="473"/>
      <c r="JVE10" s="473"/>
      <c r="JVF10" s="473"/>
      <c r="JVG10" s="473"/>
      <c r="JVH10" s="473"/>
      <c r="JVI10" s="473"/>
      <c r="JVJ10" s="473"/>
      <c r="JVK10" s="473"/>
      <c r="JVL10" s="473"/>
      <c r="JVM10" s="473"/>
      <c r="JVN10" s="473"/>
      <c r="JVO10" s="473"/>
      <c r="JVP10" s="473"/>
      <c r="JVQ10" s="473"/>
      <c r="JVR10" s="473"/>
      <c r="JVS10" s="473"/>
      <c r="JVT10" s="473"/>
      <c r="JVU10" s="473"/>
      <c r="JVV10" s="473"/>
      <c r="JVW10" s="473"/>
      <c r="JVX10" s="473"/>
      <c r="JVY10" s="473"/>
      <c r="JVZ10" s="473"/>
      <c r="JWA10" s="473"/>
      <c r="JWB10" s="473"/>
      <c r="JWC10" s="473"/>
      <c r="JWD10" s="473"/>
      <c r="JWE10" s="473"/>
      <c r="JWF10" s="473"/>
      <c r="JWG10" s="473"/>
      <c r="JWH10" s="473"/>
      <c r="JWI10" s="473"/>
      <c r="JWJ10" s="473"/>
      <c r="JWK10" s="473"/>
      <c r="JWL10" s="473"/>
      <c r="JWM10" s="473"/>
      <c r="JWN10" s="473"/>
      <c r="JWO10" s="473"/>
      <c r="JWP10" s="473"/>
      <c r="JWQ10" s="473"/>
      <c r="JWR10" s="473"/>
      <c r="JWS10" s="473"/>
      <c r="JWT10" s="473"/>
      <c r="JWU10" s="473"/>
      <c r="JWV10" s="473"/>
      <c r="JWW10" s="473"/>
      <c r="JWX10" s="473"/>
      <c r="JWY10" s="473"/>
      <c r="JWZ10" s="473"/>
      <c r="JXA10" s="473"/>
      <c r="JXB10" s="473"/>
      <c r="JXC10" s="473"/>
      <c r="JXD10" s="473"/>
      <c r="JXE10" s="473"/>
      <c r="JXF10" s="473"/>
      <c r="JXG10" s="473"/>
      <c r="JXH10" s="473"/>
      <c r="JXI10" s="473"/>
      <c r="JXJ10" s="473"/>
      <c r="JXK10" s="473"/>
      <c r="JXL10" s="473"/>
      <c r="JXM10" s="473"/>
      <c r="JXN10" s="473"/>
      <c r="JXO10" s="473"/>
      <c r="JXP10" s="473"/>
      <c r="JXQ10" s="473"/>
      <c r="JXR10" s="473"/>
      <c r="JXS10" s="473"/>
      <c r="JXT10" s="473"/>
      <c r="JXU10" s="473"/>
      <c r="JXV10" s="473"/>
      <c r="JXW10" s="473"/>
      <c r="JXX10" s="473"/>
      <c r="JXY10" s="473"/>
      <c r="JXZ10" s="473"/>
      <c r="JYA10" s="473"/>
      <c r="JYB10" s="473"/>
      <c r="JYC10" s="473"/>
      <c r="JYD10" s="473"/>
      <c r="JYE10" s="473"/>
      <c r="JYF10" s="473"/>
      <c r="JYG10" s="473"/>
      <c r="JYH10" s="473"/>
      <c r="JYI10" s="473"/>
      <c r="JYJ10" s="473"/>
      <c r="JYK10" s="473"/>
      <c r="JYL10" s="473"/>
      <c r="JYM10" s="473"/>
      <c r="JYN10" s="473"/>
      <c r="JYO10" s="473"/>
      <c r="JYP10" s="473"/>
      <c r="JYQ10" s="473"/>
      <c r="JYR10" s="473"/>
      <c r="JYS10" s="473"/>
      <c r="JYT10" s="473"/>
      <c r="JYU10" s="473"/>
      <c r="JYV10" s="473"/>
      <c r="JYW10" s="473"/>
      <c r="JYX10" s="473"/>
      <c r="JYY10" s="473"/>
      <c r="JYZ10" s="473"/>
      <c r="JZA10" s="473"/>
      <c r="JZB10" s="473"/>
      <c r="JZC10" s="473"/>
      <c r="JZD10" s="473"/>
      <c r="JZE10" s="473"/>
      <c r="JZF10" s="473"/>
      <c r="JZG10" s="473"/>
      <c r="JZH10" s="473"/>
      <c r="JZI10" s="473"/>
      <c r="JZJ10" s="473"/>
      <c r="JZK10" s="473"/>
      <c r="JZL10" s="473"/>
      <c r="JZM10" s="473"/>
      <c r="JZN10" s="473"/>
      <c r="JZO10" s="473"/>
      <c r="JZP10" s="473"/>
      <c r="JZQ10" s="473"/>
      <c r="JZR10" s="473"/>
      <c r="JZS10" s="473"/>
      <c r="JZT10" s="473"/>
      <c r="JZU10" s="473"/>
      <c r="JZV10" s="473"/>
      <c r="JZW10" s="473"/>
      <c r="JZX10" s="473"/>
      <c r="JZY10" s="473"/>
      <c r="JZZ10" s="473"/>
      <c r="KAA10" s="473"/>
      <c r="KAB10" s="473"/>
      <c r="KAC10" s="473"/>
      <c r="KAD10" s="473"/>
      <c r="KAE10" s="473"/>
      <c r="KAF10" s="473"/>
      <c r="KAG10" s="473"/>
      <c r="KAH10" s="473"/>
      <c r="KAI10" s="473"/>
      <c r="KAJ10" s="473"/>
      <c r="KAK10" s="473"/>
      <c r="KAL10" s="473"/>
      <c r="KAM10" s="473"/>
      <c r="KAN10" s="473"/>
      <c r="KAO10" s="473"/>
      <c r="KAP10" s="473"/>
      <c r="KAQ10" s="473"/>
      <c r="KAR10" s="473"/>
      <c r="KAS10" s="473"/>
      <c r="KAT10" s="473"/>
      <c r="KAU10" s="473"/>
      <c r="KAV10" s="473"/>
      <c r="KAW10" s="473"/>
      <c r="KAX10" s="473"/>
      <c r="KAY10" s="473"/>
      <c r="KAZ10" s="473"/>
      <c r="KBA10" s="473"/>
      <c r="KBB10" s="473"/>
      <c r="KBC10" s="473"/>
      <c r="KBD10" s="473"/>
      <c r="KBE10" s="473"/>
      <c r="KBF10" s="473"/>
      <c r="KBG10" s="473"/>
      <c r="KBH10" s="473"/>
      <c r="KBI10" s="473"/>
      <c r="KBJ10" s="473"/>
      <c r="KBK10" s="473"/>
      <c r="KBL10" s="473"/>
      <c r="KBM10" s="473"/>
      <c r="KBN10" s="473"/>
      <c r="KBO10" s="473"/>
      <c r="KBP10" s="473"/>
      <c r="KBQ10" s="473"/>
      <c r="KBR10" s="473"/>
      <c r="KBS10" s="473"/>
      <c r="KBT10" s="473"/>
      <c r="KBU10" s="473"/>
      <c r="KBV10" s="473"/>
      <c r="KBW10" s="473"/>
      <c r="KBX10" s="473"/>
      <c r="KBY10" s="473"/>
      <c r="KBZ10" s="473"/>
      <c r="KCA10" s="473"/>
      <c r="KCB10" s="473"/>
      <c r="KCC10" s="473"/>
      <c r="KCD10" s="473"/>
      <c r="KCE10" s="473"/>
      <c r="KCF10" s="473"/>
      <c r="KCG10" s="473"/>
      <c r="KCH10" s="473"/>
      <c r="KCI10" s="473"/>
      <c r="KCJ10" s="473"/>
      <c r="KCK10" s="473"/>
      <c r="KCL10" s="473"/>
      <c r="KCM10" s="473"/>
      <c r="KCN10" s="473"/>
      <c r="KCO10" s="473"/>
      <c r="KCP10" s="473"/>
      <c r="KCQ10" s="473"/>
      <c r="KCR10" s="473"/>
      <c r="KCS10" s="473"/>
      <c r="KCT10" s="473"/>
      <c r="KCU10" s="473"/>
      <c r="KCV10" s="473"/>
      <c r="KCW10" s="473"/>
      <c r="KCX10" s="473"/>
      <c r="KCY10" s="473"/>
      <c r="KCZ10" s="473"/>
      <c r="KDA10" s="473"/>
      <c r="KDB10" s="473"/>
      <c r="KDC10" s="473"/>
      <c r="KDD10" s="473"/>
      <c r="KDE10" s="473"/>
      <c r="KDF10" s="473"/>
      <c r="KDG10" s="473"/>
      <c r="KDH10" s="473"/>
      <c r="KDI10" s="473"/>
      <c r="KDJ10" s="473"/>
      <c r="KDK10" s="473"/>
      <c r="KDL10" s="473"/>
      <c r="KDM10" s="473"/>
      <c r="KDN10" s="473"/>
      <c r="KDO10" s="473"/>
      <c r="KDP10" s="473"/>
      <c r="KDQ10" s="473"/>
      <c r="KDR10" s="473"/>
      <c r="KDS10" s="473"/>
      <c r="KDT10" s="473"/>
      <c r="KDU10" s="473"/>
      <c r="KDV10" s="473"/>
      <c r="KDW10" s="473"/>
      <c r="KDX10" s="473"/>
      <c r="KDY10" s="473"/>
      <c r="KDZ10" s="473"/>
      <c r="KEA10" s="473"/>
      <c r="KEB10" s="473"/>
      <c r="KEC10" s="473"/>
      <c r="KED10" s="473"/>
      <c r="KEE10" s="473"/>
      <c r="KEF10" s="473"/>
      <c r="KEG10" s="473"/>
      <c r="KEH10" s="473"/>
      <c r="KEI10" s="473"/>
      <c r="KEJ10" s="473"/>
      <c r="KEK10" s="473"/>
      <c r="KEL10" s="473"/>
      <c r="KEM10" s="473"/>
      <c r="KEN10" s="473"/>
      <c r="KEO10" s="473"/>
      <c r="KEP10" s="473"/>
      <c r="KEQ10" s="473"/>
      <c r="KER10" s="473"/>
      <c r="KES10" s="473"/>
      <c r="KET10" s="473"/>
      <c r="KEU10" s="473"/>
      <c r="KEV10" s="473"/>
      <c r="KEW10" s="473"/>
      <c r="KEX10" s="473"/>
      <c r="KEY10" s="473"/>
      <c r="KEZ10" s="473"/>
      <c r="KFA10" s="473"/>
      <c r="KFB10" s="473"/>
      <c r="KFC10" s="473"/>
      <c r="KFD10" s="473"/>
      <c r="KFE10" s="473"/>
      <c r="KFF10" s="473"/>
      <c r="KFG10" s="473"/>
      <c r="KFH10" s="473"/>
      <c r="KFI10" s="473"/>
      <c r="KFJ10" s="473"/>
      <c r="KFK10" s="473"/>
      <c r="KFL10" s="473"/>
      <c r="KFM10" s="473"/>
      <c r="KFN10" s="473"/>
      <c r="KFO10" s="473"/>
      <c r="KFP10" s="473"/>
      <c r="KFQ10" s="473"/>
      <c r="KFR10" s="473"/>
      <c r="KFS10" s="473"/>
      <c r="KFT10" s="473"/>
      <c r="KFU10" s="473"/>
      <c r="KFV10" s="473"/>
      <c r="KFW10" s="473"/>
      <c r="KFX10" s="473"/>
      <c r="KFY10" s="473"/>
      <c r="KFZ10" s="473"/>
      <c r="KGA10" s="473"/>
      <c r="KGB10" s="473"/>
      <c r="KGC10" s="473"/>
      <c r="KGD10" s="473"/>
      <c r="KGE10" s="473"/>
      <c r="KGF10" s="473"/>
      <c r="KGG10" s="473"/>
      <c r="KGH10" s="473"/>
      <c r="KGI10" s="473"/>
      <c r="KGJ10" s="473"/>
      <c r="KGK10" s="473"/>
      <c r="KGL10" s="473"/>
      <c r="KGM10" s="473"/>
      <c r="KGN10" s="473"/>
      <c r="KGO10" s="473"/>
      <c r="KGP10" s="473"/>
      <c r="KGQ10" s="473"/>
      <c r="KGR10" s="473"/>
      <c r="KGS10" s="473"/>
      <c r="KGT10" s="473"/>
      <c r="KGU10" s="473"/>
      <c r="KGV10" s="473"/>
      <c r="KGW10" s="473"/>
      <c r="KGX10" s="473"/>
      <c r="KGY10" s="473"/>
      <c r="KGZ10" s="473"/>
      <c r="KHA10" s="473"/>
      <c r="KHB10" s="473"/>
      <c r="KHC10" s="473"/>
      <c r="KHD10" s="473"/>
      <c r="KHE10" s="473"/>
      <c r="KHF10" s="473"/>
      <c r="KHG10" s="473"/>
      <c r="KHH10" s="473"/>
      <c r="KHI10" s="473"/>
      <c r="KHJ10" s="473"/>
      <c r="KHK10" s="473"/>
      <c r="KHL10" s="473"/>
      <c r="KHM10" s="473"/>
      <c r="KHN10" s="473"/>
      <c r="KHO10" s="473"/>
      <c r="KHP10" s="473"/>
      <c r="KHQ10" s="473"/>
      <c r="KHR10" s="473"/>
      <c r="KHS10" s="473"/>
      <c r="KHT10" s="473"/>
      <c r="KHU10" s="473"/>
      <c r="KHV10" s="473"/>
      <c r="KHW10" s="473"/>
      <c r="KHX10" s="473"/>
      <c r="KHY10" s="473"/>
      <c r="KHZ10" s="473"/>
      <c r="KIA10" s="473"/>
      <c r="KIB10" s="473"/>
      <c r="KIC10" s="473"/>
      <c r="KID10" s="473"/>
      <c r="KIE10" s="473"/>
      <c r="KIF10" s="473"/>
      <c r="KIG10" s="473"/>
      <c r="KIH10" s="473"/>
      <c r="KII10" s="473"/>
      <c r="KIJ10" s="473"/>
      <c r="KIK10" s="473"/>
      <c r="KIL10" s="473"/>
      <c r="KIM10" s="473"/>
      <c r="KIN10" s="473"/>
      <c r="KIO10" s="473"/>
      <c r="KIP10" s="473"/>
      <c r="KIQ10" s="473"/>
      <c r="KIR10" s="473"/>
      <c r="KIS10" s="473"/>
      <c r="KIT10" s="473"/>
      <c r="KIU10" s="473"/>
      <c r="KIV10" s="473"/>
      <c r="KIW10" s="473"/>
      <c r="KIX10" s="473"/>
      <c r="KIY10" s="473"/>
      <c r="KIZ10" s="473"/>
      <c r="KJA10" s="473"/>
      <c r="KJB10" s="473"/>
      <c r="KJC10" s="473"/>
      <c r="KJD10" s="473"/>
      <c r="KJE10" s="473"/>
      <c r="KJF10" s="473"/>
      <c r="KJG10" s="473"/>
      <c r="KJH10" s="473"/>
      <c r="KJI10" s="473"/>
      <c r="KJJ10" s="473"/>
      <c r="KJK10" s="473"/>
      <c r="KJL10" s="473"/>
      <c r="KJM10" s="473"/>
      <c r="KJN10" s="473"/>
      <c r="KJO10" s="473"/>
      <c r="KJP10" s="473"/>
      <c r="KJQ10" s="473"/>
      <c r="KJR10" s="473"/>
      <c r="KJS10" s="473"/>
      <c r="KJT10" s="473"/>
      <c r="KJU10" s="473"/>
      <c r="KJV10" s="473"/>
      <c r="KJW10" s="473"/>
      <c r="KJX10" s="473"/>
      <c r="KJY10" s="473"/>
      <c r="KJZ10" s="473"/>
      <c r="KKA10" s="473"/>
      <c r="KKB10" s="473"/>
      <c r="KKC10" s="473"/>
      <c r="KKD10" s="473"/>
      <c r="KKE10" s="473"/>
      <c r="KKF10" s="473"/>
      <c r="KKG10" s="473"/>
      <c r="KKH10" s="473"/>
      <c r="KKI10" s="473"/>
      <c r="KKJ10" s="473"/>
      <c r="KKK10" s="473"/>
      <c r="KKL10" s="473"/>
      <c r="KKM10" s="473"/>
      <c r="KKN10" s="473"/>
      <c r="KKO10" s="473"/>
      <c r="KKP10" s="473"/>
      <c r="KKQ10" s="473"/>
      <c r="KKR10" s="473"/>
      <c r="KKS10" s="473"/>
      <c r="KKT10" s="473"/>
      <c r="KKU10" s="473"/>
      <c r="KKV10" s="473"/>
      <c r="KKW10" s="473"/>
      <c r="KKX10" s="473"/>
      <c r="KKY10" s="473"/>
      <c r="KKZ10" s="473"/>
      <c r="KLA10" s="473"/>
      <c r="KLB10" s="473"/>
      <c r="KLC10" s="473"/>
      <c r="KLD10" s="473"/>
      <c r="KLE10" s="473"/>
      <c r="KLF10" s="473"/>
      <c r="KLG10" s="473"/>
      <c r="KLH10" s="473"/>
      <c r="KLI10" s="473"/>
      <c r="KLJ10" s="473"/>
      <c r="KLK10" s="473"/>
      <c r="KLL10" s="473"/>
      <c r="KLM10" s="473"/>
      <c r="KLN10" s="473"/>
      <c r="KLO10" s="473"/>
      <c r="KLP10" s="473"/>
      <c r="KLQ10" s="473"/>
      <c r="KLR10" s="473"/>
      <c r="KLS10" s="473"/>
      <c r="KLT10" s="473"/>
      <c r="KLU10" s="473"/>
      <c r="KLV10" s="473"/>
      <c r="KLW10" s="473"/>
      <c r="KLX10" s="473"/>
      <c r="KLY10" s="473"/>
      <c r="KLZ10" s="473"/>
      <c r="KMA10" s="473"/>
      <c r="KMB10" s="473"/>
      <c r="KMC10" s="473"/>
      <c r="KMD10" s="473"/>
      <c r="KME10" s="473"/>
      <c r="KMF10" s="473"/>
      <c r="KMG10" s="473"/>
      <c r="KMH10" s="473"/>
      <c r="KMI10" s="473"/>
      <c r="KMJ10" s="473"/>
      <c r="KMK10" s="473"/>
      <c r="KML10" s="473"/>
      <c r="KMM10" s="473"/>
      <c r="KMN10" s="473"/>
      <c r="KMO10" s="473"/>
      <c r="KMP10" s="473"/>
      <c r="KMQ10" s="473"/>
      <c r="KMR10" s="473"/>
      <c r="KMS10" s="473"/>
      <c r="KMT10" s="473"/>
      <c r="KMU10" s="473"/>
      <c r="KMV10" s="473"/>
      <c r="KMW10" s="473"/>
      <c r="KMX10" s="473"/>
      <c r="KMY10" s="473"/>
      <c r="KMZ10" s="473"/>
      <c r="KNA10" s="473"/>
      <c r="KNB10" s="473"/>
      <c r="KNC10" s="473"/>
      <c r="KND10" s="473"/>
      <c r="KNE10" s="473"/>
      <c r="KNF10" s="473"/>
      <c r="KNG10" s="473"/>
      <c r="KNH10" s="473"/>
      <c r="KNI10" s="473"/>
      <c r="KNJ10" s="473"/>
      <c r="KNK10" s="473"/>
      <c r="KNL10" s="473"/>
      <c r="KNM10" s="473"/>
      <c r="KNN10" s="473"/>
      <c r="KNO10" s="473"/>
      <c r="KNP10" s="473"/>
      <c r="KNQ10" s="473"/>
      <c r="KNR10" s="473"/>
      <c r="KNS10" s="473"/>
      <c r="KNT10" s="473"/>
      <c r="KNU10" s="473"/>
      <c r="KNV10" s="473"/>
      <c r="KNW10" s="473"/>
      <c r="KNX10" s="473"/>
      <c r="KNY10" s="473"/>
      <c r="KNZ10" s="473"/>
      <c r="KOA10" s="473"/>
      <c r="KOB10" s="473"/>
      <c r="KOC10" s="473"/>
      <c r="KOD10" s="473"/>
      <c r="KOE10" s="473"/>
      <c r="KOF10" s="473"/>
      <c r="KOG10" s="473"/>
      <c r="KOH10" s="473"/>
      <c r="KOI10" s="473"/>
      <c r="KOJ10" s="473"/>
      <c r="KOK10" s="473"/>
      <c r="KOL10" s="473"/>
      <c r="KOM10" s="473"/>
      <c r="KON10" s="473"/>
      <c r="KOO10" s="473"/>
      <c r="KOP10" s="473"/>
      <c r="KOQ10" s="473"/>
      <c r="KOR10" s="473"/>
      <c r="KOS10" s="473"/>
      <c r="KOT10" s="473"/>
      <c r="KOU10" s="473"/>
      <c r="KOV10" s="473"/>
      <c r="KOW10" s="473"/>
      <c r="KOX10" s="473"/>
      <c r="KOY10" s="473"/>
      <c r="KOZ10" s="473"/>
      <c r="KPA10" s="473"/>
      <c r="KPB10" s="473"/>
      <c r="KPC10" s="473"/>
      <c r="KPD10" s="473"/>
      <c r="KPE10" s="473"/>
      <c r="KPF10" s="473"/>
      <c r="KPG10" s="473"/>
      <c r="KPH10" s="473"/>
      <c r="KPI10" s="473"/>
      <c r="KPJ10" s="473"/>
      <c r="KPK10" s="473"/>
      <c r="KPL10" s="473"/>
      <c r="KPM10" s="473"/>
      <c r="KPN10" s="473"/>
      <c r="KPO10" s="473"/>
      <c r="KPP10" s="473"/>
      <c r="KPQ10" s="473"/>
      <c r="KPR10" s="473"/>
      <c r="KPS10" s="473"/>
      <c r="KPT10" s="473"/>
      <c r="KPU10" s="473"/>
      <c r="KPV10" s="473"/>
      <c r="KPW10" s="473"/>
      <c r="KPX10" s="473"/>
      <c r="KPY10" s="473"/>
      <c r="KPZ10" s="473"/>
      <c r="KQA10" s="473"/>
      <c r="KQB10" s="473"/>
      <c r="KQC10" s="473"/>
      <c r="KQD10" s="473"/>
      <c r="KQE10" s="473"/>
      <c r="KQF10" s="473"/>
      <c r="KQG10" s="473"/>
      <c r="KQH10" s="473"/>
      <c r="KQI10" s="473"/>
      <c r="KQJ10" s="473"/>
      <c r="KQK10" s="473"/>
      <c r="KQL10" s="473"/>
      <c r="KQM10" s="473"/>
      <c r="KQN10" s="473"/>
      <c r="KQO10" s="473"/>
      <c r="KQP10" s="473"/>
      <c r="KQQ10" s="473"/>
      <c r="KQR10" s="473"/>
      <c r="KQS10" s="473"/>
      <c r="KQT10" s="473"/>
      <c r="KQU10" s="473"/>
      <c r="KQV10" s="473"/>
      <c r="KQW10" s="473"/>
      <c r="KQX10" s="473"/>
      <c r="KQY10" s="473"/>
      <c r="KQZ10" s="473"/>
      <c r="KRA10" s="473"/>
      <c r="KRB10" s="473"/>
      <c r="KRC10" s="473"/>
      <c r="KRD10" s="473"/>
      <c r="KRE10" s="473"/>
      <c r="KRF10" s="473"/>
      <c r="KRG10" s="473"/>
      <c r="KRH10" s="473"/>
      <c r="KRI10" s="473"/>
      <c r="KRJ10" s="473"/>
      <c r="KRK10" s="473"/>
      <c r="KRL10" s="473"/>
      <c r="KRM10" s="473"/>
      <c r="KRN10" s="473"/>
      <c r="KRO10" s="473"/>
      <c r="KRP10" s="473"/>
      <c r="KRQ10" s="473"/>
      <c r="KRR10" s="473"/>
      <c r="KRS10" s="473"/>
      <c r="KRT10" s="473"/>
      <c r="KRU10" s="473"/>
      <c r="KRV10" s="473"/>
      <c r="KRW10" s="473"/>
      <c r="KRX10" s="473"/>
      <c r="KRY10" s="473"/>
      <c r="KRZ10" s="473"/>
      <c r="KSA10" s="473"/>
      <c r="KSB10" s="473"/>
      <c r="KSC10" s="473"/>
      <c r="KSD10" s="473"/>
      <c r="KSE10" s="473"/>
      <c r="KSF10" s="473"/>
      <c r="KSG10" s="473"/>
      <c r="KSH10" s="473"/>
      <c r="KSI10" s="473"/>
      <c r="KSJ10" s="473"/>
      <c r="KSK10" s="473"/>
      <c r="KSL10" s="473"/>
      <c r="KSM10" s="473"/>
      <c r="KSN10" s="473"/>
      <c r="KSO10" s="473"/>
      <c r="KSP10" s="473"/>
      <c r="KSQ10" s="473"/>
      <c r="KSR10" s="473"/>
      <c r="KSS10" s="473"/>
      <c r="KST10" s="473"/>
      <c r="KSU10" s="473"/>
      <c r="KSV10" s="473"/>
      <c r="KSW10" s="473"/>
      <c r="KSX10" s="473"/>
      <c r="KSY10" s="473"/>
      <c r="KSZ10" s="473"/>
      <c r="KTA10" s="473"/>
      <c r="KTB10" s="473"/>
      <c r="KTC10" s="473"/>
      <c r="KTD10" s="473"/>
      <c r="KTE10" s="473"/>
      <c r="KTF10" s="473"/>
      <c r="KTG10" s="473"/>
      <c r="KTH10" s="473"/>
      <c r="KTI10" s="473"/>
      <c r="KTJ10" s="473"/>
      <c r="KTK10" s="473"/>
      <c r="KTL10" s="473"/>
      <c r="KTM10" s="473"/>
      <c r="KTN10" s="473"/>
      <c r="KTO10" s="473"/>
      <c r="KTP10" s="473"/>
      <c r="KTQ10" s="473"/>
      <c r="KTR10" s="473"/>
      <c r="KTS10" s="473"/>
      <c r="KTT10" s="473"/>
      <c r="KTU10" s="473"/>
      <c r="KTV10" s="473"/>
      <c r="KTW10" s="473"/>
      <c r="KTX10" s="473"/>
      <c r="KTY10" s="473"/>
      <c r="KTZ10" s="473"/>
      <c r="KUA10" s="473"/>
      <c r="KUB10" s="473"/>
      <c r="KUC10" s="473"/>
      <c r="KUD10" s="473"/>
      <c r="KUE10" s="473"/>
      <c r="KUF10" s="473"/>
      <c r="KUG10" s="473"/>
      <c r="KUH10" s="473"/>
      <c r="KUI10" s="473"/>
      <c r="KUJ10" s="473"/>
      <c r="KUK10" s="473"/>
      <c r="KUL10" s="473"/>
      <c r="KUM10" s="473"/>
      <c r="KUN10" s="473"/>
      <c r="KUO10" s="473"/>
      <c r="KUP10" s="473"/>
      <c r="KUQ10" s="473"/>
      <c r="KUR10" s="473"/>
      <c r="KUS10" s="473"/>
      <c r="KUT10" s="473"/>
      <c r="KUU10" s="473"/>
      <c r="KUV10" s="473"/>
      <c r="KUW10" s="473"/>
      <c r="KUX10" s="473"/>
      <c r="KUY10" s="473"/>
      <c r="KUZ10" s="473"/>
      <c r="KVA10" s="473"/>
      <c r="KVB10" s="473"/>
      <c r="KVC10" s="473"/>
      <c r="KVD10" s="473"/>
      <c r="KVE10" s="473"/>
      <c r="KVF10" s="473"/>
      <c r="KVG10" s="473"/>
      <c r="KVH10" s="473"/>
      <c r="KVI10" s="473"/>
      <c r="KVJ10" s="473"/>
      <c r="KVK10" s="473"/>
      <c r="KVL10" s="473"/>
      <c r="KVM10" s="473"/>
      <c r="KVN10" s="473"/>
      <c r="KVO10" s="473"/>
      <c r="KVP10" s="473"/>
      <c r="KVQ10" s="473"/>
      <c r="KVR10" s="473"/>
      <c r="KVS10" s="473"/>
      <c r="KVT10" s="473"/>
      <c r="KVU10" s="473"/>
      <c r="KVV10" s="473"/>
      <c r="KVW10" s="473"/>
      <c r="KVX10" s="473"/>
      <c r="KVY10" s="473"/>
      <c r="KVZ10" s="473"/>
      <c r="KWA10" s="473"/>
      <c r="KWB10" s="473"/>
      <c r="KWC10" s="473"/>
      <c r="KWD10" s="473"/>
      <c r="KWE10" s="473"/>
      <c r="KWF10" s="473"/>
      <c r="KWG10" s="473"/>
      <c r="KWH10" s="473"/>
      <c r="KWI10" s="473"/>
      <c r="KWJ10" s="473"/>
      <c r="KWK10" s="473"/>
      <c r="KWL10" s="473"/>
      <c r="KWM10" s="473"/>
      <c r="KWN10" s="473"/>
      <c r="KWO10" s="473"/>
      <c r="KWP10" s="473"/>
      <c r="KWQ10" s="473"/>
      <c r="KWR10" s="473"/>
      <c r="KWS10" s="473"/>
      <c r="KWT10" s="473"/>
      <c r="KWU10" s="473"/>
      <c r="KWV10" s="473"/>
      <c r="KWW10" s="473"/>
      <c r="KWX10" s="473"/>
      <c r="KWY10" s="473"/>
      <c r="KWZ10" s="473"/>
      <c r="KXA10" s="473"/>
      <c r="KXB10" s="473"/>
      <c r="KXC10" s="473"/>
      <c r="KXD10" s="473"/>
      <c r="KXE10" s="473"/>
      <c r="KXF10" s="473"/>
      <c r="KXG10" s="473"/>
      <c r="KXH10" s="473"/>
      <c r="KXI10" s="473"/>
      <c r="KXJ10" s="473"/>
      <c r="KXK10" s="473"/>
      <c r="KXL10" s="473"/>
      <c r="KXM10" s="473"/>
      <c r="KXN10" s="473"/>
      <c r="KXO10" s="473"/>
      <c r="KXP10" s="473"/>
      <c r="KXQ10" s="473"/>
      <c r="KXR10" s="473"/>
      <c r="KXS10" s="473"/>
      <c r="KXT10" s="473"/>
      <c r="KXU10" s="473"/>
      <c r="KXV10" s="473"/>
      <c r="KXW10" s="473"/>
      <c r="KXX10" s="473"/>
      <c r="KXY10" s="473"/>
      <c r="KXZ10" s="473"/>
      <c r="KYA10" s="473"/>
      <c r="KYB10" s="473"/>
      <c r="KYC10" s="473"/>
      <c r="KYD10" s="473"/>
      <c r="KYE10" s="473"/>
      <c r="KYF10" s="473"/>
      <c r="KYG10" s="473"/>
      <c r="KYH10" s="473"/>
      <c r="KYI10" s="473"/>
      <c r="KYJ10" s="473"/>
      <c r="KYK10" s="473"/>
      <c r="KYL10" s="473"/>
      <c r="KYM10" s="473"/>
      <c r="KYN10" s="473"/>
      <c r="KYO10" s="473"/>
      <c r="KYP10" s="473"/>
      <c r="KYQ10" s="473"/>
      <c r="KYR10" s="473"/>
      <c r="KYS10" s="473"/>
      <c r="KYT10" s="473"/>
      <c r="KYU10" s="473"/>
      <c r="KYV10" s="473"/>
      <c r="KYW10" s="473"/>
      <c r="KYX10" s="473"/>
      <c r="KYY10" s="473"/>
      <c r="KYZ10" s="473"/>
      <c r="KZA10" s="473"/>
      <c r="KZB10" s="473"/>
      <c r="KZC10" s="473"/>
      <c r="KZD10" s="473"/>
      <c r="KZE10" s="473"/>
      <c r="KZF10" s="473"/>
      <c r="KZG10" s="473"/>
      <c r="KZH10" s="473"/>
      <c r="KZI10" s="473"/>
      <c r="KZJ10" s="473"/>
      <c r="KZK10" s="473"/>
      <c r="KZL10" s="473"/>
      <c r="KZM10" s="473"/>
      <c r="KZN10" s="473"/>
      <c r="KZO10" s="473"/>
      <c r="KZP10" s="473"/>
      <c r="KZQ10" s="473"/>
      <c r="KZR10" s="473"/>
      <c r="KZS10" s="473"/>
      <c r="KZT10" s="473"/>
      <c r="KZU10" s="473"/>
      <c r="KZV10" s="473"/>
      <c r="KZW10" s="473"/>
      <c r="KZX10" s="473"/>
      <c r="KZY10" s="473"/>
      <c r="KZZ10" s="473"/>
      <c r="LAA10" s="473"/>
      <c r="LAB10" s="473"/>
      <c r="LAC10" s="473"/>
      <c r="LAD10" s="473"/>
      <c r="LAE10" s="473"/>
      <c r="LAF10" s="473"/>
      <c r="LAG10" s="473"/>
      <c r="LAH10" s="473"/>
      <c r="LAI10" s="473"/>
      <c r="LAJ10" s="473"/>
      <c r="LAK10" s="473"/>
      <c r="LAL10" s="473"/>
      <c r="LAM10" s="473"/>
      <c r="LAN10" s="473"/>
      <c r="LAO10" s="473"/>
      <c r="LAP10" s="473"/>
      <c r="LAQ10" s="473"/>
      <c r="LAR10" s="473"/>
      <c r="LAS10" s="473"/>
      <c r="LAT10" s="473"/>
      <c r="LAU10" s="473"/>
      <c r="LAV10" s="473"/>
      <c r="LAW10" s="473"/>
      <c r="LAX10" s="473"/>
      <c r="LAY10" s="473"/>
      <c r="LAZ10" s="473"/>
      <c r="LBA10" s="473"/>
      <c r="LBB10" s="473"/>
      <c r="LBC10" s="473"/>
      <c r="LBD10" s="473"/>
      <c r="LBE10" s="473"/>
      <c r="LBF10" s="473"/>
      <c r="LBG10" s="473"/>
      <c r="LBH10" s="473"/>
      <c r="LBI10" s="473"/>
      <c r="LBJ10" s="473"/>
      <c r="LBK10" s="473"/>
      <c r="LBL10" s="473"/>
      <c r="LBM10" s="473"/>
      <c r="LBN10" s="473"/>
      <c r="LBO10" s="473"/>
      <c r="LBP10" s="473"/>
      <c r="LBQ10" s="473"/>
      <c r="LBR10" s="473"/>
      <c r="LBS10" s="473"/>
      <c r="LBT10" s="473"/>
      <c r="LBU10" s="473"/>
      <c r="LBV10" s="473"/>
      <c r="LBW10" s="473"/>
      <c r="LBX10" s="473"/>
      <c r="LBY10" s="473"/>
      <c r="LBZ10" s="473"/>
      <c r="LCA10" s="473"/>
      <c r="LCB10" s="473"/>
      <c r="LCC10" s="473"/>
      <c r="LCD10" s="473"/>
      <c r="LCE10" s="473"/>
      <c r="LCF10" s="473"/>
      <c r="LCG10" s="473"/>
      <c r="LCH10" s="473"/>
      <c r="LCI10" s="473"/>
      <c r="LCJ10" s="473"/>
      <c r="LCK10" s="473"/>
      <c r="LCL10" s="473"/>
      <c r="LCM10" s="473"/>
      <c r="LCN10" s="473"/>
      <c r="LCO10" s="473"/>
      <c r="LCP10" s="473"/>
      <c r="LCQ10" s="473"/>
      <c r="LCR10" s="473"/>
      <c r="LCS10" s="473"/>
      <c r="LCT10" s="473"/>
      <c r="LCU10" s="473"/>
      <c r="LCV10" s="473"/>
      <c r="LCW10" s="473"/>
      <c r="LCX10" s="473"/>
      <c r="LCY10" s="473"/>
      <c r="LCZ10" s="473"/>
      <c r="LDA10" s="473"/>
      <c r="LDB10" s="473"/>
      <c r="LDC10" s="473"/>
      <c r="LDD10" s="473"/>
      <c r="LDE10" s="473"/>
      <c r="LDF10" s="473"/>
      <c r="LDG10" s="473"/>
      <c r="LDH10" s="473"/>
      <c r="LDI10" s="473"/>
      <c r="LDJ10" s="473"/>
      <c r="LDK10" s="473"/>
      <c r="LDL10" s="473"/>
      <c r="LDM10" s="473"/>
      <c r="LDN10" s="473"/>
      <c r="LDO10" s="473"/>
      <c r="LDP10" s="473"/>
      <c r="LDQ10" s="473"/>
      <c r="LDR10" s="473"/>
      <c r="LDS10" s="473"/>
      <c r="LDT10" s="473"/>
      <c r="LDU10" s="473"/>
      <c r="LDV10" s="473"/>
      <c r="LDW10" s="473"/>
      <c r="LDX10" s="473"/>
      <c r="LDY10" s="473"/>
      <c r="LDZ10" s="473"/>
      <c r="LEA10" s="473"/>
      <c r="LEB10" s="473"/>
      <c r="LEC10" s="473"/>
      <c r="LED10" s="473"/>
      <c r="LEE10" s="473"/>
      <c r="LEF10" s="473"/>
      <c r="LEG10" s="473"/>
      <c r="LEH10" s="473"/>
      <c r="LEI10" s="473"/>
      <c r="LEJ10" s="473"/>
      <c r="LEK10" s="473"/>
      <c r="LEL10" s="473"/>
      <c r="LEM10" s="473"/>
      <c r="LEN10" s="473"/>
      <c r="LEO10" s="473"/>
      <c r="LEP10" s="473"/>
      <c r="LEQ10" s="473"/>
      <c r="LER10" s="473"/>
      <c r="LES10" s="473"/>
      <c r="LET10" s="473"/>
      <c r="LEU10" s="473"/>
      <c r="LEV10" s="473"/>
      <c r="LEW10" s="473"/>
      <c r="LEX10" s="473"/>
      <c r="LEY10" s="473"/>
      <c r="LEZ10" s="473"/>
      <c r="LFA10" s="473"/>
      <c r="LFB10" s="473"/>
      <c r="LFC10" s="473"/>
      <c r="LFD10" s="473"/>
      <c r="LFE10" s="473"/>
      <c r="LFF10" s="473"/>
      <c r="LFG10" s="473"/>
      <c r="LFH10" s="473"/>
      <c r="LFI10" s="473"/>
      <c r="LFJ10" s="473"/>
      <c r="LFK10" s="473"/>
      <c r="LFL10" s="473"/>
      <c r="LFM10" s="473"/>
      <c r="LFN10" s="473"/>
      <c r="LFO10" s="473"/>
      <c r="LFP10" s="473"/>
      <c r="LFQ10" s="473"/>
      <c r="LFR10" s="473"/>
      <c r="LFS10" s="473"/>
      <c r="LFT10" s="473"/>
      <c r="LFU10" s="473"/>
      <c r="LFV10" s="473"/>
      <c r="LFW10" s="473"/>
      <c r="LFX10" s="473"/>
      <c r="LFY10" s="473"/>
      <c r="LFZ10" s="473"/>
      <c r="LGA10" s="473"/>
      <c r="LGB10" s="473"/>
      <c r="LGC10" s="473"/>
      <c r="LGD10" s="473"/>
      <c r="LGE10" s="473"/>
      <c r="LGF10" s="473"/>
      <c r="LGG10" s="473"/>
      <c r="LGH10" s="473"/>
      <c r="LGI10" s="473"/>
      <c r="LGJ10" s="473"/>
      <c r="LGK10" s="473"/>
      <c r="LGL10" s="473"/>
      <c r="LGM10" s="473"/>
      <c r="LGN10" s="473"/>
      <c r="LGO10" s="473"/>
      <c r="LGP10" s="473"/>
      <c r="LGQ10" s="473"/>
      <c r="LGR10" s="473"/>
      <c r="LGS10" s="473"/>
      <c r="LGT10" s="473"/>
      <c r="LGU10" s="473"/>
      <c r="LGV10" s="473"/>
      <c r="LGW10" s="473"/>
      <c r="LGX10" s="473"/>
      <c r="LGY10" s="473"/>
      <c r="LGZ10" s="473"/>
      <c r="LHA10" s="473"/>
      <c r="LHB10" s="473"/>
      <c r="LHC10" s="473"/>
      <c r="LHD10" s="473"/>
      <c r="LHE10" s="473"/>
      <c r="LHF10" s="473"/>
      <c r="LHG10" s="473"/>
      <c r="LHH10" s="473"/>
      <c r="LHI10" s="473"/>
      <c r="LHJ10" s="473"/>
      <c r="LHK10" s="473"/>
      <c r="LHL10" s="473"/>
      <c r="LHM10" s="473"/>
      <c r="LHN10" s="473"/>
      <c r="LHO10" s="473"/>
      <c r="LHP10" s="473"/>
      <c r="LHQ10" s="473"/>
      <c r="LHR10" s="473"/>
      <c r="LHS10" s="473"/>
      <c r="LHT10" s="473"/>
      <c r="LHU10" s="473"/>
      <c r="LHV10" s="473"/>
      <c r="LHW10" s="473"/>
      <c r="LHX10" s="473"/>
      <c r="LHY10" s="473"/>
      <c r="LHZ10" s="473"/>
      <c r="LIA10" s="473"/>
      <c r="LIB10" s="473"/>
      <c r="LIC10" s="473"/>
      <c r="LID10" s="473"/>
      <c r="LIE10" s="473"/>
      <c r="LIF10" s="473"/>
      <c r="LIG10" s="473"/>
      <c r="LIH10" s="473"/>
      <c r="LII10" s="473"/>
      <c r="LIJ10" s="473"/>
      <c r="LIK10" s="473"/>
      <c r="LIL10" s="473"/>
      <c r="LIM10" s="473"/>
      <c r="LIN10" s="473"/>
      <c r="LIO10" s="473"/>
      <c r="LIP10" s="473"/>
      <c r="LIQ10" s="473"/>
      <c r="LIR10" s="473"/>
      <c r="LIS10" s="473"/>
      <c r="LIT10" s="473"/>
      <c r="LIU10" s="473"/>
      <c r="LIV10" s="473"/>
      <c r="LIW10" s="473"/>
      <c r="LIX10" s="473"/>
      <c r="LIY10" s="473"/>
      <c r="LIZ10" s="473"/>
      <c r="LJA10" s="473"/>
      <c r="LJB10" s="473"/>
      <c r="LJC10" s="473"/>
      <c r="LJD10" s="473"/>
      <c r="LJE10" s="473"/>
      <c r="LJF10" s="473"/>
      <c r="LJG10" s="473"/>
      <c r="LJH10" s="473"/>
      <c r="LJI10" s="473"/>
      <c r="LJJ10" s="473"/>
      <c r="LJK10" s="473"/>
      <c r="LJL10" s="473"/>
      <c r="LJM10" s="473"/>
      <c r="LJN10" s="473"/>
      <c r="LJO10" s="473"/>
      <c r="LJP10" s="473"/>
      <c r="LJQ10" s="473"/>
      <c r="LJR10" s="473"/>
      <c r="LJS10" s="473"/>
      <c r="LJT10" s="473"/>
      <c r="LJU10" s="473"/>
      <c r="LJV10" s="473"/>
      <c r="LJW10" s="473"/>
      <c r="LJX10" s="473"/>
      <c r="LJY10" s="473"/>
      <c r="LJZ10" s="473"/>
      <c r="LKA10" s="473"/>
      <c r="LKB10" s="473"/>
      <c r="LKC10" s="473"/>
      <c r="LKD10" s="473"/>
      <c r="LKE10" s="473"/>
      <c r="LKF10" s="473"/>
      <c r="LKG10" s="473"/>
      <c r="LKH10" s="473"/>
      <c r="LKI10" s="473"/>
      <c r="LKJ10" s="473"/>
      <c r="LKK10" s="473"/>
      <c r="LKL10" s="473"/>
      <c r="LKM10" s="473"/>
      <c r="LKN10" s="473"/>
      <c r="LKO10" s="473"/>
      <c r="LKP10" s="473"/>
      <c r="LKQ10" s="473"/>
      <c r="LKR10" s="473"/>
      <c r="LKS10" s="473"/>
      <c r="LKT10" s="473"/>
      <c r="LKU10" s="473"/>
      <c r="LKV10" s="473"/>
      <c r="LKW10" s="473"/>
      <c r="LKX10" s="473"/>
      <c r="LKY10" s="473"/>
      <c r="LKZ10" s="473"/>
      <c r="LLA10" s="473"/>
      <c r="LLB10" s="473"/>
      <c r="LLC10" s="473"/>
      <c r="LLD10" s="473"/>
      <c r="LLE10" s="473"/>
      <c r="LLF10" s="473"/>
      <c r="LLG10" s="473"/>
      <c r="LLH10" s="473"/>
      <c r="LLI10" s="473"/>
      <c r="LLJ10" s="473"/>
      <c r="LLK10" s="473"/>
      <c r="LLL10" s="473"/>
      <c r="LLM10" s="473"/>
      <c r="LLN10" s="473"/>
      <c r="LLO10" s="473"/>
      <c r="LLP10" s="473"/>
      <c r="LLQ10" s="473"/>
      <c r="LLR10" s="473"/>
      <c r="LLS10" s="473"/>
      <c r="LLT10" s="473"/>
      <c r="LLU10" s="473"/>
      <c r="LLV10" s="473"/>
      <c r="LLW10" s="473"/>
      <c r="LLX10" s="473"/>
      <c r="LLY10" s="473"/>
      <c r="LLZ10" s="473"/>
      <c r="LMA10" s="473"/>
      <c r="LMB10" s="473"/>
      <c r="LMC10" s="473"/>
      <c r="LMD10" s="473"/>
      <c r="LME10" s="473"/>
      <c r="LMF10" s="473"/>
      <c r="LMG10" s="473"/>
      <c r="LMH10" s="473"/>
      <c r="LMI10" s="473"/>
      <c r="LMJ10" s="473"/>
      <c r="LMK10" s="473"/>
      <c r="LML10" s="473"/>
      <c r="LMM10" s="473"/>
      <c r="LMN10" s="473"/>
      <c r="LMO10" s="473"/>
      <c r="LMP10" s="473"/>
      <c r="LMQ10" s="473"/>
      <c r="LMR10" s="473"/>
      <c r="LMS10" s="473"/>
      <c r="LMT10" s="473"/>
      <c r="LMU10" s="473"/>
      <c r="LMV10" s="473"/>
      <c r="LMW10" s="473"/>
      <c r="LMX10" s="473"/>
      <c r="LMY10" s="473"/>
      <c r="LMZ10" s="473"/>
      <c r="LNA10" s="473"/>
      <c r="LNB10" s="473"/>
      <c r="LNC10" s="473"/>
      <c r="LND10" s="473"/>
      <c r="LNE10" s="473"/>
      <c r="LNF10" s="473"/>
      <c r="LNG10" s="473"/>
      <c r="LNH10" s="473"/>
      <c r="LNI10" s="473"/>
      <c r="LNJ10" s="473"/>
      <c r="LNK10" s="473"/>
      <c r="LNL10" s="473"/>
      <c r="LNM10" s="473"/>
      <c r="LNN10" s="473"/>
      <c r="LNO10" s="473"/>
      <c r="LNP10" s="473"/>
      <c r="LNQ10" s="473"/>
      <c r="LNR10" s="473"/>
      <c r="LNS10" s="473"/>
      <c r="LNT10" s="473"/>
      <c r="LNU10" s="473"/>
      <c r="LNV10" s="473"/>
      <c r="LNW10" s="473"/>
      <c r="LNX10" s="473"/>
      <c r="LNY10" s="473"/>
      <c r="LNZ10" s="473"/>
      <c r="LOA10" s="473"/>
      <c r="LOB10" s="473"/>
      <c r="LOC10" s="473"/>
      <c r="LOD10" s="473"/>
      <c r="LOE10" s="473"/>
      <c r="LOF10" s="473"/>
      <c r="LOG10" s="473"/>
      <c r="LOH10" s="473"/>
      <c r="LOI10" s="473"/>
      <c r="LOJ10" s="473"/>
      <c r="LOK10" s="473"/>
      <c r="LOL10" s="473"/>
      <c r="LOM10" s="473"/>
      <c r="LON10" s="473"/>
      <c r="LOO10" s="473"/>
      <c r="LOP10" s="473"/>
      <c r="LOQ10" s="473"/>
      <c r="LOR10" s="473"/>
      <c r="LOS10" s="473"/>
      <c r="LOT10" s="473"/>
      <c r="LOU10" s="473"/>
      <c r="LOV10" s="473"/>
      <c r="LOW10" s="473"/>
      <c r="LOX10" s="473"/>
      <c r="LOY10" s="473"/>
      <c r="LOZ10" s="473"/>
      <c r="LPA10" s="473"/>
      <c r="LPB10" s="473"/>
      <c r="LPC10" s="473"/>
      <c r="LPD10" s="473"/>
      <c r="LPE10" s="473"/>
      <c r="LPF10" s="473"/>
      <c r="LPG10" s="473"/>
      <c r="LPH10" s="473"/>
      <c r="LPI10" s="473"/>
      <c r="LPJ10" s="473"/>
      <c r="LPK10" s="473"/>
      <c r="LPL10" s="473"/>
      <c r="LPM10" s="473"/>
      <c r="LPN10" s="473"/>
      <c r="LPO10" s="473"/>
      <c r="LPP10" s="473"/>
      <c r="LPQ10" s="473"/>
      <c r="LPR10" s="473"/>
      <c r="LPS10" s="473"/>
      <c r="LPT10" s="473"/>
      <c r="LPU10" s="473"/>
      <c r="LPV10" s="473"/>
      <c r="LPW10" s="473"/>
      <c r="LPX10" s="473"/>
      <c r="LPY10" s="473"/>
      <c r="LPZ10" s="473"/>
      <c r="LQA10" s="473"/>
      <c r="LQB10" s="473"/>
      <c r="LQC10" s="473"/>
      <c r="LQD10" s="473"/>
      <c r="LQE10" s="473"/>
      <c r="LQF10" s="473"/>
      <c r="LQG10" s="473"/>
      <c r="LQH10" s="473"/>
      <c r="LQI10" s="473"/>
      <c r="LQJ10" s="473"/>
      <c r="LQK10" s="473"/>
      <c r="LQL10" s="473"/>
      <c r="LQM10" s="473"/>
      <c r="LQN10" s="473"/>
      <c r="LQO10" s="473"/>
      <c r="LQP10" s="473"/>
      <c r="LQQ10" s="473"/>
      <c r="LQR10" s="473"/>
      <c r="LQS10" s="473"/>
      <c r="LQT10" s="473"/>
      <c r="LQU10" s="473"/>
      <c r="LQV10" s="473"/>
      <c r="LQW10" s="473"/>
      <c r="LQX10" s="473"/>
      <c r="LQY10" s="473"/>
      <c r="LQZ10" s="473"/>
      <c r="LRA10" s="473"/>
      <c r="LRB10" s="473"/>
      <c r="LRC10" s="473"/>
      <c r="LRD10" s="473"/>
      <c r="LRE10" s="473"/>
      <c r="LRF10" s="473"/>
      <c r="LRG10" s="473"/>
      <c r="LRH10" s="473"/>
      <c r="LRI10" s="473"/>
      <c r="LRJ10" s="473"/>
      <c r="LRK10" s="473"/>
      <c r="LRL10" s="473"/>
      <c r="LRM10" s="473"/>
      <c r="LRN10" s="473"/>
      <c r="LRO10" s="473"/>
      <c r="LRP10" s="473"/>
      <c r="LRQ10" s="473"/>
      <c r="LRR10" s="473"/>
      <c r="LRS10" s="473"/>
      <c r="LRT10" s="473"/>
      <c r="LRU10" s="473"/>
      <c r="LRV10" s="473"/>
      <c r="LRW10" s="473"/>
      <c r="LRX10" s="473"/>
      <c r="LRY10" s="473"/>
      <c r="LRZ10" s="473"/>
      <c r="LSA10" s="473"/>
      <c r="LSB10" s="473"/>
      <c r="LSC10" s="473"/>
      <c r="LSD10" s="473"/>
      <c r="LSE10" s="473"/>
      <c r="LSF10" s="473"/>
      <c r="LSG10" s="473"/>
      <c r="LSH10" s="473"/>
      <c r="LSI10" s="473"/>
      <c r="LSJ10" s="473"/>
      <c r="LSK10" s="473"/>
      <c r="LSL10" s="473"/>
      <c r="LSM10" s="473"/>
      <c r="LSN10" s="473"/>
      <c r="LSO10" s="473"/>
      <c r="LSP10" s="473"/>
      <c r="LSQ10" s="473"/>
      <c r="LSR10" s="473"/>
      <c r="LSS10" s="473"/>
      <c r="LST10" s="473"/>
      <c r="LSU10" s="473"/>
      <c r="LSV10" s="473"/>
      <c r="LSW10" s="473"/>
      <c r="LSX10" s="473"/>
      <c r="LSY10" s="473"/>
      <c r="LSZ10" s="473"/>
      <c r="LTA10" s="473"/>
      <c r="LTB10" s="473"/>
      <c r="LTC10" s="473"/>
      <c r="LTD10" s="473"/>
      <c r="LTE10" s="473"/>
      <c r="LTF10" s="473"/>
      <c r="LTG10" s="473"/>
      <c r="LTH10" s="473"/>
      <c r="LTI10" s="473"/>
      <c r="LTJ10" s="473"/>
      <c r="LTK10" s="473"/>
      <c r="LTL10" s="473"/>
      <c r="LTM10" s="473"/>
      <c r="LTN10" s="473"/>
      <c r="LTO10" s="473"/>
      <c r="LTP10" s="473"/>
      <c r="LTQ10" s="473"/>
      <c r="LTR10" s="473"/>
      <c r="LTS10" s="473"/>
      <c r="LTT10" s="473"/>
      <c r="LTU10" s="473"/>
      <c r="LTV10" s="473"/>
      <c r="LTW10" s="473"/>
      <c r="LTX10" s="473"/>
      <c r="LTY10" s="473"/>
      <c r="LTZ10" s="473"/>
      <c r="LUA10" s="473"/>
      <c r="LUB10" s="473"/>
      <c r="LUC10" s="473"/>
      <c r="LUD10" s="473"/>
      <c r="LUE10" s="473"/>
      <c r="LUF10" s="473"/>
      <c r="LUG10" s="473"/>
      <c r="LUH10" s="473"/>
      <c r="LUI10" s="473"/>
      <c r="LUJ10" s="473"/>
      <c r="LUK10" s="473"/>
      <c r="LUL10" s="473"/>
      <c r="LUM10" s="473"/>
      <c r="LUN10" s="473"/>
      <c r="LUO10" s="473"/>
      <c r="LUP10" s="473"/>
      <c r="LUQ10" s="473"/>
      <c r="LUR10" s="473"/>
      <c r="LUS10" s="473"/>
      <c r="LUT10" s="473"/>
      <c r="LUU10" s="473"/>
      <c r="LUV10" s="473"/>
      <c r="LUW10" s="473"/>
      <c r="LUX10" s="473"/>
      <c r="LUY10" s="473"/>
      <c r="LUZ10" s="473"/>
      <c r="LVA10" s="473"/>
      <c r="LVB10" s="473"/>
      <c r="LVC10" s="473"/>
      <c r="LVD10" s="473"/>
      <c r="LVE10" s="473"/>
      <c r="LVF10" s="473"/>
      <c r="LVG10" s="473"/>
      <c r="LVH10" s="473"/>
      <c r="LVI10" s="473"/>
      <c r="LVJ10" s="473"/>
      <c r="LVK10" s="473"/>
      <c r="LVL10" s="473"/>
      <c r="LVM10" s="473"/>
      <c r="LVN10" s="473"/>
      <c r="LVO10" s="473"/>
      <c r="LVP10" s="473"/>
      <c r="LVQ10" s="473"/>
      <c r="LVR10" s="473"/>
      <c r="LVS10" s="473"/>
      <c r="LVT10" s="473"/>
      <c r="LVU10" s="473"/>
      <c r="LVV10" s="473"/>
      <c r="LVW10" s="473"/>
      <c r="LVX10" s="473"/>
      <c r="LVY10" s="473"/>
      <c r="LVZ10" s="473"/>
      <c r="LWA10" s="473"/>
      <c r="LWB10" s="473"/>
      <c r="LWC10" s="473"/>
      <c r="LWD10" s="473"/>
      <c r="LWE10" s="473"/>
      <c r="LWF10" s="473"/>
      <c r="LWG10" s="473"/>
      <c r="LWH10" s="473"/>
      <c r="LWI10" s="473"/>
      <c r="LWJ10" s="473"/>
      <c r="LWK10" s="473"/>
      <c r="LWL10" s="473"/>
      <c r="LWM10" s="473"/>
      <c r="LWN10" s="473"/>
      <c r="LWO10" s="473"/>
      <c r="LWP10" s="473"/>
      <c r="LWQ10" s="473"/>
      <c r="LWR10" s="473"/>
      <c r="LWS10" s="473"/>
      <c r="LWT10" s="473"/>
      <c r="LWU10" s="473"/>
      <c r="LWV10" s="473"/>
      <c r="LWW10" s="473"/>
      <c r="LWX10" s="473"/>
      <c r="LWY10" s="473"/>
      <c r="LWZ10" s="473"/>
      <c r="LXA10" s="473"/>
      <c r="LXB10" s="473"/>
      <c r="LXC10" s="473"/>
      <c r="LXD10" s="473"/>
      <c r="LXE10" s="473"/>
      <c r="LXF10" s="473"/>
      <c r="LXG10" s="473"/>
      <c r="LXH10" s="473"/>
      <c r="LXI10" s="473"/>
      <c r="LXJ10" s="473"/>
      <c r="LXK10" s="473"/>
      <c r="LXL10" s="473"/>
      <c r="LXM10" s="473"/>
      <c r="LXN10" s="473"/>
      <c r="LXO10" s="473"/>
      <c r="LXP10" s="473"/>
      <c r="LXQ10" s="473"/>
      <c r="LXR10" s="473"/>
      <c r="LXS10" s="473"/>
      <c r="LXT10" s="473"/>
      <c r="LXU10" s="473"/>
      <c r="LXV10" s="473"/>
      <c r="LXW10" s="473"/>
      <c r="LXX10" s="473"/>
      <c r="LXY10" s="473"/>
      <c r="LXZ10" s="473"/>
      <c r="LYA10" s="473"/>
      <c r="LYB10" s="473"/>
      <c r="LYC10" s="473"/>
      <c r="LYD10" s="473"/>
      <c r="LYE10" s="473"/>
      <c r="LYF10" s="473"/>
      <c r="LYG10" s="473"/>
      <c r="LYH10" s="473"/>
      <c r="LYI10" s="473"/>
      <c r="LYJ10" s="473"/>
      <c r="LYK10" s="473"/>
      <c r="LYL10" s="473"/>
      <c r="LYM10" s="473"/>
      <c r="LYN10" s="473"/>
      <c r="LYO10" s="473"/>
      <c r="LYP10" s="473"/>
      <c r="LYQ10" s="473"/>
      <c r="LYR10" s="473"/>
      <c r="LYS10" s="473"/>
      <c r="LYT10" s="473"/>
      <c r="LYU10" s="473"/>
      <c r="LYV10" s="473"/>
      <c r="LYW10" s="473"/>
      <c r="LYX10" s="473"/>
      <c r="LYY10" s="473"/>
      <c r="LYZ10" s="473"/>
      <c r="LZA10" s="473"/>
      <c r="LZB10" s="473"/>
      <c r="LZC10" s="473"/>
      <c r="LZD10" s="473"/>
      <c r="LZE10" s="473"/>
      <c r="LZF10" s="473"/>
      <c r="LZG10" s="473"/>
      <c r="LZH10" s="473"/>
      <c r="LZI10" s="473"/>
      <c r="LZJ10" s="473"/>
      <c r="LZK10" s="473"/>
      <c r="LZL10" s="473"/>
      <c r="LZM10" s="473"/>
      <c r="LZN10" s="473"/>
      <c r="LZO10" s="473"/>
      <c r="LZP10" s="473"/>
      <c r="LZQ10" s="473"/>
      <c r="LZR10" s="473"/>
      <c r="LZS10" s="473"/>
      <c r="LZT10" s="473"/>
      <c r="LZU10" s="473"/>
      <c r="LZV10" s="473"/>
      <c r="LZW10" s="473"/>
      <c r="LZX10" s="473"/>
      <c r="LZY10" s="473"/>
      <c r="LZZ10" s="473"/>
      <c r="MAA10" s="473"/>
      <c r="MAB10" s="473"/>
      <c r="MAC10" s="473"/>
      <c r="MAD10" s="473"/>
      <c r="MAE10" s="473"/>
      <c r="MAF10" s="473"/>
      <c r="MAG10" s="473"/>
      <c r="MAH10" s="473"/>
      <c r="MAI10" s="473"/>
      <c r="MAJ10" s="473"/>
      <c r="MAK10" s="473"/>
      <c r="MAL10" s="473"/>
      <c r="MAM10" s="473"/>
      <c r="MAN10" s="473"/>
      <c r="MAO10" s="473"/>
      <c r="MAP10" s="473"/>
      <c r="MAQ10" s="473"/>
      <c r="MAR10" s="473"/>
      <c r="MAS10" s="473"/>
      <c r="MAT10" s="473"/>
      <c r="MAU10" s="473"/>
      <c r="MAV10" s="473"/>
      <c r="MAW10" s="473"/>
      <c r="MAX10" s="473"/>
      <c r="MAY10" s="473"/>
      <c r="MAZ10" s="473"/>
      <c r="MBA10" s="473"/>
      <c r="MBB10" s="473"/>
      <c r="MBC10" s="473"/>
      <c r="MBD10" s="473"/>
      <c r="MBE10" s="473"/>
      <c r="MBF10" s="473"/>
      <c r="MBG10" s="473"/>
      <c r="MBH10" s="473"/>
      <c r="MBI10" s="473"/>
      <c r="MBJ10" s="473"/>
      <c r="MBK10" s="473"/>
      <c r="MBL10" s="473"/>
      <c r="MBM10" s="473"/>
      <c r="MBN10" s="473"/>
      <c r="MBO10" s="473"/>
      <c r="MBP10" s="473"/>
      <c r="MBQ10" s="473"/>
      <c r="MBR10" s="473"/>
      <c r="MBS10" s="473"/>
      <c r="MBT10" s="473"/>
      <c r="MBU10" s="473"/>
      <c r="MBV10" s="473"/>
      <c r="MBW10" s="473"/>
      <c r="MBX10" s="473"/>
      <c r="MBY10" s="473"/>
      <c r="MBZ10" s="473"/>
      <c r="MCA10" s="473"/>
      <c r="MCB10" s="473"/>
      <c r="MCC10" s="473"/>
      <c r="MCD10" s="473"/>
      <c r="MCE10" s="473"/>
      <c r="MCF10" s="473"/>
      <c r="MCG10" s="473"/>
      <c r="MCH10" s="473"/>
      <c r="MCI10" s="473"/>
      <c r="MCJ10" s="473"/>
      <c r="MCK10" s="473"/>
      <c r="MCL10" s="473"/>
      <c r="MCM10" s="473"/>
      <c r="MCN10" s="473"/>
      <c r="MCO10" s="473"/>
      <c r="MCP10" s="473"/>
      <c r="MCQ10" s="473"/>
      <c r="MCR10" s="473"/>
      <c r="MCS10" s="473"/>
      <c r="MCT10" s="473"/>
      <c r="MCU10" s="473"/>
      <c r="MCV10" s="473"/>
      <c r="MCW10" s="473"/>
      <c r="MCX10" s="473"/>
      <c r="MCY10" s="473"/>
      <c r="MCZ10" s="473"/>
      <c r="MDA10" s="473"/>
      <c r="MDB10" s="473"/>
      <c r="MDC10" s="473"/>
      <c r="MDD10" s="473"/>
      <c r="MDE10" s="473"/>
      <c r="MDF10" s="473"/>
      <c r="MDG10" s="473"/>
      <c r="MDH10" s="473"/>
      <c r="MDI10" s="473"/>
      <c r="MDJ10" s="473"/>
      <c r="MDK10" s="473"/>
      <c r="MDL10" s="473"/>
      <c r="MDM10" s="473"/>
      <c r="MDN10" s="473"/>
      <c r="MDO10" s="473"/>
      <c r="MDP10" s="473"/>
      <c r="MDQ10" s="473"/>
      <c r="MDR10" s="473"/>
      <c r="MDS10" s="473"/>
      <c r="MDT10" s="473"/>
      <c r="MDU10" s="473"/>
      <c r="MDV10" s="473"/>
      <c r="MDW10" s="473"/>
      <c r="MDX10" s="473"/>
      <c r="MDY10" s="473"/>
      <c r="MDZ10" s="473"/>
      <c r="MEA10" s="473"/>
      <c r="MEB10" s="473"/>
      <c r="MEC10" s="473"/>
      <c r="MED10" s="473"/>
      <c r="MEE10" s="473"/>
      <c r="MEF10" s="473"/>
      <c r="MEG10" s="473"/>
      <c r="MEH10" s="473"/>
      <c r="MEI10" s="473"/>
      <c r="MEJ10" s="473"/>
      <c r="MEK10" s="473"/>
      <c r="MEL10" s="473"/>
      <c r="MEM10" s="473"/>
      <c r="MEN10" s="473"/>
      <c r="MEO10" s="473"/>
      <c r="MEP10" s="473"/>
      <c r="MEQ10" s="473"/>
      <c r="MER10" s="473"/>
      <c r="MES10" s="473"/>
      <c r="MET10" s="473"/>
      <c r="MEU10" s="473"/>
      <c r="MEV10" s="473"/>
      <c r="MEW10" s="473"/>
      <c r="MEX10" s="473"/>
      <c r="MEY10" s="473"/>
      <c r="MEZ10" s="473"/>
      <c r="MFA10" s="473"/>
      <c r="MFB10" s="473"/>
      <c r="MFC10" s="473"/>
      <c r="MFD10" s="473"/>
      <c r="MFE10" s="473"/>
      <c r="MFF10" s="473"/>
      <c r="MFG10" s="473"/>
      <c r="MFH10" s="473"/>
      <c r="MFI10" s="473"/>
      <c r="MFJ10" s="473"/>
      <c r="MFK10" s="473"/>
      <c r="MFL10" s="473"/>
      <c r="MFM10" s="473"/>
      <c r="MFN10" s="473"/>
      <c r="MFO10" s="473"/>
      <c r="MFP10" s="473"/>
      <c r="MFQ10" s="473"/>
      <c r="MFR10" s="473"/>
      <c r="MFS10" s="473"/>
      <c r="MFT10" s="473"/>
      <c r="MFU10" s="473"/>
      <c r="MFV10" s="473"/>
      <c r="MFW10" s="473"/>
      <c r="MFX10" s="473"/>
      <c r="MFY10" s="473"/>
      <c r="MFZ10" s="473"/>
      <c r="MGA10" s="473"/>
      <c r="MGB10" s="473"/>
      <c r="MGC10" s="473"/>
      <c r="MGD10" s="473"/>
      <c r="MGE10" s="473"/>
      <c r="MGF10" s="473"/>
      <c r="MGG10" s="473"/>
      <c r="MGH10" s="473"/>
      <c r="MGI10" s="473"/>
      <c r="MGJ10" s="473"/>
      <c r="MGK10" s="473"/>
      <c r="MGL10" s="473"/>
      <c r="MGM10" s="473"/>
      <c r="MGN10" s="473"/>
      <c r="MGO10" s="473"/>
      <c r="MGP10" s="473"/>
      <c r="MGQ10" s="473"/>
      <c r="MGR10" s="473"/>
      <c r="MGS10" s="473"/>
      <c r="MGT10" s="473"/>
      <c r="MGU10" s="473"/>
      <c r="MGV10" s="473"/>
      <c r="MGW10" s="473"/>
      <c r="MGX10" s="473"/>
      <c r="MGY10" s="473"/>
      <c r="MGZ10" s="473"/>
      <c r="MHA10" s="473"/>
      <c r="MHB10" s="473"/>
      <c r="MHC10" s="473"/>
      <c r="MHD10" s="473"/>
      <c r="MHE10" s="473"/>
      <c r="MHF10" s="473"/>
      <c r="MHG10" s="473"/>
      <c r="MHH10" s="473"/>
      <c r="MHI10" s="473"/>
      <c r="MHJ10" s="473"/>
      <c r="MHK10" s="473"/>
      <c r="MHL10" s="473"/>
      <c r="MHM10" s="473"/>
      <c r="MHN10" s="473"/>
      <c r="MHO10" s="473"/>
      <c r="MHP10" s="473"/>
      <c r="MHQ10" s="473"/>
      <c r="MHR10" s="473"/>
      <c r="MHS10" s="473"/>
      <c r="MHT10" s="473"/>
      <c r="MHU10" s="473"/>
      <c r="MHV10" s="473"/>
      <c r="MHW10" s="473"/>
      <c r="MHX10" s="473"/>
      <c r="MHY10" s="473"/>
      <c r="MHZ10" s="473"/>
      <c r="MIA10" s="473"/>
      <c r="MIB10" s="473"/>
      <c r="MIC10" s="473"/>
      <c r="MID10" s="473"/>
      <c r="MIE10" s="473"/>
      <c r="MIF10" s="473"/>
      <c r="MIG10" s="473"/>
      <c r="MIH10" s="473"/>
      <c r="MII10" s="473"/>
      <c r="MIJ10" s="473"/>
      <c r="MIK10" s="473"/>
      <c r="MIL10" s="473"/>
      <c r="MIM10" s="473"/>
      <c r="MIN10" s="473"/>
      <c r="MIO10" s="473"/>
      <c r="MIP10" s="473"/>
      <c r="MIQ10" s="473"/>
      <c r="MIR10" s="473"/>
      <c r="MIS10" s="473"/>
      <c r="MIT10" s="473"/>
      <c r="MIU10" s="473"/>
      <c r="MIV10" s="473"/>
      <c r="MIW10" s="473"/>
      <c r="MIX10" s="473"/>
      <c r="MIY10" s="473"/>
      <c r="MIZ10" s="473"/>
      <c r="MJA10" s="473"/>
      <c r="MJB10" s="473"/>
      <c r="MJC10" s="473"/>
      <c r="MJD10" s="473"/>
      <c r="MJE10" s="473"/>
      <c r="MJF10" s="473"/>
      <c r="MJG10" s="473"/>
      <c r="MJH10" s="473"/>
      <c r="MJI10" s="473"/>
      <c r="MJJ10" s="473"/>
      <c r="MJK10" s="473"/>
      <c r="MJL10" s="473"/>
      <c r="MJM10" s="473"/>
      <c r="MJN10" s="473"/>
      <c r="MJO10" s="473"/>
      <c r="MJP10" s="473"/>
      <c r="MJQ10" s="473"/>
      <c r="MJR10" s="473"/>
      <c r="MJS10" s="473"/>
      <c r="MJT10" s="473"/>
      <c r="MJU10" s="473"/>
      <c r="MJV10" s="473"/>
      <c r="MJW10" s="473"/>
      <c r="MJX10" s="473"/>
      <c r="MJY10" s="473"/>
      <c r="MJZ10" s="473"/>
      <c r="MKA10" s="473"/>
      <c r="MKB10" s="473"/>
      <c r="MKC10" s="473"/>
      <c r="MKD10" s="473"/>
      <c r="MKE10" s="473"/>
      <c r="MKF10" s="473"/>
      <c r="MKG10" s="473"/>
      <c r="MKH10" s="473"/>
      <c r="MKI10" s="473"/>
      <c r="MKJ10" s="473"/>
      <c r="MKK10" s="473"/>
      <c r="MKL10" s="473"/>
      <c r="MKM10" s="473"/>
      <c r="MKN10" s="473"/>
      <c r="MKO10" s="473"/>
      <c r="MKP10" s="473"/>
      <c r="MKQ10" s="473"/>
      <c r="MKR10" s="473"/>
      <c r="MKS10" s="473"/>
      <c r="MKT10" s="473"/>
      <c r="MKU10" s="473"/>
      <c r="MKV10" s="473"/>
      <c r="MKW10" s="473"/>
      <c r="MKX10" s="473"/>
      <c r="MKY10" s="473"/>
      <c r="MKZ10" s="473"/>
      <c r="MLA10" s="473"/>
      <c r="MLB10" s="473"/>
      <c r="MLC10" s="473"/>
      <c r="MLD10" s="473"/>
      <c r="MLE10" s="473"/>
      <c r="MLF10" s="473"/>
      <c r="MLG10" s="473"/>
      <c r="MLH10" s="473"/>
      <c r="MLI10" s="473"/>
      <c r="MLJ10" s="473"/>
      <c r="MLK10" s="473"/>
      <c r="MLL10" s="473"/>
      <c r="MLM10" s="473"/>
      <c r="MLN10" s="473"/>
      <c r="MLO10" s="473"/>
      <c r="MLP10" s="473"/>
      <c r="MLQ10" s="473"/>
      <c r="MLR10" s="473"/>
      <c r="MLS10" s="473"/>
      <c r="MLT10" s="473"/>
      <c r="MLU10" s="473"/>
      <c r="MLV10" s="473"/>
      <c r="MLW10" s="473"/>
      <c r="MLX10" s="473"/>
      <c r="MLY10" s="473"/>
      <c r="MLZ10" s="473"/>
      <c r="MMA10" s="473"/>
      <c r="MMB10" s="473"/>
      <c r="MMC10" s="473"/>
      <c r="MMD10" s="473"/>
      <c r="MME10" s="473"/>
      <c r="MMF10" s="473"/>
      <c r="MMG10" s="473"/>
      <c r="MMH10" s="473"/>
      <c r="MMI10" s="473"/>
      <c r="MMJ10" s="473"/>
      <c r="MMK10" s="473"/>
      <c r="MML10" s="473"/>
      <c r="MMM10" s="473"/>
      <c r="MMN10" s="473"/>
      <c r="MMO10" s="473"/>
      <c r="MMP10" s="473"/>
      <c r="MMQ10" s="473"/>
      <c r="MMR10" s="473"/>
      <c r="MMS10" s="473"/>
      <c r="MMT10" s="473"/>
      <c r="MMU10" s="473"/>
      <c r="MMV10" s="473"/>
      <c r="MMW10" s="473"/>
      <c r="MMX10" s="473"/>
      <c r="MMY10" s="473"/>
      <c r="MMZ10" s="473"/>
      <c r="MNA10" s="473"/>
      <c r="MNB10" s="473"/>
      <c r="MNC10" s="473"/>
      <c r="MND10" s="473"/>
      <c r="MNE10" s="473"/>
      <c r="MNF10" s="473"/>
      <c r="MNG10" s="473"/>
      <c r="MNH10" s="473"/>
      <c r="MNI10" s="473"/>
      <c r="MNJ10" s="473"/>
      <c r="MNK10" s="473"/>
      <c r="MNL10" s="473"/>
      <c r="MNM10" s="473"/>
      <c r="MNN10" s="473"/>
      <c r="MNO10" s="473"/>
      <c r="MNP10" s="473"/>
      <c r="MNQ10" s="473"/>
      <c r="MNR10" s="473"/>
      <c r="MNS10" s="473"/>
      <c r="MNT10" s="473"/>
      <c r="MNU10" s="473"/>
      <c r="MNV10" s="473"/>
      <c r="MNW10" s="473"/>
      <c r="MNX10" s="473"/>
      <c r="MNY10" s="473"/>
      <c r="MNZ10" s="473"/>
      <c r="MOA10" s="473"/>
      <c r="MOB10" s="473"/>
      <c r="MOC10" s="473"/>
      <c r="MOD10" s="473"/>
      <c r="MOE10" s="473"/>
      <c r="MOF10" s="473"/>
      <c r="MOG10" s="473"/>
      <c r="MOH10" s="473"/>
      <c r="MOI10" s="473"/>
      <c r="MOJ10" s="473"/>
      <c r="MOK10" s="473"/>
      <c r="MOL10" s="473"/>
      <c r="MOM10" s="473"/>
      <c r="MON10" s="473"/>
      <c r="MOO10" s="473"/>
      <c r="MOP10" s="473"/>
      <c r="MOQ10" s="473"/>
      <c r="MOR10" s="473"/>
      <c r="MOS10" s="473"/>
      <c r="MOT10" s="473"/>
      <c r="MOU10" s="473"/>
      <c r="MOV10" s="473"/>
      <c r="MOW10" s="473"/>
      <c r="MOX10" s="473"/>
      <c r="MOY10" s="473"/>
      <c r="MOZ10" s="473"/>
      <c r="MPA10" s="473"/>
      <c r="MPB10" s="473"/>
      <c r="MPC10" s="473"/>
      <c r="MPD10" s="473"/>
      <c r="MPE10" s="473"/>
      <c r="MPF10" s="473"/>
      <c r="MPG10" s="473"/>
      <c r="MPH10" s="473"/>
      <c r="MPI10" s="473"/>
      <c r="MPJ10" s="473"/>
      <c r="MPK10" s="473"/>
      <c r="MPL10" s="473"/>
      <c r="MPM10" s="473"/>
      <c r="MPN10" s="473"/>
      <c r="MPO10" s="473"/>
      <c r="MPP10" s="473"/>
      <c r="MPQ10" s="473"/>
      <c r="MPR10" s="473"/>
      <c r="MPS10" s="473"/>
      <c r="MPT10" s="473"/>
      <c r="MPU10" s="473"/>
      <c r="MPV10" s="473"/>
      <c r="MPW10" s="473"/>
      <c r="MPX10" s="473"/>
      <c r="MPY10" s="473"/>
      <c r="MPZ10" s="473"/>
      <c r="MQA10" s="473"/>
      <c r="MQB10" s="473"/>
      <c r="MQC10" s="473"/>
      <c r="MQD10" s="473"/>
      <c r="MQE10" s="473"/>
      <c r="MQF10" s="473"/>
      <c r="MQG10" s="473"/>
      <c r="MQH10" s="473"/>
      <c r="MQI10" s="473"/>
      <c r="MQJ10" s="473"/>
      <c r="MQK10" s="473"/>
      <c r="MQL10" s="473"/>
      <c r="MQM10" s="473"/>
      <c r="MQN10" s="473"/>
      <c r="MQO10" s="473"/>
      <c r="MQP10" s="473"/>
      <c r="MQQ10" s="473"/>
      <c r="MQR10" s="473"/>
      <c r="MQS10" s="473"/>
      <c r="MQT10" s="473"/>
      <c r="MQU10" s="473"/>
      <c r="MQV10" s="473"/>
      <c r="MQW10" s="473"/>
      <c r="MQX10" s="473"/>
      <c r="MQY10" s="473"/>
      <c r="MQZ10" s="473"/>
      <c r="MRA10" s="473"/>
      <c r="MRB10" s="473"/>
      <c r="MRC10" s="473"/>
      <c r="MRD10" s="473"/>
      <c r="MRE10" s="473"/>
      <c r="MRF10" s="473"/>
      <c r="MRG10" s="473"/>
      <c r="MRH10" s="473"/>
      <c r="MRI10" s="473"/>
      <c r="MRJ10" s="473"/>
      <c r="MRK10" s="473"/>
      <c r="MRL10" s="473"/>
      <c r="MRM10" s="473"/>
      <c r="MRN10" s="473"/>
      <c r="MRO10" s="473"/>
      <c r="MRP10" s="473"/>
      <c r="MRQ10" s="473"/>
      <c r="MRR10" s="473"/>
      <c r="MRS10" s="473"/>
      <c r="MRT10" s="473"/>
      <c r="MRU10" s="473"/>
      <c r="MRV10" s="473"/>
      <c r="MRW10" s="473"/>
      <c r="MRX10" s="473"/>
      <c r="MRY10" s="473"/>
      <c r="MRZ10" s="473"/>
      <c r="MSA10" s="473"/>
      <c r="MSB10" s="473"/>
      <c r="MSC10" s="473"/>
      <c r="MSD10" s="473"/>
      <c r="MSE10" s="473"/>
      <c r="MSF10" s="473"/>
      <c r="MSG10" s="473"/>
      <c r="MSH10" s="473"/>
      <c r="MSI10" s="473"/>
      <c r="MSJ10" s="473"/>
      <c r="MSK10" s="473"/>
      <c r="MSL10" s="473"/>
      <c r="MSM10" s="473"/>
      <c r="MSN10" s="473"/>
      <c r="MSO10" s="473"/>
      <c r="MSP10" s="473"/>
      <c r="MSQ10" s="473"/>
      <c r="MSR10" s="473"/>
      <c r="MSS10" s="473"/>
      <c r="MST10" s="473"/>
      <c r="MSU10" s="473"/>
      <c r="MSV10" s="473"/>
      <c r="MSW10" s="473"/>
      <c r="MSX10" s="473"/>
      <c r="MSY10" s="473"/>
      <c r="MSZ10" s="473"/>
      <c r="MTA10" s="473"/>
      <c r="MTB10" s="473"/>
      <c r="MTC10" s="473"/>
      <c r="MTD10" s="473"/>
      <c r="MTE10" s="473"/>
      <c r="MTF10" s="473"/>
      <c r="MTG10" s="473"/>
      <c r="MTH10" s="473"/>
      <c r="MTI10" s="473"/>
      <c r="MTJ10" s="473"/>
      <c r="MTK10" s="473"/>
      <c r="MTL10" s="473"/>
      <c r="MTM10" s="473"/>
      <c r="MTN10" s="473"/>
      <c r="MTO10" s="473"/>
      <c r="MTP10" s="473"/>
      <c r="MTQ10" s="473"/>
      <c r="MTR10" s="473"/>
      <c r="MTS10" s="473"/>
      <c r="MTT10" s="473"/>
      <c r="MTU10" s="473"/>
      <c r="MTV10" s="473"/>
      <c r="MTW10" s="473"/>
      <c r="MTX10" s="473"/>
      <c r="MTY10" s="473"/>
      <c r="MTZ10" s="473"/>
      <c r="MUA10" s="473"/>
      <c r="MUB10" s="473"/>
      <c r="MUC10" s="473"/>
      <c r="MUD10" s="473"/>
      <c r="MUE10" s="473"/>
      <c r="MUF10" s="473"/>
      <c r="MUG10" s="473"/>
      <c r="MUH10" s="473"/>
      <c r="MUI10" s="473"/>
      <c r="MUJ10" s="473"/>
      <c r="MUK10" s="473"/>
      <c r="MUL10" s="473"/>
      <c r="MUM10" s="473"/>
      <c r="MUN10" s="473"/>
      <c r="MUO10" s="473"/>
      <c r="MUP10" s="473"/>
      <c r="MUQ10" s="473"/>
      <c r="MUR10" s="473"/>
      <c r="MUS10" s="473"/>
      <c r="MUT10" s="473"/>
      <c r="MUU10" s="473"/>
      <c r="MUV10" s="473"/>
      <c r="MUW10" s="473"/>
      <c r="MUX10" s="473"/>
      <c r="MUY10" s="473"/>
      <c r="MUZ10" s="473"/>
      <c r="MVA10" s="473"/>
      <c r="MVB10" s="473"/>
      <c r="MVC10" s="473"/>
      <c r="MVD10" s="473"/>
      <c r="MVE10" s="473"/>
      <c r="MVF10" s="473"/>
      <c r="MVG10" s="473"/>
      <c r="MVH10" s="473"/>
      <c r="MVI10" s="473"/>
      <c r="MVJ10" s="473"/>
      <c r="MVK10" s="473"/>
      <c r="MVL10" s="473"/>
      <c r="MVM10" s="473"/>
      <c r="MVN10" s="473"/>
      <c r="MVO10" s="473"/>
      <c r="MVP10" s="473"/>
      <c r="MVQ10" s="473"/>
      <c r="MVR10" s="473"/>
      <c r="MVS10" s="473"/>
      <c r="MVT10" s="473"/>
      <c r="MVU10" s="473"/>
      <c r="MVV10" s="473"/>
      <c r="MVW10" s="473"/>
      <c r="MVX10" s="473"/>
      <c r="MVY10" s="473"/>
      <c r="MVZ10" s="473"/>
      <c r="MWA10" s="473"/>
      <c r="MWB10" s="473"/>
      <c r="MWC10" s="473"/>
      <c r="MWD10" s="473"/>
      <c r="MWE10" s="473"/>
      <c r="MWF10" s="473"/>
      <c r="MWG10" s="473"/>
      <c r="MWH10" s="473"/>
      <c r="MWI10" s="473"/>
      <c r="MWJ10" s="473"/>
      <c r="MWK10" s="473"/>
      <c r="MWL10" s="473"/>
      <c r="MWM10" s="473"/>
      <c r="MWN10" s="473"/>
      <c r="MWO10" s="473"/>
      <c r="MWP10" s="473"/>
      <c r="MWQ10" s="473"/>
      <c r="MWR10" s="473"/>
      <c r="MWS10" s="473"/>
      <c r="MWT10" s="473"/>
      <c r="MWU10" s="473"/>
      <c r="MWV10" s="473"/>
      <c r="MWW10" s="473"/>
      <c r="MWX10" s="473"/>
      <c r="MWY10" s="473"/>
      <c r="MWZ10" s="473"/>
      <c r="MXA10" s="473"/>
      <c r="MXB10" s="473"/>
      <c r="MXC10" s="473"/>
      <c r="MXD10" s="473"/>
      <c r="MXE10" s="473"/>
      <c r="MXF10" s="473"/>
      <c r="MXG10" s="473"/>
      <c r="MXH10" s="473"/>
      <c r="MXI10" s="473"/>
      <c r="MXJ10" s="473"/>
      <c r="MXK10" s="473"/>
      <c r="MXL10" s="473"/>
      <c r="MXM10" s="473"/>
      <c r="MXN10" s="473"/>
      <c r="MXO10" s="473"/>
      <c r="MXP10" s="473"/>
      <c r="MXQ10" s="473"/>
      <c r="MXR10" s="473"/>
      <c r="MXS10" s="473"/>
      <c r="MXT10" s="473"/>
      <c r="MXU10" s="473"/>
      <c r="MXV10" s="473"/>
      <c r="MXW10" s="473"/>
      <c r="MXX10" s="473"/>
      <c r="MXY10" s="473"/>
      <c r="MXZ10" s="473"/>
      <c r="MYA10" s="473"/>
      <c r="MYB10" s="473"/>
      <c r="MYC10" s="473"/>
      <c r="MYD10" s="473"/>
      <c r="MYE10" s="473"/>
      <c r="MYF10" s="473"/>
      <c r="MYG10" s="473"/>
      <c r="MYH10" s="473"/>
      <c r="MYI10" s="473"/>
      <c r="MYJ10" s="473"/>
      <c r="MYK10" s="473"/>
      <c r="MYL10" s="473"/>
      <c r="MYM10" s="473"/>
      <c r="MYN10" s="473"/>
      <c r="MYO10" s="473"/>
      <c r="MYP10" s="473"/>
      <c r="MYQ10" s="473"/>
      <c r="MYR10" s="473"/>
      <c r="MYS10" s="473"/>
      <c r="MYT10" s="473"/>
      <c r="MYU10" s="473"/>
      <c r="MYV10" s="473"/>
      <c r="MYW10" s="473"/>
      <c r="MYX10" s="473"/>
      <c r="MYY10" s="473"/>
      <c r="MYZ10" s="473"/>
      <c r="MZA10" s="473"/>
      <c r="MZB10" s="473"/>
      <c r="MZC10" s="473"/>
      <c r="MZD10" s="473"/>
      <c r="MZE10" s="473"/>
      <c r="MZF10" s="473"/>
      <c r="MZG10" s="473"/>
      <c r="MZH10" s="473"/>
      <c r="MZI10" s="473"/>
      <c r="MZJ10" s="473"/>
      <c r="MZK10" s="473"/>
      <c r="MZL10" s="473"/>
      <c r="MZM10" s="473"/>
      <c r="MZN10" s="473"/>
      <c r="MZO10" s="473"/>
      <c r="MZP10" s="473"/>
      <c r="MZQ10" s="473"/>
      <c r="MZR10" s="473"/>
      <c r="MZS10" s="473"/>
      <c r="MZT10" s="473"/>
      <c r="MZU10" s="473"/>
      <c r="MZV10" s="473"/>
      <c r="MZW10" s="473"/>
      <c r="MZX10" s="473"/>
      <c r="MZY10" s="473"/>
      <c r="MZZ10" s="473"/>
      <c r="NAA10" s="473"/>
      <c r="NAB10" s="473"/>
      <c r="NAC10" s="473"/>
      <c r="NAD10" s="473"/>
      <c r="NAE10" s="473"/>
      <c r="NAF10" s="473"/>
      <c r="NAG10" s="473"/>
      <c r="NAH10" s="473"/>
      <c r="NAI10" s="473"/>
      <c r="NAJ10" s="473"/>
      <c r="NAK10" s="473"/>
      <c r="NAL10" s="473"/>
      <c r="NAM10" s="473"/>
      <c r="NAN10" s="473"/>
      <c r="NAO10" s="473"/>
      <c r="NAP10" s="473"/>
      <c r="NAQ10" s="473"/>
      <c r="NAR10" s="473"/>
      <c r="NAS10" s="473"/>
      <c r="NAT10" s="473"/>
      <c r="NAU10" s="473"/>
      <c r="NAV10" s="473"/>
      <c r="NAW10" s="473"/>
      <c r="NAX10" s="473"/>
      <c r="NAY10" s="473"/>
      <c r="NAZ10" s="473"/>
      <c r="NBA10" s="473"/>
      <c r="NBB10" s="473"/>
      <c r="NBC10" s="473"/>
      <c r="NBD10" s="473"/>
      <c r="NBE10" s="473"/>
      <c r="NBF10" s="473"/>
      <c r="NBG10" s="473"/>
      <c r="NBH10" s="473"/>
      <c r="NBI10" s="473"/>
      <c r="NBJ10" s="473"/>
      <c r="NBK10" s="473"/>
      <c r="NBL10" s="473"/>
      <c r="NBM10" s="473"/>
      <c r="NBN10" s="473"/>
      <c r="NBO10" s="473"/>
      <c r="NBP10" s="473"/>
      <c r="NBQ10" s="473"/>
      <c r="NBR10" s="473"/>
      <c r="NBS10" s="473"/>
      <c r="NBT10" s="473"/>
      <c r="NBU10" s="473"/>
      <c r="NBV10" s="473"/>
      <c r="NBW10" s="473"/>
      <c r="NBX10" s="473"/>
      <c r="NBY10" s="473"/>
      <c r="NBZ10" s="473"/>
      <c r="NCA10" s="473"/>
      <c r="NCB10" s="473"/>
      <c r="NCC10" s="473"/>
      <c r="NCD10" s="473"/>
      <c r="NCE10" s="473"/>
      <c r="NCF10" s="473"/>
      <c r="NCG10" s="473"/>
      <c r="NCH10" s="473"/>
      <c r="NCI10" s="473"/>
      <c r="NCJ10" s="473"/>
      <c r="NCK10" s="473"/>
      <c r="NCL10" s="473"/>
      <c r="NCM10" s="473"/>
      <c r="NCN10" s="473"/>
      <c r="NCO10" s="473"/>
      <c r="NCP10" s="473"/>
      <c r="NCQ10" s="473"/>
      <c r="NCR10" s="473"/>
      <c r="NCS10" s="473"/>
      <c r="NCT10" s="473"/>
      <c r="NCU10" s="473"/>
      <c r="NCV10" s="473"/>
      <c r="NCW10" s="473"/>
      <c r="NCX10" s="473"/>
      <c r="NCY10" s="473"/>
      <c r="NCZ10" s="473"/>
      <c r="NDA10" s="473"/>
      <c r="NDB10" s="473"/>
      <c r="NDC10" s="473"/>
      <c r="NDD10" s="473"/>
      <c r="NDE10" s="473"/>
      <c r="NDF10" s="473"/>
      <c r="NDG10" s="473"/>
      <c r="NDH10" s="473"/>
      <c r="NDI10" s="473"/>
      <c r="NDJ10" s="473"/>
      <c r="NDK10" s="473"/>
      <c r="NDL10" s="473"/>
      <c r="NDM10" s="473"/>
      <c r="NDN10" s="473"/>
      <c r="NDO10" s="473"/>
      <c r="NDP10" s="473"/>
      <c r="NDQ10" s="473"/>
      <c r="NDR10" s="473"/>
      <c r="NDS10" s="473"/>
      <c r="NDT10" s="473"/>
      <c r="NDU10" s="473"/>
      <c r="NDV10" s="473"/>
      <c r="NDW10" s="473"/>
      <c r="NDX10" s="473"/>
      <c r="NDY10" s="473"/>
      <c r="NDZ10" s="473"/>
      <c r="NEA10" s="473"/>
      <c r="NEB10" s="473"/>
      <c r="NEC10" s="473"/>
      <c r="NED10" s="473"/>
      <c r="NEE10" s="473"/>
      <c r="NEF10" s="473"/>
      <c r="NEG10" s="473"/>
      <c r="NEH10" s="473"/>
      <c r="NEI10" s="473"/>
      <c r="NEJ10" s="473"/>
      <c r="NEK10" s="473"/>
      <c r="NEL10" s="473"/>
      <c r="NEM10" s="473"/>
      <c r="NEN10" s="473"/>
      <c r="NEO10" s="473"/>
      <c r="NEP10" s="473"/>
      <c r="NEQ10" s="473"/>
      <c r="NER10" s="473"/>
      <c r="NES10" s="473"/>
      <c r="NET10" s="473"/>
      <c r="NEU10" s="473"/>
      <c r="NEV10" s="473"/>
      <c r="NEW10" s="473"/>
      <c r="NEX10" s="473"/>
      <c r="NEY10" s="473"/>
      <c r="NEZ10" s="473"/>
      <c r="NFA10" s="473"/>
      <c r="NFB10" s="473"/>
      <c r="NFC10" s="473"/>
      <c r="NFD10" s="473"/>
      <c r="NFE10" s="473"/>
      <c r="NFF10" s="473"/>
      <c r="NFG10" s="473"/>
      <c r="NFH10" s="473"/>
      <c r="NFI10" s="473"/>
      <c r="NFJ10" s="473"/>
      <c r="NFK10" s="473"/>
      <c r="NFL10" s="473"/>
      <c r="NFM10" s="473"/>
      <c r="NFN10" s="473"/>
      <c r="NFO10" s="473"/>
      <c r="NFP10" s="473"/>
      <c r="NFQ10" s="473"/>
      <c r="NFR10" s="473"/>
      <c r="NFS10" s="473"/>
      <c r="NFT10" s="473"/>
      <c r="NFU10" s="473"/>
      <c r="NFV10" s="473"/>
      <c r="NFW10" s="473"/>
      <c r="NFX10" s="473"/>
      <c r="NFY10" s="473"/>
      <c r="NFZ10" s="473"/>
      <c r="NGA10" s="473"/>
      <c r="NGB10" s="473"/>
      <c r="NGC10" s="473"/>
      <c r="NGD10" s="473"/>
      <c r="NGE10" s="473"/>
      <c r="NGF10" s="473"/>
      <c r="NGG10" s="473"/>
      <c r="NGH10" s="473"/>
      <c r="NGI10" s="473"/>
      <c r="NGJ10" s="473"/>
      <c r="NGK10" s="473"/>
      <c r="NGL10" s="473"/>
      <c r="NGM10" s="473"/>
      <c r="NGN10" s="473"/>
      <c r="NGO10" s="473"/>
      <c r="NGP10" s="473"/>
      <c r="NGQ10" s="473"/>
      <c r="NGR10" s="473"/>
      <c r="NGS10" s="473"/>
      <c r="NGT10" s="473"/>
      <c r="NGU10" s="473"/>
      <c r="NGV10" s="473"/>
      <c r="NGW10" s="473"/>
      <c r="NGX10" s="473"/>
      <c r="NGY10" s="473"/>
      <c r="NGZ10" s="473"/>
      <c r="NHA10" s="473"/>
      <c r="NHB10" s="473"/>
      <c r="NHC10" s="473"/>
      <c r="NHD10" s="473"/>
      <c r="NHE10" s="473"/>
      <c r="NHF10" s="473"/>
      <c r="NHG10" s="473"/>
      <c r="NHH10" s="473"/>
      <c r="NHI10" s="473"/>
      <c r="NHJ10" s="473"/>
      <c r="NHK10" s="473"/>
      <c r="NHL10" s="473"/>
      <c r="NHM10" s="473"/>
      <c r="NHN10" s="473"/>
      <c r="NHO10" s="473"/>
      <c r="NHP10" s="473"/>
      <c r="NHQ10" s="473"/>
      <c r="NHR10" s="473"/>
      <c r="NHS10" s="473"/>
      <c r="NHT10" s="473"/>
      <c r="NHU10" s="473"/>
      <c r="NHV10" s="473"/>
      <c r="NHW10" s="473"/>
      <c r="NHX10" s="473"/>
      <c r="NHY10" s="473"/>
      <c r="NHZ10" s="473"/>
      <c r="NIA10" s="473"/>
      <c r="NIB10" s="473"/>
      <c r="NIC10" s="473"/>
      <c r="NID10" s="473"/>
      <c r="NIE10" s="473"/>
      <c r="NIF10" s="473"/>
      <c r="NIG10" s="473"/>
      <c r="NIH10" s="473"/>
      <c r="NII10" s="473"/>
      <c r="NIJ10" s="473"/>
      <c r="NIK10" s="473"/>
      <c r="NIL10" s="473"/>
      <c r="NIM10" s="473"/>
      <c r="NIN10" s="473"/>
      <c r="NIO10" s="473"/>
      <c r="NIP10" s="473"/>
      <c r="NIQ10" s="473"/>
      <c r="NIR10" s="473"/>
      <c r="NIS10" s="473"/>
      <c r="NIT10" s="473"/>
      <c r="NIU10" s="473"/>
      <c r="NIV10" s="473"/>
      <c r="NIW10" s="473"/>
      <c r="NIX10" s="473"/>
      <c r="NIY10" s="473"/>
      <c r="NIZ10" s="473"/>
      <c r="NJA10" s="473"/>
      <c r="NJB10" s="473"/>
      <c r="NJC10" s="473"/>
      <c r="NJD10" s="473"/>
      <c r="NJE10" s="473"/>
      <c r="NJF10" s="473"/>
      <c r="NJG10" s="473"/>
      <c r="NJH10" s="473"/>
      <c r="NJI10" s="473"/>
      <c r="NJJ10" s="473"/>
      <c r="NJK10" s="473"/>
      <c r="NJL10" s="473"/>
      <c r="NJM10" s="473"/>
      <c r="NJN10" s="473"/>
      <c r="NJO10" s="473"/>
      <c r="NJP10" s="473"/>
      <c r="NJQ10" s="473"/>
      <c r="NJR10" s="473"/>
      <c r="NJS10" s="473"/>
      <c r="NJT10" s="473"/>
      <c r="NJU10" s="473"/>
      <c r="NJV10" s="473"/>
      <c r="NJW10" s="473"/>
      <c r="NJX10" s="473"/>
      <c r="NJY10" s="473"/>
      <c r="NJZ10" s="473"/>
      <c r="NKA10" s="473"/>
      <c r="NKB10" s="473"/>
      <c r="NKC10" s="473"/>
      <c r="NKD10" s="473"/>
      <c r="NKE10" s="473"/>
      <c r="NKF10" s="473"/>
      <c r="NKG10" s="473"/>
      <c r="NKH10" s="473"/>
      <c r="NKI10" s="473"/>
      <c r="NKJ10" s="473"/>
      <c r="NKK10" s="473"/>
      <c r="NKL10" s="473"/>
      <c r="NKM10" s="473"/>
      <c r="NKN10" s="473"/>
      <c r="NKO10" s="473"/>
      <c r="NKP10" s="473"/>
      <c r="NKQ10" s="473"/>
      <c r="NKR10" s="473"/>
      <c r="NKS10" s="473"/>
      <c r="NKT10" s="473"/>
      <c r="NKU10" s="473"/>
      <c r="NKV10" s="473"/>
      <c r="NKW10" s="473"/>
      <c r="NKX10" s="473"/>
      <c r="NKY10" s="473"/>
      <c r="NKZ10" s="473"/>
      <c r="NLA10" s="473"/>
      <c r="NLB10" s="473"/>
      <c r="NLC10" s="473"/>
      <c r="NLD10" s="473"/>
      <c r="NLE10" s="473"/>
      <c r="NLF10" s="473"/>
      <c r="NLG10" s="473"/>
      <c r="NLH10" s="473"/>
      <c r="NLI10" s="473"/>
      <c r="NLJ10" s="473"/>
      <c r="NLK10" s="473"/>
      <c r="NLL10" s="473"/>
      <c r="NLM10" s="473"/>
      <c r="NLN10" s="473"/>
      <c r="NLO10" s="473"/>
      <c r="NLP10" s="473"/>
      <c r="NLQ10" s="473"/>
      <c r="NLR10" s="473"/>
      <c r="NLS10" s="473"/>
      <c r="NLT10" s="473"/>
      <c r="NLU10" s="473"/>
      <c r="NLV10" s="473"/>
      <c r="NLW10" s="473"/>
      <c r="NLX10" s="473"/>
      <c r="NLY10" s="473"/>
      <c r="NLZ10" s="473"/>
      <c r="NMA10" s="473"/>
      <c r="NMB10" s="473"/>
      <c r="NMC10" s="473"/>
      <c r="NMD10" s="473"/>
      <c r="NME10" s="473"/>
      <c r="NMF10" s="473"/>
      <c r="NMG10" s="473"/>
      <c r="NMH10" s="473"/>
      <c r="NMI10" s="473"/>
      <c r="NMJ10" s="473"/>
      <c r="NMK10" s="473"/>
      <c r="NML10" s="473"/>
      <c r="NMM10" s="473"/>
      <c r="NMN10" s="473"/>
      <c r="NMO10" s="473"/>
      <c r="NMP10" s="473"/>
      <c r="NMQ10" s="473"/>
      <c r="NMR10" s="473"/>
      <c r="NMS10" s="473"/>
      <c r="NMT10" s="473"/>
      <c r="NMU10" s="473"/>
      <c r="NMV10" s="473"/>
      <c r="NMW10" s="473"/>
      <c r="NMX10" s="473"/>
      <c r="NMY10" s="473"/>
      <c r="NMZ10" s="473"/>
      <c r="NNA10" s="473"/>
      <c r="NNB10" s="473"/>
      <c r="NNC10" s="473"/>
      <c r="NND10" s="473"/>
      <c r="NNE10" s="473"/>
      <c r="NNF10" s="473"/>
      <c r="NNG10" s="473"/>
      <c r="NNH10" s="473"/>
      <c r="NNI10" s="473"/>
      <c r="NNJ10" s="473"/>
      <c r="NNK10" s="473"/>
      <c r="NNL10" s="473"/>
      <c r="NNM10" s="473"/>
      <c r="NNN10" s="473"/>
      <c r="NNO10" s="473"/>
      <c r="NNP10" s="473"/>
      <c r="NNQ10" s="473"/>
      <c r="NNR10" s="473"/>
      <c r="NNS10" s="473"/>
      <c r="NNT10" s="473"/>
      <c r="NNU10" s="473"/>
      <c r="NNV10" s="473"/>
      <c r="NNW10" s="473"/>
      <c r="NNX10" s="473"/>
      <c r="NNY10" s="473"/>
      <c r="NNZ10" s="473"/>
      <c r="NOA10" s="473"/>
      <c r="NOB10" s="473"/>
      <c r="NOC10" s="473"/>
      <c r="NOD10" s="473"/>
      <c r="NOE10" s="473"/>
      <c r="NOF10" s="473"/>
      <c r="NOG10" s="473"/>
      <c r="NOH10" s="473"/>
      <c r="NOI10" s="473"/>
      <c r="NOJ10" s="473"/>
      <c r="NOK10" s="473"/>
      <c r="NOL10" s="473"/>
      <c r="NOM10" s="473"/>
      <c r="NON10" s="473"/>
      <c r="NOO10" s="473"/>
      <c r="NOP10" s="473"/>
      <c r="NOQ10" s="473"/>
      <c r="NOR10" s="473"/>
      <c r="NOS10" s="473"/>
      <c r="NOT10" s="473"/>
      <c r="NOU10" s="473"/>
      <c r="NOV10" s="473"/>
      <c r="NOW10" s="473"/>
      <c r="NOX10" s="473"/>
      <c r="NOY10" s="473"/>
      <c r="NOZ10" s="473"/>
      <c r="NPA10" s="473"/>
      <c r="NPB10" s="473"/>
      <c r="NPC10" s="473"/>
      <c r="NPD10" s="473"/>
      <c r="NPE10" s="473"/>
      <c r="NPF10" s="473"/>
      <c r="NPG10" s="473"/>
      <c r="NPH10" s="473"/>
      <c r="NPI10" s="473"/>
      <c r="NPJ10" s="473"/>
      <c r="NPK10" s="473"/>
      <c r="NPL10" s="473"/>
      <c r="NPM10" s="473"/>
      <c r="NPN10" s="473"/>
      <c r="NPO10" s="473"/>
      <c r="NPP10" s="473"/>
      <c r="NPQ10" s="473"/>
      <c r="NPR10" s="473"/>
      <c r="NPS10" s="473"/>
      <c r="NPT10" s="473"/>
      <c r="NPU10" s="473"/>
      <c r="NPV10" s="473"/>
      <c r="NPW10" s="473"/>
      <c r="NPX10" s="473"/>
      <c r="NPY10" s="473"/>
      <c r="NPZ10" s="473"/>
      <c r="NQA10" s="473"/>
      <c r="NQB10" s="473"/>
      <c r="NQC10" s="473"/>
      <c r="NQD10" s="473"/>
      <c r="NQE10" s="473"/>
      <c r="NQF10" s="473"/>
      <c r="NQG10" s="473"/>
      <c r="NQH10" s="473"/>
      <c r="NQI10" s="473"/>
      <c r="NQJ10" s="473"/>
      <c r="NQK10" s="473"/>
      <c r="NQL10" s="473"/>
      <c r="NQM10" s="473"/>
      <c r="NQN10" s="473"/>
      <c r="NQO10" s="473"/>
      <c r="NQP10" s="473"/>
      <c r="NQQ10" s="473"/>
      <c r="NQR10" s="473"/>
      <c r="NQS10" s="473"/>
      <c r="NQT10" s="473"/>
      <c r="NQU10" s="473"/>
      <c r="NQV10" s="473"/>
      <c r="NQW10" s="473"/>
      <c r="NQX10" s="473"/>
      <c r="NQY10" s="473"/>
      <c r="NQZ10" s="473"/>
      <c r="NRA10" s="473"/>
      <c r="NRB10" s="473"/>
      <c r="NRC10" s="473"/>
      <c r="NRD10" s="473"/>
      <c r="NRE10" s="473"/>
      <c r="NRF10" s="473"/>
      <c r="NRG10" s="473"/>
      <c r="NRH10" s="473"/>
      <c r="NRI10" s="473"/>
      <c r="NRJ10" s="473"/>
      <c r="NRK10" s="473"/>
      <c r="NRL10" s="473"/>
      <c r="NRM10" s="473"/>
      <c r="NRN10" s="473"/>
      <c r="NRO10" s="473"/>
      <c r="NRP10" s="473"/>
      <c r="NRQ10" s="473"/>
      <c r="NRR10" s="473"/>
      <c r="NRS10" s="473"/>
      <c r="NRT10" s="473"/>
      <c r="NRU10" s="473"/>
      <c r="NRV10" s="473"/>
      <c r="NRW10" s="473"/>
      <c r="NRX10" s="473"/>
      <c r="NRY10" s="473"/>
      <c r="NRZ10" s="473"/>
      <c r="NSA10" s="473"/>
      <c r="NSB10" s="473"/>
      <c r="NSC10" s="473"/>
      <c r="NSD10" s="473"/>
      <c r="NSE10" s="473"/>
      <c r="NSF10" s="473"/>
      <c r="NSG10" s="473"/>
      <c r="NSH10" s="473"/>
      <c r="NSI10" s="473"/>
      <c r="NSJ10" s="473"/>
      <c r="NSK10" s="473"/>
      <c r="NSL10" s="473"/>
      <c r="NSM10" s="473"/>
      <c r="NSN10" s="473"/>
      <c r="NSO10" s="473"/>
      <c r="NSP10" s="473"/>
      <c r="NSQ10" s="473"/>
      <c r="NSR10" s="473"/>
      <c r="NSS10" s="473"/>
      <c r="NST10" s="473"/>
      <c r="NSU10" s="473"/>
      <c r="NSV10" s="473"/>
      <c r="NSW10" s="473"/>
      <c r="NSX10" s="473"/>
      <c r="NSY10" s="473"/>
      <c r="NSZ10" s="473"/>
      <c r="NTA10" s="473"/>
      <c r="NTB10" s="473"/>
      <c r="NTC10" s="473"/>
      <c r="NTD10" s="473"/>
      <c r="NTE10" s="473"/>
      <c r="NTF10" s="473"/>
      <c r="NTG10" s="473"/>
      <c r="NTH10" s="473"/>
      <c r="NTI10" s="473"/>
      <c r="NTJ10" s="473"/>
      <c r="NTK10" s="473"/>
      <c r="NTL10" s="473"/>
      <c r="NTM10" s="473"/>
      <c r="NTN10" s="473"/>
      <c r="NTO10" s="473"/>
      <c r="NTP10" s="473"/>
      <c r="NTQ10" s="473"/>
      <c r="NTR10" s="473"/>
      <c r="NTS10" s="473"/>
      <c r="NTT10" s="473"/>
      <c r="NTU10" s="473"/>
      <c r="NTV10" s="473"/>
      <c r="NTW10" s="473"/>
      <c r="NTX10" s="473"/>
      <c r="NTY10" s="473"/>
      <c r="NTZ10" s="473"/>
      <c r="NUA10" s="473"/>
      <c r="NUB10" s="473"/>
      <c r="NUC10" s="473"/>
      <c r="NUD10" s="473"/>
      <c r="NUE10" s="473"/>
      <c r="NUF10" s="473"/>
      <c r="NUG10" s="473"/>
      <c r="NUH10" s="473"/>
      <c r="NUI10" s="473"/>
      <c r="NUJ10" s="473"/>
      <c r="NUK10" s="473"/>
      <c r="NUL10" s="473"/>
      <c r="NUM10" s="473"/>
      <c r="NUN10" s="473"/>
      <c r="NUO10" s="473"/>
      <c r="NUP10" s="473"/>
      <c r="NUQ10" s="473"/>
      <c r="NUR10" s="473"/>
      <c r="NUS10" s="473"/>
      <c r="NUT10" s="473"/>
      <c r="NUU10" s="473"/>
      <c r="NUV10" s="473"/>
      <c r="NUW10" s="473"/>
      <c r="NUX10" s="473"/>
      <c r="NUY10" s="473"/>
      <c r="NUZ10" s="473"/>
      <c r="NVA10" s="473"/>
      <c r="NVB10" s="473"/>
      <c r="NVC10" s="473"/>
      <c r="NVD10" s="473"/>
      <c r="NVE10" s="473"/>
      <c r="NVF10" s="473"/>
      <c r="NVG10" s="473"/>
      <c r="NVH10" s="473"/>
      <c r="NVI10" s="473"/>
      <c r="NVJ10" s="473"/>
      <c r="NVK10" s="473"/>
      <c r="NVL10" s="473"/>
      <c r="NVM10" s="473"/>
      <c r="NVN10" s="473"/>
      <c r="NVO10" s="473"/>
      <c r="NVP10" s="473"/>
      <c r="NVQ10" s="473"/>
      <c r="NVR10" s="473"/>
      <c r="NVS10" s="473"/>
      <c r="NVT10" s="473"/>
      <c r="NVU10" s="473"/>
      <c r="NVV10" s="473"/>
      <c r="NVW10" s="473"/>
      <c r="NVX10" s="473"/>
      <c r="NVY10" s="473"/>
      <c r="NVZ10" s="473"/>
      <c r="NWA10" s="473"/>
      <c r="NWB10" s="473"/>
      <c r="NWC10" s="473"/>
      <c r="NWD10" s="473"/>
      <c r="NWE10" s="473"/>
      <c r="NWF10" s="473"/>
      <c r="NWG10" s="473"/>
      <c r="NWH10" s="473"/>
      <c r="NWI10" s="473"/>
      <c r="NWJ10" s="473"/>
      <c r="NWK10" s="473"/>
      <c r="NWL10" s="473"/>
      <c r="NWM10" s="473"/>
      <c r="NWN10" s="473"/>
      <c r="NWO10" s="473"/>
      <c r="NWP10" s="473"/>
      <c r="NWQ10" s="473"/>
      <c r="NWR10" s="473"/>
      <c r="NWS10" s="473"/>
      <c r="NWT10" s="473"/>
      <c r="NWU10" s="473"/>
      <c r="NWV10" s="473"/>
      <c r="NWW10" s="473"/>
      <c r="NWX10" s="473"/>
      <c r="NWY10" s="473"/>
      <c r="NWZ10" s="473"/>
      <c r="NXA10" s="473"/>
      <c r="NXB10" s="473"/>
      <c r="NXC10" s="473"/>
      <c r="NXD10" s="473"/>
      <c r="NXE10" s="473"/>
      <c r="NXF10" s="473"/>
      <c r="NXG10" s="473"/>
      <c r="NXH10" s="473"/>
      <c r="NXI10" s="473"/>
      <c r="NXJ10" s="473"/>
      <c r="NXK10" s="473"/>
      <c r="NXL10" s="473"/>
      <c r="NXM10" s="473"/>
      <c r="NXN10" s="473"/>
      <c r="NXO10" s="473"/>
      <c r="NXP10" s="473"/>
      <c r="NXQ10" s="473"/>
      <c r="NXR10" s="473"/>
      <c r="NXS10" s="473"/>
      <c r="NXT10" s="473"/>
      <c r="NXU10" s="473"/>
      <c r="NXV10" s="473"/>
      <c r="NXW10" s="473"/>
      <c r="NXX10" s="473"/>
      <c r="NXY10" s="473"/>
      <c r="NXZ10" s="473"/>
      <c r="NYA10" s="473"/>
      <c r="NYB10" s="473"/>
      <c r="NYC10" s="473"/>
      <c r="NYD10" s="473"/>
      <c r="NYE10" s="473"/>
      <c r="NYF10" s="473"/>
      <c r="NYG10" s="473"/>
      <c r="NYH10" s="473"/>
      <c r="NYI10" s="473"/>
      <c r="NYJ10" s="473"/>
      <c r="NYK10" s="473"/>
      <c r="NYL10" s="473"/>
      <c r="NYM10" s="473"/>
      <c r="NYN10" s="473"/>
      <c r="NYO10" s="473"/>
      <c r="NYP10" s="473"/>
      <c r="NYQ10" s="473"/>
      <c r="NYR10" s="473"/>
      <c r="NYS10" s="473"/>
      <c r="NYT10" s="473"/>
      <c r="NYU10" s="473"/>
      <c r="NYV10" s="473"/>
      <c r="NYW10" s="473"/>
      <c r="NYX10" s="473"/>
      <c r="NYY10" s="473"/>
      <c r="NYZ10" s="473"/>
      <c r="NZA10" s="473"/>
      <c r="NZB10" s="473"/>
      <c r="NZC10" s="473"/>
      <c r="NZD10" s="473"/>
      <c r="NZE10" s="473"/>
      <c r="NZF10" s="473"/>
      <c r="NZG10" s="473"/>
      <c r="NZH10" s="473"/>
      <c r="NZI10" s="473"/>
      <c r="NZJ10" s="473"/>
      <c r="NZK10" s="473"/>
      <c r="NZL10" s="473"/>
      <c r="NZM10" s="473"/>
      <c r="NZN10" s="473"/>
      <c r="NZO10" s="473"/>
      <c r="NZP10" s="473"/>
      <c r="NZQ10" s="473"/>
      <c r="NZR10" s="473"/>
      <c r="NZS10" s="473"/>
      <c r="NZT10" s="473"/>
      <c r="NZU10" s="473"/>
      <c r="NZV10" s="473"/>
      <c r="NZW10" s="473"/>
      <c r="NZX10" s="473"/>
      <c r="NZY10" s="473"/>
      <c r="NZZ10" s="473"/>
      <c r="OAA10" s="473"/>
      <c r="OAB10" s="473"/>
      <c r="OAC10" s="473"/>
      <c r="OAD10" s="473"/>
      <c r="OAE10" s="473"/>
      <c r="OAF10" s="473"/>
      <c r="OAG10" s="473"/>
      <c r="OAH10" s="473"/>
      <c r="OAI10" s="473"/>
      <c r="OAJ10" s="473"/>
      <c r="OAK10" s="473"/>
      <c r="OAL10" s="473"/>
      <c r="OAM10" s="473"/>
      <c r="OAN10" s="473"/>
      <c r="OAO10" s="473"/>
      <c r="OAP10" s="473"/>
      <c r="OAQ10" s="473"/>
      <c r="OAR10" s="473"/>
      <c r="OAS10" s="473"/>
      <c r="OAT10" s="473"/>
      <c r="OAU10" s="473"/>
      <c r="OAV10" s="473"/>
      <c r="OAW10" s="473"/>
      <c r="OAX10" s="473"/>
      <c r="OAY10" s="473"/>
      <c r="OAZ10" s="473"/>
      <c r="OBA10" s="473"/>
      <c r="OBB10" s="473"/>
      <c r="OBC10" s="473"/>
      <c r="OBD10" s="473"/>
      <c r="OBE10" s="473"/>
      <c r="OBF10" s="473"/>
      <c r="OBG10" s="473"/>
      <c r="OBH10" s="473"/>
      <c r="OBI10" s="473"/>
      <c r="OBJ10" s="473"/>
      <c r="OBK10" s="473"/>
      <c r="OBL10" s="473"/>
      <c r="OBM10" s="473"/>
      <c r="OBN10" s="473"/>
      <c r="OBO10" s="473"/>
      <c r="OBP10" s="473"/>
      <c r="OBQ10" s="473"/>
      <c r="OBR10" s="473"/>
      <c r="OBS10" s="473"/>
      <c r="OBT10" s="473"/>
      <c r="OBU10" s="473"/>
      <c r="OBV10" s="473"/>
      <c r="OBW10" s="473"/>
      <c r="OBX10" s="473"/>
      <c r="OBY10" s="473"/>
      <c r="OBZ10" s="473"/>
      <c r="OCA10" s="473"/>
      <c r="OCB10" s="473"/>
      <c r="OCC10" s="473"/>
      <c r="OCD10" s="473"/>
      <c r="OCE10" s="473"/>
      <c r="OCF10" s="473"/>
      <c r="OCG10" s="473"/>
      <c r="OCH10" s="473"/>
      <c r="OCI10" s="473"/>
      <c r="OCJ10" s="473"/>
      <c r="OCK10" s="473"/>
      <c r="OCL10" s="473"/>
      <c r="OCM10" s="473"/>
      <c r="OCN10" s="473"/>
      <c r="OCO10" s="473"/>
      <c r="OCP10" s="473"/>
      <c r="OCQ10" s="473"/>
      <c r="OCR10" s="473"/>
      <c r="OCS10" s="473"/>
      <c r="OCT10" s="473"/>
      <c r="OCU10" s="473"/>
      <c r="OCV10" s="473"/>
      <c r="OCW10" s="473"/>
      <c r="OCX10" s="473"/>
      <c r="OCY10" s="473"/>
      <c r="OCZ10" s="473"/>
      <c r="ODA10" s="473"/>
      <c r="ODB10" s="473"/>
      <c r="ODC10" s="473"/>
      <c r="ODD10" s="473"/>
      <c r="ODE10" s="473"/>
      <c r="ODF10" s="473"/>
      <c r="ODG10" s="473"/>
      <c r="ODH10" s="473"/>
      <c r="ODI10" s="473"/>
      <c r="ODJ10" s="473"/>
      <c r="ODK10" s="473"/>
      <c r="ODL10" s="473"/>
      <c r="ODM10" s="473"/>
      <c r="ODN10" s="473"/>
      <c r="ODO10" s="473"/>
      <c r="ODP10" s="473"/>
      <c r="ODQ10" s="473"/>
      <c r="ODR10" s="473"/>
      <c r="ODS10" s="473"/>
      <c r="ODT10" s="473"/>
      <c r="ODU10" s="473"/>
      <c r="ODV10" s="473"/>
      <c r="ODW10" s="473"/>
      <c r="ODX10" s="473"/>
      <c r="ODY10" s="473"/>
      <c r="ODZ10" s="473"/>
      <c r="OEA10" s="473"/>
      <c r="OEB10" s="473"/>
      <c r="OEC10" s="473"/>
      <c r="OED10" s="473"/>
      <c r="OEE10" s="473"/>
      <c r="OEF10" s="473"/>
      <c r="OEG10" s="473"/>
      <c r="OEH10" s="473"/>
      <c r="OEI10" s="473"/>
      <c r="OEJ10" s="473"/>
      <c r="OEK10" s="473"/>
      <c r="OEL10" s="473"/>
      <c r="OEM10" s="473"/>
      <c r="OEN10" s="473"/>
      <c r="OEO10" s="473"/>
      <c r="OEP10" s="473"/>
      <c r="OEQ10" s="473"/>
      <c r="OER10" s="473"/>
      <c r="OES10" s="473"/>
      <c r="OET10" s="473"/>
      <c r="OEU10" s="473"/>
      <c r="OEV10" s="473"/>
      <c r="OEW10" s="473"/>
      <c r="OEX10" s="473"/>
      <c r="OEY10" s="473"/>
      <c r="OEZ10" s="473"/>
      <c r="OFA10" s="473"/>
      <c r="OFB10" s="473"/>
      <c r="OFC10" s="473"/>
      <c r="OFD10" s="473"/>
      <c r="OFE10" s="473"/>
      <c r="OFF10" s="473"/>
      <c r="OFG10" s="473"/>
      <c r="OFH10" s="473"/>
      <c r="OFI10" s="473"/>
      <c r="OFJ10" s="473"/>
      <c r="OFK10" s="473"/>
      <c r="OFL10" s="473"/>
      <c r="OFM10" s="473"/>
      <c r="OFN10" s="473"/>
      <c r="OFO10" s="473"/>
      <c r="OFP10" s="473"/>
      <c r="OFQ10" s="473"/>
      <c r="OFR10" s="473"/>
      <c r="OFS10" s="473"/>
      <c r="OFT10" s="473"/>
      <c r="OFU10" s="473"/>
      <c r="OFV10" s="473"/>
      <c r="OFW10" s="473"/>
      <c r="OFX10" s="473"/>
      <c r="OFY10" s="473"/>
      <c r="OFZ10" s="473"/>
      <c r="OGA10" s="473"/>
      <c r="OGB10" s="473"/>
      <c r="OGC10" s="473"/>
      <c r="OGD10" s="473"/>
      <c r="OGE10" s="473"/>
      <c r="OGF10" s="473"/>
      <c r="OGG10" s="473"/>
      <c r="OGH10" s="473"/>
      <c r="OGI10" s="473"/>
      <c r="OGJ10" s="473"/>
      <c r="OGK10" s="473"/>
      <c r="OGL10" s="473"/>
      <c r="OGM10" s="473"/>
      <c r="OGN10" s="473"/>
      <c r="OGO10" s="473"/>
      <c r="OGP10" s="473"/>
      <c r="OGQ10" s="473"/>
      <c r="OGR10" s="473"/>
      <c r="OGS10" s="473"/>
      <c r="OGT10" s="473"/>
      <c r="OGU10" s="473"/>
      <c r="OGV10" s="473"/>
      <c r="OGW10" s="473"/>
      <c r="OGX10" s="473"/>
      <c r="OGY10" s="473"/>
      <c r="OGZ10" s="473"/>
      <c r="OHA10" s="473"/>
      <c r="OHB10" s="473"/>
      <c r="OHC10" s="473"/>
      <c r="OHD10" s="473"/>
      <c r="OHE10" s="473"/>
      <c r="OHF10" s="473"/>
      <c r="OHG10" s="473"/>
      <c r="OHH10" s="473"/>
      <c r="OHI10" s="473"/>
      <c r="OHJ10" s="473"/>
      <c r="OHK10" s="473"/>
      <c r="OHL10" s="473"/>
      <c r="OHM10" s="473"/>
      <c r="OHN10" s="473"/>
      <c r="OHO10" s="473"/>
      <c r="OHP10" s="473"/>
      <c r="OHQ10" s="473"/>
      <c r="OHR10" s="473"/>
      <c r="OHS10" s="473"/>
      <c r="OHT10" s="473"/>
      <c r="OHU10" s="473"/>
      <c r="OHV10" s="473"/>
      <c r="OHW10" s="473"/>
      <c r="OHX10" s="473"/>
      <c r="OHY10" s="473"/>
      <c r="OHZ10" s="473"/>
      <c r="OIA10" s="473"/>
      <c r="OIB10" s="473"/>
      <c r="OIC10" s="473"/>
      <c r="OID10" s="473"/>
      <c r="OIE10" s="473"/>
      <c r="OIF10" s="473"/>
      <c r="OIG10" s="473"/>
      <c r="OIH10" s="473"/>
      <c r="OII10" s="473"/>
      <c r="OIJ10" s="473"/>
      <c r="OIK10" s="473"/>
      <c r="OIL10" s="473"/>
      <c r="OIM10" s="473"/>
      <c r="OIN10" s="473"/>
      <c r="OIO10" s="473"/>
      <c r="OIP10" s="473"/>
      <c r="OIQ10" s="473"/>
      <c r="OIR10" s="473"/>
      <c r="OIS10" s="473"/>
      <c r="OIT10" s="473"/>
      <c r="OIU10" s="473"/>
      <c r="OIV10" s="473"/>
      <c r="OIW10" s="473"/>
      <c r="OIX10" s="473"/>
      <c r="OIY10" s="473"/>
      <c r="OIZ10" s="473"/>
      <c r="OJA10" s="473"/>
      <c r="OJB10" s="473"/>
      <c r="OJC10" s="473"/>
      <c r="OJD10" s="473"/>
      <c r="OJE10" s="473"/>
      <c r="OJF10" s="473"/>
      <c r="OJG10" s="473"/>
      <c r="OJH10" s="473"/>
      <c r="OJI10" s="473"/>
      <c r="OJJ10" s="473"/>
      <c r="OJK10" s="473"/>
      <c r="OJL10" s="473"/>
      <c r="OJM10" s="473"/>
      <c r="OJN10" s="473"/>
      <c r="OJO10" s="473"/>
      <c r="OJP10" s="473"/>
      <c r="OJQ10" s="473"/>
      <c r="OJR10" s="473"/>
      <c r="OJS10" s="473"/>
      <c r="OJT10" s="473"/>
      <c r="OJU10" s="473"/>
      <c r="OJV10" s="473"/>
      <c r="OJW10" s="473"/>
      <c r="OJX10" s="473"/>
      <c r="OJY10" s="473"/>
      <c r="OJZ10" s="473"/>
      <c r="OKA10" s="473"/>
      <c r="OKB10" s="473"/>
      <c r="OKC10" s="473"/>
      <c r="OKD10" s="473"/>
      <c r="OKE10" s="473"/>
      <c r="OKF10" s="473"/>
      <c r="OKG10" s="473"/>
      <c r="OKH10" s="473"/>
      <c r="OKI10" s="473"/>
      <c r="OKJ10" s="473"/>
      <c r="OKK10" s="473"/>
      <c r="OKL10" s="473"/>
      <c r="OKM10" s="473"/>
      <c r="OKN10" s="473"/>
      <c r="OKO10" s="473"/>
      <c r="OKP10" s="473"/>
      <c r="OKQ10" s="473"/>
      <c r="OKR10" s="473"/>
      <c r="OKS10" s="473"/>
      <c r="OKT10" s="473"/>
      <c r="OKU10" s="473"/>
      <c r="OKV10" s="473"/>
      <c r="OKW10" s="473"/>
      <c r="OKX10" s="473"/>
      <c r="OKY10" s="473"/>
      <c r="OKZ10" s="473"/>
      <c r="OLA10" s="473"/>
      <c r="OLB10" s="473"/>
      <c r="OLC10" s="473"/>
      <c r="OLD10" s="473"/>
      <c r="OLE10" s="473"/>
      <c r="OLF10" s="473"/>
      <c r="OLG10" s="473"/>
      <c r="OLH10" s="473"/>
      <c r="OLI10" s="473"/>
      <c r="OLJ10" s="473"/>
      <c r="OLK10" s="473"/>
      <c r="OLL10" s="473"/>
      <c r="OLM10" s="473"/>
      <c r="OLN10" s="473"/>
      <c r="OLO10" s="473"/>
      <c r="OLP10" s="473"/>
      <c r="OLQ10" s="473"/>
      <c r="OLR10" s="473"/>
      <c r="OLS10" s="473"/>
      <c r="OLT10" s="473"/>
      <c r="OLU10" s="473"/>
      <c r="OLV10" s="473"/>
      <c r="OLW10" s="473"/>
      <c r="OLX10" s="473"/>
      <c r="OLY10" s="473"/>
      <c r="OLZ10" s="473"/>
      <c r="OMA10" s="473"/>
      <c r="OMB10" s="473"/>
      <c r="OMC10" s="473"/>
      <c r="OMD10" s="473"/>
      <c r="OME10" s="473"/>
      <c r="OMF10" s="473"/>
      <c r="OMG10" s="473"/>
      <c r="OMH10" s="473"/>
      <c r="OMI10" s="473"/>
      <c r="OMJ10" s="473"/>
      <c r="OMK10" s="473"/>
      <c r="OML10" s="473"/>
      <c r="OMM10" s="473"/>
      <c r="OMN10" s="473"/>
      <c r="OMO10" s="473"/>
      <c r="OMP10" s="473"/>
      <c r="OMQ10" s="473"/>
      <c r="OMR10" s="473"/>
      <c r="OMS10" s="473"/>
      <c r="OMT10" s="473"/>
      <c r="OMU10" s="473"/>
      <c r="OMV10" s="473"/>
      <c r="OMW10" s="473"/>
      <c r="OMX10" s="473"/>
      <c r="OMY10" s="473"/>
      <c r="OMZ10" s="473"/>
      <c r="ONA10" s="473"/>
      <c r="ONB10" s="473"/>
      <c r="ONC10" s="473"/>
      <c r="OND10" s="473"/>
      <c r="ONE10" s="473"/>
      <c r="ONF10" s="473"/>
      <c r="ONG10" s="473"/>
      <c r="ONH10" s="473"/>
      <c r="ONI10" s="473"/>
      <c r="ONJ10" s="473"/>
      <c r="ONK10" s="473"/>
      <c r="ONL10" s="473"/>
      <c r="ONM10" s="473"/>
      <c r="ONN10" s="473"/>
      <c r="ONO10" s="473"/>
      <c r="ONP10" s="473"/>
      <c r="ONQ10" s="473"/>
      <c r="ONR10" s="473"/>
      <c r="ONS10" s="473"/>
      <c r="ONT10" s="473"/>
      <c r="ONU10" s="473"/>
      <c r="ONV10" s="473"/>
      <c r="ONW10" s="473"/>
      <c r="ONX10" s="473"/>
      <c r="ONY10" s="473"/>
      <c r="ONZ10" s="473"/>
      <c r="OOA10" s="473"/>
      <c r="OOB10" s="473"/>
      <c r="OOC10" s="473"/>
      <c r="OOD10" s="473"/>
      <c r="OOE10" s="473"/>
      <c r="OOF10" s="473"/>
      <c r="OOG10" s="473"/>
      <c r="OOH10" s="473"/>
      <c r="OOI10" s="473"/>
      <c r="OOJ10" s="473"/>
      <c r="OOK10" s="473"/>
      <c r="OOL10" s="473"/>
      <c r="OOM10" s="473"/>
      <c r="OON10" s="473"/>
      <c r="OOO10" s="473"/>
      <c r="OOP10" s="473"/>
      <c r="OOQ10" s="473"/>
      <c r="OOR10" s="473"/>
      <c r="OOS10" s="473"/>
      <c r="OOT10" s="473"/>
      <c r="OOU10" s="473"/>
      <c r="OOV10" s="473"/>
      <c r="OOW10" s="473"/>
      <c r="OOX10" s="473"/>
      <c r="OOY10" s="473"/>
      <c r="OOZ10" s="473"/>
      <c r="OPA10" s="473"/>
      <c r="OPB10" s="473"/>
      <c r="OPC10" s="473"/>
      <c r="OPD10" s="473"/>
      <c r="OPE10" s="473"/>
      <c r="OPF10" s="473"/>
      <c r="OPG10" s="473"/>
      <c r="OPH10" s="473"/>
      <c r="OPI10" s="473"/>
      <c r="OPJ10" s="473"/>
      <c r="OPK10" s="473"/>
      <c r="OPL10" s="473"/>
      <c r="OPM10" s="473"/>
      <c r="OPN10" s="473"/>
      <c r="OPO10" s="473"/>
      <c r="OPP10" s="473"/>
      <c r="OPQ10" s="473"/>
      <c r="OPR10" s="473"/>
      <c r="OPS10" s="473"/>
      <c r="OPT10" s="473"/>
      <c r="OPU10" s="473"/>
      <c r="OPV10" s="473"/>
      <c r="OPW10" s="473"/>
      <c r="OPX10" s="473"/>
      <c r="OPY10" s="473"/>
      <c r="OPZ10" s="473"/>
      <c r="OQA10" s="473"/>
      <c r="OQB10" s="473"/>
      <c r="OQC10" s="473"/>
      <c r="OQD10" s="473"/>
      <c r="OQE10" s="473"/>
      <c r="OQF10" s="473"/>
      <c r="OQG10" s="473"/>
      <c r="OQH10" s="473"/>
      <c r="OQI10" s="473"/>
      <c r="OQJ10" s="473"/>
      <c r="OQK10" s="473"/>
      <c r="OQL10" s="473"/>
      <c r="OQM10" s="473"/>
      <c r="OQN10" s="473"/>
      <c r="OQO10" s="473"/>
      <c r="OQP10" s="473"/>
      <c r="OQQ10" s="473"/>
      <c r="OQR10" s="473"/>
      <c r="OQS10" s="473"/>
      <c r="OQT10" s="473"/>
      <c r="OQU10" s="473"/>
      <c r="OQV10" s="473"/>
      <c r="OQW10" s="473"/>
      <c r="OQX10" s="473"/>
      <c r="OQY10" s="473"/>
      <c r="OQZ10" s="473"/>
      <c r="ORA10" s="473"/>
      <c r="ORB10" s="473"/>
      <c r="ORC10" s="473"/>
      <c r="ORD10" s="473"/>
      <c r="ORE10" s="473"/>
      <c r="ORF10" s="473"/>
      <c r="ORG10" s="473"/>
      <c r="ORH10" s="473"/>
      <c r="ORI10" s="473"/>
      <c r="ORJ10" s="473"/>
      <c r="ORK10" s="473"/>
      <c r="ORL10" s="473"/>
      <c r="ORM10" s="473"/>
      <c r="ORN10" s="473"/>
      <c r="ORO10" s="473"/>
      <c r="ORP10" s="473"/>
      <c r="ORQ10" s="473"/>
      <c r="ORR10" s="473"/>
      <c r="ORS10" s="473"/>
      <c r="ORT10" s="473"/>
      <c r="ORU10" s="473"/>
      <c r="ORV10" s="473"/>
      <c r="ORW10" s="473"/>
      <c r="ORX10" s="473"/>
      <c r="ORY10" s="473"/>
      <c r="ORZ10" s="473"/>
      <c r="OSA10" s="473"/>
      <c r="OSB10" s="473"/>
      <c r="OSC10" s="473"/>
      <c r="OSD10" s="473"/>
      <c r="OSE10" s="473"/>
      <c r="OSF10" s="473"/>
      <c r="OSG10" s="473"/>
      <c r="OSH10" s="473"/>
      <c r="OSI10" s="473"/>
      <c r="OSJ10" s="473"/>
      <c r="OSK10" s="473"/>
      <c r="OSL10" s="473"/>
      <c r="OSM10" s="473"/>
      <c r="OSN10" s="473"/>
      <c r="OSO10" s="473"/>
      <c r="OSP10" s="473"/>
      <c r="OSQ10" s="473"/>
      <c r="OSR10" s="473"/>
      <c r="OSS10" s="473"/>
      <c r="OST10" s="473"/>
      <c r="OSU10" s="473"/>
      <c r="OSV10" s="473"/>
      <c r="OSW10" s="473"/>
      <c r="OSX10" s="473"/>
      <c r="OSY10" s="473"/>
      <c r="OSZ10" s="473"/>
      <c r="OTA10" s="473"/>
      <c r="OTB10" s="473"/>
      <c r="OTC10" s="473"/>
      <c r="OTD10" s="473"/>
      <c r="OTE10" s="473"/>
      <c r="OTF10" s="473"/>
      <c r="OTG10" s="473"/>
      <c r="OTH10" s="473"/>
      <c r="OTI10" s="473"/>
      <c r="OTJ10" s="473"/>
      <c r="OTK10" s="473"/>
      <c r="OTL10" s="473"/>
      <c r="OTM10" s="473"/>
      <c r="OTN10" s="473"/>
      <c r="OTO10" s="473"/>
      <c r="OTP10" s="473"/>
      <c r="OTQ10" s="473"/>
      <c r="OTR10" s="473"/>
      <c r="OTS10" s="473"/>
      <c r="OTT10" s="473"/>
      <c r="OTU10" s="473"/>
      <c r="OTV10" s="473"/>
      <c r="OTW10" s="473"/>
      <c r="OTX10" s="473"/>
      <c r="OTY10" s="473"/>
      <c r="OTZ10" s="473"/>
      <c r="OUA10" s="473"/>
      <c r="OUB10" s="473"/>
      <c r="OUC10" s="473"/>
      <c r="OUD10" s="473"/>
      <c r="OUE10" s="473"/>
      <c r="OUF10" s="473"/>
      <c r="OUG10" s="473"/>
      <c r="OUH10" s="473"/>
      <c r="OUI10" s="473"/>
      <c r="OUJ10" s="473"/>
      <c r="OUK10" s="473"/>
      <c r="OUL10" s="473"/>
      <c r="OUM10" s="473"/>
      <c r="OUN10" s="473"/>
      <c r="OUO10" s="473"/>
      <c r="OUP10" s="473"/>
      <c r="OUQ10" s="473"/>
      <c r="OUR10" s="473"/>
      <c r="OUS10" s="473"/>
      <c r="OUT10" s="473"/>
      <c r="OUU10" s="473"/>
      <c r="OUV10" s="473"/>
      <c r="OUW10" s="473"/>
      <c r="OUX10" s="473"/>
      <c r="OUY10" s="473"/>
      <c r="OUZ10" s="473"/>
      <c r="OVA10" s="473"/>
      <c r="OVB10" s="473"/>
      <c r="OVC10" s="473"/>
      <c r="OVD10" s="473"/>
      <c r="OVE10" s="473"/>
      <c r="OVF10" s="473"/>
      <c r="OVG10" s="473"/>
      <c r="OVH10" s="473"/>
      <c r="OVI10" s="473"/>
      <c r="OVJ10" s="473"/>
      <c r="OVK10" s="473"/>
      <c r="OVL10" s="473"/>
      <c r="OVM10" s="473"/>
      <c r="OVN10" s="473"/>
      <c r="OVO10" s="473"/>
      <c r="OVP10" s="473"/>
      <c r="OVQ10" s="473"/>
      <c r="OVR10" s="473"/>
      <c r="OVS10" s="473"/>
      <c r="OVT10" s="473"/>
      <c r="OVU10" s="473"/>
      <c r="OVV10" s="473"/>
      <c r="OVW10" s="473"/>
      <c r="OVX10" s="473"/>
      <c r="OVY10" s="473"/>
      <c r="OVZ10" s="473"/>
      <c r="OWA10" s="473"/>
      <c r="OWB10" s="473"/>
      <c r="OWC10" s="473"/>
      <c r="OWD10" s="473"/>
      <c r="OWE10" s="473"/>
      <c r="OWF10" s="473"/>
      <c r="OWG10" s="473"/>
      <c r="OWH10" s="473"/>
      <c r="OWI10" s="473"/>
      <c r="OWJ10" s="473"/>
      <c r="OWK10" s="473"/>
      <c r="OWL10" s="473"/>
      <c r="OWM10" s="473"/>
      <c r="OWN10" s="473"/>
      <c r="OWO10" s="473"/>
      <c r="OWP10" s="473"/>
      <c r="OWQ10" s="473"/>
      <c r="OWR10" s="473"/>
      <c r="OWS10" s="473"/>
      <c r="OWT10" s="473"/>
      <c r="OWU10" s="473"/>
      <c r="OWV10" s="473"/>
      <c r="OWW10" s="473"/>
      <c r="OWX10" s="473"/>
      <c r="OWY10" s="473"/>
      <c r="OWZ10" s="473"/>
      <c r="OXA10" s="473"/>
      <c r="OXB10" s="473"/>
      <c r="OXC10" s="473"/>
      <c r="OXD10" s="473"/>
      <c r="OXE10" s="473"/>
      <c r="OXF10" s="473"/>
      <c r="OXG10" s="473"/>
      <c r="OXH10" s="473"/>
      <c r="OXI10" s="473"/>
      <c r="OXJ10" s="473"/>
      <c r="OXK10" s="473"/>
      <c r="OXL10" s="473"/>
      <c r="OXM10" s="473"/>
      <c r="OXN10" s="473"/>
      <c r="OXO10" s="473"/>
      <c r="OXP10" s="473"/>
      <c r="OXQ10" s="473"/>
      <c r="OXR10" s="473"/>
      <c r="OXS10" s="473"/>
      <c r="OXT10" s="473"/>
      <c r="OXU10" s="473"/>
      <c r="OXV10" s="473"/>
      <c r="OXW10" s="473"/>
      <c r="OXX10" s="473"/>
      <c r="OXY10" s="473"/>
      <c r="OXZ10" s="473"/>
      <c r="OYA10" s="473"/>
      <c r="OYB10" s="473"/>
      <c r="OYC10" s="473"/>
      <c r="OYD10" s="473"/>
      <c r="OYE10" s="473"/>
      <c r="OYF10" s="473"/>
      <c r="OYG10" s="473"/>
      <c r="OYH10" s="473"/>
      <c r="OYI10" s="473"/>
      <c r="OYJ10" s="473"/>
      <c r="OYK10" s="473"/>
      <c r="OYL10" s="473"/>
      <c r="OYM10" s="473"/>
      <c r="OYN10" s="473"/>
      <c r="OYO10" s="473"/>
      <c r="OYP10" s="473"/>
      <c r="OYQ10" s="473"/>
      <c r="OYR10" s="473"/>
      <c r="OYS10" s="473"/>
      <c r="OYT10" s="473"/>
      <c r="OYU10" s="473"/>
      <c r="OYV10" s="473"/>
      <c r="OYW10" s="473"/>
      <c r="OYX10" s="473"/>
      <c r="OYY10" s="473"/>
      <c r="OYZ10" s="473"/>
      <c r="OZA10" s="473"/>
      <c r="OZB10" s="473"/>
      <c r="OZC10" s="473"/>
      <c r="OZD10" s="473"/>
      <c r="OZE10" s="473"/>
      <c r="OZF10" s="473"/>
      <c r="OZG10" s="473"/>
      <c r="OZH10" s="473"/>
      <c r="OZI10" s="473"/>
      <c r="OZJ10" s="473"/>
      <c r="OZK10" s="473"/>
      <c r="OZL10" s="473"/>
      <c r="OZM10" s="473"/>
      <c r="OZN10" s="473"/>
      <c r="OZO10" s="473"/>
      <c r="OZP10" s="473"/>
      <c r="OZQ10" s="473"/>
      <c r="OZR10" s="473"/>
      <c r="OZS10" s="473"/>
      <c r="OZT10" s="473"/>
      <c r="OZU10" s="473"/>
      <c r="OZV10" s="473"/>
      <c r="OZW10" s="473"/>
      <c r="OZX10" s="473"/>
      <c r="OZY10" s="473"/>
      <c r="OZZ10" s="473"/>
      <c r="PAA10" s="473"/>
      <c r="PAB10" s="473"/>
      <c r="PAC10" s="473"/>
      <c r="PAD10" s="473"/>
      <c r="PAE10" s="473"/>
      <c r="PAF10" s="473"/>
      <c r="PAG10" s="473"/>
      <c r="PAH10" s="473"/>
      <c r="PAI10" s="473"/>
      <c r="PAJ10" s="473"/>
      <c r="PAK10" s="473"/>
      <c r="PAL10" s="473"/>
      <c r="PAM10" s="473"/>
      <c r="PAN10" s="473"/>
      <c r="PAO10" s="473"/>
      <c r="PAP10" s="473"/>
      <c r="PAQ10" s="473"/>
      <c r="PAR10" s="473"/>
      <c r="PAS10" s="473"/>
      <c r="PAT10" s="473"/>
      <c r="PAU10" s="473"/>
      <c r="PAV10" s="473"/>
      <c r="PAW10" s="473"/>
      <c r="PAX10" s="473"/>
      <c r="PAY10" s="473"/>
      <c r="PAZ10" s="473"/>
      <c r="PBA10" s="473"/>
      <c r="PBB10" s="473"/>
      <c r="PBC10" s="473"/>
      <c r="PBD10" s="473"/>
      <c r="PBE10" s="473"/>
      <c r="PBF10" s="473"/>
      <c r="PBG10" s="473"/>
      <c r="PBH10" s="473"/>
      <c r="PBI10" s="473"/>
      <c r="PBJ10" s="473"/>
      <c r="PBK10" s="473"/>
      <c r="PBL10" s="473"/>
      <c r="PBM10" s="473"/>
      <c r="PBN10" s="473"/>
      <c r="PBO10" s="473"/>
      <c r="PBP10" s="473"/>
      <c r="PBQ10" s="473"/>
      <c r="PBR10" s="473"/>
      <c r="PBS10" s="473"/>
      <c r="PBT10" s="473"/>
      <c r="PBU10" s="473"/>
      <c r="PBV10" s="473"/>
      <c r="PBW10" s="473"/>
      <c r="PBX10" s="473"/>
      <c r="PBY10" s="473"/>
      <c r="PBZ10" s="473"/>
      <c r="PCA10" s="473"/>
      <c r="PCB10" s="473"/>
      <c r="PCC10" s="473"/>
      <c r="PCD10" s="473"/>
      <c r="PCE10" s="473"/>
      <c r="PCF10" s="473"/>
      <c r="PCG10" s="473"/>
      <c r="PCH10" s="473"/>
      <c r="PCI10" s="473"/>
      <c r="PCJ10" s="473"/>
      <c r="PCK10" s="473"/>
      <c r="PCL10" s="473"/>
      <c r="PCM10" s="473"/>
      <c r="PCN10" s="473"/>
      <c r="PCO10" s="473"/>
      <c r="PCP10" s="473"/>
      <c r="PCQ10" s="473"/>
      <c r="PCR10" s="473"/>
      <c r="PCS10" s="473"/>
      <c r="PCT10" s="473"/>
      <c r="PCU10" s="473"/>
      <c r="PCV10" s="473"/>
      <c r="PCW10" s="473"/>
      <c r="PCX10" s="473"/>
      <c r="PCY10" s="473"/>
      <c r="PCZ10" s="473"/>
      <c r="PDA10" s="473"/>
      <c r="PDB10" s="473"/>
      <c r="PDC10" s="473"/>
      <c r="PDD10" s="473"/>
      <c r="PDE10" s="473"/>
      <c r="PDF10" s="473"/>
      <c r="PDG10" s="473"/>
      <c r="PDH10" s="473"/>
      <c r="PDI10" s="473"/>
      <c r="PDJ10" s="473"/>
      <c r="PDK10" s="473"/>
      <c r="PDL10" s="473"/>
      <c r="PDM10" s="473"/>
      <c r="PDN10" s="473"/>
      <c r="PDO10" s="473"/>
      <c r="PDP10" s="473"/>
      <c r="PDQ10" s="473"/>
      <c r="PDR10" s="473"/>
      <c r="PDS10" s="473"/>
      <c r="PDT10" s="473"/>
      <c r="PDU10" s="473"/>
      <c r="PDV10" s="473"/>
      <c r="PDW10" s="473"/>
      <c r="PDX10" s="473"/>
      <c r="PDY10" s="473"/>
      <c r="PDZ10" s="473"/>
      <c r="PEA10" s="473"/>
      <c r="PEB10" s="473"/>
      <c r="PEC10" s="473"/>
      <c r="PED10" s="473"/>
      <c r="PEE10" s="473"/>
      <c r="PEF10" s="473"/>
      <c r="PEG10" s="473"/>
      <c r="PEH10" s="473"/>
      <c r="PEI10" s="473"/>
      <c r="PEJ10" s="473"/>
      <c r="PEK10" s="473"/>
      <c r="PEL10" s="473"/>
      <c r="PEM10" s="473"/>
      <c r="PEN10" s="473"/>
      <c r="PEO10" s="473"/>
      <c r="PEP10" s="473"/>
      <c r="PEQ10" s="473"/>
      <c r="PER10" s="473"/>
      <c r="PES10" s="473"/>
      <c r="PET10" s="473"/>
      <c r="PEU10" s="473"/>
      <c r="PEV10" s="473"/>
      <c r="PEW10" s="473"/>
      <c r="PEX10" s="473"/>
      <c r="PEY10" s="473"/>
      <c r="PEZ10" s="473"/>
      <c r="PFA10" s="473"/>
      <c r="PFB10" s="473"/>
      <c r="PFC10" s="473"/>
      <c r="PFD10" s="473"/>
      <c r="PFE10" s="473"/>
      <c r="PFF10" s="473"/>
      <c r="PFG10" s="473"/>
      <c r="PFH10" s="473"/>
      <c r="PFI10" s="473"/>
      <c r="PFJ10" s="473"/>
      <c r="PFK10" s="473"/>
      <c r="PFL10" s="473"/>
      <c r="PFM10" s="473"/>
      <c r="PFN10" s="473"/>
      <c r="PFO10" s="473"/>
      <c r="PFP10" s="473"/>
      <c r="PFQ10" s="473"/>
      <c r="PFR10" s="473"/>
      <c r="PFS10" s="473"/>
      <c r="PFT10" s="473"/>
      <c r="PFU10" s="473"/>
      <c r="PFV10" s="473"/>
      <c r="PFW10" s="473"/>
      <c r="PFX10" s="473"/>
      <c r="PFY10" s="473"/>
      <c r="PFZ10" s="473"/>
      <c r="PGA10" s="473"/>
      <c r="PGB10" s="473"/>
      <c r="PGC10" s="473"/>
      <c r="PGD10" s="473"/>
      <c r="PGE10" s="473"/>
      <c r="PGF10" s="473"/>
      <c r="PGG10" s="473"/>
      <c r="PGH10" s="473"/>
      <c r="PGI10" s="473"/>
      <c r="PGJ10" s="473"/>
      <c r="PGK10" s="473"/>
      <c r="PGL10" s="473"/>
      <c r="PGM10" s="473"/>
      <c r="PGN10" s="473"/>
      <c r="PGO10" s="473"/>
      <c r="PGP10" s="473"/>
      <c r="PGQ10" s="473"/>
      <c r="PGR10" s="473"/>
      <c r="PGS10" s="473"/>
      <c r="PGT10" s="473"/>
      <c r="PGU10" s="473"/>
      <c r="PGV10" s="473"/>
      <c r="PGW10" s="473"/>
      <c r="PGX10" s="473"/>
      <c r="PGY10" s="473"/>
      <c r="PGZ10" s="473"/>
      <c r="PHA10" s="473"/>
      <c r="PHB10" s="473"/>
      <c r="PHC10" s="473"/>
      <c r="PHD10" s="473"/>
      <c r="PHE10" s="473"/>
      <c r="PHF10" s="473"/>
      <c r="PHG10" s="473"/>
      <c r="PHH10" s="473"/>
      <c r="PHI10" s="473"/>
      <c r="PHJ10" s="473"/>
      <c r="PHK10" s="473"/>
      <c r="PHL10" s="473"/>
      <c r="PHM10" s="473"/>
      <c r="PHN10" s="473"/>
      <c r="PHO10" s="473"/>
      <c r="PHP10" s="473"/>
      <c r="PHQ10" s="473"/>
      <c r="PHR10" s="473"/>
      <c r="PHS10" s="473"/>
      <c r="PHT10" s="473"/>
      <c r="PHU10" s="473"/>
      <c r="PHV10" s="473"/>
      <c r="PHW10" s="473"/>
      <c r="PHX10" s="473"/>
      <c r="PHY10" s="473"/>
      <c r="PHZ10" s="473"/>
      <c r="PIA10" s="473"/>
      <c r="PIB10" s="473"/>
      <c r="PIC10" s="473"/>
      <c r="PID10" s="473"/>
      <c r="PIE10" s="473"/>
      <c r="PIF10" s="473"/>
      <c r="PIG10" s="473"/>
      <c r="PIH10" s="473"/>
      <c r="PII10" s="473"/>
      <c r="PIJ10" s="473"/>
      <c r="PIK10" s="473"/>
      <c r="PIL10" s="473"/>
      <c r="PIM10" s="473"/>
      <c r="PIN10" s="473"/>
      <c r="PIO10" s="473"/>
      <c r="PIP10" s="473"/>
      <c r="PIQ10" s="473"/>
      <c r="PIR10" s="473"/>
      <c r="PIS10" s="473"/>
      <c r="PIT10" s="473"/>
      <c r="PIU10" s="473"/>
      <c r="PIV10" s="473"/>
      <c r="PIW10" s="473"/>
      <c r="PIX10" s="473"/>
      <c r="PIY10" s="473"/>
      <c r="PIZ10" s="473"/>
      <c r="PJA10" s="473"/>
      <c r="PJB10" s="473"/>
      <c r="PJC10" s="473"/>
      <c r="PJD10" s="473"/>
      <c r="PJE10" s="473"/>
      <c r="PJF10" s="473"/>
      <c r="PJG10" s="473"/>
      <c r="PJH10" s="473"/>
      <c r="PJI10" s="473"/>
      <c r="PJJ10" s="473"/>
      <c r="PJK10" s="473"/>
      <c r="PJL10" s="473"/>
      <c r="PJM10" s="473"/>
      <c r="PJN10" s="473"/>
      <c r="PJO10" s="473"/>
      <c r="PJP10" s="473"/>
      <c r="PJQ10" s="473"/>
      <c r="PJR10" s="473"/>
      <c r="PJS10" s="473"/>
      <c r="PJT10" s="473"/>
      <c r="PJU10" s="473"/>
      <c r="PJV10" s="473"/>
      <c r="PJW10" s="473"/>
      <c r="PJX10" s="473"/>
      <c r="PJY10" s="473"/>
      <c r="PJZ10" s="473"/>
      <c r="PKA10" s="473"/>
      <c r="PKB10" s="473"/>
      <c r="PKC10" s="473"/>
      <c r="PKD10" s="473"/>
      <c r="PKE10" s="473"/>
      <c r="PKF10" s="473"/>
      <c r="PKG10" s="473"/>
      <c r="PKH10" s="473"/>
      <c r="PKI10" s="473"/>
      <c r="PKJ10" s="473"/>
      <c r="PKK10" s="473"/>
      <c r="PKL10" s="473"/>
      <c r="PKM10" s="473"/>
      <c r="PKN10" s="473"/>
      <c r="PKO10" s="473"/>
      <c r="PKP10" s="473"/>
      <c r="PKQ10" s="473"/>
      <c r="PKR10" s="473"/>
      <c r="PKS10" s="473"/>
      <c r="PKT10" s="473"/>
      <c r="PKU10" s="473"/>
      <c r="PKV10" s="473"/>
      <c r="PKW10" s="473"/>
      <c r="PKX10" s="473"/>
      <c r="PKY10" s="473"/>
      <c r="PKZ10" s="473"/>
      <c r="PLA10" s="473"/>
      <c r="PLB10" s="473"/>
      <c r="PLC10" s="473"/>
      <c r="PLD10" s="473"/>
      <c r="PLE10" s="473"/>
      <c r="PLF10" s="473"/>
      <c r="PLG10" s="473"/>
      <c r="PLH10" s="473"/>
      <c r="PLI10" s="473"/>
      <c r="PLJ10" s="473"/>
      <c r="PLK10" s="473"/>
      <c r="PLL10" s="473"/>
      <c r="PLM10" s="473"/>
      <c r="PLN10" s="473"/>
      <c r="PLO10" s="473"/>
      <c r="PLP10" s="473"/>
      <c r="PLQ10" s="473"/>
      <c r="PLR10" s="473"/>
      <c r="PLS10" s="473"/>
      <c r="PLT10" s="473"/>
      <c r="PLU10" s="473"/>
      <c r="PLV10" s="473"/>
      <c r="PLW10" s="473"/>
      <c r="PLX10" s="473"/>
      <c r="PLY10" s="473"/>
      <c r="PLZ10" s="473"/>
      <c r="PMA10" s="473"/>
      <c r="PMB10" s="473"/>
      <c r="PMC10" s="473"/>
      <c r="PMD10" s="473"/>
      <c r="PME10" s="473"/>
      <c r="PMF10" s="473"/>
      <c r="PMG10" s="473"/>
      <c r="PMH10" s="473"/>
      <c r="PMI10" s="473"/>
      <c r="PMJ10" s="473"/>
      <c r="PMK10" s="473"/>
      <c r="PML10" s="473"/>
      <c r="PMM10" s="473"/>
      <c r="PMN10" s="473"/>
      <c r="PMO10" s="473"/>
      <c r="PMP10" s="473"/>
      <c r="PMQ10" s="473"/>
      <c r="PMR10" s="473"/>
      <c r="PMS10" s="473"/>
      <c r="PMT10" s="473"/>
      <c r="PMU10" s="473"/>
      <c r="PMV10" s="473"/>
      <c r="PMW10" s="473"/>
      <c r="PMX10" s="473"/>
      <c r="PMY10" s="473"/>
      <c r="PMZ10" s="473"/>
      <c r="PNA10" s="473"/>
      <c r="PNB10" s="473"/>
      <c r="PNC10" s="473"/>
      <c r="PND10" s="473"/>
      <c r="PNE10" s="473"/>
      <c r="PNF10" s="473"/>
      <c r="PNG10" s="473"/>
      <c r="PNH10" s="473"/>
      <c r="PNI10" s="473"/>
      <c r="PNJ10" s="473"/>
      <c r="PNK10" s="473"/>
      <c r="PNL10" s="473"/>
      <c r="PNM10" s="473"/>
      <c r="PNN10" s="473"/>
      <c r="PNO10" s="473"/>
      <c r="PNP10" s="473"/>
      <c r="PNQ10" s="473"/>
      <c r="PNR10" s="473"/>
      <c r="PNS10" s="473"/>
      <c r="PNT10" s="473"/>
      <c r="PNU10" s="473"/>
      <c r="PNV10" s="473"/>
      <c r="PNW10" s="473"/>
      <c r="PNX10" s="473"/>
      <c r="PNY10" s="473"/>
      <c r="PNZ10" s="473"/>
      <c r="POA10" s="473"/>
      <c r="POB10" s="473"/>
      <c r="POC10" s="473"/>
      <c r="POD10" s="473"/>
      <c r="POE10" s="473"/>
      <c r="POF10" s="473"/>
      <c r="POG10" s="473"/>
      <c r="POH10" s="473"/>
      <c r="POI10" s="473"/>
      <c r="POJ10" s="473"/>
      <c r="POK10" s="473"/>
      <c r="POL10" s="473"/>
      <c r="POM10" s="473"/>
      <c r="PON10" s="473"/>
      <c r="POO10" s="473"/>
      <c r="POP10" s="473"/>
      <c r="POQ10" s="473"/>
      <c r="POR10" s="473"/>
      <c r="POS10" s="473"/>
      <c r="POT10" s="473"/>
      <c r="POU10" s="473"/>
      <c r="POV10" s="473"/>
      <c r="POW10" s="473"/>
      <c r="POX10" s="473"/>
      <c r="POY10" s="473"/>
      <c r="POZ10" s="473"/>
      <c r="PPA10" s="473"/>
      <c r="PPB10" s="473"/>
      <c r="PPC10" s="473"/>
      <c r="PPD10" s="473"/>
      <c r="PPE10" s="473"/>
      <c r="PPF10" s="473"/>
      <c r="PPG10" s="473"/>
      <c r="PPH10" s="473"/>
      <c r="PPI10" s="473"/>
      <c r="PPJ10" s="473"/>
      <c r="PPK10" s="473"/>
      <c r="PPL10" s="473"/>
      <c r="PPM10" s="473"/>
      <c r="PPN10" s="473"/>
      <c r="PPO10" s="473"/>
      <c r="PPP10" s="473"/>
      <c r="PPQ10" s="473"/>
      <c r="PPR10" s="473"/>
      <c r="PPS10" s="473"/>
      <c r="PPT10" s="473"/>
      <c r="PPU10" s="473"/>
      <c r="PPV10" s="473"/>
      <c r="PPW10" s="473"/>
      <c r="PPX10" s="473"/>
      <c r="PPY10" s="473"/>
      <c r="PPZ10" s="473"/>
      <c r="PQA10" s="473"/>
      <c r="PQB10" s="473"/>
      <c r="PQC10" s="473"/>
      <c r="PQD10" s="473"/>
      <c r="PQE10" s="473"/>
      <c r="PQF10" s="473"/>
      <c r="PQG10" s="473"/>
      <c r="PQH10" s="473"/>
      <c r="PQI10" s="473"/>
      <c r="PQJ10" s="473"/>
      <c r="PQK10" s="473"/>
      <c r="PQL10" s="473"/>
      <c r="PQM10" s="473"/>
      <c r="PQN10" s="473"/>
      <c r="PQO10" s="473"/>
      <c r="PQP10" s="473"/>
      <c r="PQQ10" s="473"/>
      <c r="PQR10" s="473"/>
      <c r="PQS10" s="473"/>
      <c r="PQT10" s="473"/>
      <c r="PQU10" s="473"/>
      <c r="PQV10" s="473"/>
      <c r="PQW10" s="473"/>
      <c r="PQX10" s="473"/>
      <c r="PQY10" s="473"/>
      <c r="PQZ10" s="473"/>
      <c r="PRA10" s="473"/>
      <c r="PRB10" s="473"/>
      <c r="PRC10" s="473"/>
      <c r="PRD10" s="473"/>
      <c r="PRE10" s="473"/>
      <c r="PRF10" s="473"/>
      <c r="PRG10" s="473"/>
      <c r="PRH10" s="473"/>
      <c r="PRI10" s="473"/>
      <c r="PRJ10" s="473"/>
      <c r="PRK10" s="473"/>
      <c r="PRL10" s="473"/>
      <c r="PRM10" s="473"/>
      <c r="PRN10" s="473"/>
      <c r="PRO10" s="473"/>
      <c r="PRP10" s="473"/>
      <c r="PRQ10" s="473"/>
      <c r="PRR10" s="473"/>
      <c r="PRS10" s="473"/>
      <c r="PRT10" s="473"/>
      <c r="PRU10" s="473"/>
      <c r="PRV10" s="473"/>
      <c r="PRW10" s="473"/>
      <c r="PRX10" s="473"/>
      <c r="PRY10" s="473"/>
      <c r="PRZ10" s="473"/>
      <c r="PSA10" s="473"/>
      <c r="PSB10" s="473"/>
      <c r="PSC10" s="473"/>
      <c r="PSD10" s="473"/>
      <c r="PSE10" s="473"/>
      <c r="PSF10" s="473"/>
      <c r="PSG10" s="473"/>
      <c r="PSH10" s="473"/>
      <c r="PSI10" s="473"/>
      <c r="PSJ10" s="473"/>
      <c r="PSK10" s="473"/>
      <c r="PSL10" s="473"/>
      <c r="PSM10" s="473"/>
      <c r="PSN10" s="473"/>
      <c r="PSO10" s="473"/>
      <c r="PSP10" s="473"/>
      <c r="PSQ10" s="473"/>
      <c r="PSR10" s="473"/>
      <c r="PSS10" s="473"/>
      <c r="PST10" s="473"/>
      <c r="PSU10" s="473"/>
      <c r="PSV10" s="473"/>
      <c r="PSW10" s="473"/>
      <c r="PSX10" s="473"/>
      <c r="PSY10" s="473"/>
      <c r="PSZ10" s="473"/>
      <c r="PTA10" s="473"/>
      <c r="PTB10" s="473"/>
      <c r="PTC10" s="473"/>
      <c r="PTD10" s="473"/>
      <c r="PTE10" s="473"/>
      <c r="PTF10" s="473"/>
      <c r="PTG10" s="473"/>
      <c r="PTH10" s="473"/>
      <c r="PTI10" s="473"/>
      <c r="PTJ10" s="473"/>
      <c r="PTK10" s="473"/>
      <c r="PTL10" s="473"/>
      <c r="PTM10" s="473"/>
      <c r="PTN10" s="473"/>
      <c r="PTO10" s="473"/>
      <c r="PTP10" s="473"/>
      <c r="PTQ10" s="473"/>
      <c r="PTR10" s="473"/>
      <c r="PTS10" s="473"/>
      <c r="PTT10" s="473"/>
      <c r="PTU10" s="473"/>
      <c r="PTV10" s="473"/>
      <c r="PTW10" s="473"/>
      <c r="PTX10" s="473"/>
      <c r="PTY10" s="473"/>
      <c r="PTZ10" s="473"/>
      <c r="PUA10" s="473"/>
      <c r="PUB10" s="473"/>
      <c r="PUC10" s="473"/>
      <c r="PUD10" s="473"/>
      <c r="PUE10" s="473"/>
      <c r="PUF10" s="473"/>
      <c r="PUG10" s="473"/>
      <c r="PUH10" s="473"/>
      <c r="PUI10" s="473"/>
      <c r="PUJ10" s="473"/>
      <c r="PUK10" s="473"/>
      <c r="PUL10" s="473"/>
      <c r="PUM10" s="473"/>
      <c r="PUN10" s="473"/>
      <c r="PUO10" s="473"/>
      <c r="PUP10" s="473"/>
      <c r="PUQ10" s="473"/>
      <c r="PUR10" s="473"/>
      <c r="PUS10" s="473"/>
      <c r="PUT10" s="473"/>
      <c r="PUU10" s="473"/>
      <c r="PUV10" s="473"/>
      <c r="PUW10" s="473"/>
      <c r="PUX10" s="473"/>
      <c r="PUY10" s="473"/>
      <c r="PUZ10" s="473"/>
      <c r="PVA10" s="473"/>
      <c r="PVB10" s="473"/>
      <c r="PVC10" s="473"/>
      <c r="PVD10" s="473"/>
      <c r="PVE10" s="473"/>
      <c r="PVF10" s="473"/>
      <c r="PVG10" s="473"/>
      <c r="PVH10" s="473"/>
      <c r="PVI10" s="473"/>
      <c r="PVJ10" s="473"/>
      <c r="PVK10" s="473"/>
      <c r="PVL10" s="473"/>
      <c r="PVM10" s="473"/>
      <c r="PVN10" s="473"/>
      <c r="PVO10" s="473"/>
      <c r="PVP10" s="473"/>
      <c r="PVQ10" s="473"/>
      <c r="PVR10" s="473"/>
      <c r="PVS10" s="473"/>
      <c r="PVT10" s="473"/>
      <c r="PVU10" s="473"/>
      <c r="PVV10" s="473"/>
      <c r="PVW10" s="473"/>
      <c r="PVX10" s="473"/>
      <c r="PVY10" s="473"/>
      <c r="PVZ10" s="473"/>
      <c r="PWA10" s="473"/>
      <c r="PWB10" s="473"/>
      <c r="PWC10" s="473"/>
      <c r="PWD10" s="473"/>
      <c r="PWE10" s="473"/>
      <c r="PWF10" s="473"/>
      <c r="PWG10" s="473"/>
      <c r="PWH10" s="473"/>
      <c r="PWI10" s="473"/>
      <c r="PWJ10" s="473"/>
      <c r="PWK10" s="473"/>
      <c r="PWL10" s="473"/>
      <c r="PWM10" s="473"/>
      <c r="PWN10" s="473"/>
      <c r="PWO10" s="473"/>
      <c r="PWP10" s="473"/>
      <c r="PWQ10" s="473"/>
      <c r="PWR10" s="473"/>
      <c r="PWS10" s="473"/>
      <c r="PWT10" s="473"/>
      <c r="PWU10" s="473"/>
      <c r="PWV10" s="473"/>
      <c r="PWW10" s="473"/>
      <c r="PWX10" s="473"/>
      <c r="PWY10" s="473"/>
      <c r="PWZ10" s="473"/>
      <c r="PXA10" s="473"/>
      <c r="PXB10" s="473"/>
      <c r="PXC10" s="473"/>
      <c r="PXD10" s="473"/>
      <c r="PXE10" s="473"/>
      <c r="PXF10" s="473"/>
      <c r="PXG10" s="473"/>
      <c r="PXH10" s="473"/>
      <c r="PXI10" s="473"/>
      <c r="PXJ10" s="473"/>
      <c r="PXK10" s="473"/>
      <c r="PXL10" s="473"/>
      <c r="PXM10" s="473"/>
      <c r="PXN10" s="473"/>
      <c r="PXO10" s="473"/>
      <c r="PXP10" s="473"/>
      <c r="PXQ10" s="473"/>
      <c r="PXR10" s="473"/>
      <c r="PXS10" s="473"/>
      <c r="PXT10" s="473"/>
      <c r="PXU10" s="473"/>
      <c r="PXV10" s="473"/>
      <c r="PXW10" s="473"/>
      <c r="PXX10" s="473"/>
      <c r="PXY10" s="473"/>
      <c r="PXZ10" s="473"/>
      <c r="PYA10" s="473"/>
      <c r="PYB10" s="473"/>
      <c r="PYC10" s="473"/>
      <c r="PYD10" s="473"/>
      <c r="PYE10" s="473"/>
      <c r="PYF10" s="473"/>
      <c r="PYG10" s="473"/>
      <c r="PYH10" s="473"/>
      <c r="PYI10" s="473"/>
      <c r="PYJ10" s="473"/>
      <c r="PYK10" s="473"/>
      <c r="PYL10" s="473"/>
      <c r="PYM10" s="473"/>
      <c r="PYN10" s="473"/>
      <c r="PYO10" s="473"/>
      <c r="PYP10" s="473"/>
      <c r="PYQ10" s="473"/>
      <c r="PYR10" s="473"/>
      <c r="PYS10" s="473"/>
      <c r="PYT10" s="473"/>
      <c r="PYU10" s="473"/>
      <c r="PYV10" s="473"/>
      <c r="PYW10" s="473"/>
      <c r="PYX10" s="473"/>
      <c r="PYY10" s="473"/>
      <c r="PYZ10" s="473"/>
      <c r="PZA10" s="473"/>
      <c r="PZB10" s="473"/>
      <c r="PZC10" s="473"/>
      <c r="PZD10" s="473"/>
      <c r="PZE10" s="473"/>
      <c r="PZF10" s="473"/>
      <c r="PZG10" s="473"/>
      <c r="PZH10" s="473"/>
      <c r="PZI10" s="473"/>
      <c r="PZJ10" s="473"/>
      <c r="PZK10" s="473"/>
      <c r="PZL10" s="473"/>
      <c r="PZM10" s="473"/>
      <c r="PZN10" s="473"/>
      <c r="PZO10" s="473"/>
      <c r="PZP10" s="473"/>
      <c r="PZQ10" s="473"/>
      <c r="PZR10" s="473"/>
      <c r="PZS10" s="473"/>
      <c r="PZT10" s="473"/>
      <c r="PZU10" s="473"/>
      <c r="PZV10" s="473"/>
      <c r="PZW10" s="473"/>
      <c r="PZX10" s="473"/>
      <c r="PZY10" s="473"/>
      <c r="PZZ10" s="473"/>
      <c r="QAA10" s="473"/>
      <c r="QAB10" s="473"/>
      <c r="QAC10" s="473"/>
      <c r="QAD10" s="473"/>
      <c r="QAE10" s="473"/>
      <c r="QAF10" s="473"/>
      <c r="QAG10" s="473"/>
      <c r="QAH10" s="473"/>
      <c r="QAI10" s="473"/>
      <c r="QAJ10" s="473"/>
      <c r="QAK10" s="473"/>
      <c r="QAL10" s="473"/>
      <c r="QAM10" s="473"/>
      <c r="QAN10" s="473"/>
      <c r="QAO10" s="473"/>
      <c r="QAP10" s="473"/>
      <c r="QAQ10" s="473"/>
      <c r="QAR10" s="473"/>
      <c r="QAS10" s="473"/>
      <c r="QAT10" s="473"/>
      <c r="QAU10" s="473"/>
      <c r="QAV10" s="473"/>
      <c r="QAW10" s="473"/>
      <c r="QAX10" s="473"/>
      <c r="QAY10" s="473"/>
      <c r="QAZ10" s="473"/>
      <c r="QBA10" s="473"/>
      <c r="QBB10" s="473"/>
      <c r="QBC10" s="473"/>
      <c r="QBD10" s="473"/>
      <c r="QBE10" s="473"/>
      <c r="QBF10" s="473"/>
      <c r="QBG10" s="473"/>
      <c r="QBH10" s="473"/>
      <c r="QBI10" s="473"/>
      <c r="QBJ10" s="473"/>
      <c r="QBK10" s="473"/>
      <c r="QBL10" s="473"/>
      <c r="QBM10" s="473"/>
      <c r="QBN10" s="473"/>
      <c r="QBO10" s="473"/>
      <c r="QBP10" s="473"/>
      <c r="QBQ10" s="473"/>
      <c r="QBR10" s="473"/>
      <c r="QBS10" s="473"/>
      <c r="QBT10" s="473"/>
      <c r="QBU10" s="473"/>
      <c r="QBV10" s="473"/>
      <c r="QBW10" s="473"/>
      <c r="QBX10" s="473"/>
      <c r="QBY10" s="473"/>
      <c r="QBZ10" s="473"/>
      <c r="QCA10" s="473"/>
      <c r="QCB10" s="473"/>
      <c r="QCC10" s="473"/>
      <c r="QCD10" s="473"/>
      <c r="QCE10" s="473"/>
      <c r="QCF10" s="473"/>
      <c r="QCG10" s="473"/>
      <c r="QCH10" s="473"/>
      <c r="QCI10" s="473"/>
      <c r="QCJ10" s="473"/>
      <c r="QCK10" s="473"/>
      <c r="QCL10" s="473"/>
      <c r="QCM10" s="473"/>
      <c r="QCN10" s="473"/>
      <c r="QCO10" s="473"/>
      <c r="QCP10" s="473"/>
      <c r="QCQ10" s="473"/>
      <c r="QCR10" s="473"/>
      <c r="QCS10" s="473"/>
      <c r="QCT10" s="473"/>
      <c r="QCU10" s="473"/>
      <c r="QCV10" s="473"/>
      <c r="QCW10" s="473"/>
      <c r="QCX10" s="473"/>
      <c r="QCY10" s="473"/>
      <c r="QCZ10" s="473"/>
      <c r="QDA10" s="473"/>
      <c r="QDB10" s="473"/>
      <c r="QDC10" s="473"/>
      <c r="QDD10" s="473"/>
      <c r="QDE10" s="473"/>
      <c r="QDF10" s="473"/>
      <c r="QDG10" s="473"/>
      <c r="QDH10" s="473"/>
      <c r="QDI10" s="473"/>
      <c r="QDJ10" s="473"/>
      <c r="QDK10" s="473"/>
      <c r="QDL10" s="473"/>
      <c r="QDM10" s="473"/>
      <c r="QDN10" s="473"/>
      <c r="QDO10" s="473"/>
      <c r="QDP10" s="473"/>
      <c r="QDQ10" s="473"/>
      <c r="QDR10" s="473"/>
      <c r="QDS10" s="473"/>
      <c r="QDT10" s="473"/>
      <c r="QDU10" s="473"/>
      <c r="QDV10" s="473"/>
      <c r="QDW10" s="473"/>
      <c r="QDX10" s="473"/>
      <c r="QDY10" s="473"/>
      <c r="QDZ10" s="473"/>
      <c r="QEA10" s="473"/>
      <c r="QEB10" s="473"/>
      <c r="QEC10" s="473"/>
      <c r="QED10" s="473"/>
      <c r="QEE10" s="473"/>
      <c r="QEF10" s="473"/>
      <c r="QEG10" s="473"/>
      <c r="QEH10" s="473"/>
      <c r="QEI10" s="473"/>
      <c r="QEJ10" s="473"/>
      <c r="QEK10" s="473"/>
      <c r="QEL10" s="473"/>
      <c r="QEM10" s="473"/>
      <c r="QEN10" s="473"/>
      <c r="QEO10" s="473"/>
      <c r="QEP10" s="473"/>
      <c r="QEQ10" s="473"/>
      <c r="QER10" s="473"/>
      <c r="QES10" s="473"/>
      <c r="QET10" s="473"/>
      <c r="QEU10" s="473"/>
      <c r="QEV10" s="473"/>
      <c r="QEW10" s="473"/>
      <c r="QEX10" s="473"/>
      <c r="QEY10" s="473"/>
      <c r="QEZ10" s="473"/>
      <c r="QFA10" s="473"/>
      <c r="QFB10" s="473"/>
      <c r="QFC10" s="473"/>
      <c r="QFD10" s="473"/>
      <c r="QFE10" s="473"/>
      <c r="QFF10" s="473"/>
      <c r="QFG10" s="473"/>
      <c r="QFH10" s="473"/>
      <c r="QFI10" s="473"/>
      <c r="QFJ10" s="473"/>
      <c r="QFK10" s="473"/>
      <c r="QFL10" s="473"/>
      <c r="QFM10" s="473"/>
      <c r="QFN10" s="473"/>
      <c r="QFO10" s="473"/>
      <c r="QFP10" s="473"/>
      <c r="QFQ10" s="473"/>
      <c r="QFR10" s="473"/>
      <c r="QFS10" s="473"/>
      <c r="QFT10" s="473"/>
      <c r="QFU10" s="473"/>
      <c r="QFV10" s="473"/>
      <c r="QFW10" s="473"/>
      <c r="QFX10" s="473"/>
      <c r="QFY10" s="473"/>
      <c r="QFZ10" s="473"/>
      <c r="QGA10" s="473"/>
      <c r="QGB10" s="473"/>
      <c r="QGC10" s="473"/>
      <c r="QGD10" s="473"/>
      <c r="QGE10" s="473"/>
      <c r="QGF10" s="473"/>
      <c r="QGG10" s="473"/>
      <c r="QGH10" s="473"/>
      <c r="QGI10" s="473"/>
      <c r="QGJ10" s="473"/>
      <c r="QGK10" s="473"/>
      <c r="QGL10" s="473"/>
      <c r="QGM10" s="473"/>
      <c r="QGN10" s="473"/>
      <c r="QGO10" s="473"/>
      <c r="QGP10" s="473"/>
      <c r="QGQ10" s="473"/>
      <c r="QGR10" s="473"/>
      <c r="QGS10" s="473"/>
      <c r="QGT10" s="473"/>
      <c r="QGU10" s="473"/>
      <c r="QGV10" s="473"/>
      <c r="QGW10" s="473"/>
      <c r="QGX10" s="473"/>
      <c r="QGY10" s="473"/>
      <c r="QGZ10" s="473"/>
      <c r="QHA10" s="473"/>
      <c r="QHB10" s="473"/>
      <c r="QHC10" s="473"/>
      <c r="QHD10" s="473"/>
      <c r="QHE10" s="473"/>
      <c r="QHF10" s="473"/>
      <c r="QHG10" s="473"/>
      <c r="QHH10" s="473"/>
      <c r="QHI10" s="473"/>
      <c r="QHJ10" s="473"/>
      <c r="QHK10" s="473"/>
      <c r="QHL10" s="473"/>
      <c r="QHM10" s="473"/>
      <c r="QHN10" s="473"/>
      <c r="QHO10" s="473"/>
      <c r="QHP10" s="473"/>
      <c r="QHQ10" s="473"/>
      <c r="QHR10" s="473"/>
      <c r="QHS10" s="473"/>
      <c r="QHT10" s="473"/>
      <c r="QHU10" s="473"/>
      <c r="QHV10" s="473"/>
      <c r="QHW10" s="473"/>
      <c r="QHX10" s="473"/>
      <c r="QHY10" s="473"/>
      <c r="QHZ10" s="473"/>
      <c r="QIA10" s="473"/>
      <c r="QIB10" s="473"/>
      <c r="QIC10" s="473"/>
      <c r="QID10" s="473"/>
      <c r="QIE10" s="473"/>
      <c r="QIF10" s="473"/>
      <c r="QIG10" s="473"/>
      <c r="QIH10" s="473"/>
      <c r="QII10" s="473"/>
      <c r="QIJ10" s="473"/>
      <c r="QIK10" s="473"/>
      <c r="QIL10" s="473"/>
      <c r="QIM10" s="473"/>
      <c r="QIN10" s="473"/>
      <c r="QIO10" s="473"/>
      <c r="QIP10" s="473"/>
      <c r="QIQ10" s="473"/>
      <c r="QIR10" s="473"/>
      <c r="QIS10" s="473"/>
      <c r="QIT10" s="473"/>
      <c r="QIU10" s="473"/>
      <c r="QIV10" s="473"/>
      <c r="QIW10" s="473"/>
      <c r="QIX10" s="473"/>
      <c r="QIY10" s="473"/>
      <c r="QIZ10" s="473"/>
      <c r="QJA10" s="473"/>
      <c r="QJB10" s="473"/>
      <c r="QJC10" s="473"/>
      <c r="QJD10" s="473"/>
      <c r="QJE10" s="473"/>
      <c r="QJF10" s="473"/>
      <c r="QJG10" s="473"/>
      <c r="QJH10" s="473"/>
      <c r="QJI10" s="473"/>
      <c r="QJJ10" s="473"/>
      <c r="QJK10" s="473"/>
      <c r="QJL10" s="473"/>
      <c r="QJM10" s="473"/>
      <c r="QJN10" s="473"/>
      <c r="QJO10" s="473"/>
      <c r="QJP10" s="473"/>
      <c r="QJQ10" s="473"/>
      <c r="QJR10" s="473"/>
      <c r="QJS10" s="473"/>
      <c r="QJT10" s="473"/>
      <c r="QJU10" s="473"/>
      <c r="QJV10" s="473"/>
      <c r="QJW10" s="473"/>
      <c r="QJX10" s="473"/>
      <c r="QJY10" s="473"/>
      <c r="QJZ10" s="473"/>
      <c r="QKA10" s="473"/>
      <c r="QKB10" s="473"/>
      <c r="QKC10" s="473"/>
      <c r="QKD10" s="473"/>
      <c r="QKE10" s="473"/>
      <c r="QKF10" s="473"/>
      <c r="QKG10" s="473"/>
      <c r="QKH10" s="473"/>
      <c r="QKI10" s="473"/>
      <c r="QKJ10" s="473"/>
      <c r="QKK10" s="473"/>
      <c r="QKL10" s="473"/>
      <c r="QKM10" s="473"/>
      <c r="QKN10" s="473"/>
      <c r="QKO10" s="473"/>
      <c r="QKP10" s="473"/>
      <c r="QKQ10" s="473"/>
      <c r="QKR10" s="473"/>
      <c r="QKS10" s="473"/>
      <c r="QKT10" s="473"/>
      <c r="QKU10" s="473"/>
      <c r="QKV10" s="473"/>
      <c r="QKW10" s="473"/>
      <c r="QKX10" s="473"/>
      <c r="QKY10" s="473"/>
      <c r="QKZ10" s="473"/>
      <c r="QLA10" s="473"/>
      <c r="QLB10" s="473"/>
      <c r="QLC10" s="473"/>
      <c r="QLD10" s="473"/>
      <c r="QLE10" s="473"/>
      <c r="QLF10" s="473"/>
      <c r="QLG10" s="473"/>
      <c r="QLH10" s="473"/>
      <c r="QLI10" s="473"/>
      <c r="QLJ10" s="473"/>
      <c r="QLK10" s="473"/>
      <c r="QLL10" s="473"/>
      <c r="QLM10" s="473"/>
      <c r="QLN10" s="473"/>
      <c r="QLO10" s="473"/>
      <c r="QLP10" s="473"/>
      <c r="QLQ10" s="473"/>
      <c r="QLR10" s="473"/>
      <c r="QLS10" s="473"/>
      <c r="QLT10" s="473"/>
      <c r="QLU10" s="473"/>
      <c r="QLV10" s="473"/>
      <c r="QLW10" s="473"/>
      <c r="QLX10" s="473"/>
      <c r="QLY10" s="473"/>
      <c r="QLZ10" s="473"/>
      <c r="QMA10" s="473"/>
      <c r="QMB10" s="473"/>
      <c r="QMC10" s="473"/>
      <c r="QMD10" s="473"/>
      <c r="QME10" s="473"/>
      <c r="QMF10" s="473"/>
      <c r="QMG10" s="473"/>
      <c r="QMH10" s="473"/>
      <c r="QMI10" s="473"/>
      <c r="QMJ10" s="473"/>
      <c r="QMK10" s="473"/>
      <c r="QML10" s="473"/>
      <c r="QMM10" s="473"/>
      <c r="QMN10" s="473"/>
      <c r="QMO10" s="473"/>
      <c r="QMP10" s="473"/>
      <c r="QMQ10" s="473"/>
      <c r="QMR10" s="473"/>
      <c r="QMS10" s="473"/>
      <c r="QMT10" s="473"/>
      <c r="QMU10" s="473"/>
      <c r="QMV10" s="473"/>
      <c r="QMW10" s="473"/>
      <c r="QMX10" s="473"/>
      <c r="QMY10" s="473"/>
      <c r="QMZ10" s="473"/>
      <c r="QNA10" s="473"/>
      <c r="QNB10" s="473"/>
      <c r="QNC10" s="473"/>
      <c r="QND10" s="473"/>
      <c r="QNE10" s="473"/>
      <c r="QNF10" s="473"/>
      <c r="QNG10" s="473"/>
      <c r="QNH10" s="473"/>
      <c r="QNI10" s="473"/>
      <c r="QNJ10" s="473"/>
      <c r="QNK10" s="473"/>
      <c r="QNL10" s="473"/>
      <c r="QNM10" s="473"/>
      <c r="QNN10" s="473"/>
      <c r="QNO10" s="473"/>
      <c r="QNP10" s="473"/>
      <c r="QNQ10" s="473"/>
      <c r="QNR10" s="473"/>
      <c r="QNS10" s="473"/>
      <c r="QNT10" s="473"/>
      <c r="QNU10" s="473"/>
      <c r="QNV10" s="473"/>
      <c r="QNW10" s="473"/>
      <c r="QNX10" s="473"/>
      <c r="QNY10" s="473"/>
      <c r="QNZ10" s="473"/>
      <c r="QOA10" s="473"/>
      <c r="QOB10" s="473"/>
      <c r="QOC10" s="473"/>
      <c r="QOD10" s="473"/>
      <c r="QOE10" s="473"/>
      <c r="QOF10" s="473"/>
      <c r="QOG10" s="473"/>
      <c r="QOH10" s="473"/>
      <c r="QOI10" s="473"/>
      <c r="QOJ10" s="473"/>
      <c r="QOK10" s="473"/>
      <c r="QOL10" s="473"/>
      <c r="QOM10" s="473"/>
      <c r="QON10" s="473"/>
      <c r="QOO10" s="473"/>
      <c r="QOP10" s="473"/>
      <c r="QOQ10" s="473"/>
      <c r="QOR10" s="473"/>
      <c r="QOS10" s="473"/>
      <c r="QOT10" s="473"/>
      <c r="QOU10" s="473"/>
      <c r="QOV10" s="473"/>
      <c r="QOW10" s="473"/>
      <c r="QOX10" s="473"/>
      <c r="QOY10" s="473"/>
      <c r="QOZ10" s="473"/>
      <c r="QPA10" s="473"/>
      <c r="QPB10" s="473"/>
      <c r="QPC10" s="473"/>
      <c r="QPD10" s="473"/>
      <c r="QPE10" s="473"/>
      <c r="QPF10" s="473"/>
      <c r="QPG10" s="473"/>
      <c r="QPH10" s="473"/>
      <c r="QPI10" s="473"/>
      <c r="QPJ10" s="473"/>
      <c r="QPK10" s="473"/>
      <c r="QPL10" s="473"/>
      <c r="QPM10" s="473"/>
      <c r="QPN10" s="473"/>
      <c r="QPO10" s="473"/>
      <c r="QPP10" s="473"/>
      <c r="QPQ10" s="473"/>
      <c r="QPR10" s="473"/>
      <c r="QPS10" s="473"/>
      <c r="QPT10" s="473"/>
      <c r="QPU10" s="473"/>
      <c r="QPV10" s="473"/>
      <c r="QPW10" s="473"/>
      <c r="QPX10" s="473"/>
      <c r="QPY10" s="473"/>
      <c r="QPZ10" s="473"/>
      <c r="QQA10" s="473"/>
      <c r="QQB10" s="473"/>
      <c r="QQC10" s="473"/>
      <c r="QQD10" s="473"/>
      <c r="QQE10" s="473"/>
      <c r="QQF10" s="473"/>
      <c r="QQG10" s="473"/>
      <c r="QQH10" s="473"/>
      <c r="QQI10" s="473"/>
      <c r="QQJ10" s="473"/>
      <c r="QQK10" s="473"/>
      <c r="QQL10" s="473"/>
      <c r="QQM10" s="473"/>
      <c r="QQN10" s="473"/>
      <c r="QQO10" s="473"/>
      <c r="QQP10" s="473"/>
      <c r="QQQ10" s="473"/>
      <c r="QQR10" s="473"/>
      <c r="QQS10" s="473"/>
      <c r="QQT10" s="473"/>
      <c r="QQU10" s="473"/>
      <c r="QQV10" s="473"/>
      <c r="QQW10" s="473"/>
      <c r="QQX10" s="473"/>
      <c r="QQY10" s="473"/>
      <c r="QQZ10" s="473"/>
      <c r="QRA10" s="473"/>
      <c r="QRB10" s="473"/>
      <c r="QRC10" s="473"/>
      <c r="QRD10" s="473"/>
      <c r="QRE10" s="473"/>
      <c r="QRF10" s="473"/>
      <c r="QRG10" s="473"/>
      <c r="QRH10" s="473"/>
      <c r="QRI10" s="473"/>
      <c r="QRJ10" s="473"/>
      <c r="QRK10" s="473"/>
      <c r="QRL10" s="473"/>
      <c r="QRM10" s="473"/>
      <c r="QRN10" s="473"/>
      <c r="QRO10" s="473"/>
      <c r="QRP10" s="473"/>
      <c r="QRQ10" s="473"/>
      <c r="QRR10" s="473"/>
      <c r="QRS10" s="473"/>
      <c r="QRT10" s="473"/>
      <c r="QRU10" s="473"/>
      <c r="QRV10" s="473"/>
      <c r="QRW10" s="473"/>
      <c r="QRX10" s="473"/>
      <c r="QRY10" s="473"/>
      <c r="QRZ10" s="473"/>
      <c r="QSA10" s="473"/>
      <c r="QSB10" s="473"/>
      <c r="QSC10" s="473"/>
      <c r="QSD10" s="473"/>
      <c r="QSE10" s="473"/>
      <c r="QSF10" s="473"/>
      <c r="QSG10" s="473"/>
      <c r="QSH10" s="473"/>
      <c r="QSI10" s="473"/>
      <c r="QSJ10" s="473"/>
      <c r="QSK10" s="473"/>
      <c r="QSL10" s="473"/>
      <c r="QSM10" s="473"/>
      <c r="QSN10" s="473"/>
      <c r="QSO10" s="473"/>
      <c r="QSP10" s="473"/>
      <c r="QSQ10" s="473"/>
      <c r="QSR10" s="473"/>
      <c r="QSS10" s="473"/>
      <c r="QST10" s="473"/>
      <c r="QSU10" s="473"/>
      <c r="QSV10" s="473"/>
      <c r="QSW10" s="473"/>
      <c r="QSX10" s="473"/>
      <c r="QSY10" s="473"/>
      <c r="QSZ10" s="473"/>
      <c r="QTA10" s="473"/>
      <c r="QTB10" s="473"/>
      <c r="QTC10" s="473"/>
      <c r="QTD10" s="473"/>
      <c r="QTE10" s="473"/>
      <c r="QTF10" s="473"/>
      <c r="QTG10" s="473"/>
      <c r="QTH10" s="473"/>
      <c r="QTI10" s="473"/>
      <c r="QTJ10" s="473"/>
      <c r="QTK10" s="473"/>
      <c r="QTL10" s="473"/>
      <c r="QTM10" s="473"/>
      <c r="QTN10" s="473"/>
      <c r="QTO10" s="473"/>
      <c r="QTP10" s="473"/>
      <c r="QTQ10" s="473"/>
      <c r="QTR10" s="473"/>
      <c r="QTS10" s="473"/>
      <c r="QTT10" s="473"/>
      <c r="QTU10" s="473"/>
      <c r="QTV10" s="473"/>
      <c r="QTW10" s="473"/>
      <c r="QTX10" s="473"/>
      <c r="QTY10" s="473"/>
      <c r="QTZ10" s="473"/>
      <c r="QUA10" s="473"/>
      <c r="QUB10" s="473"/>
      <c r="QUC10" s="473"/>
      <c r="QUD10" s="473"/>
      <c r="QUE10" s="473"/>
      <c r="QUF10" s="473"/>
      <c r="QUG10" s="473"/>
      <c r="QUH10" s="473"/>
      <c r="QUI10" s="473"/>
      <c r="QUJ10" s="473"/>
      <c r="QUK10" s="473"/>
      <c r="QUL10" s="473"/>
      <c r="QUM10" s="473"/>
      <c r="QUN10" s="473"/>
      <c r="QUO10" s="473"/>
      <c r="QUP10" s="473"/>
      <c r="QUQ10" s="473"/>
      <c r="QUR10" s="473"/>
      <c r="QUS10" s="473"/>
      <c r="QUT10" s="473"/>
      <c r="QUU10" s="473"/>
      <c r="QUV10" s="473"/>
      <c r="QUW10" s="473"/>
      <c r="QUX10" s="473"/>
      <c r="QUY10" s="473"/>
      <c r="QUZ10" s="473"/>
      <c r="QVA10" s="473"/>
      <c r="QVB10" s="473"/>
      <c r="QVC10" s="473"/>
      <c r="QVD10" s="473"/>
      <c r="QVE10" s="473"/>
      <c r="QVF10" s="473"/>
      <c r="QVG10" s="473"/>
      <c r="QVH10" s="473"/>
      <c r="QVI10" s="473"/>
      <c r="QVJ10" s="473"/>
      <c r="QVK10" s="473"/>
      <c r="QVL10" s="473"/>
      <c r="QVM10" s="473"/>
      <c r="QVN10" s="473"/>
      <c r="QVO10" s="473"/>
      <c r="QVP10" s="473"/>
      <c r="QVQ10" s="473"/>
      <c r="QVR10" s="473"/>
      <c r="QVS10" s="473"/>
      <c r="QVT10" s="473"/>
      <c r="QVU10" s="473"/>
      <c r="QVV10" s="473"/>
      <c r="QVW10" s="473"/>
      <c r="QVX10" s="473"/>
      <c r="QVY10" s="473"/>
      <c r="QVZ10" s="473"/>
      <c r="QWA10" s="473"/>
      <c r="QWB10" s="473"/>
      <c r="QWC10" s="473"/>
      <c r="QWD10" s="473"/>
      <c r="QWE10" s="473"/>
      <c r="QWF10" s="473"/>
      <c r="QWG10" s="473"/>
      <c r="QWH10" s="473"/>
      <c r="QWI10" s="473"/>
      <c r="QWJ10" s="473"/>
      <c r="QWK10" s="473"/>
      <c r="QWL10" s="473"/>
      <c r="QWM10" s="473"/>
      <c r="QWN10" s="473"/>
      <c r="QWO10" s="473"/>
      <c r="QWP10" s="473"/>
      <c r="QWQ10" s="473"/>
      <c r="QWR10" s="473"/>
      <c r="QWS10" s="473"/>
      <c r="QWT10" s="473"/>
      <c r="QWU10" s="473"/>
      <c r="QWV10" s="473"/>
      <c r="QWW10" s="473"/>
      <c r="QWX10" s="473"/>
      <c r="QWY10" s="473"/>
      <c r="QWZ10" s="473"/>
      <c r="QXA10" s="473"/>
      <c r="QXB10" s="473"/>
      <c r="QXC10" s="473"/>
      <c r="QXD10" s="473"/>
      <c r="QXE10" s="473"/>
      <c r="QXF10" s="473"/>
      <c r="QXG10" s="473"/>
      <c r="QXH10" s="473"/>
      <c r="QXI10" s="473"/>
      <c r="QXJ10" s="473"/>
      <c r="QXK10" s="473"/>
      <c r="QXL10" s="473"/>
      <c r="QXM10" s="473"/>
      <c r="QXN10" s="473"/>
      <c r="QXO10" s="473"/>
      <c r="QXP10" s="473"/>
      <c r="QXQ10" s="473"/>
      <c r="QXR10" s="473"/>
      <c r="QXS10" s="473"/>
      <c r="QXT10" s="473"/>
      <c r="QXU10" s="473"/>
      <c r="QXV10" s="473"/>
      <c r="QXW10" s="473"/>
      <c r="QXX10" s="473"/>
      <c r="QXY10" s="473"/>
      <c r="QXZ10" s="473"/>
      <c r="QYA10" s="473"/>
      <c r="QYB10" s="473"/>
      <c r="QYC10" s="473"/>
      <c r="QYD10" s="473"/>
      <c r="QYE10" s="473"/>
      <c r="QYF10" s="473"/>
      <c r="QYG10" s="473"/>
      <c r="QYH10" s="473"/>
      <c r="QYI10" s="473"/>
      <c r="QYJ10" s="473"/>
      <c r="QYK10" s="473"/>
      <c r="QYL10" s="473"/>
      <c r="QYM10" s="473"/>
      <c r="QYN10" s="473"/>
      <c r="QYO10" s="473"/>
      <c r="QYP10" s="473"/>
      <c r="QYQ10" s="473"/>
      <c r="QYR10" s="473"/>
      <c r="QYS10" s="473"/>
      <c r="QYT10" s="473"/>
      <c r="QYU10" s="473"/>
      <c r="QYV10" s="473"/>
      <c r="QYW10" s="473"/>
      <c r="QYX10" s="473"/>
      <c r="QYY10" s="473"/>
      <c r="QYZ10" s="473"/>
      <c r="QZA10" s="473"/>
      <c r="QZB10" s="473"/>
      <c r="QZC10" s="473"/>
      <c r="QZD10" s="473"/>
      <c r="QZE10" s="473"/>
      <c r="QZF10" s="473"/>
      <c r="QZG10" s="473"/>
      <c r="QZH10" s="473"/>
      <c r="QZI10" s="473"/>
      <c r="QZJ10" s="473"/>
      <c r="QZK10" s="473"/>
      <c r="QZL10" s="473"/>
      <c r="QZM10" s="473"/>
      <c r="QZN10" s="473"/>
      <c r="QZO10" s="473"/>
      <c r="QZP10" s="473"/>
      <c r="QZQ10" s="473"/>
      <c r="QZR10" s="473"/>
      <c r="QZS10" s="473"/>
      <c r="QZT10" s="473"/>
      <c r="QZU10" s="473"/>
      <c r="QZV10" s="473"/>
      <c r="QZW10" s="473"/>
      <c r="QZX10" s="473"/>
      <c r="QZY10" s="473"/>
      <c r="QZZ10" s="473"/>
      <c r="RAA10" s="473"/>
      <c r="RAB10" s="473"/>
      <c r="RAC10" s="473"/>
      <c r="RAD10" s="473"/>
      <c r="RAE10" s="473"/>
      <c r="RAF10" s="473"/>
      <c r="RAG10" s="473"/>
      <c r="RAH10" s="473"/>
      <c r="RAI10" s="473"/>
      <c r="RAJ10" s="473"/>
      <c r="RAK10" s="473"/>
      <c r="RAL10" s="473"/>
      <c r="RAM10" s="473"/>
      <c r="RAN10" s="473"/>
      <c r="RAO10" s="473"/>
      <c r="RAP10" s="473"/>
      <c r="RAQ10" s="473"/>
      <c r="RAR10" s="473"/>
      <c r="RAS10" s="473"/>
      <c r="RAT10" s="473"/>
      <c r="RAU10" s="473"/>
      <c r="RAV10" s="473"/>
      <c r="RAW10" s="473"/>
      <c r="RAX10" s="473"/>
      <c r="RAY10" s="473"/>
      <c r="RAZ10" s="473"/>
      <c r="RBA10" s="473"/>
      <c r="RBB10" s="473"/>
      <c r="RBC10" s="473"/>
      <c r="RBD10" s="473"/>
      <c r="RBE10" s="473"/>
      <c r="RBF10" s="473"/>
      <c r="RBG10" s="473"/>
      <c r="RBH10" s="473"/>
      <c r="RBI10" s="473"/>
      <c r="RBJ10" s="473"/>
      <c r="RBK10" s="473"/>
      <c r="RBL10" s="473"/>
      <c r="RBM10" s="473"/>
      <c r="RBN10" s="473"/>
      <c r="RBO10" s="473"/>
      <c r="RBP10" s="473"/>
      <c r="RBQ10" s="473"/>
      <c r="RBR10" s="473"/>
      <c r="RBS10" s="473"/>
      <c r="RBT10" s="473"/>
      <c r="RBU10" s="473"/>
      <c r="RBV10" s="473"/>
      <c r="RBW10" s="473"/>
      <c r="RBX10" s="473"/>
      <c r="RBY10" s="473"/>
      <c r="RBZ10" s="473"/>
      <c r="RCA10" s="473"/>
      <c r="RCB10" s="473"/>
      <c r="RCC10" s="473"/>
      <c r="RCD10" s="473"/>
      <c r="RCE10" s="473"/>
      <c r="RCF10" s="473"/>
      <c r="RCG10" s="473"/>
      <c r="RCH10" s="473"/>
      <c r="RCI10" s="473"/>
      <c r="RCJ10" s="473"/>
      <c r="RCK10" s="473"/>
      <c r="RCL10" s="473"/>
      <c r="RCM10" s="473"/>
      <c r="RCN10" s="473"/>
      <c r="RCO10" s="473"/>
      <c r="RCP10" s="473"/>
      <c r="RCQ10" s="473"/>
      <c r="RCR10" s="473"/>
      <c r="RCS10" s="473"/>
      <c r="RCT10" s="473"/>
      <c r="RCU10" s="473"/>
      <c r="RCV10" s="473"/>
      <c r="RCW10" s="473"/>
      <c r="RCX10" s="473"/>
      <c r="RCY10" s="473"/>
      <c r="RCZ10" s="473"/>
      <c r="RDA10" s="473"/>
      <c r="RDB10" s="473"/>
      <c r="RDC10" s="473"/>
      <c r="RDD10" s="473"/>
      <c r="RDE10" s="473"/>
      <c r="RDF10" s="473"/>
      <c r="RDG10" s="473"/>
      <c r="RDH10" s="473"/>
      <c r="RDI10" s="473"/>
      <c r="RDJ10" s="473"/>
      <c r="RDK10" s="473"/>
      <c r="RDL10" s="473"/>
      <c r="RDM10" s="473"/>
      <c r="RDN10" s="473"/>
      <c r="RDO10" s="473"/>
      <c r="RDP10" s="473"/>
      <c r="RDQ10" s="473"/>
      <c r="RDR10" s="473"/>
      <c r="RDS10" s="473"/>
      <c r="RDT10" s="473"/>
      <c r="RDU10" s="473"/>
      <c r="RDV10" s="473"/>
      <c r="RDW10" s="473"/>
      <c r="RDX10" s="473"/>
      <c r="RDY10" s="473"/>
      <c r="RDZ10" s="473"/>
      <c r="REA10" s="473"/>
      <c r="REB10" s="473"/>
      <c r="REC10" s="473"/>
      <c r="RED10" s="473"/>
      <c r="REE10" s="473"/>
      <c r="REF10" s="473"/>
      <c r="REG10" s="473"/>
      <c r="REH10" s="473"/>
      <c r="REI10" s="473"/>
      <c r="REJ10" s="473"/>
      <c r="REK10" s="473"/>
      <c r="REL10" s="473"/>
      <c r="REM10" s="473"/>
      <c r="REN10" s="473"/>
      <c r="REO10" s="473"/>
      <c r="REP10" s="473"/>
      <c r="REQ10" s="473"/>
      <c r="RER10" s="473"/>
      <c r="RES10" s="473"/>
      <c r="RET10" s="473"/>
      <c r="REU10" s="473"/>
      <c r="REV10" s="473"/>
      <c r="REW10" s="473"/>
      <c r="REX10" s="473"/>
      <c r="REY10" s="473"/>
      <c r="REZ10" s="473"/>
      <c r="RFA10" s="473"/>
      <c r="RFB10" s="473"/>
      <c r="RFC10" s="473"/>
      <c r="RFD10" s="473"/>
      <c r="RFE10" s="473"/>
      <c r="RFF10" s="473"/>
      <c r="RFG10" s="473"/>
      <c r="RFH10" s="473"/>
      <c r="RFI10" s="473"/>
      <c r="RFJ10" s="473"/>
      <c r="RFK10" s="473"/>
      <c r="RFL10" s="473"/>
      <c r="RFM10" s="473"/>
      <c r="RFN10" s="473"/>
      <c r="RFO10" s="473"/>
      <c r="RFP10" s="473"/>
      <c r="RFQ10" s="473"/>
      <c r="RFR10" s="473"/>
      <c r="RFS10" s="473"/>
      <c r="RFT10" s="473"/>
      <c r="RFU10" s="473"/>
      <c r="RFV10" s="473"/>
      <c r="RFW10" s="473"/>
      <c r="RFX10" s="473"/>
      <c r="RFY10" s="473"/>
      <c r="RFZ10" s="473"/>
      <c r="RGA10" s="473"/>
      <c r="RGB10" s="473"/>
      <c r="RGC10" s="473"/>
      <c r="RGD10" s="473"/>
      <c r="RGE10" s="473"/>
      <c r="RGF10" s="473"/>
      <c r="RGG10" s="473"/>
      <c r="RGH10" s="473"/>
      <c r="RGI10" s="473"/>
      <c r="RGJ10" s="473"/>
      <c r="RGK10" s="473"/>
      <c r="RGL10" s="473"/>
      <c r="RGM10" s="473"/>
      <c r="RGN10" s="473"/>
      <c r="RGO10" s="473"/>
      <c r="RGP10" s="473"/>
      <c r="RGQ10" s="473"/>
      <c r="RGR10" s="473"/>
      <c r="RGS10" s="473"/>
      <c r="RGT10" s="473"/>
      <c r="RGU10" s="473"/>
      <c r="RGV10" s="473"/>
      <c r="RGW10" s="473"/>
      <c r="RGX10" s="473"/>
      <c r="RGY10" s="473"/>
      <c r="RGZ10" s="473"/>
      <c r="RHA10" s="473"/>
      <c r="RHB10" s="473"/>
      <c r="RHC10" s="473"/>
      <c r="RHD10" s="473"/>
      <c r="RHE10" s="473"/>
      <c r="RHF10" s="473"/>
      <c r="RHG10" s="473"/>
      <c r="RHH10" s="473"/>
      <c r="RHI10" s="473"/>
      <c r="RHJ10" s="473"/>
      <c r="RHK10" s="473"/>
      <c r="RHL10" s="473"/>
      <c r="RHM10" s="473"/>
      <c r="RHN10" s="473"/>
      <c r="RHO10" s="473"/>
      <c r="RHP10" s="473"/>
      <c r="RHQ10" s="473"/>
      <c r="RHR10" s="473"/>
      <c r="RHS10" s="473"/>
      <c r="RHT10" s="473"/>
      <c r="RHU10" s="473"/>
      <c r="RHV10" s="473"/>
      <c r="RHW10" s="473"/>
      <c r="RHX10" s="473"/>
      <c r="RHY10" s="473"/>
      <c r="RHZ10" s="473"/>
      <c r="RIA10" s="473"/>
      <c r="RIB10" s="473"/>
      <c r="RIC10" s="473"/>
      <c r="RID10" s="473"/>
      <c r="RIE10" s="473"/>
      <c r="RIF10" s="473"/>
      <c r="RIG10" s="473"/>
      <c r="RIH10" s="473"/>
      <c r="RII10" s="473"/>
      <c r="RIJ10" s="473"/>
      <c r="RIK10" s="473"/>
      <c r="RIL10" s="473"/>
      <c r="RIM10" s="473"/>
      <c r="RIN10" s="473"/>
      <c r="RIO10" s="473"/>
      <c r="RIP10" s="473"/>
      <c r="RIQ10" s="473"/>
      <c r="RIR10" s="473"/>
      <c r="RIS10" s="473"/>
      <c r="RIT10" s="473"/>
      <c r="RIU10" s="473"/>
      <c r="RIV10" s="473"/>
      <c r="RIW10" s="473"/>
      <c r="RIX10" s="473"/>
      <c r="RIY10" s="473"/>
      <c r="RIZ10" s="473"/>
      <c r="RJA10" s="473"/>
      <c r="RJB10" s="473"/>
      <c r="RJC10" s="473"/>
      <c r="RJD10" s="473"/>
      <c r="RJE10" s="473"/>
      <c r="RJF10" s="473"/>
      <c r="RJG10" s="473"/>
      <c r="RJH10" s="473"/>
      <c r="RJI10" s="473"/>
      <c r="RJJ10" s="473"/>
      <c r="RJK10" s="473"/>
      <c r="RJL10" s="473"/>
      <c r="RJM10" s="473"/>
      <c r="RJN10" s="473"/>
      <c r="RJO10" s="473"/>
      <c r="RJP10" s="473"/>
      <c r="RJQ10" s="473"/>
      <c r="RJR10" s="473"/>
      <c r="RJS10" s="473"/>
      <c r="RJT10" s="473"/>
      <c r="RJU10" s="473"/>
      <c r="RJV10" s="473"/>
      <c r="RJW10" s="473"/>
      <c r="RJX10" s="473"/>
      <c r="RJY10" s="473"/>
      <c r="RJZ10" s="473"/>
      <c r="RKA10" s="473"/>
      <c r="RKB10" s="473"/>
      <c r="RKC10" s="473"/>
      <c r="RKD10" s="473"/>
      <c r="RKE10" s="473"/>
      <c r="RKF10" s="473"/>
      <c r="RKG10" s="473"/>
      <c r="RKH10" s="473"/>
      <c r="RKI10" s="473"/>
      <c r="RKJ10" s="473"/>
      <c r="RKK10" s="473"/>
      <c r="RKL10" s="473"/>
      <c r="RKM10" s="473"/>
      <c r="RKN10" s="473"/>
      <c r="RKO10" s="473"/>
      <c r="RKP10" s="473"/>
      <c r="RKQ10" s="473"/>
      <c r="RKR10" s="473"/>
      <c r="RKS10" s="473"/>
      <c r="RKT10" s="473"/>
      <c r="RKU10" s="473"/>
      <c r="RKV10" s="473"/>
      <c r="RKW10" s="473"/>
      <c r="RKX10" s="473"/>
      <c r="RKY10" s="473"/>
      <c r="RKZ10" s="473"/>
      <c r="RLA10" s="473"/>
      <c r="RLB10" s="473"/>
      <c r="RLC10" s="473"/>
      <c r="RLD10" s="473"/>
      <c r="RLE10" s="473"/>
      <c r="RLF10" s="473"/>
      <c r="RLG10" s="473"/>
      <c r="RLH10" s="473"/>
      <c r="RLI10" s="473"/>
      <c r="RLJ10" s="473"/>
      <c r="RLK10" s="473"/>
      <c r="RLL10" s="473"/>
      <c r="RLM10" s="473"/>
      <c r="RLN10" s="473"/>
      <c r="RLO10" s="473"/>
      <c r="RLP10" s="473"/>
      <c r="RLQ10" s="473"/>
      <c r="RLR10" s="473"/>
      <c r="RLS10" s="473"/>
      <c r="RLT10" s="473"/>
      <c r="RLU10" s="473"/>
      <c r="RLV10" s="473"/>
      <c r="RLW10" s="473"/>
      <c r="RLX10" s="473"/>
      <c r="RLY10" s="473"/>
      <c r="RLZ10" s="473"/>
      <c r="RMA10" s="473"/>
      <c r="RMB10" s="473"/>
      <c r="RMC10" s="473"/>
      <c r="RMD10" s="473"/>
      <c r="RME10" s="473"/>
      <c r="RMF10" s="473"/>
      <c r="RMG10" s="473"/>
      <c r="RMH10" s="473"/>
      <c r="RMI10" s="473"/>
      <c r="RMJ10" s="473"/>
      <c r="RMK10" s="473"/>
      <c r="RML10" s="473"/>
      <c r="RMM10" s="473"/>
      <c r="RMN10" s="473"/>
      <c r="RMO10" s="473"/>
      <c r="RMP10" s="473"/>
      <c r="RMQ10" s="473"/>
      <c r="RMR10" s="473"/>
      <c r="RMS10" s="473"/>
      <c r="RMT10" s="473"/>
      <c r="RMU10" s="473"/>
      <c r="RMV10" s="473"/>
      <c r="RMW10" s="473"/>
      <c r="RMX10" s="473"/>
      <c r="RMY10" s="473"/>
      <c r="RMZ10" s="473"/>
      <c r="RNA10" s="473"/>
      <c r="RNB10" s="473"/>
      <c r="RNC10" s="473"/>
      <c r="RND10" s="473"/>
      <c r="RNE10" s="473"/>
      <c r="RNF10" s="473"/>
      <c r="RNG10" s="473"/>
      <c r="RNH10" s="473"/>
      <c r="RNI10" s="473"/>
      <c r="RNJ10" s="473"/>
      <c r="RNK10" s="473"/>
      <c r="RNL10" s="473"/>
      <c r="RNM10" s="473"/>
      <c r="RNN10" s="473"/>
      <c r="RNO10" s="473"/>
      <c r="RNP10" s="473"/>
      <c r="RNQ10" s="473"/>
      <c r="RNR10" s="473"/>
      <c r="RNS10" s="473"/>
      <c r="RNT10" s="473"/>
      <c r="RNU10" s="473"/>
      <c r="RNV10" s="473"/>
      <c r="RNW10" s="473"/>
      <c r="RNX10" s="473"/>
      <c r="RNY10" s="473"/>
      <c r="RNZ10" s="473"/>
      <c r="ROA10" s="473"/>
      <c r="ROB10" s="473"/>
      <c r="ROC10" s="473"/>
      <c r="ROD10" s="473"/>
      <c r="ROE10" s="473"/>
      <c r="ROF10" s="473"/>
      <c r="ROG10" s="473"/>
      <c r="ROH10" s="473"/>
      <c r="ROI10" s="473"/>
      <c r="ROJ10" s="473"/>
      <c r="ROK10" s="473"/>
      <c r="ROL10" s="473"/>
      <c r="ROM10" s="473"/>
      <c r="RON10" s="473"/>
      <c r="ROO10" s="473"/>
      <c r="ROP10" s="473"/>
      <c r="ROQ10" s="473"/>
      <c r="ROR10" s="473"/>
      <c r="ROS10" s="473"/>
      <c r="ROT10" s="473"/>
      <c r="ROU10" s="473"/>
      <c r="ROV10" s="473"/>
      <c r="ROW10" s="473"/>
      <c r="ROX10" s="473"/>
      <c r="ROY10" s="473"/>
      <c r="ROZ10" s="473"/>
      <c r="RPA10" s="473"/>
      <c r="RPB10" s="473"/>
      <c r="RPC10" s="473"/>
      <c r="RPD10" s="473"/>
      <c r="RPE10" s="473"/>
      <c r="RPF10" s="473"/>
      <c r="RPG10" s="473"/>
      <c r="RPH10" s="473"/>
      <c r="RPI10" s="473"/>
      <c r="RPJ10" s="473"/>
      <c r="RPK10" s="473"/>
      <c r="RPL10" s="473"/>
      <c r="RPM10" s="473"/>
      <c r="RPN10" s="473"/>
      <c r="RPO10" s="473"/>
      <c r="RPP10" s="473"/>
      <c r="RPQ10" s="473"/>
      <c r="RPR10" s="473"/>
      <c r="RPS10" s="473"/>
      <c r="RPT10" s="473"/>
      <c r="RPU10" s="473"/>
      <c r="RPV10" s="473"/>
      <c r="RPW10" s="473"/>
      <c r="RPX10" s="473"/>
      <c r="RPY10" s="473"/>
      <c r="RPZ10" s="473"/>
      <c r="RQA10" s="473"/>
      <c r="RQB10" s="473"/>
      <c r="RQC10" s="473"/>
      <c r="RQD10" s="473"/>
      <c r="RQE10" s="473"/>
      <c r="RQF10" s="473"/>
      <c r="RQG10" s="473"/>
      <c r="RQH10" s="473"/>
      <c r="RQI10" s="473"/>
      <c r="RQJ10" s="473"/>
      <c r="RQK10" s="473"/>
      <c r="RQL10" s="473"/>
      <c r="RQM10" s="473"/>
      <c r="RQN10" s="473"/>
      <c r="RQO10" s="473"/>
      <c r="RQP10" s="473"/>
      <c r="RQQ10" s="473"/>
      <c r="RQR10" s="473"/>
      <c r="RQS10" s="473"/>
      <c r="RQT10" s="473"/>
      <c r="RQU10" s="473"/>
      <c r="RQV10" s="473"/>
      <c r="RQW10" s="473"/>
      <c r="RQX10" s="473"/>
      <c r="RQY10" s="473"/>
      <c r="RQZ10" s="473"/>
      <c r="RRA10" s="473"/>
      <c r="RRB10" s="473"/>
      <c r="RRC10" s="473"/>
      <c r="RRD10" s="473"/>
      <c r="RRE10" s="473"/>
      <c r="RRF10" s="473"/>
      <c r="RRG10" s="473"/>
      <c r="RRH10" s="473"/>
      <c r="RRI10" s="473"/>
      <c r="RRJ10" s="473"/>
      <c r="RRK10" s="473"/>
      <c r="RRL10" s="473"/>
      <c r="RRM10" s="473"/>
      <c r="RRN10" s="473"/>
      <c r="RRO10" s="473"/>
      <c r="RRP10" s="473"/>
      <c r="RRQ10" s="473"/>
      <c r="RRR10" s="473"/>
      <c r="RRS10" s="473"/>
      <c r="RRT10" s="473"/>
      <c r="RRU10" s="473"/>
      <c r="RRV10" s="473"/>
      <c r="RRW10" s="473"/>
      <c r="RRX10" s="473"/>
      <c r="RRY10" s="473"/>
      <c r="RRZ10" s="473"/>
      <c r="RSA10" s="473"/>
      <c r="RSB10" s="473"/>
      <c r="RSC10" s="473"/>
      <c r="RSD10" s="473"/>
      <c r="RSE10" s="473"/>
      <c r="RSF10" s="473"/>
      <c r="RSG10" s="473"/>
      <c r="RSH10" s="473"/>
      <c r="RSI10" s="473"/>
      <c r="RSJ10" s="473"/>
      <c r="RSK10" s="473"/>
      <c r="RSL10" s="473"/>
      <c r="RSM10" s="473"/>
      <c r="RSN10" s="473"/>
      <c r="RSO10" s="473"/>
      <c r="RSP10" s="473"/>
      <c r="RSQ10" s="473"/>
      <c r="RSR10" s="473"/>
      <c r="RSS10" s="473"/>
      <c r="RST10" s="473"/>
      <c r="RSU10" s="473"/>
      <c r="RSV10" s="473"/>
      <c r="RSW10" s="473"/>
      <c r="RSX10" s="473"/>
      <c r="RSY10" s="473"/>
      <c r="RSZ10" s="473"/>
      <c r="RTA10" s="473"/>
      <c r="RTB10" s="473"/>
      <c r="RTC10" s="473"/>
      <c r="RTD10" s="473"/>
      <c r="RTE10" s="473"/>
      <c r="RTF10" s="473"/>
      <c r="RTG10" s="473"/>
      <c r="RTH10" s="473"/>
      <c r="RTI10" s="473"/>
      <c r="RTJ10" s="473"/>
      <c r="RTK10" s="473"/>
      <c r="RTL10" s="473"/>
      <c r="RTM10" s="473"/>
      <c r="RTN10" s="473"/>
      <c r="RTO10" s="473"/>
      <c r="RTP10" s="473"/>
      <c r="RTQ10" s="473"/>
      <c r="RTR10" s="473"/>
      <c r="RTS10" s="473"/>
      <c r="RTT10" s="473"/>
      <c r="RTU10" s="473"/>
      <c r="RTV10" s="473"/>
      <c r="RTW10" s="473"/>
      <c r="RTX10" s="473"/>
      <c r="RTY10" s="473"/>
      <c r="RTZ10" s="473"/>
      <c r="RUA10" s="473"/>
      <c r="RUB10" s="473"/>
      <c r="RUC10" s="473"/>
      <c r="RUD10" s="473"/>
      <c r="RUE10" s="473"/>
      <c r="RUF10" s="473"/>
      <c r="RUG10" s="473"/>
      <c r="RUH10" s="473"/>
      <c r="RUI10" s="473"/>
      <c r="RUJ10" s="473"/>
      <c r="RUK10" s="473"/>
      <c r="RUL10" s="473"/>
      <c r="RUM10" s="473"/>
      <c r="RUN10" s="473"/>
      <c r="RUO10" s="473"/>
      <c r="RUP10" s="473"/>
      <c r="RUQ10" s="473"/>
      <c r="RUR10" s="473"/>
      <c r="RUS10" s="473"/>
      <c r="RUT10" s="473"/>
      <c r="RUU10" s="473"/>
      <c r="RUV10" s="473"/>
      <c r="RUW10" s="473"/>
      <c r="RUX10" s="473"/>
      <c r="RUY10" s="473"/>
      <c r="RUZ10" s="473"/>
      <c r="RVA10" s="473"/>
      <c r="RVB10" s="473"/>
      <c r="RVC10" s="473"/>
      <c r="RVD10" s="473"/>
      <c r="RVE10" s="473"/>
      <c r="RVF10" s="473"/>
      <c r="RVG10" s="473"/>
      <c r="RVH10" s="473"/>
      <c r="RVI10" s="473"/>
      <c r="RVJ10" s="473"/>
      <c r="RVK10" s="473"/>
      <c r="RVL10" s="473"/>
      <c r="RVM10" s="473"/>
      <c r="RVN10" s="473"/>
      <c r="RVO10" s="473"/>
      <c r="RVP10" s="473"/>
      <c r="RVQ10" s="473"/>
      <c r="RVR10" s="473"/>
      <c r="RVS10" s="473"/>
      <c r="RVT10" s="473"/>
      <c r="RVU10" s="473"/>
      <c r="RVV10" s="473"/>
      <c r="RVW10" s="473"/>
      <c r="RVX10" s="473"/>
      <c r="RVY10" s="473"/>
      <c r="RVZ10" s="473"/>
      <c r="RWA10" s="473"/>
      <c r="RWB10" s="473"/>
      <c r="RWC10" s="473"/>
      <c r="RWD10" s="473"/>
      <c r="RWE10" s="473"/>
      <c r="RWF10" s="473"/>
      <c r="RWG10" s="473"/>
      <c r="RWH10" s="473"/>
      <c r="RWI10" s="473"/>
      <c r="RWJ10" s="473"/>
      <c r="RWK10" s="473"/>
      <c r="RWL10" s="473"/>
      <c r="RWM10" s="473"/>
      <c r="RWN10" s="473"/>
      <c r="RWO10" s="473"/>
      <c r="RWP10" s="473"/>
      <c r="RWQ10" s="473"/>
      <c r="RWR10" s="473"/>
      <c r="RWS10" s="473"/>
      <c r="RWT10" s="473"/>
      <c r="RWU10" s="473"/>
      <c r="RWV10" s="473"/>
      <c r="RWW10" s="473"/>
      <c r="RWX10" s="473"/>
      <c r="RWY10" s="473"/>
      <c r="RWZ10" s="473"/>
      <c r="RXA10" s="473"/>
      <c r="RXB10" s="473"/>
      <c r="RXC10" s="473"/>
      <c r="RXD10" s="473"/>
      <c r="RXE10" s="473"/>
      <c r="RXF10" s="473"/>
      <c r="RXG10" s="473"/>
      <c r="RXH10" s="473"/>
      <c r="RXI10" s="473"/>
      <c r="RXJ10" s="473"/>
      <c r="RXK10" s="473"/>
      <c r="RXL10" s="473"/>
      <c r="RXM10" s="473"/>
      <c r="RXN10" s="473"/>
      <c r="RXO10" s="473"/>
      <c r="RXP10" s="473"/>
      <c r="RXQ10" s="473"/>
      <c r="RXR10" s="473"/>
      <c r="RXS10" s="473"/>
      <c r="RXT10" s="473"/>
      <c r="RXU10" s="473"/>
      <c r="RXV10" s="473"/>
      <c r="RXW10" s="473"/>
      <c r="RXX10" s="473"/>
      <c r="RXY10" s="473"/>
      <c r="RXZ10" s="473"/>
      <c r="RYA10" s="473"/>
      <c r="RYB10" s="473"/>
      <c r="RYC10" s="473"/>
      <c r="RYD10" s="473"/>
      <c r="RYE10" s="473"/>
      <c r="RYF10" s="473"/>
      <c r="RYG10" s="473"/>
      <c r="RYH10" s="473"/>
      <c r="RYI10" s="473"/>
      <c r="RYJ10" s="473"/>
      <c r="RYK10" s="473"/>
      <c r="RYL10" s="473"/>
      <c r="RYM10" s="473"/>
      <c r="RYN10" s="473"/>
      <c r="RYO10" s="473"/>
      <c r="RYP10" s="473"/>
      <c r="RYQ10" s="473"/>
      <c r="RYR10" s="473"/>
      <c r="RYS10" s="473"/>
      <c r="RYT10" s="473"/>
      <c r="RYU10" s="473"/>
      <c r="RYV10" s="473"/>
      <c r="RYW10" s="473"/>
      <c r="RYX10" s="473"/>
      <c r="RYY10" s="473"/>
      <c r="RYZ10" s="473"/>
      <c r="RZA10" s="473"/>
      <c r="RZB10" s="473"/>
      <c r="RZC10" s="473"/>
      <c r="RZD10" s="473"/>
      <c r="RZE10" s="473"/>
      <c r="RZF10" s="473"/>
      <c r="RZG10" s="473"/>
      <c r="RZH10" s="473"/>
      <c r="RZI10" s="473"/>
      <c r="RZJ10" s="473"/>
      <c r="RZK10" s="473"/>
      <c r="RZL10" s="473"/>
      <c r="RZM10" s="473"/>
      <c r="RZN10" s="473"/>
      <c r="RZO10" s="473"/>
      <c r="RZP10" s="473"/>
      <c r="RZQ10" s="473"/>
      <c r="RZR10" s="473"/>
      <c r="RZS10" s="473"/>
      <c r="RZT10" s="473"/>
      <c r="RZU10" s="473"/>
      <c r="RZV10" s="473"/>
      <c r="RZW10" s="473"/>
      <c r="RZX10" s="473"/>
      <c r="RZY10" s="473"/>
      <c r="RZZ10" s="473"/>
      <c r="SAA10" s="473"/>
      <c r="SAB10" s="473"/>
      <c r="SAC10" s="473"/>
      <c r="SAD10" s="473"/>
      <c r="SAE10" s="473"/>
      <c r="SAF10" s="473"/>
      <c r="SAG10" s="473"/>
      <c r="SAH10" s="473"/>
      <c r="SAI10" s="473"/>
      <c r="SAJ10" s="473"/>
      <c r="SAK10" s="473"/>
      <c r="SAL10" s="473"/>
      <c r="SAM10" s="473"/>
      <c r="SAN10" s="473"/>
      <c r="SAO10" s="473"/>
      <c r="SAP10" s="473"/>
      <c r="SAQ10" s="473"/>
      <c r="SAR10" s="473"/>
      <c r="SAS10" s="473"/>
      <c r="SAT10" s="473"/>
      <c r="SAU10" s="473"/>
      <c r="SAV10" s="473"/>
      <c r="SAW10" s="473"/>
      <c r="SAX10" s="473"/>
      <c r="SAY10" s="473"/>
      <c r="SAZ10" s="473"/>
      <c r="SBA10" s="473"/>
      <c r="SBB10" s="473"/>
      <c r="SBC10" s="473"/>
      <c r="SBD10" s="473"/>
      <c r="SBE10" s="473"/>
      <c r="SBF10" s="473"/>
      <c r="SBG10" s="473"/>
      <c r="SBH10" s="473"/>
      <c r="SBI10" s="473"/>
      <c r="SBJ10" s="473"/>
      <c r="SBK10" s="473"/>
      <c r="SBL10" s="473"/>
      <c r="SBM10" s="473"/>
      <c r="SBN10" s="473"/>
      <c r="SBO10" s="473"/>
      <c r="SBP10" s="473"/>
      <c r="SBQ10" s="473"/>
      <c r="SBR10" s="473"/>
      <c r="SBS10" s="473"/>
      <c r="SBT10" s="473"/>
      <c r="SBU10" s="473"/>
      <c r="SBV10" s="473"/>
      <c r="SBW10" s="473"/>
      <c r="SBX10" s="473"/>
      <c r="SBY10" s="473"/>
      <c r="SBZ10" s="473"/>
      <c r="SCA10" s="473"/>
      <c r="SCB10" s="473"/>
      <c r="SCC10" s="473"/>
      <c r="SCD10" s="473"/>
      <c r="SCE10" s="473"/>
      <c r="SCF10" s="473"/>
      <c r="SCG10" s="473"/>
      <c r="SCH10" s="473"/>
      <c r="SCI10" s="473"/>
      <c r="SCJ10" s="473"/>
      <c r="SCK10" s="473"/>
      <c r="SCL10" s="473"/>
      <c r="SCM10" s="473"/>
      <c r="SCN10" s="473"/>
      <c r="SCO10" s="473"/>
      <c r="SCP10" s="473"/>
      <c r="SCQ10" s="473"/>
      <c r="SCR10" s="473"/>
      <c r="SCS10" s="473"/>
      <c r="SCT10" s="473"/>
      <c r="SCU10" s="473"/>
      <c r="SCV10" s="473"/>
      <c r="SCW10" s="473"/>
      <c r="SCX10" s="473"/>
      <c r="SCY10" s="473"/>
      <c r="SCZ10" s="473"/>
      <c r="SDA10" s="473"/>
      <c r="SDB10" s="473"/>
      <c r="SDC10" s="473"/>
      <c r="SDD10" s="473"/>
      <c r="SDE10" s="473"/>
      <c r="SDF10" s="473"/>
      <c r="SDG10" s="473"/>
      <c r="SDH10" s="473"/>
      <c r="SDI10" s="473"/>
      <c r="SDJ10" s="473"/>
      <c r="SDK10" s="473"/>
      <c r="SDL10" s="473"/>
      <c r="SDM10" s="473"/>
      <c r="SDN10" s="473"/>
      <c r="SDO10" s="473"/>
      <c r="SDP10" s="473"/>
      <c r="SDQ10" s="473"/>
      <c r="SDR10" s="473"/>
      <c r="SDS10" s="473"/>
      <c r="SDT10" s="473"/>
      <c r="SDU10" s="473"/>
      <c r="SDV10" s="473"/>
      <c r="SDW10" s="473"/>
      <c r="SDX10" s="473"/>
      <c r="SDY10" s="473"/>
      <c r="SDZ10" s="473"/>
      <c r="SEA10" s="473"/>
      <c r="SEB10" s="473"/>
      <c r="SEC10" s="473"/>
      <c r="SED10" s="473"/>
      <c r="SEE10" s="473"/>
      <c r="SEF10" s="473"/>
      <c r="SEG10" s="473"/>
      <c r="SEH10" s="473"/>
      <c r="SEI10" s="473"/>
      <c r="SEJ10" s="473"/>
      <c r="SEK10" s="473"/>
      <c r="SEL10" s="473"/>
      <c r="SEM10" s="473"/>
      <c r="SEN10" s="473"/>
      <c r="SEO10" s="473"/>
      <c r="SEP10" s="473"/>
      <c r="SEQ10" s="473"/>
      <c r="SER10" s="473"/>
      <c r="SES10" s="473"/>
      <c r="SET10" s="473"/>
      <c r="SEU10" s="473"/>
      <c r="SEV10" s="473"/>
      <c r="SEW10" s="473"/>
      <c r="SEX10" s="473"/>
      <c r="SEY10" s="473"/>
      <c r="SEZ10" s="473"/>
      <c r="SFA10" s="473"/>
      <c r="SFB10" s="473"/>
      <c r="SFC10" s="473"/>
      <c r="SFD10" s="473"/>
      <c r="SFE10" s="473"/>
      <c r="SFF10" s="473"/>
      <c r="SFG10" s="473"/>
      <c r="SFH10" s="473"/>
      <c r="SFI10" s="473"/>
      <c r="SFJ10" s="473"/>
      <c r="SFK10" s="473"/>
      <c r="SFL10" s="473"/>
      <c r="SFM10" s="473"/>
      <c r="SFN10" s="473"/>
      <c r="SFO10" s="473"/>
      <c r="SFP10" s="473"/>
      <c r="SFQ10" s="473"/>
      <c r="SFR10" s="473"/>
      <c r="SFS10" s="473"/>
      <c r="SFT10" s="473"/>
      <c r="SFU10" s="473"/>
      <c r="SFV10" s="473"/>
      <c r="SFW10" s="473"/>
      <c r="SFX10" s="473"/>
      <c r="SFY10" s="473"/>
      <c r="SFZ10" s="473"/>
      <c r="SGA10" s="473"/>
      <c r="SGB10" s="473"/>
      <c r="SGC10" s="473"/>
      <c r="SGD10" s="473"/>
      <c r="SGE10" s="473"/>
      <c r="SGF10" s="473"/>
      <c r="SGG10" s="473"/>
      <c r="SGH10" s="473"/>
      <c r="SGI10" s="473"/>
      <c r="SGJ10" s="473"/>
      <c r="SGK10" s="473"/>
      <c r="SGL10" s="473"/>
      <c r="SGM10" s="473"/>
      <c r="SGN10" s="473"/>
      <c r="SGO10" s="473"/>
      <c r="SGP10" s="473"/>
      <c r="SGQ10" s="473"/>
      <c r="SGR10" s="473"/>
      <c r="SGS10" s="473"/>
      <c r="SGT10" s="473"/>
      <c r="SGU10" s="473"/>
      <c r="SGV10" s="473"/>
      <c r="SGW10" s="473"/>
      <c r="SGX10" s="473"/>
      <c r="SGY10" s="473"/>
      <c r="SGZ10" s="473"/>
      <c r="SHA10" s="473"/>
      <c r="SHB10" s="473"/>
      <c r="SHC10" s="473"/>
      <c r="SHD10" s="473"/>
      <c r="SHE10" s="473"/>
      <c r="SHF10" s="473"/>
      <c r="SHG10" s="473"/>
      <c r="SHH10" s="473"/>
      <c r="SHI10" s="473"/>
      <c r="SHJ10" s="473"/>
      <c r="SHK10" s="473"/>
      <c r="SHL10" s="473"/>
      <c r="SHM10" s="473"/>
      <c r="SHN10" s="473"/>
      <c r="SHO10" s="473"/>
      <c r="SHP10" s="473"/>
      <c r="SHQ10" s="473"/>
      <c r="SHR10" s="473"/>
      <c r="SHS10" s="473"/>
      <c r="SHT10" s="473"/>
      <c r="SHU10" s="473"/>
      <c r="SHV10" s="473"/>
      <c r="SHW10" s="473"/>
      <c r="SHX10" s="473"/>
      <c r="SHY10" s="473"/>
      <c r="SHZ10" s="473"/>
      <c r="SIA10" s="473"/>
      <c r="SIB10" s="473"/>
      <c r="SIC10" s="473"/>
      <c r="SID10" s="473"/>
      <c r="SIE10" s="473"/>
      <c r="SIF10" s="473"/>
      <c r="SIG10" s="473"/>
      <c r="SIH10" s="473"/>
      <c r="SII10" s="473"/>
      <c r="SIJ10" s="473"/>
      <c r="SIK10" s="473"/>
      <c r="SIL10" s="473"/>
      <c r="SIM10" s="473"/>
      <c r="SIN10" s="473"/>
      <c r="SIO10" s="473"/>
      <c r="SIP10" s="473"/>
      <c r="SIQ10" s="473"/>
      <c r="SIR10" s="473"/>
      <c r="SIS10" s="473"/>
      <c r="SIT10" s="473"/>
      <c r="SIU10" s="473"/>
      <c r="SIV10" s="473"/>
      <c r="SIW10" s="473"/>
      <c r="SIX10" s="473"/>
      <c r="SIY10" s="473"/>
      <c r="SIZ10" s="473"/>
      <c r="SJA10" s="473"/>
      <c r="SJB10" s="473"/>
      <c r="SJC10" s="473"/>
      <c r="SJD10" s="473"/>
      <c r="SJE10" s="473"/>
      <c r="SJF10" s="473"/>
      <c r="SJG10" s="473"/>
      <c r="SJH10" s="473"/>
      <c r="SJI10" s="473"/>
      <c r="SJJ10" s="473"/>
      <c r="SJK10" s="473"/>
      <c r="SJL10" s="473"/>
      <c r="SJM10" s="473"/>
      <c r="SJN10" s="473"/>
      <c r="SJO10" s="473"/>
      <c r="SJP10" s="473"/>
      <c r="SJQ10" s="473"/>
      <c r="SJR10" s="473"/>
      <c r="SJS10" s="473"/>
      <c r="SJT10" s="473"/>
      <c r="SJU10" s="473"/>
      <c r="SJV10" s="473"/>
      <c r="SJW10" s="473"/>
      <c r="SJX10" s="473"/>
      <c r="SJY10" s="473"/>
      <c r="SJZ10" s="473"/>
      <c r="SKA10" s="473"/>
      <c r="SKB10" s="473"/>
      <c r="SKC10" s="473"/>
      <c r="SKD10" s="473"/>
      <c r="SKE10" s="473"/>
      <c r="SKF10" s="473"/>
      <c r="SKG10" s="473"/>
      <c r="SKH10" s="473"/>
      <c r="SKI10" s="473"/>
      <c r="SKJ10" s="473"/>
      <c r="SKK10" s="473"/>
      <c r="SKL10" s="473"/>
      <c r="SKM10" s="473"/>
      <c r="SKN10" s="473"/>
      <c r="SKO10" s="473"/>
      <c r="SKP10" s="473"/>
      <c r="SKQ10" s="473"/>
      <c r="SKR10" s="473"/>
      <c r="SKS10" s="473"/>
      <c r="SKT10" s="473"/>
      <c r="SKU10" s="473"/>
      <c r="SKV10" s="473"/>
      <c r="SKW10" s="473"/>
      <c r="SKX10" s="473"/>
      <c r="SKY10" s="473"/>
      <c r="SKZ10" s="473"/>
      <c r="SLA10" s="473"/>
      <c r="SLB10" s="473"/>
      <c r="SLC10" s="473"/>
      <c r="SLD10" s="473"/>
      <c r="SLE10" s="473"/>
      <c r="SLF10" s="473"/>
      <c r="SLG10" s="473"/>
      <c r="SLH10" s="473"/>
      <c r="SLI10" s="473"/>
      <c r="SLJ10" s="473"/>
      <c r="SLK10" s="473"/>
      <c r="SLL10" s="473"/>
      <c r="SLM10" s="473"/>
      <c r="SLN10" s="473"/>
      <c r="SLO10" s="473"/>
      <c r="SLP10" s="473"/>
      <c r="SLQ10" s="473"/>
      <c r="SLR10" s="473"/>
      <c r="SLS10" s="473"/>
      <c r="SLT10" s="473"/>
      <c r="SLU10" s="473"/>
      <c r="SLV10" s="473"/>
      <c r="SLW10" s="473"/>
      <c r="SLX10" s="473"/>
      <c r="SLY10" s="473"/>
      <c r="SLZ10" s="473"/>
      <c r="SMA10" s="473"/>
      <c r="SMB10" s="473"/>
      <c r="SMC10" s="473"/>
      <c r="SMD10" s="473"/>
      <c r="SME10" s="473"/>
      <c r="SMF10" s="473"/>
      <c r="SMG10" s="473"/>
      <c r="SMH10" s="473"/>
      <c r="SMI10" s="473"/>
      <c r="SMJ10" s="473"/>
      <c r="SMK10" s="473"/>
      <c r="SML10" s="473"/>
      <c r="SMM10" s="473"/>
      <c r="SMN10" s="473"/>
      <c r="SMO10" s="473"/>
      <c r="SMP10" s="473"/>
      <c r="SMQ10" s="473"/>
      <c r="SMR10" s="473"/>
      <c r="SMS10" s="473"/>
      <c r="SMT10" s="473"/>
      <c r="SMU10" s="473"/>
      <c r="SMV10" s="473"/>
      <c r="SMW10" s="473"/>
      <c r="SMX10" s="473"/>
      <c r="SMY10" s="473"/>
      <c r="SMZ10" s="473"/>
      <c r="SNA10" s="473"/>
      <c r="SNB10" s="473"/>
      <c r="SNC10" s="473"/>
      <c r="SND10" s="473"/>
      <c r="SNE10" s="473"/>
      <c r="SNF10" s="473"/>
      <c r="SNG10" s="473"/>
      <c r="SNH10" s="473"/>
      <c r="SNI10" s="473"/>
      <c r="SNJ10" s="473"/>
      <c r="SNK10" s="473"/>
      <c r="SNL10" s="473"/>
      <c r="SNM10" s="473"/>
      <c r="SNN10" s="473"/>
      <c r="SNO10" s="473"/>
      <c r="SNP10" s="473"/>
      <c r="SNQ10" s="473"/>
      <c r="SNR10" s="473"/>
      <c r="SNS10" s="473"/>
      <c r="SNT10" s="473"/>
      <c r="SNU10" s="473"/>
      <c r="SNV10" s="473"/>
      <c r="SNW10" s="473"/>
      <c r="SNX10" s="473"/>
      <c r="SNY10" s="473"/>
      <c r="SNZ10" s="473"/>
      <c r="SOA10" s="473"/>
      <c r="SOB10" s="473"/>
      <c r="SOC10" s="473"/>
      <c r="SOD10" s="473"/>
      <c r="SOE10" s="473"/>
      <c r="SOF10" s="473"/>
      <c r="SOG10" s="473"/>
      <c r="SOH10" s="473"/>
      <c r="SOI10" s="473"/>
      <c r="SOJ10" s="473"/>
      <c r="SOK10" s="473"/>
      <c r="SOL10" s="473"/>
      <c r="SOM10" s="473"/>
      <c r="SON10" s="473"/>
      <c r="SOO10" s="473"/>
      <c r="SOP10" s="473"/>
      <c r="SOQ10" s="473"/>
      <c r="SOR10" s="473"/>
      <c r="SOS10" s="473"/>
      <c r="SOT10" s="473"/>
      <c r="SOU10" s="473"/>
      <c r="SOV10" s="473"/>
      <c r="SOW10" s="473"/>
      <c r="SOX10" s="473"/>
      <c r="SOY10" s="473"/>
      <c r="SOZ10" s="473"/>
      <c r="SPA10" s="473"/>
      <c r="SPB10" s="473"/>
      <c r="SPC10" s="473"/>
      <c r="SPD10" s="473"/>
      <c r="SPE10" s="473"/>
      <c r="SPF10" s="473"/>
      <c r="SPG10" s="473"/>
      <c r="SPH10" s="473"/>
      <c r="SPI10" s="473"/>
      <c r="SPJ10" s="473"/>
      <c r="SPK10" s="473"/>
      <c r="SPL10" s="473"/>
      <c r="SPM10" s="473"/>
      <c r="SPN10" s="473"/>
      <c r="SPO10" s="473"/>
      <c r="SPP10" s="473"/>
      <c r="SPQ10" s="473"/>
      <c r="SPR10" s="473"/>
      <c r="SPS10" s="473"/>
      <c r="SPT10" s="473"/>
      <c r="SPU10" s="473"/>
      <c r="SPV10" s="473"/>
      <c r="SPW10" s="473"/>
      <c r="SPX10" s="473"/>
      <c r="SPY10" s="473"/>
      <c r="SPZ10" s="473"/>
      <c r="SQA10" s="473"/>
      <c r="SQB10" s="473"/>
      <c r="SQC10" s="473"/>
      <c r="SQD10" s="473"/>
      <c r="SQE10" s="473"/>
      <c r="SQF10" s="473"/>
      <c r="SQG10" s="473"/>
      <c r="SQH10" s="473"/>
      <c r="SQI10" s="473"/>
      <c r="SQJ10" s="473"/>
      <c r="SQK10" s="473"/>
      <c r="SQL10" s="473"/>
      <c r="SQM10" s="473"/>
      <c r="SQN10" s="473"/>
      <c r="SQO10" s="473"/>
      <c r="SQP10" s="473"/>
      <c r="SQQ10" s="473"/>
      <c r="SQR10" s="473"/>
      <c r="SQS10" s="473"/>
      <c r="SQT10" s="473"/>
      <c r="SQU10" s="473"/>
      <c r="SQV10" s="473"/>
      <c r="SQW10" s="473"/>
      <c r="SQX10" s="473"/>
      <c r="SQY10" s="473"/>
      <c r="SQZ10" s="473"/>
      <c r="SRA10" s="473"/>
      <c r="SRB10" s="473"/>
      <c r="SRC10" s="473"/>
      <c r="SRD10" s="473"/>
      <c r="SRE10" s="473"/>
      <c r="SRF10" s="473"/>
      <c r="SRG10" s="473"/>
      <c r="SRH10" s="473"/>
      <c r="SRI10" s="473"/>
      <c r="SRJ10" s="473"/>
      <c r="SRK10" s="473"/>
      <c r="SRL10" s="473"/>
      <c r="SRM10" s="473"/>
      <c r="SRN10" s="473"/>
      <c r="SRO10" s="473"/>
      <c r="SRP10" s="473"/>
      <c r="SRQ10" s="473"/>
      <c r="SRR10" s="473"/>
      <c r="SRS10" s="473"/>
      <c r="SRT10" s="473"/>
      <c r="SRU10" s="473"/>
      <c r="SRV10" s="473"/>
      <c r="SRW10" s="473"/>
      <c r="SRX10" s="473"/>
      <c r="SRY10" s="473"/>
      <c r="SRZ10" s="473"/>
      <c r="SSA10" s="473"/>
      <c r="SSB10" s="473"/>
      <c r="SSC10" s="473"/>
      <c r="SSD10" s="473"/>
      <c r="SSE10" s="473"/>
      <c r="SSF10" s="473"/>
      <c r="SSG10" s="473"/>
      <c r="SSH10" s="473"/>
      <c r="SSI10" s="473"/>
      <c r="SSJ10" s="473"/>
      <c r="SSK10" s="473"/>
      <c r="SSL10" s="473"/>
      <c r="SSM10" s="473"/>
      <c r="SSN10" s="473"/>
      <c r="SSO10" s="473"/>
      <c r="SSP10" s="473"/>
      <c r="SSQ10" s="473"/>
      <c r="SSR10" s="473"/>
      <c r="SSS10" s="473"/>
      <c r="SST10" s="473"/>
      <c r="SSU10" s="473"/>
      <c r="SSV10" s="473"/>
      <c r="SSW10" s="473"/>
      <c r="SSX10" s="473"/>
      <c r="SSY10" s="473"/>
      <c r="SSZ10" s="473"/>
      <c r="STA10" s="473"/>
      <c r="STB10" s="473"/>
      <c r="STC10" s="473"/>
      <c r="STD10" s="473"/>
      <c r="STE10" s="473"/>
      <c r="STF10" s="473"/>
      <c r="STG10" s="473"/>
      <c r="STH10" s="473"/>
      <c r="STI10" s="473"/>
      <c r="STJ10" s="473"/>
      <c r="STK10" s="473"/>
      <c r="STL10" s="473"/>
      <c r="STM10" s="473"/>
      <c r="STN10" s="473"/>
      <c r="STO10" s="473"/>
      <c r="STP10" s="473"/>
      <c r="STQ10" s="473"/>
      <c r="STR10" s="473"/>
      <c r="STS10" s="473"/>
      <c r="STT10" s="473"/>
      <c r="STU10" s="473"/>
      <c r="STV10" s="473"/>
      <c r="STW10" s="473"/>
      <c r="STX10" s="473"/>
      <c r="STY10" s="473"/>
      <c r="STZ10" s="473"/>
      <c r="SUA10" s="473"/>
      <c r="SUB10" s="473"/>
      <c r="SUC10" s="473"/>
      <c r="SUD10" s="473"/>
      <c r="SUE10" s="473"/>
      <c r="SUF10" s="473"/>
      <c r="SUG10" s="473"/>
      <c r="SUH10" s="473"/>
      <c r="SUI10" s="473"/>
      <c r="SUJ10" s="473"/>
      <c r="SUK10" s="473"/>
      <c r="SUL10" s="473"/>
      <c r="SUM10" s="473"/>
      <c r="SUN10" s="473"/>
      <c r="SUO10" s="473"/>
      <c r="SUP10" s="473"/>
      <c r="SUQ10" s="473"/>
      <c r="SUR10" s="473"/>
      <c r="SUS10" s="473"/>
      <c r="SUT10" s="473"/>
      <c r="SUU10" s="473"/>
      <c r="SUV10" s="473"/>
      <c r="SUW10" s="473"/>
      <c r="SUX10" s="473"/>
      <c r="SUY10" s="473"/>
      <c r="SUZ10" s="473"/>
      <c r="SVA10" s="473"/>
      <c r="SVB10" s="473"/>
      <c r="SVC10" s="473"/>
      <c r="SVD10" s="473"/>
      <c r="SVE10" s="473"/>
      <c r="SVF10" s="473"/>
      <c r="SVG10" s="473"/>
      <c r="SVH10" s="473"/>
      <c r="SVI10" s="473"/>
      <c r="SVJ10" s="473"/>
      <c r="SVK10" s="473"/>
      <c r="SVL10" s="473"/>
      <c r="SVM10" s="473"/>
      <c r="SVN10" s="473"/>
      <c r="SVO10" s="473"/>
      <c r="SVP10" s="473"/>
      <c r="SVQ10" s="473"/>
      <c r="SVR10" s="473"/>
      <c r="SVS10" s="473"/>
      <c r="SVT10" s="473"/>
      <c r="SVU10" s="473"/>
      <c r="SVV10" s="473"/>
      <c r="SVW10" s="473"/>
      <c r="SVX10" s="473"/>
      <c r="SVY10" s="473"/>
      <c r="SVZ10" s="473"/>
      <c r="SWA10" s="473"/>
      <c r="SWB10" s="473"/>
      <c r="SWC10" s="473"/>
      <c r="SWD10" s="473"/>
      <c r="SWE10" s="473"/>
      <c r="SWF10" s="473"/>
      <c r="SWG10" s="473"/>
      <c r="SWH10" s="473"/>
      <c r="SWI10" s="473"/>
      <c r="SWJ10" s="473"/>
      <c r="SWK10" s="473"/>
      <c r="SWL10" s="473"/>
      <c r="SWM10" s="473"/>
      <c r="SWN10" s="473"/>
      <c r="SWO10" s="473"/>
      <c r="SWP10" s="473"/>
      <c r="SWQ10" s="473"/>
      <c r="SWR10" s="473"/>
      <c r="SWS10" s="473"/>
      <c r="SWT10" s="473"/>
      <c r="SWU10" s="473"/>
      <c r="SWV10" s="473"/>
      <c r="SWW10" s="473"/>
      <c r="SWX10" s="473"/>
      <c r="SWY10" s="473"/>
      <c r="SWZ10" s="473"/>
      <c r="SXA10" s="473"/>
      <c r="SXB10" s="473"/>
      <c r="SXC10" s="473"/>
      <c r="SXD10" s="473"/>
      <c r="SXE10" s="473"/>
      <c r="SXF10" s="473"/>
      <c r="SXG10" s="473"/>
      <c r="SXH10" s="473"/>
      <c r="SXI10" s="473"/>
      <c r="SXJ10" s="473"/>
      <c r="SXK10" s="473"/>
      <c r="SXL10" s="473"/>
      <c r="SXM10" s="473"/>
      <c r="SXN10" s="473"/>
      <c r="SXO10" s="473"/>
      <c r="SXP10" s="473"/>
      <c r="SXQ10" s="473"/>
      <c r="SXR10" s="473"/>
      <c r="SXS10" s="473"/>
      <c r="SXT10" s="473"/>
      <c r="SXU10" s="473"/>
      <c r="SXV10" s="473"/>
      <c r="SXW10" s="473"/>
      <c r="SXX10" s="473"/>
      <c r="SXY10" s="473"/>
      <c r="SXZ10" s="473"/>
      <c r="SYA10" s="473"/>
      <c r="SYB10" s="473"/>
      <c r="SYC10" s="473"/>
      <c r="SYD10" s="473"/>
      <c r="SYE10" s="473"/>
      <c r="SYF10" s="473"/>
      <c r="SYG10" s="473"/>
      <c r="SYH10" s="473"/>
      <c r="SYI10" s="473"/>
      <c r="SYJ10" s="473"/>
      <c r="SYK10" s="473"/>
      <c r="SYL10" s="473"/>
      <c r="SYM10" s="473"/>
      <c r="SYN10" s="473"/>
      <c r="SYO10" s="473"/>
      <c r="SYP10" s="473"/>
      <c r="SYQ10" s="473"/>
      <c r="SYR10" s="473"/>
      <c r="SYS10" s="473"/>
      <c r="SYT10" s="473"/>
      <c r="SYU10" s="473"/>
      <c r="SYV10" s="473"/>
      <c r="SYW10" s="473"/>
      <c r="SYX10" s="473"/>
      <c r="SYY10" s="473"/>
      <c r="SYZ10" s="473"/>
      <c r="SZA10" s="473"/>
      <c r="SZB10" s="473"/>
      <c r="SZC10" s="473"/>
      <c r="SZD10" s="473"/>
      <c r="SZE10" s="473"/>
      <c r="SZF10" s="473"/>
      <c r="SZG10" s="473"/>
      <c r="SZH10" s="473"/>
      <c r="SZI10" s="473"/>
      <c r="SZJ10" s="473"/>
      <c r="SZK10" s="473"/>
      <c r="SZL10" s="473"/>
      <c r="SZM10" s="473"/>
      <c r="SZN10" s="473"/>
      <c r="SZO10" s="473"/>
      <c r="SZP10" s="473"/>
      <c r="SZQ10" s="473"/>
      <c r="SZR10" s="473"/>
      <c r="SZS10" s="473"/>
      <c r="SZT10" s="473"/>
      <c r="SZU10" s="473"/>
      <c r="SZV10" s="473"/>
      <c r="SZW10" s="473"/>
      <c r="SZX10" s="473"/>
      <c r="SZY10" s="473"/>
      <c r="SZZ10" s="473"/>
      <c r="TAA10" s="473"/>
      <c r="TAB10" s="473"/>
      <c r="TAC10" s="473"/>
      <c r="TAD10" s="473"/>
      <c r="TAE10" s="473"/>
      <c r="TAF10" s="473"/>
      <c r="TAG10" s="473"/>
      <c r="TAH10" s="473"/>
      <c r="TAI10" s="473"/>
      <c r="TAJ10" s="473"/>
      <c r="TAK10" s="473"/>
      <c r="TAL10" s="473"/>
      <c r="TAM10" s="473"/>
      <c r="TAN10" s="473"/>
      <c r="TAO10" s="473"/>
      <c r="TAP10" s="473"/>
      <c r="TAQ10" s="473"/>
      <c r="TAR10" s="473"/>
      <c r="TAS10" s="473"/>
      <c r="TAT10" s="473"/>
      <c r="TAU10" s="473"/>
      <c r="TAV10" s="473"/>
      <c r="TAW10" s="473"/>
      <c r="TAX10" s="473"/>
      <c r="TAY10" s="473"/>
      <c r="TAZ10" s="473"/>
      <c r="TBA10" s="473"/>
      <c r="TBB10" s="473"/>
      <c r="TBC10" s="473"/>
      <c r="TBD10" s="473"/>
      <c r="TBE10" s="473"/>
      <c r="TBF10" s="473"/>
      <c r="TBG10" s="473"/>
      <c r="TBH10" s="473"/>
      <c r="TBI10" s="473"/>
      <c r="TBJ10" s="473"/>
      <c r="TBK10" s="473"/>
      <c r="TBL10" s="473"/>
      <c r="TBM10" s="473"/>
      <c r="TBN10" s="473"/>
      <c r="TBO10" s="473"/>
      <c r="TBP10" s="473"/>
      <c r="TBQ10" s="473"/>
      <c r="TBR10" s="473"/>
      <c r="TBS10" s="473"/>
      <c r="TBT10" s="473"/>
      <c r="TBU10" s="473"/>
      <c r="TBV10" s="473"/>
      <c r="TBW10" s="473"/>
      <c r="TBX10" s="473"/>
      <c r="TBY10" s="473"/>
      <c r="TBZ10" s="473"/>
      <c r="TCA10" s="473"/>
      <c r="TCB10" s="473"/>
      <c r="TCC10" s="473"/>
      <c r="TCD10" s="473"/>
      <c r="TCE10" s="473"/>
      <c r="TCF10" s="473"/>
      <c r="TCG10" s="473"/>
      <c r="TCH10" s="473"/>
      <c r="TCI10" s="473"/>
      <c r="TCJ10" s="473"/>
      <c r="TCK10" s="473"/>
      <c r="TCL10" s="473"/>
      <c r="TCM10" s="473"/>
      <c r="TCN10" s="473"/>
      <c r="TCO10" s="473"/>
      <c r="TCP10" s="473"/>
      <c r="TCQ10" s="473"/>
      <c r="TCR10" s="473"/>
      <c r="TCS10" s="473"/>
      <c r="TCT10" s="473"/>
      <c r="TCU10" s="473"/>
      <c r="TCV10" s="473"/>
      <c r="TCW10" s="473"/>
      <c r="TCX10" s="473"/>
      <c r="TCY10" s="473"/>
      <c r="TCZ10" s="473"/>
      <c r="TDA10" s="473"/>
      <c r="TDB10" s="473"/>
      <c r="TDC10" s="473"/>
      <c r="TDD10" s="473"/>
      <c r="TDE10" s="473"/>
      <c r="TDF10" s="473"/>
      <c r="TDG10" s="473"/>
      <c r="TDH10" s="473"/>
      <c r="TDI10" s="473"/>
      <c r="TDJ10" s="473"/>
      <c r="TDK10" s="473"/>
      <c r="TDL10" s="473"/>
      <c r="TDM10" s="473"/>
      <c r="TDN10" s="473"/>
      <c r="TDO10" s="473"/>
      <c r="TDP10" s="473"/>
      <c r="TDQ10" s="473"/>
      <c r="TDR10" s="473"/>
      <c r="TDS10" s="473"/>
      <c r="TDT10" s="473"/>
      <c r="TDU10" s="473"/>
      <c r="TDV10" s="473"/>
      <c r="TDW10" s="473"/>
      <c r="TDX10" s="473"/>
      <c r="TDY10" s="473"/>
      <c r="TDZ10" s="473"/>
      <c r="TEA10" s="473"/>
      <c r="TEB10" s="473"/>
      <c r="TEC10" s="473"/>
      <c r="TED10" s="473"/>
      <c r="TEE10" s="473"/>
      <c r="TEF10" s="473"/>
      <c r="TEG10" s="473"/>
      <c r="TEH10" s="473"/>
      <c r="TEI10" s="473"/>
      <c r="TEJ10" s="473"/>
      <c r="TEK10" s="473"/>
      <c r="TEL10" s="473"/>
      <c r="TEM10" s="473"/>
      <c r="TEN10" s="473"/>
      <c r="TEO10" s="473"/>
      <c r="TEP10" s="473"/>
      <c r="TEQ10" s="473"/>
      <c r="TER10" s="473"/>
      <c r="TES10" s="473"/>
      <c r="TET10" s="473"/>
      <c r="TEU10" s="473"/>
      <c r="TEV10" s="473"/>
      <c r="TEW10" s="473"/>
      <c r="TEX10" s="473"/>
      <c r="TEY10" s="473"/>
      <c r="TEZ10" s="473"/>
      <c r="TFA10" s="473"/>
      <c r="TFB10" s="473"/>
      <c r="TFC10" s="473"/>
      <c r="TFD10" s="473"/>
      <c r="TFE10" s="473"/>
      <c r="TFF10" s="473"/>
      <c r="TFG10" s="473"/>
      <c r="TFH10" s="473"/>
      <c r="TFI10" s="473"/>
      <c r="TFJ10" s="473"/>
      <c r="TFK10" s="473"/>
      <c r="TFL10" s="473"/>
      <c r="TFM10" s="473"/>
      <c r="TFN10" s="473"/>
      <c r="TFO10" s="473"/>
      <c r="TFP10" s="473"/>
      <c r="TFQ10" s="473"/>
      <c r="TFR10" s="473"/>
      <c r="TFS10" s="473"/>
      <c r="TFT10" s="473"/>
      <c r="TFU10" s="473"/>
      <c r="TFV10" s="473"/>
      <c r="TFW10" s="473"/>
      <c r="TFX10" s="473"/>
      <c r="TFY10" s="473"/>
      <c r="TFZ10" s="473"/>
      <c r="TGA10" s="473"/>
      <c r="TGB10" s="473"/>
      <c r="TGC10" s="473"/>
      <c r="TGD10" s="473"/>
      <c r="TGE10" s="473"/>
      <c r="TGF10" s="473"/>
      <c r="TGG10" s="473"/>
      <c r="TGH10" s="473"/>
      <c r="TGI10" s="473"/>
      <c r="TGJ10" s="473"/>
      <c r="TGK10" s="473"/>
      <c r="TGL10" s="473"/>
      <c r="TGM10" s="473"/>
      <c r="TGN10" s="473"/>
      <c r="TGO10" s="473"/>
      <c r="TGP10" s="473"/>
      <c r="TGQ10" s="473"/>
      <c r="TGR10" s="473"/>
      <c r="TGS10" s="473"/>
      <c r="TGT10" s="473"/>
      <c r="TGU10" s="473"/>
      <c r="TGV10" s="473"/>
      <c r="TGW10" s="473"/>
      <c r="TGX10" s="473"/>
      <c r="TGY10" s="473"/>
      <c r="TGZ10" s="473"/>
      <c r="THA10" s="473"/>
      <c r="THB10" s="473"/>
      <c r="THC10" s="473"/>
      <c r="THD10" s="473"/>
      <c r="THE10" s="473"/>
      <c r="THF10" s="473"/>
      <c r="THG10" s="473"/>
      <c r="THH10" s="473"/>
      <c r="THI10" s="473"/>
      <c r="THJ10" s="473"/>
      <c r="THK10" s="473"/>
      <c r="THL10" s="473"/>
      <c r="THM10" s="473"/>
      <c r="THN10" s="473"/>
      <c r="THO10" s="473"/>
      <c r="THP10" s="473"/>
      <c r="THQ10" s="473"/>
      <c r="THR10" s="473"/>
      <c r="THS10" s="473"/>
      <c r="THT10" s="473"/>
      <c r="THU10" s="473"/>
      <c r="THV10" s="473"/>
      <c r="THW10" s="473"/>
      <c r="THX10" s="473"/>
      <c r="THY10" s="473"/>
      <c r="THZ10" s="473"/>
      <c r="TIA10" s="473"/>
      <c r="TIB10" s="473"/>
      <c r="TIC10" s="473"/>
      <c r="TID10" s="473"/>
      <c r="TIE10" s="473"/>
      <c r="TIF10" s="473"/>
      <c r="TIG10" s="473"/>
      <c r="TIH10" s="473"/>
      <c r="TII10" s="473"/>
      <c r="TIJ10" s="473"/>
      <c r="TIK10" s="473"/>
      <c r="TIL10" s="473"/>
      <c r="TIM10" s="473"/>
      <c r="TIN10" s="473"/>
      <c r="TIO10" s="473"/>
      <c r="TIP10" s="473"/>
      <c r="TIQ10" s="473"/>
      <c r="TIR10" s="473"/>
      <c r="TIS10" s="473"/>
      <c r="TIT10" s="473"/>
      <c r="TIU10" s="473"/>
      <c r="TIV10" s="473"/>
      <c r="TIW10" s="473"/>
      <c r="TIX10" s="473"/>
      <c r="TIY10" s="473"/>
      <c r="TIZ10" s="473"/>
      <c r="TJA10" s="473"/>
      <c r="TJB10" s="473"/>
      <c r="TJC10" s="473"/>
      <c r="TJD10" s="473"/>
      <c r="TJE10" s="473"/>
      <c r="TJF10" s="473"/>
      <c r="TJG10" s="473"/>
      <c r="TJH10" s="473"/>
      <c r="TJI10" s="473"/>
      <c r="TJJ10" s="473"/>
      <c r="TJK10" s="473"/>
      <c r="TJL10" s="473"/>
      <c r="TJM10" s="473"/>
      <c r="TJN10" s="473"/>
      <c r="TJO10" s="473"/>
      <c r="TJP10" s="473"/>
      <c r="TJQ10" s="473"/>
      <c r="TJR10" s="473"/>
      <c r="TJS10" s="473"/>
      <c r="TJT10" s="473"/>
      <c r="TJU10" s="473"/>
      <c r="TJV10" s="473"/>
      <c r="TJW10" s="473"/>
      <c r="TJX10" s="473"/>
      <c r="TJY10" s="473"/>
      <c r="TJZ10" s="473"/>
      <c r="TKA10" s="473"/>
      <c r="TKB10" s="473"/>
      <c r="TKC10" s="473"/>
      <c r="TKD10" s="473"/>
      <c r="TKE10" s="473"/>
      <c r="TKF10" s="473"/>
      <c r="TKG10" s="473"/>
      <c r="TKH10" s="473"/>
      <c r="TKI10" s="473"/>
      <c r="TKJ10" s="473"/>
      <c r="TKK10" s="473"/>
      <c r="TKL10" s="473"/>
      <c r="TKM10" s="473"/>
      <c r="TKN10" s="473"/>
      <c r="TKO10" s="473"/>
      <c r="TKP10" s="473"/>
      <c r="TKQ10" s="473"/>
      <c r="TKR10" s="473"/>
      <c r="TKS10" s="473"/>
      <c r="TKT10" s="473"/>
      <c r="TKU10" s="473"/>
      <c r="TKV10" s="473"/>
      <c r="TKW10" s="473"/>
      <c r="TKX10" s="473"/>
      <c r="TKY10" s="473"/>
      <c r="TKZ10" s="473"/>
      <c r="TLA10" s="473"/>
      <c r="TLB10" s="473"/>
      <c r="TLC10" s="473"/>
      <c r="TLD10" s="473"/>
      <c r="TLE10" s="473"/>
      <c r="TLF10" s="473"/>
      <c r="TLG10" s="473"/>
      <c r="TLH10" s="473"/>
      <c r="TLI10" s="473"/>
      <c r="TLJ10" s="473"/>
      <c r="TLK10" s="473"/>
      <c r="TLL10" s="473"/>
      <c r="TLM10" s="473"/>
      <c r="TLN10" s="473"/>
      <c r="TLO10" s="473"/>
      <c r="TLP10" s="473"/>
      <c r="TLQ10" s="473"/>
      <c r="TLR10" s="473"/>
      <c r="TLS10" s="473"/>
      <c r="TLT10" s="473"/>
      <c r="TLU10" s="473"/>
      <c r="TLV10" s="473"/>
      <c r="TLW10" s="473"/>
      <c r="TLX10" s="473"/>
      <c r="TLY10" s="473"/>
      <c r="TLZ10" s="473"/>
      <c r="TMA10" s="473"/>
      <c r="TMB10" s="473"/>
      <c r="TMC10" s="473"/>
      <c r="TMD10" s="473"/>
      <c r="TME10" s="473"/>
      <c r="TMF10" s="473"/>
      <c r="TMG10" s="473"/>
      <c r="TMH10" s="473"/>
      <c r="TMI10" s="473"/>
      <c r="TMJ10" s="473"/>
      <c r="TMK10" s="473"/>
      <c r="TML10" s="473"/>
      <c r="TMM10" s="473"/>
      <c r="TMN10" s="473"/>
      <c r="TMO10" s="473"/>
      <c r="TMP10" s="473"/>
      <c r="TMQ10" s="473"/>
      <c r="TMR10" s="473"/>
      <c r="TMS10" s="473"/>
      <c r="TMT10" s="473"/>
      <c r="TMU10" s="473"/>
      <c r="TMV10" s="473"/>
      <c r="TMW10" s="473"/>
      <c r="TMX10" s="473"/>
      <c r="TMY10" s="473"/>
      <c r="TMZ10" s="473"/>
      <c r="TNA10" s="473"/>
      <c r="TNB10" s="473"/>
      <c r="TNC10" s="473"/>
      <c r="TND10" s="473"/>
      <c r="TNE10" s="473"/>
      <c r="TNF10" s="473"/>
      <c r="TNG10" s="473"/>
      <c r="TNH10" s="473"/>
      <c r="TNI10" s="473"/>
      <c r="TNJ10" s="473"/>
      <c r="TNK10" s="473"/>
      <c r="TNL10" s="473"/>
      <c r="TNM10" s="473"/>
      <c r="TNN10" s="473"/>
      <c r="TNO10" s="473"/>
      <c r="TNP10" s="473"/>
      <c r="TNQ10" s="473"/>
      <c r="TNR10" s="473"/>
      <c r="TNS10" s="473"/>
      <c r="TNT10" s="473"/>
      <c r="TNU10" s="473"/>
      <c r="TNV10" s="473"/>
      <c r="TNW10" s="473"/>
      <c r="TNX10" s="473"/>
      <c r="TNY10" s="473"/>
      <c r="TNZ10" s="473"/>
      <c r="TOA10" s="473"/>
      <c r="TOB10" s="473"/>
      <c r="TOC10" s="473"/>
      <c r="TOD10" s="473"/>
      <c r="TOE10" s="473"/>
      <c r="TOF10" s="473"/>
      <c r="TOG10" s="473"/>
      <c r="TOH10" s="473"/>
      <c r="TOI10" s="473"/>
      <c r="TOJ10" s="473"/>
      <c r="TOK10" s="473"/>
      <c r="TOL10" s="473"/>
      <c r="TOM10" s="473"/>
      <c r="TON10" s="473"/>
      <c r="TOO10" s="473"/>
      <c r="TOP10" s="473"/>
      <c r="TOQ10" s="473"/>
      <c r="TOR10" s="473"/>
      <c r="TOS10" s="473"/>
      <c r="TOT10" s="473"/>
      <c r="TOU10" s="473"/>
      <c r="TOV10" s="473"/>
      <c r="TOW10" s="473"/>
      <c r="TOX10" s="473"/>
      <c r="TOY10" s="473"/>
      <c r="TOZ10" s="473"/>
      <c r="TPA10" s="473"/>
      <c r="TPB10" s="473"/>
      <c r="TPC10" s="473"/>
      <c r="TPD10" s="473"/>
      <c r="TPE10" s="473"/>
      <c r="TPF10" s="473"/>
      <c r="TPG10" s="473"/>
      <c r="TPH10" s="473"/>
      <c r="TPI10" s="473"/>
      <c r="TPJ10" s="473"/>
      <c r="TPK10" s="473"/>
      <c r="TPL10" s="473"/>
      <c r="TPM10" s="473"/>
      <c r="TPN10" s="473"/>
      <c r="TPO10" s="473"/>
      <c r="TPP10" s="473"/>
      <c r="TPQ10" s="473"/>
      <c r="TPR10" s="473"/>
      <c r="TPS10" s="473"/>
      <c r="TPT10" s="473"/>
      <c r="TPU10" s="473"/>
      <c r="TPV10" s="473"/>
      <c r="TPW10" s="473"/>
      <c r="TPX10" s="473"/>
      <c r="TPY10" s="473"/>
      <c r="TPZ10" s="473"/>
      <c r="TQA10" s="473"/>
      <c r="TQB10" s="473"/>
      <c r="TQC10" s="473"/>
      <c r="TQD10" s="473"/>
      <c r="TQE10" s="473"/>
      <c r="TQF10" s="473"/>
      <c r="TQG10" s="473"/>
      <c r="TQH10" s="473"/>
      <c r="TQI10" s="473"/>
      <c r="TQJ10" s="473"/>
      <c r="TQK10" s="473"/>
      <c r="TQL10" s="473"/>
      <c r="TQM10" s="473"/>
      <c r="TQN10" s="473"/>
      <c r="TQO10" s="473"/>
      <c r="TQP10" s="473"/>
      <c r="TQQ10" s="473"/>
      <c r="TQR10" s="473"/>
      <c r="TQS10" s="473"/>
      <c r="TQT10" s="473"/>
      <c r="TQU10" s="473"/>
      <c r="TQV10" s="473"/>
      <c r="TQW10" s="473"/>
      <c r="TQX10" s="473"/>
      <c r="TQY10" s="473"/>
      <c r="TQZ10" s="473"/>
      <c r="TRA10" s="473"/>
      <c r="TRB10" s="473"/>
      <c r="TRC10" s="473"/>
      <c r="TRD10" s="473"/>
      <c r="TRE10" s="473"/>
      <c r="TRF10" s="473"/>
      <c r="TRG10" s="473"/>
      <c r="TRH10" s="473"/>
      <c r="TRI10" s="473"/>
      <c r="TRJ10" s="473"/>
      <c r="TRK10" s="473"/>
      <c r="TRL10" s="473"/>
      <c r="TRM10" s="473"/>
      <c r="TRN10" s="473"/>
      <c r="TRO10" s="473"/>
      <c r="TRP10" s="473"/>
      <c r="TRQ10" s="473"/>
      <c r="TRR10" s="473"/>
      <c r="TRS10" s="473"/>
      <c r="TRT10" s="473"/>
      <c r="TRU10" s="473"/>
      <c r="TRV10" s="473"/>
      <c r="TRW10" s="473"/>
      <c r="TRX10" s="473"/>
      <c r="TRY10" s="473"/>
      <c r="TRZ10" s="473"/>
      <c r="TSA10" s="473"/>
      <c r="TSB10" s="473"/>
      <c r="TSC10" s="473"/>
      <c r="TSD10" s="473"/>
      <c r="TSE10" s="473"/>
      <c r="TSF10" s="473"/>
      <c r="TSG10" s="473"/>
      <c r="TSH10" s="473"/>
      <c r="TSI10" s="473"/>
      <c r="TSJ10" s="473"/>
      <c r="TSK10" s="473"/>
      <c r="TSL10" s="473"/>
      <c r="TSM10" s="473"/>
      <c r="TSN10" s="473"/>
      <c r="TSO10" s="473"/>
      <c r="TSP10" s="473"/>
      <c r="TSQ10" s="473"/>
      <c r="TSR10" s="473"/>
      <c r="TSS10" s="473"/>
      <c r="TST10" s="473"/>
      <c r="TSU10" s="473"/>
      <c r="TSV10" s="473"/>
      <c r="TSW10" s="473"/>
      <c r="TSX10" s="473"/>
      <c r="TSY10" s="473"/>
      <c r="TSZ10" s="473"/>
      <c r="TTA10" s="473"/>
      <c r="TTB10" s="473"/>
      <c r="TTC10" s="473"/>
      <c r="TTD10" s="473"/>
      <c r="TTE10" s="473"/>
      <c r="TTF10" s="473"/>
      <c r="TTG10" s="473"/>
      <c r="TTH10" s="473"/>
      <c r="TTI10" s="473"/>
      <c r="TTJ10" s="473"/>
      <c r="TTK10" s="473"/>
      <c r="TTL10" s="473"/>
      <c r="TTM10" s="473"/>
      <c r="TTN10" s="473"/>
      <c r="TTO10" s="473"/>
      <c r="TTP10" s="473"/>
      <c r="TTQ10" s="473"/>
      <c r="TTR10" s="473"/>
      <c r="TTS10" s="473"/>
      <c r="TTT10" s="473"/>
      <c r="TTU10" s="473"/>
      <c r="TTV10" s="473"/>
      <c r="TTW10" s="473"/>
      <c r="TTX10" s="473"/>
      <c r="TTY10" s="473"/>
      <c r="TTZ10" s="473"/>
      <c r="TUA10" s="473"/>
      <c r="TUB10" s="473"/>
      <c r="TUC10" s="473"/>
      <c r="TUD10" s="473"/>
      <c r="TUE10" s="473"/>
      <c r="TUF10" s="473"/>
      <c r="TUG10" s="473"/>
      <c r="TUH10" s="473"/>
      <c r="TUI10" s="473"/>
      <c r="TUJ10" s="473"/>
      <c r="TUK10" s="473"/>
      <c r="TUL10" s="473"/>
      <c r="TUM10" s="473"/>
      <c r="TUN10" s="473"/>
      <c r="TUO10" s="473"/>
      <c r="TUP10" s="473"/>
      <c r="TUQ10" s="473"/>
      <c r="TUR10" s="473"/>
      <c r="TUS10" s="473"/>
      <c r="TUT10" s="473"/>
      <c r="TUU10" s="473"/>
      <c r="TUV10" s="473"/>
      <c r="TUW10" s="473"/>
      <c r="TUX10" s="473"/>
      <c r="TUY10" s="473"/>
      <c r="TUZ10" s="473"/>
      <c r="TVA10" s="473"/>
      <c r="TVB10" s="473"/>
      <c r="TVC10" s="473"/>
      <c r="TVD10" s="473"/>
      <c r="TVE10" s="473"/>
      <c r="TVF10" s="473"/>
      <c r="TVG10" s="473"/>
      <c r="TVH10" s="473"/>
      <c r="TVI10" s="473"/>
      <c r="TVJ10" s="473"/>
      <c r="TVK10" s="473"/>
      <c r="TVL10" s="473"/>
      <c r="TVM10" s="473"/>
      <c r="TVN10" s="473"/>
      <c r="TVO10" s="473"/>
      <c r="TVP10" s="473"/>
      <c r="TVQ10" s="473"/>
      <c r="TVR10" s="473"/>
      <c r="TVS10" s="473"/>
      <c r="TVT10" s="473"/>
      <c r="TVU10" s="473"/>
      <c r="TVV10" s="473"/>
      <c r="TVW10" s="473"/>
      <c r="TVX10" s="473"/>
      <c r="TVY10" s="473"/>
      <c r="TVZ10" s="473"/>
      <c r="TWA10" s="473"/>
      <c r="TWB10" s="473"/>
      <c r="TWC10" s="473"/>
      <c r="TWD10" s="473"/>
      <c r="TWE10" s="473"/>
      <c r="TWF10" s="473"/>
      <c r="TWG10" s="473"/>
      <c r="TWH10" s="473"/>
      <c r="TWI10" s="473"/>
      <c r="TWJ10" s="473"/>
      <c r="TWK10" s="473"/>
      <c r="TWL10" s="473"/>
      <c r="TWM10" s="473"/>
      <c r="TWN10" s="473"/>
      <c r="TWO10" s="473"/>
      <c r="TWP10" s="473"/>
      <c r="TWQ10" s="473"/>
      <c r="TWR10" s="473"/>
      <c r="TWS10" s="473"/>
      <c r="TWT10" s="473"/>
      <c r="TWU10" s="473"/>
      <c r="TWV10" s="473"/>
      <c r="TWW10" s="473"/>
      <c r="TWX10" s="473"/>
      <c r="TWY10" s="473"/>
      <c r="TWZ10" s="473"/>
      <c r="TXA10" s="473"/>
      <c r="TXB10" s="473"/>
      <c r="TXC10" s="473"/>
      <c r="TXD10" s="473"/>
      <c r="TXE10" s="473"/>
      <c r="TXF10" s="473"/>
      <c r="TXG10" s="473"/>
      <c r="TXH10" s="473"/>
      <c r="TXI10" s="473"/>
      <c r="TXJ10" s="473"/>
      <c r="TXK10" s="473"/>
      <c r="TXL10" s="473"/>
      <c r="TXM10" s="473"/>
      <c r="TXN10" s="473"/>
      <c r="TXO10" s="473"/>
      <c r="TXP10" s="473"/>
      <c r="TXQ10" s="473"/>
      <c r="TXR10" s="473"/>
      <c r="TXS10" s="473"/>
      <c r="TXT10" s="473"/>
      <c r="TXU10" s="473"/>
      <c r="TXV10" s="473"/>
      <c r="TXW10" s="473"/>
      <c r="TXX10" s="473"/>
      <c r="TXY10" s="473"/>
      <c r="TXZ10" s="473"/>
      <c r="TYA10" s="473"/>
      <c r="TYB10" s="473"/>
      <c r="TYC10" s="473"/>
      <c r="TYD10" s="473"/>
      <c r="TYE10" s="473"/>
      <c r="TYF10" s="473"/>
      <c r="TYG10" s="473"/>
      <c r="TYH10" s="473"/>
      <c r="TYI10" s="473"/>
      <c r="TYJ10" s="473"/>
      <c r="TYK10" s="473"/>
      <c r="TYL10" s="473"/>
      <c r="TYM10" s="473"/>
      <c r="TYN10" s="473"/>
      <c r="TYO10" s="473"/>
      <c r="TYP10" s="473"/>
      <c r="TYQ10" s="473"/>
      <c r="TYR10" s="473"/>
      <c r="TYS10" s="473"/>
      <c r="TYT10" s="473"/>
      <c r="TYU10" s="473"/>
      <c r="TYV10" s="473"/>
      <c r="TYW10" s="473"/>
      <c r="TYX10" s="473"/>
      <c r="TYY10" s="473"/>
      <c r="TYZ10" s="473"/>
      <c r="TZA10" s="473"/>
      <c r="TZB10" s="473"/>
      <c r="TZC10" s="473"/>
      <c r="TZD10" s="473"/>
      <c r="TZE10" s="473"/>
      <c r="TZF10" s="473"/>
      <c r="TZG10" s="473"/>
      <c r="TZH10" s="473"/>
      <c r="TZI10" s="473"/>
      <c r="TZJ10" s="473"/>
      <c r="TZK10" s="473"/>
      <c r="TZL10" s="473"/>
      <c r="TZM10" s="473"/>
      <c r="TZN10" s="473"/>
      <c r="TZO10" s="473"/>
      <c r="TZP10" s="473"/>
      <c r="TZQ10" s="473"/>
      <c r="TZR10" s="473"/>
      <c r="TZS10" s="473"/>
      <c r="TZT10" s="473"/>
      <c r="TZU10" s="473"/>
      <c r="TZV10" s="473"/>
      <c r="TZW10" s="473"/>
      <c r="TZX10" s="473"/>
      <c r="TZY10" s="473"/>
      <c r="TZZ10" s="473"/>
      <c r="UAA10" s="473"/>
      <c r="UAB10" s="473"/>
      <c r="UAC10" s="473"/>
      <c r="UAD10" s="473"/>
      <c r="UAE10" s="473"/>
      <c r="UAF10" s="473"/>
      <c r="UAG10" s="473"/>
      <c r="UAH10" s="473"/>
      <c r="UAI10" s="473"/>
      <c r="UAJ10" s="473"/>
      <c r="UAK10" s="473"/>
      <c r="UAL10" s="473"/>
      <c r="UAM10" s="473"/>
      <c r="UAN10" s="473"/>
      <c r="UAO10" s="473"/>
      <c r="UAP10" s="473"/>
      <c r="UAQ10" s="473"/>
      <c r="UAR10" s="473"/>
      <c r="UAS10" s="473"/>
      <c r="UAT10" s="473"/>
      <c r="UAU10" s="473"/>
      <c r="UAV10" s="473"/>
      <c r="UAW10" s="473"/>
      <c r="UAX10" s="473"/>
      <c r="UAY10" s="473"/>
      <c r="UAZ10" s="473"/>
      <c r="UBA10" s="473"/>
      <c r="UBB10" s="473"/>
      <c r="UBC10" s="473"/>
      <c r="UBD10" s="473"/>
      <c r="UBE10" s="473"/>
      <c r="UBF10" s="473"/>
      <c r="UBG10" s="473"/>
      <c r="UBH10" s="473"/>
      <c r="UBI10" s="473"/>
      <c r="UBJ10" s="473"/>
      <c r="UBK10" s="473"/>
      <c r="UBL10" s="473"/>
      <c r="UBM10" s="473"/>
      <c r="UBN10" s="473"/>
      <c r="UBO10" s="473"/>
      <c r="UBP10" s="473"/>
      <c r="UBQ10" s="473"/>
      <c r="UBR10" s="473"/>
      <c r="UBS10" s="473"/>
      <c r="UBT10" s="473"/>
      <c r="UBU10" s="473"/>
      <c r="UBV10" s="473"/>
      <c r="UBW10" s="473"/>
      <c r="UBX10" s="473"/>
      <c r="UBY10" s="473"/>
      <c r="UBZ10" s="473"/>
      <c r="UCA10" s="473"/>
      <c r="UCB10" s="473"/>
      <c r="UCC10" s="473"/>
      <c r="UCD10" s="473"/>
      <c r="UCE10" s="473"/>
      <c r="UCF10" s="473"/>
      <c r="UCG10" s="473"/>
      <c r="UCH10" s="473"/>
      <c r="UCI10" s="473"/>
      <c r="UCJ10" s="473"/>
      <c r="UCK10" s="473"/>
      <c r="UCL10" s="473"/>
      <c r="UCM10" s="473"/>
      <c r="UCN10" s="473"/>
      <c r="UCO10" s="473"/>
      <c r="UCP10" s="473"/>
      <c r="UCQ10" s="473"/>
      <c r="UCR10" s="473"/>
      <c r="UCS10" s="473"/>
      <c r="UCT10" s="473"/>
      <c r="UCU10" s="473"/>
      <c r="UCV10" s="473"/>
      <c r="UCW10" s="473"/>
      <c r="UCX10" s="473"/>
      <c r="UCY10" s="473"/>
      <c r="UCZ10" s="473"/>
      <c r="UDA10" s="473"/>
      <c r="UDB10" s="473"/>
      <c r="UDC10" s="473"/>
      <c r="UDD10" s="473"/>
      <c r="UDE10" s="473"/>
      <c r="UDF10" s="473"/>
      <c r="UDG10" s="473"/>
      <c r="UDH10" s="473"/>
      <c r="UDI10" s="473"/>
      <c r="UDJ10" s="473"/>
      <c r="UDK10" s="473"/>
      <c r="UDL10" s="473"/>
      <c r="UDM10" s="473"/>
      <c r="UDN10" s="473"/>
      <c r="UDO10" s="473"/>
      <c r="UDP10" s="473"/>
      <c r="UDQ10" s="473"/>
      <c r="UDR10" s="473"/>
      <c r="UDS10" s="473"/>
      <c r="UDT10" s="473"/>
      <c r="UDU10" s="473"/>
      <c r="UDV10" s="473"/>
      <c r="UDW10" s="473"/>
      <c r="UDX10" s="473"/>
      <c r="UDY10" s="473"/>
      <c r="UDZ10" s="473"/>
      <c r="UEA10" s="473"/>
      <c r="UEB10" s="473"/>
      <c r="UEC10" s="473"/>
      <c r="UED10" s="473"/>
      <c r="UEE10" s="473"/>
      <c r="UEF10" s="473"/>
      <c r="UEG10" s="473"/>
      <c r="UEH10" s="473"/>
      <c r="UEI10" s="473"/>
      <c r="UEJ10" s="473"/>
      <c r="UEK10" s="473"/>
      <c r="UEL10" s="473"/>
      <c r="UEM10" s="473"/>
      <c r="UEN10" s="473"/>
      <c r="UEO10" s="473"/>
      <c r="UEP10" s="473"/>
      <c r="UEQ10" s="473"/>
      <c r="UER10" s="473"/>
      <c r="UES10" s="473"/>
      <c r="UET10" s="473"/>
      <c r="UEU10" s="473"/>
      <c r="UEV10" s="473"/>
      <c r="UEW10" s="473"/>
      <c r="UEX10" s="473"/>
      <c r="UEY10" s="473"/>
      <c r="UEZ10" s="473"/>
      <c r="UFA10" s="473"/>
      <c r="UFB10" s="473"/>
      <c r="UFC10" s="473"/>
      <c r="UFD10" s="473"/>
      <c r="UFE10" s="473"/>
      <c r="UFF10" s="473"/>
      <c r="UFG10" s="473"/>
      <c r="UFH10" s="473"/>
      <c r="UFI10" s="473"/>
      <c r="UFJ10" s="473"/>
      <c r="UFK10" s="473"/>
      <c r="UFL10" s="473"/>
      <c r="UFM10" s="473"/>
      <c r="UFN10" s="473"/>
      <c r="UFO10" s="473"/>
      <c r="UFP10" s="473"/>
      <c r="UFQ10" s="473"/>
      <c r="UFR10" s="473"/>
      <c r="UFS10" s="473"/>
      <c r="UFT10" s="473"/>
      <c r="UFU10" s="473"/>
      <c r="UFV10" s="473"/>
      <c r="UFW10" s="473"/>
      <c r="UFX10" s="473"/>
      <c r="UFY10" s="473"/>
      <c r="UFZ10" s="473"/>
      <c r="UGA10" s="473"/>
      <c r="UGB10" s="473"/>
      <c r="UGC10" s="473"/>
      <c r="UGD10" s="473"/>
      <c r="UGE10" s="473"/>
      <c r="UGF10" s="473"/>
      <c r="UGG10" s="473"/>
      <c r="UGH10" s="473"/>
      <c r="UGI10" s="473"/>
      <c r="UGJ10" s="473"/>
      <c r="UGK10" s="473"/>
      <c r="UGL10" s="473"/>
      <c r="UGM10" s="473"/>
      <c r="UGN10" s="473"/>
      <c r="UGO10" s="473"/>
      <c r="UGP10" s="473"/>
      <c r="UGQ10" s="473"/>
      <c r="UGR10" s="473"/>
      <c r="UGS10" s="473"/>
      <c r="UGT10" s="473"/>
      <c r="UGU10" s="473"/>
      <c r="UGV10" s="473"/>
      <c r="UGW10" s="473"/>
      <c r="UGX10" s="473"/>
      <c r="UGY10" s="473"/>
      <c r="UGZ10" s="473"/>
      <c r="UHA10" s="473"/>
      <c r="UHB10" s="473"/>
      <c r="UHC10" s="473"/>
      <c r="UHD10" s="473"/>
      <c r="UHE10" s="473"/>
      <c r="UHF10" s="473"/>
      <c r="UHG10" s="473"/>
      <c r="UHH10" s="473"/>
      <c r="UHI10" s="473"/>
      <c r="UHJ10" s="473"/>
      <c r="UHK10" s="473"/>
      <c r="UHL10" s="473"/>
      <c r="UHM10" s="473"/>
      <c r="UHN10" s="473"/>
      <c r="UHO10" s="473"/>
      <c r="UHP10" s="473"/>
      <c r="UHQ10" s="473"/>
      <c r="UHR10" s="473"/>
      <c r="UHS10" s="473"/>
      <c r="UHT10" s="473"/>
      <c r="UHU10" s="473"/>
      <c r="UHV10" s="473"/>
      <c r="UHW10" s="473"/>
      <c r="UHX10" s="473"/>
      <c r="UHY10" s="473"/>
      <c r="UHZ10" s="473"/>
      <c r="UIA10" s="473"/>
      <c r="UIB10" s="473"/>
      <c r="UIC10" s="473"/>
      <c r="UID10" s="473"/>
      <c r="UIE10" s="473"/>
      <c r="UIF10" s="473"/>
      <c r="UIG10" s="473"/>
      <c r="UIH10" s="473"/>
      <c r="UII10" s="473"/>
      <c r="UIJ10" s="473"/>
      <c r="UIK10" s="473"/>
      <c r="UIL10" s="473"/>
      <c r="UIM10" s="473"/>
      <c r="UIN10" s="473"/>
      <c r="UIO10" s="473"/>
      <c r="UIP10" s="473"/>
      <c r="UIQ10" s="473"/>
      <c r="UIR10" s="473"/>
      <c r="UIS10" s="473"/>
      <c r="UIT10" s="473"/>
      <c r="UIU10" s="473"/>
      <c r="UIV10" s="473"/>
      <c r="UIW10" s="473"/>
      <c r="UIX10" s="473"/>
      <c r="UIY10" s="473"/>
      <c r="UIZ10" s="473"/>
      <c r="UJA10" s="473"/>
      <c r="UJB10" s="473"/>
      <c r="UJC10" s="473"/>
      <c r="UJD10" s="473"/>
      <c r="UJE10" s="473"/>
      <c r="UJF10" s="473"/>
      <c r="UJG10" s="473"/>
      <c r="UJH10" s="473"/>
      <c r="UJI10" s="473"/>
      <c r="UJJ10" s="473"/>
      <c r="UJK10" s="473"/>
      <c r="UJL10" s="473"/>
      <c r="UJM10" s="473"/>
      <c r="UJN10" s="473"/>
      <c r="UJO10" s="473"/>
      <c r="UJP10" s="473"/>
      <c r="UJQ10" s="473"/>
      <c r="UJR10" s="473"/>
      <c r="UJS10" s="473"/>
      <c r="UJT10" s="473"/>
      <c r="UJU10" s="473"/>
      <c r="UJV10" s="473"/>
      <c r="UJW10" s="473"/>
      <c r="UJX10" s="473"/>
      <c r="UJY10" s="473"/>
      <c r="UJZ10" s="473"/>
      <c r="UKA10" s="473"/>
      <c r="UKB10" s="473"/>
      <c r="UKC10" s="473"/>
      <c r="UKD10" s="473"/>
      <c r="UKE10" s="473"/>
      <c r="UKF10" s="473"/>
      <c r="UKG10" s="473"/>
      <c r="UKH10" s="473"/>
      <c r="UKI10" s="473"/>
      <c r="UKJ10" s="473"/>
      <c r="UKK10" s="473"/>
      <c r="UKL10" s="473"/>
      <c r="UKM10" s="473"/>
      <c r="UKN10" s="473"/>
      <c r="UKO10" s="473"/>
      <c r="UKP10" s="473"/>
      <c r="UKQ10" s="473"/>
      <c r="UKR10" s="473"/>
      <c r="UKS10" s="473"/>
      <c r="UKT10" s="473"/>
      <c r="UKU10" s="473"/>
      <c r="UKV10" s="473"/>
      <c r="UKW10" s="473"/>
      <c r="UKX10" s="473"/>
      <c r="UKY10" s="473"/>
      <c r="UKZ10" s="473"/>
      <c r="ULA10" s="473"/>
      <c r="ULB10" s="473"/>
      <c r="ULC10" s="473"/>
      <c r="ULD10" s="473"/>
      <c r="ULE10" s="473"/>
      <c r="ULF10" s="473"/>
      <c r="ULG10" s="473"/>
      <c r="ULH10" s="473"/>
      <c r="ULI10" s="473"/>
      <c r="ULJ10" s="473"/>
      <c r="ULK10" s="473"/>
      <c r="ULL10" s="473"/>
      <c r="ULM10" s="473"/>
      <c r="ULN10" s="473"/>
      <c r="ULO10" s="473"/>
      <c r="ULP10" s="473"/>
      <c r="ULQ10" s="473"/>
      <c r="ULR10" s="473"/>
      <c r="ULS10" s="473"/>
      <c r="ULT10" s="473"/>
      <c r="ULU10" s="473"/>
      <c r="ULV10" s="473"/>
      <c r="ULW10" s="473"/>
      <c r="ULX10" s="473"/>
      <c r="ULY10" s="473"/>
      <c r="ULZ10" s="473"/>
      <c r="UMA10" s="473"/>
      <c r="UMB10" s="473"/>
      <c r="UMC10" s="473"/>
      <c r="UMD10" s="473"/>
      <c r="UME10" s="473"/>
      <c r="UMF10" s="473"/>
      <c r="UMG10" s="473"/>
      <c r="UMH10" s="473"/>
      <c r="UMI10" s="473"/>
      <c r="UMJ10" s="473"/>
      <c r="UMK10" s="473"/>
      <c r="UML10" s="473"/>
      <c r="UMM10" s="473"/>
      <c r="UMN10" s="473"/>
      <c r="UMO10" s="473"/>
      <c r="UMP10" s="473"/>
      <c r="UMQ10" s="473"/>
      <c r="UMR10" s="473"/>
      <c r="UMS10" s="473"/>
      <c r="UMT10" s="473"/>
      <c r="UMU10" s="473"/>
      <c r="UMV10" s="473"/>
      <c r="UMW10" s="473"/>
      <c r="UMX10" s="473"/>
      <c r="UMY10" s="473"/>
      <c r="UMZ10" s="473"/>
      <c r="UNA10" s="473"/>
      <c r="UNB10" s="473"/>
      <c r="UNC10" s="473"/>
      <c r="UND10" s="473"/>
      <c r="UNE10" s="473"/>
      <c r="UNF10" s="473"/>
      <c r="UNG10" s="473"/>
      <c r="UNH10" s="473"/>
      <c r="UNI10" s="473"/>
      <c r="UNJ10" s="473"/>
      <c r="UNK10" s="473"/>
      <c r="UNL10" s="473"/>
      <c r="UNM10" s="473"/>
      <c r="UNN10" s="473"/>
      <c r="UNO10" s="473"/>
      <c r="UNP10" s="473"/>
      <c r="UNQ10" s="473"/>
      <c r="UNR10" s="473"/>
      <c r="UNS10" s="473"/>
      <c r="UNT10" s="473"/>
      <c r="UNU10" s="473"/>
      <c r="UNV10" s="473"/>
      <c r="UNW10" s="473"/>
      <c r="UNX10" s="473"/>
      <c r="UNY10" s="473"/>
      <c r="UNZ10" s="473"/>
      <c r="UOA10" s="473"/>
      <c r="UOB10" s="473"/>
      <c r="UOC10" s="473"/>
      <c r="UOD10" s="473"/>
      <c r="UOE10" s="473"/>
      <c r="UOF10" s="473"/>
      <c r="UOG10" s="473"/>
      <c r="UOH10" s="473"/>
      <c r="UOI10" s="473"/>
      <c r="UOJ10" s="473"/>
      <c r="UOK10" s="473"/>
      <c r="UOL10" s="473"/>
      <c r="UOM10" s="473"/>
      <c r="UON10" s="473"/>
      <c r="UOO10" s="473"/>
      <c r="UOP10" s="473"/>
      <c r="UOQ10" s="473"/>
      <c r="UOR10" s="473"/>
      <c r="UOS10" s="473"/>
      <c r="UOT10" s="473"/>
      <c r="UOU10" s="473"/>
      <c r="UOV10" s="473"/>
      <c r="UOW10" s="473"/>
      <c r="UOX10" s="473"/>
      <c r="UOY10" s="473"/>
      <c r="UOZ10" s="473"/>
      <c r="UPA10" s="473"/>
      <c r="UPB10" s="473"/>
      <c r="UPC10" s="473"/>
      <c r="UPD10" s="473"/>
      <c r="UPE10" s="473"/>
      <c r="UPF10" s="473"/>
      <c r="UPG10" s="473"/>
      <c r="UPH10" s="473"/>
      <c r="UPI10" s="473"/>
      <c r="UPJ10" s="473"/>
      <c r="UPK10" s="473"/>
      <c r="UPL10" s="473"/>
      <c r="UPM10" s="473"/>
      <c r="UPN10" s="473"/>
      <c r="UPO10" s="473"/>
      <c r="UPP10" s="473"/>
      <c r="UPQ10" s="473"/>
      <c r="UPR10" s="473"/>
      <c r="UPS10" s="473"/>
      <c r="UPT10" s="473"/>
      <c r="UPU10" s="473"/>
      <c r="UPV10" s="473"/>
      <c r="UPW10" s="473"/>
      <c r="UPX10" s="473"/>
      <c r="UPY10" s="473"/>
      <c r="UPZ10" s="473"/>
      <c r="UQA10" s="473"/>
      <c r="UQB10" s="473"/>
      <c r="UQC10" s="473"/>
      <c r="UQD10" s="473"/>
      <c r="UQE10" s="473"/>
      <c r="UQF10" s="473"/>
      <c r="UQG10" s="473"/>
      <c r="UQH10" s="473"/>
      <c r="UQI10" s="473"/>
      <c r="UQJ10" s="473"/>
      <c r="UQK10" s="473"/>
      <c r="UQL10" s="473"/>
      <c r="UQM10" s="473"/>
      <c r="UQN10" s="473"/>
      <c r="UQO10" s="473"/>
      <c r="UQP10" s="473"/>
      <c r="UQQ10" s="473"/>
      <c r="UQR10" s="473"/>
      <c r="UQS10" s="473"/>
      <c r="UQT10" s="473"/>
      <c r="UQU10" s="473"/>
      <c r="UQV10" s="473"/>
      <c r="UQW10" s="473"/>
      <c r="UQX10" s="473"/>
      <c r="UQY10" s="473"/>
      <c r="UQZ10" s="473"/>
      <c r="URA10" s="473"/>
      <c r="URB10" s="473"/>
      <c r="URC10" s="473"/>
      <c r="URD10" s="473"/>
      <c r="URE10" s="473"/>
      <c r="URF10" s="473"/>
      <c r="URG10" s="473"/>
      <c r="URH10" s="473"/>
      <c r="URI10" s="473"/>
      <c r="URJ10" s="473"/>
      <c r="URK10" s="473"/>
      <c r="URL10" s="473"/>
      <c r="URM10" s="473"/>
      <c r="URN10" s="473"/>
      <c r="URO10" s="473"/>
      <c r="URP10" s="473"/>
      <c r="URQ10" s="473"/>
      <c r="URR10" s="473"/>
      <c r="URS10" s="473"/>
      <c r="URT10" s="473"/>
      <c r="URU10" s="473"/>
      <c r="URV10" s="473"/>
      <c r="URW10" s="473"/>
      <c r="URX10" s="473"/>
      <c r="URY10" s="473"/>
      <c r="URZ10" s="473"/>
      <c r="USA10" s="473"/>
      <c r="USB10" s="473"/>
      <c r="USC10" s="473"/>
      <c r="USD10" s="473"/>
      <c r="USE10" s="473"/>
      <c r="USF10" s="473"/>
      <c r="USG10" s="473"/>
      <c r="USH10" s="473"/>
      <c r="USI10" s="473"/>
      <c r="USJ10" s="473"/>
      <c r="USK10" s="473"/>
      <c r="USL10" s="473"/>
      <c r="USM10" s="473"/>
      <c r="USN10" s="473"/>
      <c r="USO10" s="473"/>
      <c r="USP10" s="473"/>
      <c r="USQ10" s="473"/>
      <c r="USR10" s="473"/>
      <c r="USS10" s="473"/>
      <c r="UST10" s="473"/>
      <c r="USU10" s="473"/>
      <c r="USV10" s="473"/>
      <c r="USW10" s="473"/>
      <c r="USX10" s="473"/>
      <c r="USY10" s="473"/>
      <c r="USZ10" s="473"/>
      <c r="UTA10" s="473"/>
      <c r="UTB10" s="473"/>
      <c r="UTC10" s="473"/>
      <c r="UTD10" s="473"/>
      <c r="UTE10" s="473"/>
      <c r="UTF10" s="473"/>
      <c r="UTG10" s="473"/>
      <c r="UTH10" s="473"/>
      <c r="UTI10" s="473"/>
      <c r="UTJ10" s="473"/>
      <c r="UTK10" s="473"/>
      <c r="UTL10" s="473"/>
      <c r="UTM10" s="473"/>
      <c r="UTN10" s="473"/>
      <c r="UTO10" s="473"/>
      <c r="UTP10" s="473"/>
      <c r="UTQ10" s="473"/>
      <c r="UTR10" s="473"/>
      <c r="UTS10" s="473"/>
      <c r="UTT10" s="473"/>
      <c r="UTU10" s="473"/>
      <c r="UTV10" s="473"/>
      <c r="UTW10" s="473"/>
      <c r="UTX10" s="473"/>
      <c r="UTY10" s="473"/>
      <c r="UTZ10" s="473"/>
      <c r="UUA10" s="473"/>
      <c r="UUB10" s="473"/>
      <c r="UUC10" s="473"/>
      <c r="UUD10" s="473"/>
      <c r="UUE10" s="473"/>
      <c r="UUF10" s="473"/>
      <c r="UUG10" s="473"/>
      <c r="UUH10" s="473"/>
      <c r="UUI10" s="473"/>
      <c r="UUJ10" s="473"/>
      <c r="UUK10" s="473"/>
      <c r="UUL10" s="473"/>
      <c r="UUM10" s="473"/>
      <c r="UUN10" s="473"/>
      <c r="UUO10" s="473"/>
      <c r="UUP10" s="473"/>
      <c r="UUQ10" s="473"/>
      <c r="UUR10" s="473"/>
      <c r="UUS10" s="473"/>
      <c r="UUT10" s="473"/>
      <c r="UUU10" s="473"/>
      <c r="UUV10" s="473"/>
      <c r="UUW10" s="473"/>
      <c r="UUX10" s="473"/>
      <c r="UUY10" s="473"/>
      <c r="UUZ10" s="473"/>
      <c r="UVA10" s="473"/>
      <c r="UVB10" s="473"/>
      <c r="UVC10" s="473"/>
      <c r="UVD10" s="473"/>
      <c r="UVE10" s="473"/>
      <c r="UVF10" s="473"/>
      <c r="UVG10" s="473"/>
      <c r="UVH10" s="473"/>
      <c r="UVI10" s="473"/>
      <c r="UVJ10" s="473"/>
      <c r="UVK10" s="473"/>
      <c r="UVL10" s="473"/>
      <c r="UVM10" s="473"/>
      <c r="UVN10" s="473"/>
      <c r="UVO10" s="473"/>
      <c r="UVP10" s="473"/>
      <c r="UVQ10" s="473"/>
      <c r="UVR10" s="473"/>
      <c r="UVS10" s="473"/>
      <c r="UVT10" s="473"/>
      <c r="UVU10" s="473"/>
      <c r="UVV10" s="473"/>
      <c r="UVW10" s="473"/>
      <c r="UVX10" s="473"/>
      <c r="UVY10" s="473"/>
      <c r="UVZ10" s="473"/>
      <c r="UWA10" s="473"/>
      <c r="UWB10" s="473"/>
      <c r="UWC10" s="473"/>
      <c r="UWD10" s="473"/>
      <c r="UWE10" s="473"/>
      <c r="UWF10" s="473"/>
      <c r="UWG10" s="473"/>
      <c r="UWH10" s="473"/>
      <c r="UWI10" s="473"/>
      <c r="UWJ10" s="473"/>
      <c r="UWK10" s="473"/>
      <c r="UWL10" s="473"/>
      <c r="UWM10" s="473"/>
      <c r="UWN10" s="473"/>
      <c r="UWO10" s="473"/>
      <c r="UWP10" s="473"/>
      <c r="UWQ10" s="473"/>
      <c r="UWR10" s="473"/>
      <c r="UWS10" s="473"/>
      <c r="UWT10" s="473"/>
      <c r="UWU10" s="473"/>
      <c r="UWV10" s="473"/>
      <c r="UWW10" s="473"/>
      <c r="UWX10" s="473"/>
      <c r="UWY10" s="473"/>
      <c r="UWZ10" s="473"/>
      <c r="UXA10" s="473"/>
      <c r="UXB10" s="473"/>
      <c r="UXC10" s="473"/>
      <c r="UXD10" s="473"/>
      <c r="UXE10" s="473"/>
      <c r="UXF10" s="473"/>
      <c r="UXG10" s="473"/>
      <c r="UXH10" s="473"/>
      <c r="UXI10" s="473"/>
      <c r="UXJ10" s="473"/>
      <c r="UXK10" s="473"/>
      <c r="UXL10" s="473"/>
      <c r="UXM10" s="473"/>
      <c r="UXN10" s="473"/>
      <c r="UXO10" s="473"/>
      <c r="UXP10" s="473"/>
      <c r="UXQ10" s="473"/>
      <c r="UXR10" s="473"/>
      <c r="UXS10" s="473"/>
      <c r="UXT10" s="473"/>
      <c r="UXU10" s="473"/>
      <c r="UXV10" s="473"/>
      <c r="UXW10" s="473"/>
      <c r="UXX10" s="473"/>
      <c r="UXY10" s="473"/>
      <c r="UXZ10" s="473"/>
      <c r="UYA10" s="473"/>
      <c r="UYB10" s="473"/>
      <c r="UYC10" s="473"/>
      <c r="UYD10" s="473"/>
      <c r="UYE10" s="473"/>
      <c r="UYF10" s="473"/>
      <c r="UYG10" s="473"/>
      <c r="UYH10" s="473"/>
      <c r="UYI10" s="473"/>
      <c r="UYJ10" s="473"/>
      <c r="UYK10" s="473"/>
      <c r="UYL10" s="473"/>
      <c r="UYM10" s="473"/>
      <c r="UYN10" s="473"/>
      <c r="UYO10" s="473"/>
      <c r="UYP10" s="473"/>
      <c r="UYQ10" s="473"/>
      <c r="UYR10" s="473"/>
      <c r="UYS10" s="473"/>
      <c r="UYT10" s="473"/>
      <c r="UYU10" s="473"/>
      <c r="UYV10" s="473"/>
      <c r="UYW10" s="473"/>
      <c r="UYX10" s="473"/>
      <c r="UYY10" s="473"/>
      <c r="UYZ10" s="473"/>
      <c r="UZA10" s="473"/>
      <c r="UZB10" s="473"/>
      <c r="UZC10" s="473"/>
      <c r="UZD10" s="473"/>
      <c r="UZE10" s="473"/>
      <c r="UZF10" s="473"/>
      <c r="UZG10" s="473"/>
      <c r="UZH10" s="473"/>
      <c r="UZI10" s="473"/>
      <c r="UZJ10" s="473"/>
      <c r="UZK10" s="473"/>
      <c r="UZL10" s="473"/>
      <c r="UZM10" s="473"/>
      <c r="UZN10" s="473"/>
      <c r="UZO10" s="473"/>
      <c r="UZP10" s="473"/>
      <c r="UZQ10" s="473"/>
      <c r="UZR10" s="473"/>
      <c r="UZS10" s="473"/>
      <c r="UZT10" s="473"/>
      <c r="UZU10" s="473"/>
      <c r="UZV10" s="473"/>
      <c r="UZW10" s="473"/>
      <c r="UZX10" s="473"/>
      <c r="UZY10" s="473"/>
      <c r="UZZ10" s="473"/>
      <c r="VAA10" s="473"/>
      <c r="VAB10" s="473"/>
      <c r="VAC10" s="473"/>
      <c r="VAD10" s="473"/>
      <c r="VAE10" s="473"/>
      <c r="VAF10" s="473"/>
      <c r="VAG10" s="473"/>
      <c r="VAH10" s="473"/>
      <c r="VAI10" s="473"/>
      <c r="VAJ10" s="473"/>
      <c r="VAK10" s="473"/>
      <c r="VAL10" s="473"/>
      <c r="VAM10" s="473"/>
      <c r="VAN10" s="473"/>
      <c r="VAO10" s="473"/>
      <c r="VAP10" s="473"/>
      <c r="VAQ10" s="473"/>
      <c r="VAR10" s="473"/>
      <c r="VAS10" s="473"/>
      <c r="VAT10" s="473"/>
      <c r="VAU10" s="473"/>
      <c r="VAV10" s="473"/>
      <c r="VAW10" s="473"/>
      <c r="VAX10" s="473"/>
      <c r="VAY10" s="473"/>
      <c r="VAZ10" s="473"/>
      <c r="VBA10" s="473"/>
      <c r="VBB10" s="473"/>
      <c r="VBC10" s="473"/>
      <c r="VBD10" s="473"/>
      <c r="VBE10" s="473"/>
      <c r="VBF10" s="473"/>
      <c r="VBG10" s="473"/>
      <c r="VBH10" s="473"/>
      <c r="VBI10" s="473"/>
      <c r="VBJ10" s="473"/>
      <c r="VBK10" s="473"/>
      <c r="VBL10" s="473"/>
      <c r="VBM10" s="473"/>
      <c r="VBN10" s="473"/>
      <c r="VBO10" s="473"/>
      <c r="VBP10" s="473"/>
      <c r="VBQ10" s="473"/>
      <c r="VBR10" s="473"/>
      <c r="VBS10" s="473"/>
      <c r="VBT10" s="473"/>
      <c r="VBU10" s="473"/>
      <c r="VBV10" s="473"/>
      <c r="VBW10" s="473"/>
      <c r="VBX10" s="473"/>
      <c r="VBY10" s="473"/>
      <c r="VBZ10" s="473"/>
      <c r="VCA10" s="473"/>
      <c r="VCB10" s="473"/>
      <c r="VCC10" s="473"/>
      <c r="VCD10" s="473"/>
      <c r="VCE10" s="473"/>
      <c r="VCF10" s="473"/>
      <c r="VCG10" s="473"/>
      <c r="VCH10" s="473"/>
      <c r="VCI10" s="473"/>
      <c r="VCJ10" s="473"/>
      <c r="VCK10" s="473"/>
      <c r="VCL10" s="473"/>
      <c r="VCM10" s="473"/>
      <c r="VCN10" s="473"/>
      <c r="VCO10" s="473"/>
      <c r="VCP10" s="473"/>
      <c r="VCQ10" s="473"/>
      <c r="VCR10" s="473"/>
      <c r="VCS10" s="473"/>
      <c r="VCT10" s="473"/>
      <c r="VCU10" s="473"/>
      <c r="VCV10" s="473"/>
      <c r="VCW10" s="473"/>
      <c r="VCX10" s="473"/>
      <c r="VCY10" s="473"/>
      <c r="VCZ10" s="473"/>
      <c r="VDA10" s="473"/>
      <c r="VDB10" s="473"/>
      <c r="VDC10" s="473"/>
      <c r="VDD10" s="473"/>
      <c r="VDE10" s="473"/>
      <c r="VDF10" s="473"/>
      <c r="VDG10" s="473"/>
      <c r="VDH10" s="473"/>
      <c r="VDI10" s="473"/>
      <c r="VDJ10" s="473"/>
      <c r="VDK10" s="473"/>
      <c r="VDL10" s="473"/>
      <c r="VDM10" s="473"/>
      <c r="VDN10" s="473"/>
      <c r="VDO10" s="473"/>
      <c r="VDP10" s="473"/>
      <c r="VDQ10" s="473"/>
      <c r="VDR10" s="473"/>
      <c r="VDS10" s="473"/>
      <c r="VDT10" s="473"/>
      <c r="VDU10" s="473"/>
      <c r="VDV10" s="473"/>
      <c r="VDW10" s="473"/>
      <c r="VDX10" s="473"/>
      <c r="VDY10" s="473"/>
      <c r="VDZ10" s="473"/>
      <c r="VEA10" s="473"/>
      <c r="VEB10" s="473"/>
      <c r="VEC10" s="473"/>
      <c r="VED10" s="473"/>
      <c r="VEE10" s="473"/>
      <c r="VEF10" s="473"/>
      <c r="VEG10" s="473"/>
      <c r="VEH10" s="473"/>
      <c r="VEI10" s="473"/>
      <c r="VEJ10" s="473"/>
      <c r="VEK10" s="473"/>
      <c r="VEL10" s="473"/>
      <c r="VEM10" s="473"/>
      <c r="VEN10" s="473"/>
      <c r="VEO10" s="473"/>
      <c r="VEP10" s="473"/>
      <c r="VEQ10" s="473"/>
      <c r="VER10" s="473"/>
      <c r="VES10" s="473"/>
      <c r="VET10" s="473"/>
      <c r="VEU10" s="473"/>
      <c r="VEV10" s="473"/>
      <c r="VEW10" s="473"/>
      <c r="VEX10" s="473"/>
      <c r="VEY10" s="473"/>
      <c r="VEZ10" s="473"/>
      <c r="VFA10" s="473"/>
      <c r="VFB10" s="473"/>
      <c r="VFC10" s="473"/>
      <c r="VFD10" s="473"/>
      <c r="VFE10" s="473"/>
      <c r="VFF10" s="473"/>
      <c r="VFG10" s="473"/>
      <c r="VFH10" s="473"/>
      <c r="VFI10" s="473"/>
      <c r="VFJ10" s="473"/>
      <c r="VFK10" s="473"/>
      <c r="VFL10" s="473"/>
      <c r="VFM10" s="473"/>
      <c r="VFN10" s="473"/>
      <c r="VFO10" s="473"/>
      <c r="VFP10" s="473"/>
      <c r="VFQ10" s="473"/>
      <c r="VFR10" s="473"/>
      <c r="VFS10" s="473"/>
      <c r="VFT10" s="473"/>
      <c r="VFU10" s="473"/>
      <c r="VFV10" s="473"/>
      <c r="VFW10" s="473"/>
      <c r="VFX10" s="473"/>
      <c r="VFY10" s="473"/>
      <c r="VFZ10" s="473"/>
      <c r="VGA10" s="473"/>
      <c r="VGB10" s="473"/>
      <c r="VGC10" s="473"/>
      <c r="VGD10" s="473"/>
      <c r="VGE10" s="473"/>
      <c r="VGF10" s="473"/>
      <c r="VGG10" s="473"/>
      <c r="VGH10" s="473"/>
      <c r="VGI10" s="473"/>
      <c r="VGJ10" s="473"/>
      <c r="VGK10" s="473"/>
      <c r="VGL10" s="473"/>
      <c r="VGM10" s="473"/>
      <c r="VGN10" s="473"/>
      <c r="VGO10" s="473"/>
      <c r="VGP10" s="473"/>
      <c r="VGQ10" s="473"/>
      <c r="VGR10" s="473"/>
      <c r="VGS10" s="473"/>
      <c r="VGT10" s="473"/>
      <c r="VGU10" s="473"/>
      <c r="VGV10" s="473"/>
      <c r="VGW10" s="473"/>
      <c r="VGX10" s="473"/>
      <c r="VGY10" s="473"/>
      <c r="VGZ10" s="473"/>
      <c r="VHA10" s="473"/>
      <c r="VHB10" s="473"/>
      <c r="VHC10" s="473"/>
      <c r="VHD10" s="473"/>
      <c r="VHE10" s="473"/>
      <c r="VHF10" s="473"/>
      <c r="VHG10" s="473"/>
      <c r="VHH10" s="473"/>
      <c r="VHI10" s="473"/>
      <c r="VHJ10" s="473"/>
      <c r="VHK10" s="473"/>
      <c r="VHL10" s="473"/>
      <c r="VHM10" s="473"/>
      <c r="VHN10" s="473"/>
      <c r="VHO10" s="473"/>
      <c r="VHP10" s="473"/>
      <c r="VHQ10" s="473"/>
      <c r="VHR10" s="473"/>
      <c r="VHS10" s="473"/>
      <c r="VHT10" s="473"/>
      <c r="VHU10" s="473"/>
      <c r="VHV10" s="473"/>
      <c r="VHW10" s="473"/>
      <c r="VHX10" s="473"/>
      <c r="VHY10" s="473"/>
      <c r="VHZ10" s="473"/>
      <c r="VIA10" s="473"/>
      <c r="VIB10" s="473"/>
      <c r="VIC10" s="473"/>
      <c r="VID10" s="473"/>
      <c r="VIE10" s="473"/>
      <c r="VIF10" s="473"/>
      <c r="VIG10" s="473"/>
      <c r="VIH10" s="473"/>
      <c r="VII10" s="473"/>
      <c r="VIJ10" s="473"/>
      <c r="VIK10" s="473"/>
      <c r="VIL10" s="473"/>
      <c r="VIM10" s="473"/>
      <c r="VIN10" s="473"/>
      <c r="VIO10" s="473"/>
      <c r="VIP10" s="473"/>
      <c r="VIQ10" s="473"/>
      <c r="VIR10" s="473"/>
      <c r="VIS10" s="473"/>
      <c r="VIT10" s="473"/>
      <c r="VIU10" s="473"/>
      <c r="VIV10" s="473"/>
      <c r="VIW10" s="473"/>
      <c r="VIX10" s="473"/>
      <c r="VIY10" s="473"/>
      <c r="VIZ10" s="473"/>
      <c r="VJA10" s="473"/>
      <c r="VJB10" s="473"/>
      <c r="VJC10" s="473"/>
      <c r="VJD10" s="473"/>
      <c r="VJE10" s="473"/>
      <c r="VJF10" s="473"/>
      <c r="VJG10" s="473"/>
      <c r="VJH10" s="473"/>
      <c r="VJI10" s="473"/>
      <c r="VJJ10" s="473"/>
      <c r="VJK10" s="473"/>
      <c r="VJL10" s="473"/>
      <c r="VJM10" s="473"/>
      <c r="VJN10" s="473"/>
      <c r="VJO10" s="473"/>
      <c r="VJP10" s="473"/>
      <c r="VJQ10" s="473"/>
      <c r="VJR10" s="473"/>
      <c r="VJS10" s="473"/>
      <c r="VJT10" s="473"/>
      <c r="VJU10" s="473"/>
      <c r="VJV10" s="473"/>
      <c r="VJW10" s="473"/>
      <c r="VJX10" s="473"/>
      <c r="VJY10" s="473"/>
      <c r="VJZ10" s="473"/>
      <c r="VKA10" s="473"/>
      <c r="VKB10" s="473"/>
      <c r="VKC10" s="473"/>
      <c r="VKD10" s="473"/>
      <c r="VKE10" s="473"/>
      <c r="VKF10" s="473"/>
      <c r="VKG10" s="473"/>
      <c r="VKH10" s="473"/>
      <c r="VKI10" s="473"/>
      <c r="VKJ10" s="473"/>
      <c r="VKK10" s="473"/>
      <c r="VKL10" s="473"/>
      <c r="VKM10" s="473"/>
      <c r="VKN10" s="473"/>
      <c r="VKO10" s="473"/>
      <c r="VKP10" s="473"/>
      <c r="VKQ10" s="473"/>
      <c r="VKR10" s="473"/>
      <c r="VKS10" s="473"/>
      <c r="VKT10" s="473"/>
      <c r="VKU10" s="473"/>
      <c r="VKV10" s="473"/>
      <c r="VKW10" s="473"/>
      <c r="VKX10" s="473"/>
      <c r="VKY10" s="473"/>
      <c r="VKZ10" s="473"/>
      <c r="VLA10" s="473"/>
      <c r="VLB10" s="473"/>
      <c r="VLC10" s="473"/>
      <c r="VLD10" s="473"/>
      <c r="VLE10" s="473"/>
      <c r="VLF10" s="473"/>
      <c r="VLG10" s="473"/>
      <c r="VLH10" s="473"/>
      <c r="VLI10" s="473"/>
      <c r="VLJ10" s="473"/>
      <c r="VLK10" s="473"/>
      <c r="VLL10" s="473"/>
      <c r="VLM10" s="473"/>
      <c r="VLN10" s="473"/>
      <c r="VLO10" s="473"/>
      <c r="VLP10" s="473"/>
      <c r="VLQ10" s="473"/>
      <c r="VLR10" s="473"/>
      <c r="VLS10" s="473"/>
      <c r="VLT10" s="473"/>
      <c r="VLU10" s="473"/>
      <c r="VLV10" s="473"/>
      <c r="VLW10" s="473"/>
      <c r="VLX10" s="473"/>
      <c r="VLY10" s="473"/>
      <c r="VLZ10" s="473"/>
      <c r="VMA10" s="473"/>
      <c r="VMB10" s="473"/>
      <c r="VMC10" s="473"/>
      <c r="VMD10" s="473"/>
      <c r="VME10" s="473"/>
      <c r="VMF10" s="473"/>
      <c r="VMG10" s="473"/>
      <c r="VMH10" s="473"/>
      <c r="VMI10" s="473"/>
      <c r="VMJ10" s="473"/>
      <c r="VMK10" s="473"/>
      <c r="VML10" s="473"/>
      <c r="VMM10" s="473"/>
      <c r="VMN10" s="473"/>
      <c r="VMO10" s="473"/>
      <c r="VMP10" s="473"/>
      <c r="VMQ10" s="473"/>
      <c r="VMR10" s="473"/>
      <c r="VMS10" s="473"/>
      <c r="VMT10" s="473"/>
      <c r="VMU10" s="473"/>
      <c r="VMV10" s="473"/>
      <c r="VMW10" s="473"/>
      <c r="VMX10" s="473"/>
      <c r="VMY10" s="473"/>
      <c r="VMZ10" s="473"/>
      <c r="VNA10" s="473"/>
      <c r="VNB10" s="473"/>
      <c r="VNC10" s="473"/>
      <c r="VND10" s="473"/>
      <c r="VNE10" s="473"/>
      <c r="VNF10" s="473"/>
      <c r="VNG10" s="473"/>
      <c r="VNH10" s="473"/>
      <c r="VNI10" s="473"/>
      <c r="VNJ10" s="473"/>
      <c r="VNK10" s="473"/>
      <c r="VNL10" s="473"/>
      <c r="VNM10" s="473"/>
      <c r="VNN10" s="473"/>
      <c r="VNO10" s="473"/>
      <c r="VNP10" s="473"/>
      <c r="VNQ10" s="473"/>
      <c r="VNR10" s="473"/>
      <c r="VNS10" s="473"/>
      <c r="VNT10" s="473"/>
      <c r="VNU10" s="473"/>
      <c r="VNV10" s="473"/>
      <c r="VNW10" s="473"/>
      <c r="VNX10" s="473"/>
      <c r="VNY10" s="473"/>
      <c r="VNZ10" s="473"/>
      <c r="VOA10" s="473"/>
      <c r="VOB10" s="473"/>
      <c r="VOC10" s="473"/>
      <c r="VOD10" s="473"/>
      <c r="VOE10" s="473"/>
      <c r="VOF10" s="473"/>
      <c r="VOG10" s="473"/>
      <c r="VOH10" s="473"/>
      <c r="VOI10" s="473"/>
      <c r="VOJ10" s="473"/>
      <c r="VOK10" s="473"/>
      <c r="VOL10" s="473"/>
      <c r="VOM10" s="473"/>
      <c r="VON10" s="473"/>
      <c r="VOO10" s="473"/>
      <c r="VOP10" s="473"/>
      <c r="VOQ10" s="473"/>
      <c r="VOR10" s="473"/>
      <c r="VOS10" s="473"/>
      <c r="VOT10" s="473"/>
      <c r="VOU10" s="473"/>
      <c r="VOV10" s="473"/>
      <c r="VOW10" s="473"/>
      <c r="VOX10" s="473"/>
      <c r="VOY10" s="473"/>
      <c r="VOZ10" s="473"/>
      <c r="VPA10" s="473"/>
      <c r="VPB10" s="473"/>
      <c r="VPC10" s="473"/>
      <c r="VPD10" s="473"/>
      <c r="VPE10" s="473"/>
      <c r="VPF10" s="473"/>
      <c r="VPG10" s="473"/>
      <c r="VPH10" s="473"/>
      <c r="VPI10" s="473"/>
      <c r="VPJ10" s="473"/>
      <c r="VPK10" s="473"/>
      <c r="VPL10" s="473"/>
      <c r="VPM10" s="473"/>
      <c r="VPN10" s="473"/>
      <c r="VPO10" s="473"/>
      <c r="VPP10" s="473"/>
      <c r="VPQ10" s="473"/>
      <c r="VPR10" s="473"/>
      <c r="VPS10" s="473"/>
      <c r="VPT10" s="473"/>
      <c r="VPU10" s="473"/>
      <c r="VPV10" s="473"/>
      <c r="VPW10" s="473"/>
      <c r="VPX10" s="473"/>
      <c r="VPY10" s="473"/>
      <c r="VPZ10" s="473"/>
      <c r="VQA10" s="473"/>
      <c r="VQB10" s="473"/>
      <c r="VQC10" s="473"/>
      <c r="VQD10" s="473"/>
      <c r="VQE10" s="473"/>
      <c r="VQF10" s="473"/>
      <c r="VQG10" s="473"/>
      <c r="VQH10" s="473"/>
      <c r="VQI10" s="473"/>
      <c r="VQJ10" s="473"/>
      <c r="VQK10" s="473"/>
      <c r="VQL10" s="473"/>
      <c r="VQM10" s="473"/>
      <c r="VQN10" s="473"/>
      <c r="VQO10" s="473"/>
      <c r="VQP10" s="473"/>
      <c r="VQQ10" s="473"/>
      <c r="VQR10" s="473"/>
      <c r="VQS10" s="473"/>
      <c r="VQT10" s="473"/>
      <c r="VQU10" s="473"/>
      <c r="VQV10" s="473"/>
      <c r="VQW10" s="473"/>
      <c r="VQX10" s="473"/>
      <c r="VQY10" s="473"/>
      <c r="VQZ10" s="473"/>
      <c r="VRA10" s="473"/>
      <c r="VRB10" s="473"/>
      <c r="VRC10" s="473"/>
      <c r="VRD10" s="473"/>
      <c r="VRE10" s="473"/>
      <c r="VRF10" s="473"/>
      <c r="VRG10" s="473"/>
      <c r="VRH10" s="473"/>
      <c r="VRI10" s="473"/>
      <c r="VRJ10" s="473"/>
      <c r="VRK10" s="473"/>
      <c r="VRL10" s="473"/>
      <c r="VRM10" s="473"/>
      <c r="VRN10" s="473"/>
      <c r="VRO10" s="473"/>
      <c r="VRP10" s="473"/>
      <c r="VRQ10" s="473"/>
      <c r="VRR10" s="473"/>
      <c r="VRS10" s="473"/>
      <c r="VRT10" s="473"/>
      <c r="VRU10" s="473"/>
      <c r="VRV10" s="473"/>
      <c r="VRW10" s="473"/>
      <c r="VRX10" s="473"/>
      <c r="VRY10" s="473"/>
      <c r="VRZ10" s="473"/>
      <c r="VSA10" s="473"/>
      <c r="VSB10" s="473"/>
      <c r="VSC10" s="473"/>
      <c r="VSD10" s="473"/>
      <c r="VSE10" s="473"/>
      <c r="VSF10" s="473"/>
      <c r="VSG10" s="473"/>
      <c r="VSH10" s="473"/>
      <c r="VSI10" s="473"/>
      <c r="VSJ10" s="473"/>
      <c r="VSK10" s="473"/>
      <c r="VSL10" s="473"/>
      <c r="VSM10" s="473"/>
      <c r="VSN10" s="473"/>
      <c r="VSO10" s="473"/>
      <c r="VSP10" s="473"/>
      <c r="VSQ10" s="473"/>
      <c r="VSR10" s="473"/>
      <c r="VSS10" s="473"/>
      <c r="VST10" s="473"/>
      <c r="VSU10" s="473"/>
      <c r="VSV10" s="473"/>
      <c r="VSW10" s="473"/>
      <c r="VSX10" s="473"/>
      <c r="VSY10" s="473"/>
      <c r="VSZ10" s="473"/>
      <c r="VTA10" s="473"/>
      <c r="VTB10" s="473"/>
      <c r="VTC10" s="473"/>
      <c r="VTD10" s="473"/>
      <c r="VTE10" s="473"/>
      <c r="VTF10" s="473"/>
      <c r="VTG10" s="473"/>
      <c r="VTH10" s="473"/>
      <c r="VTI10" s="473"/>
      <c r="VTJ10" s="473"/>
      <c r="VTK10" s="473"/>
      <c r="VTL10" s="473"/>
      <c r="VTM10" s="473"/>
      <c r="VTN10" s="473"/>
      <c r="VTO10" s="473"/>
      <c r="VTP10" s="473"/>
      <c r="VTQ10" s="473"/>
      <c r="VTR10" s="473"/>
      <c r="VTS10" s="473"/>
      <c r="VTT10" s="473"/>
      <c r="VTU10" s="473"/>
      <c r="VTV10" s="473"/>
      <c r="VTW10" s="473"/>
      <c r="VTX10" s="473"/>
      <c r="VTY10" s="473"/>
      <c r="VTZ10" s="473"/>
      <c r="VUA10" s="473"/>
      <c r="VUB10" s="473"/>
      <c r="VUC10" s="473"/>
      <c r="VUD10" s="473"/>
      <c r="VUE10" s="473"/>
      <c r="VUF10" s="473"/>
      <c r="VUG10" s="473"/>
      <c r="VUH10" s="473"/>
      <c r="VUI10" s="473"/>
      <c r="VUJ10" s="473"/>
      <c r="VUK10" s="473"/>
      <c r="VUL10" s="473"/>
      <c r="VUM10" s="473"/>
      <c r="VUN10" s="473"/>
      <c r="VUO10" s="473"/>
      <c r="VUP10" s="473"/>
      <c r="VUQ10" s="473"/>
      <c r="VUR10" s="473"/>
      <c r="VUS10" s="473"/>
      <c r="VUT10" s="473"/>
      <c r="VUU10" s="473"/>
      <c r="VUV10" s="473"/>
      <c r="VUW10" s="473"/>
      <c r="VUX10" s="473"/>
      <c r="VUY10" s="473"/>
      <c r="VUZ10" s="473"/>
      <c r="VVA10" s="473"/>
      <c r="VVB10" s="473"/>
      <c r="VVC10" s="473"/>
      <c r="VVD10" s="473"/>
      <c r="VVE10" s="473"/>
      <c r="VVF10" s="473"/>
      <c r="VVG10" s="473"/>
      <c r="VVH10" s="473"/>
      <c r="VVI10" s="473"/>
      <c r="VVJ10" s="473"/>
      <c r="VVK10" s="473"/>
      <c r="VVL10" s="473"/>
      <c r="VVM10" s="473"/>
      <c r="VVN10" s="473"/>
      <c r="VVO10" s="473"/>
      <c r="VVP10" s="473"/>
      <c r="VVQ10" s="473"/>
      <c r="VVR10" s="473"/>
      <c r="VVS10" s="473"/>
      <c r="VVT10" s="473"/>
      <c r="VVU10" s="473"/>
      <c r="VVV10" s="473"/>
      <c r="VVW10" s="473"/>
      <c r="VVX10" s="473"/>
      <c r="VVY10" s="473"/>
      <c r="VVZ10" s="473"/>
      <c r="VWA10" s="473"/>
      <c r="VWB10" s="473"/>
      <c r="VWC10" s="473"/>
      <c r="VWD10" s="473"/>
      <c r="VWE10" s="473"/>
      <c r="VWF10" s="473"/>
      <c r="VWG10" s="473"/>
      <c r="VWH10" s="473"/>
      <c r="VWI10" s="473"/>
      <c r="VWJ10" s="473"/>
      <c r="VWK10" s="473"/>
      <c r="VWL10" s="473"/>
      <c r="VWM10" s="473"/>
      <c r="VWN10" s="473"/>
      <c r="VWO10" s="473"/>
      <c r="VWP10" s="473"/>
      <c r="VWQ10" s="473"/>
      <c r="VWR10" s="473"/>
      <c r="VWS10" s="473"/>
      <c r="VWT10" s="473"/>
      <c r="VWU10" s="473"/>
      <c r="VWV10" s="473"/>
      <c r="VWW10" s="473"/>
      <c r="VWX10" s="473"/>
      <c r="VWY10" s="473"/>
      <c r="VWZ10" s="473"/>
      <c r="VXA10" s="473"/>
      <c r="VXB10" s="473"/>
      <c r="VXC10" s="473"/>
      <c r="VXD10" s="473"/>
      <c r="VXE10" s="473"/>
      <c r="VXF10" s="473"/>
      <c r="VXG10" s="473"/>
      <c r="VXH10" s="473"/>
      <c r="VXI10" s="473"/>
      <c r="VXJ10" s="473"/>
      <c r="VXK10" s="473"/>
      <c r="VXL10" s="473"/>
      <c r="VXM10" s="473"/>
      <c r="VXN10" s="473"/>
      <c r="VXO10" s="473"/>
      <c r="VXP10" s="473"/>
      <c r="VXQ10" s="473"/>
      <c r="VXR10" s="473"/>
      <c r="VXS10" s="473"/>
      <c r="VXT10" s="473"/>
      <c r="VXU10" s="473"/>
      <c r="VXV10" s="473"/>
      <c r="VXW10" s="473"/>
      <c r="VXX10" s="473"/>
      <c r="VXY10" s="473"/>
      <c r="VXZ10" s="473"/>
      <c r="VYA10" s="473"/>
      <c r="VYB10" s="473"/>
      <c r="VYC10" s="473"/>
      <c r="VYD10" s="473"/>
      <c r="VYE10" s="473"/>
      <c r="VYF10" s="473"/>
      <c r="VYG10" s="473"/>
      <c r="VYH10" s="473"/>
      <c r="VYI10" s="473"/>
      <c r="VYJ10" s="473"/>
      <c r="VYK10" s="473"/>
      <c r="VYL10" s="473"/>
      <c r="VYM10" s="473"/>
      <c r="VYN10" s="473"/>
      <c r="VYO10" s="473"/>
      <c r="VYP10" s="473"/>
      <c r="VYQ10" s="473"/>
      <c r="VYR10" s="473"/>
      <c r="VYS10" s="473"/>
      <c r="VYT10" s="473"/>
      <c r="VYU10" s="473"/>
      <c r="VYV10" s="473"/>
      <c r="VYW10" s="473"/>
      <c r="VYX10" s="473"/>
      <c r="VYY10" s="473"/>
      <c r="VYZ10" s="473"/>
      <c r="VZA10" s="473"/>
      <c r="VZB10" s="473"/>
      <c r="VZC10" s="473"/>
      <c r="VZD10" s="473"/>
      <c r="VZE10" s="473"/>
      <c r="VZF10" s="473"/>
      <c r="VZG10" s="473"/>
      <c r="VZH10" s="473"/>
      <c r="VZI10" s="473"/>
      <c r="VZJ10" s="473"/>
      <c r="VZK10" s="473"/>
      <c r="VZL10" s="473"/>
      <c r="VZM10" s="473"/>
      <c r="VZN10" s="473"/>
      <c r="VZO10" s="473"/>
      <c r="VZP10" s="473"/>
      <c r="VZQ10" s="473"/>
      <c r="VZR10" s="473"/>
      <c r="VZS10" s="473"/>
      <c r="VZT10" s="473"/>
      <c r="VZU10" s="473"/>
      <c r="VZV10" s="473"/>
      <c r="VZW10" s="473"/>
      <c r="VZX10" s="473"/>
      <c r="VZY10" s="473"/>
      <c r="VZZ10" s="473"/>
      <c r="WAA10" s="473"/>
      <c r="WAB10" s="473"/>
      <c r="WAC10" s="473"/>
      <c r="WAD10" s="473"/>
      <c r="WAE10" s="473"/>
      <c r="WAF10" s="473"/>
      <c r="WAG10" s="473"/>
      <c r="WAH10" s="473"/>
      <c r="WAI10" s="473"/>
      <c r="WAJ10" s="473"/>
      <c r="WAK10" s="473"/>
      <c r="WAL10" s="473"/>
      <c r="WAM10" s="473"/>
      <c r="WAN10" s="473"/>
      <c r="WAO10" s="473"/>
      <c r="WAP10" s="473"/>
      <c r="WAQ10" s="473"/>
      <c r="WAR10" s="473"/>
      <c r="WAS10" s="473"/>
      <c r="WAT10" s="473"/>
      <c r="WAU10" s="473"/>
      <c r="WAV10" s="473"/>
      <c r="WAW10" s="473"/>
      <c r="WAX10" s="473"/>
      <c r="WAY10" s="473"/>
      <c r="WAZ10" s="473"/>
      <c r="WBA10" s="473"/>
      <c r="WBB10" s="473"/>
      <c r="WBC10" s="473"/>
      <c r="WBD10" s="473"/>
      <c r="WBE10" s="473"/>
      <c r="WBF10" s="473"/>
      <c r="WBG10" s="473"/>
      <c r="WBH10" s="473"/>
      <c r="WBI10" s="473"/>
      <c r="WBJ10" s="473"/>
      <c r="WBK10" s="473"/>
      <c r="WBL10" s="473"/>
      <c r="WBM10" s="473"/>
      <c r="WBN10" s="473"/>
      <c r="WBO10" s="473"/>
      <c r="WBP10" s="473"/>
      <c r="WBQ10" s="473"/>
      <c r="WBR10" s="473"/>
      <c r="WBS10" s="473"/>
      <c r="WBT10" s="473"/>
      <c r="WBU10" s="473"/>
      <c r="WBV10" s="473"/>
      <c r="WBW10" s="473"/>
      <c r="WBX10" s="473"/>
      <c r="WBY10" s="473"/>
      <c r="WBZ10" s="473"/>
      <c r="WCA10" s="473"/>
      <c r="WCB10" s="473"/>
      <c r="WCC10" s="473"/>
      <c r="WCD10" s="473"/>
      <c r="WCE10" s="473"/>
      <c r="WCF10" s="473"/>
      <c r="WCG10" s="473"/>
      <c r="WCH10" s="473"/>
      <c r="WCI10" s="473"/>
      <c r="WCJ10" s="473"/>
      <c r="WCK10" s="473"/>
      <c r="WCL10" s="473"/>
      <c r="WCM10" s="473"/>
      <c r="WCN10" s="473"/>
      <c r="WCO10" s="473"/>
      <c r="WCP10" s="473"/>
      <c r="WCQ10" s="473"/>
      <c r="WCR10" s="473"/>
      <c r="WCS10" s="473"/>
      <c r="WCT10" s="473"/>
      <c r="WCU10" s="473"/>
      <c r="WCV10" s="473"/>
      <c r="WCW10" s="473"/>
      <c r="WCX10" s="473"/>
      <c r="WCY10" s="473"/>
      <c r="WCZ10" s="473"/>
      <c r="WDA10" s="473"/>
      <c r="WDB10" s="473"/>
      <c r="WDC10" s="473"/>
      <c r="WDD10" s="473"/>
      <c r="WDE10" s="473"/>
      <c r="WDF10" s="473"/>
      <c r="WDG10" s="473"/>
      <c r="WDH10" s="473"/>
      <c r="WDI10" s="473"/>
      <c r="WDJ10" s="473"/>
      <c r="WDK10" s="473"/>
      <c r="WDL10" s="473"/>
      <c r="WDM10" s="473"/>
      <c r="WDN10" s="473"/>
      <c r="WDO10" s="473"/>
      <c r="WDP10" s="473"/>
      <c r="WDQ10" s="473"/>
      <c r="WDR10" s="473"/>
      <c r="WDS10" s="473"/>
      <c r="WDT10" s="473"/>
      <c r="WDU10" s="473"/>
      <c r="WDV10" s="473"/>
      <c r="WDW10" s="473"/>
      <c r="WDX10" s="473"/>
      <c r="WDY10" s="473"/>
      <c r="WDZ10" s="473"/>
      <c r="WEA10" s="473"/>
      <c r="WEB10" s="473"/>
      <c r="WEC10" s="473"/>
      <c r="WED10" s="473"/>
      <c r="WEE10" s="473"/>
      <c r="WEF10" s="473"/>
      <c r="WEG10" s="473"/>
      <c r="WEH10" s="473"/>
      <c r="WEI10" s="473"/>
      <c r="WEJ10" s="473"/>
      <c r="WEK10" s="473"/>
      <c r="WEL10" s="473"/>
      <c r="WEM10" s="473"/>
      <c r="WEN10" s="473"/>
      <c r="WEO10" s="473"/>
      <c r="WEP10" s="473"/>
      <c r="WEQ10" s="473"/>
      <c r="WER10" s="473"/>
      <c r="WES10" s="473"/>
      <c r="WET10" s="473"/>
      <c r="WEU10" s="473"/>
      <c r="WEV10" s="473"/>
      <c r="WEW10" s="473"/>
      <c r="WEX10" s="473"/>
      <c r="WEY10" s="473"/>
      <c r="WEZ10" s="473"/>
      <c r="WFA10" s="473"/>
      <c r="WFB10" s="473"/>
      <c r="WFC10" s="473"/>
      <c r="WFD10" s="473"/>
      <c r="WFE10" s="473"/>
      <c r="WFF10" s="473"/>
      <c r="WFG10" s="473"/>
      <c r="WFH10" s="473"/>
      <c r="WFI10" s="473"/>
      <c r="WFJ10" s="473"/>
      <c r="WFK10" s="473"/>
      <c r="WFL10" s="473"/>
      <c r="WFM10" s="473"/>
      <c r="WFN10" s="473"/>
      <c r="WFO10" s="473"/>
      <c r="WFP10" s="473"/>
      <c r="WFQ10" s="473"/>
      <c r="WFR10" s="473"/>
      <c r="WFS10" s="473"/>
      <c r="WFT10" s="473"/>
      <c r="WFU10" s="473"/>
      <c r="WFV10" s="473"/>
      <c r="WFW10" s="473"/>
      <c r="WFX10" s="473"/>
      <c r="WFY10" s="473"/>
      <c r="WFZ10" s="473"/>
      <c r="WGA10" s="473"/>
      <c r="WGB10" s="473"/>
      <c r="WGC10" s="473"/>
      <c r="WGD10" s="473"/>
      <c r="WGE10" s="473"/>
      <c r="WGF10" s="473"/>
      <c r="WGG10" s="473"/>
      <c r="WGH10" s="473"/>
      <c r="WGI10" s="473"/>
      <c r="WGJ10" s="473"/>
      <c r="WGK10" s="473"/>
      <c r="WGL10" s="473"/>
      <c r="WGM10" s="473"/>
      <c r="WGN10" s="473"/>
      <c r="WGO10" s="473"/>
      <c r="WGP10" s="473"/>
      <c r="WGQ10" s="473"/>
      <c r="WGR10" s="473"/>
      <c r="WGS10" s="473"/>
      <c r="WGT10" s="473"/>
      <c r="WGU10" s="473"/>
      <c r="WGV10" s="473"/>
      <c r="WGW10" s="473"/>
      <c r="WGX10" s="473"/>
      <c r="WGY10" s="473"/>
      <c r="WGZ10" s="473"/>
      <c r="WHA10" s="473"/>
      <c r="WHB10" s="473"/>
      <c r="WHC10" s="473"/>
      <c r="WHD10" s="473"/>
      <c r="WHE10" s="473"/>
      <c r="WHF10" s="473"/>
      <c r="WHG10" s="473"/>
      <c r="WHH10" s="473"/>
      <c r="WHI10" s="473"/>
      <c r="WHJ10" s="473"/>
      <c r="WHK10" s="473"/>
      <c r="WHL10" s="473"/>
      <c r="WHM10" s="473"/>
      <c r="WHN10" s="473"/>
      <c r="WHO10" s="473"/>
      <c r="WHP10" s="473"/>
      <c r="WHQ10" s="473"/>
      <c r="WHR10" s="473"/>
      <c r="WHS10" s="473"/>
      <c r="WHT10" s="473"/>
      <c r="WHU10" s="473"/>
      <c r="WHV10" s="473"/>
      <c r="WHW10" s="473"/>
      <c r="WHX10" s="473"/>
      <c r="WHY10" s="473"/>
      <c r="WHZ10" s="473"/>
      <c r="WIA10" s="473"/>
      <c r="WIB10" s="473"/>
      <c r="WIC10" s="473"/>
      <c r="WID10" s="473"/>
      <c r="WIE10" s="473"/>
      <c r="WIF10" s="473"/>
      <c r="WIG10" s="473"/>
      <c r="WIH10" s="473"/>
      <c r="WII10" s="473"/>
      <c r="WIJ10" s="473"/>
      <c r="WIK10" s="473"/>
      <c r="WIL10" s="473"/>
      <c r="WIM10" s="473"/>
      <c r="WIN10" s="473"/>
      <c r="WIO10" s="473"/>
      <c r="WIP10" s="473"/>
      <c r="WIQ10" s="473"/>
      <c r="WIR10" s="473"/>
      <c r="WIS10" s="473"/>
      <c r="WIT10" s="473"/>
      <c r="WIU10" s="473"/>
      <c r="WIV10" s="473"/>
      <c r="WIW10" s="473"/>
      <c r="WIX10" s="473"/>
      <c r="WIY10" s="473"/>
      <c r="WIZ10" s="473"/>
      <c r="WJA10" s="473"/>
      <c r="WJB10" s="473"/>
      <c r="WJC10" s="473"/>
      <c r="WJD10" s="473"/>
      <c r="WJE10" s="473"/>
      <c r="WJF10" s="473"/>
      <c r="WJG10" s="473"/>
      <c r="WJH10" s="473"/>
      <c r="WJI10" s="473"/>
      <c r="WJJ10" s="473"/>
      <c r="WJK10" s="473"/>
      <c r="WJL10" s="473"/>
      <c r="WJM10" s="473"/>
      <c r="WJN10" s="473"/>
      <c r="WJO10" s="473"/>
      <c r="WJP10" s="473"/>
      <c r="WJQ10" s="473"/>
      <c r="WJR10" s="473"/>
      <c r="WJS10" s="473"/>
      <c r="WJT10" s="473"/>
      <c r="WJU10" s="473"/>
      <c r="WJV10" s="473"/>
      <c r="WJW10" s="473"/>
      <c r="WJX10" s="473"/>
      <c r="WJY10" s="473"/>
      <c r="WJZ10" s="473"/>
      <c r="WKA10" s="473"/>
      <c r="WKB10" s="473"/>
      <c r="WKC10" s="473"/>
      <c r="WKD10" s="473"/>
      <c r="WKE10" s="473"/>
      <c r="WKF10" s="473"/>
      <c r="WKG10" s="473"/>
      <c r="WKH10" s="473"/>
      <c r="WKI10" s="473"/>
      <c r="WKJ10" s="473"/>
      <c r="WKK10" s="473"/>
      <c r="WKL10" s="473"/>
      <c r="WKM10" s="473"/>
      <c r="WKN10" s="473"/>
      <c r="WKO10" s="473"/>
      <c r="WKP10" s="473"/>
      <c r="WKQ10" s="473"/>
      <c r="WKR10" s="473"/>
      <c r="WKS10" s="473"/>
      <c r="WKT10" s="473"/>
      <c r="WKU10" s="473"/>
      <c r="WKV10" s="473"/>
      <c r="WKW10" s="473"/>
      <c r="WKX10" s="473"/>
      <c r="WKY10" s="473"/>
      <c r="WKZ10" s="473"/>
      <c r="WLA10" s="473"/>
      <c r="WLB10" s="473"/>
      <c r="WLC10" s="473"/>
      <c r="WLD10" s="473"/>
      <c r="WLE10" s="473"/>
      <c r="WLF10" s="473"/>
      <c r="WLG10" s="473"/>
      <c r="WLH10" s="473"/>
      <c r="WLI10" s="473"/>
      <c r="WLJ10" s="473"/>
      <c r="WLK10" s="473"/>
      <c r="WLL10" s="473"/>
      <c r="WLM10" s="473"/>
      <c r="WLN10" s="473"/>
      <c r="WLO10" s="473"/>
      <c r="WLP10" s="473"/>
      <c r="WLQ10" s="473"/>
      <c r="WLR10" s="473"/>
      <c r="WLS10" s="473"/>
      <c r="WLT10" s="473"/>
      <c r="WLU10" s="473"/>
      <c r="WLV10" s="473"/>
      <c r="WLW10" s="473"/>
      <c r="WLX10" s="473"/>
      <c r="WLY10" s="473"/>
      <c r="WLZ10" s="473"/>
      <c r="WMA10" s="473"/>
      <c r="WMB10" s="473"/>
      <c r="WMC10" s="473"/>
      <c r="WMD10" s="473"/>
      <c r="WME10" s="473"/>
      <c r="WMF10" s="473"/>
      <c r="WMG10" s="473"/>
      <c r="WMH10" s="473"/>
      <c r="WMI10" s="473"/>
      <c r="WMJ10" s="473"/>
      <c r="WMK10" s="473"/>
      <c r="WML10" s="473"/>
      <c r="WMM10" s="473"/>
      <c r="WMN10" s="473"/>
      <c r="WMO10" s="473"/>
      <c r="WMP10" s="473"/>
      <c r="WMQ10" s="473"/>
      <c r="WMR10" s="473"/>
      <c r="WMS10" s="473"/>
      <c r="WMT10" s="473"/>
      <c r="WMU10" s="473"/>
      <c r="WMV10" s="473"/>
      <c r="WMW10" s="473"/>
      <c r="WMX10" s="473"/>
      <c r="WMY10" s="473"/>
      <c r="WMZ10" s="473"/>
      <c r="WNA10" s="473"/>
      <c r="WNB10" s="473"/>
      <c r="WNC10" s="473"/>
      <c r="WND10" s="473"/>
      <c r="WNE10" s="473"/>
      <c r="WNF10" s="473"/>
      <c r="WNG10" s="473"/>
      <c r="WNH10" s="473"/>
      <c r="WNI10" s="473"/>
      <c r="WNJ10" s="473"/>
      <c r="WNK10" s="473"/>
      <c r="WNL10" s="473"/>
      <c r="WNM10" s="473"/>
      <c r="WNN10" s="473"/>
      <c r="WNO10" s="473"/>
      <c r="WNP10" s="473"/>
      <c r="WNQ10" s="473"/>
      <c r="WNR10" s="473"/>
      <c r="WNS10" s="473"/>
      <c r="WNT10" s="473"/>
      <c r="WNU10" s="473"/>
      <c r="WNV10" s="473"/>
      <c r="WNW10" s="473"/>
      <c r="WNX10" s="473"/>
      <c r="WNY10" s="473"/>
      <c r="WNZ10" s="473"/>
      <c r="WOA10" s="473"/>
      <c r="WOB10" s="473"/>
      <c r="WOC10" s="473"/>
      <c r="WOD10" s="473"/>
      <c r="WOE10" s="473"/>
      <c r="WOF10" s="473"/>
      <c r="WOG10" s="473"/>
      <c r="WOH10" s="473"/>
      <c r="WOI10" s="473"/>
      <c r="WOJ10" s="473"/>
      <c r="WOK10" s="473"/>
      <c r="WOL10" s="473"/>
      <c r="WOM10" s="473"/>
      <c r="WON10" s="473"/>
      <c r="WOO10" s="473"/>
      <c r="WOP10" s="473"/>
      <c r="WOQ10" s="473"/>
      <c r="WOR10" s="473"/>
      <c r="WOS10" s="473"/>
      <c r="WOT10" s="473"/>
      <c r="WOU10" s="473"/>
      <c r="WOV10" s="473"/>
      <c r="WOW10" s="473"/>
      <c r="WOX10" s="473"/>
      <c r="WOY10" s="473"/>
      <c r="WOZ10" s="473"/>
      <c r="WPA10" s="473"/>
      <c r="WPB10" s="473"/>
      <c r="WPC10" s="473"/>
      <c r="WPD10" s="473"/>
      <c r="WPE10" s="473"/>
      <c r="WPF10" s="473"/>
      <c r="WPG10" s="473"/>
      <c r="WPH10" s="473"/>
      <c r="WPI10" s="473"/>
      <c r="WPJ10" s="473"/>
      <c r="WPK10" s="473"/>
      <c r="WPL10" s="473"/>
      <c r="WPM10" s="473"/>
      <c r="WPN10" s="473"/>
      <c r="WPO10" s="473"/>
      <c r="WPP10" s="473"/>
      <c r="WPQ10" s="473"/>
      <c r="WPR10" s="473"/>
      <c r="WPS10" s="473"/>
      <c r="WPT10" s="473"/>
      <c r="WPU10" s="473"/>
      <c r="WPV10" s="473"/>
      <c r="WPW10" s="473"/>
      <c r="WPX10" s="473"/>
      <c r="WPY10" s="473"/>
      <c r="WPZ10" s="473"/>
      <c r="WQA10" s="473"/>
      <c r="WQB10" s="473"/>
      <c r="WQC10" s="473"/>
      <c r="WQD10" s="473"/>
      <c r="WQE10" s="473"/>
      <c r="WQF10" s="473"/>
      <c r="WQG10" s="473"/>
      <c r="WQH10" s="473"/>
      <c r="WQI10" s="473"/>
      <c r="WQJ10" s="473"/>
      <c r="WQK10" s="473"/>
      <c r="WQL10" s="473"/>
      <c r="WQM10" s="473"/>
      <c r="WQN10" s="473"/>
      <c r="WQO10" s="473"/>
      <c r="WQP10" s="473"/>
      <c r="WQQ10" s="473"/>
      <c r="WQR10" s="473"/>
      <c r="WQS10" s="473"/>
      <c r="WQT10" s="473"/>
      <c r="WQU10" s="473"/>
      <c r="WQV10" s="473"/>
      <c r="WQW10" s="473"/>
      <c r="WQX10" s="473"/>
      <c r="WQY10" s="473"/>
      <c r="WQZ10" s="473"/>
      <c r="WRA10" s="473"/>
      <c r="WRB10" s="473"/>
      <c r="WRC10" s="473"/>
      <c r="WRD10" s="473"/>
      <c r="WRE10" s="473"/>
      <c r="WRF10" s="473"/>
      <c r="WRG10" s="473"/>
      <c r="WRH10" s="473"/>
      <c r="WRI10" s="473"/>
      <c r="WRJ10" s="473"/>
      <c r="WRK10" s="473"/>
      <c r="WRL10" s="473"/>
      <c r="WRM10" s="473"/>
      <c r="WRN10" s="473"/>
      <c r="WRO10" s="473"/>
      <c r="WRP10" s="473"/>
      <c r="WRQ10" s="473"/>
      <c r="WRR10" s="473"/>
      <c r="WRS10" s="473"/>
      <c r="WRT10" s="473"/>
      <c r="WRU10" s="473"/>
      <c r="WRV10" s="473"/>
      <c r="WRW10" s="473"/>
      <c r="WRX10" s="473"/>
      <c r="WRY10" s="473"/>
      <c r="WRZ10" s="473"/>
      <c r="WSA10" s="473"/>
      <c r="WSB10" s="473"/>
      <c r="WSC10" s="473"/>
      <c r="WSD10" s="473"/>
      <c r="WSE10" s="473"/>
      <c r="WSF10" s="473"/>
      <c r="WSG10" s="473"/>
      <c r="WSH10" s="473"/>
      <c r="WSI10" s="473"/>
      <c r="WSJ10" s="473"/>
      <c r="WSK10" s="473"/>
      <c r="WSL10" s="473"/>
      <c r="WSM10" s="473"/>
      <c r="WSN10" s="473"/>
      <c r="WSO10" s="473"/>
      <c r="WSP10" s="473"/>
      <c r="WSQ10" s="473"/>
      <c r="WSR10" s="473"/>
      <c r="WSS10" s="473"/>
      <c r="WST10" s="473"/>
      <c r="WSU10" s="473"/>
      <c r="WSV10" s="473"/>
      <c r="WSW10" s="473"/>
      <c r="WSX10" s="473"/>
      <c r="WSY10" s="473"/>
      <c r="WSZ10" s="473"/>
      <c r="WTA10" s="473"/>
      <c r="WTB10" s="473"/>
      <c r="WTC10" s="473"/>
      <c r="WTD10" s="473"/>
      <c r="WTE10" s="473"/>
      <c r="WTF10" s="473"/>
      <c r="WTG10" s="473"/>
      <c r="WTH10" s="473"/>
      <c r="WTI10" s="473"/>
      <c r="WTJ10" s="473"/>
      <c r="WTK10" s="473"/>
      <c r="WTL10" s="473"/>
      <c r="WTM10" s="473"/>
      <c r="WTN10" s="473"/>
      <c r="WTO10" s="473"/>
      <c r="WTP10" s="473"/>
      <c r="WTQ10" s="473"/>
      <c r="WTR10" s="473"/>
      <c r="WTS10" s="473"/>
      <c r="WTT10" s="473"/>
      <c r="WTU10" s="473"/>
      <c r="WTV10" s="473"/>
      <c r="WTW10" s="473"/>
      <c r="WTX10" s="473"/>
      <c r="WTY10" s="473"/>
      <c r="WTZ10" s="473"/>
      <c r="WUA10" s="473"/>
      <c r="WUB10" s="473"/>
      <c r="WUC10" s="473"/>
      <c r="WUD10" s="473"/>
      <c r="WUE10" s="473"/>
      <c r="WUF10" s="473"/>
      <c r="WUG10" s="473"/>
      <c r="WUH10" s="473"/>
      <c r="WUI10" s="473"/>
      <c r="WUJ10" s="473"/>
      <c r="WUK10" s="473"/>
      <c r="WUL10" s="473"/>
      <c r="WUM10" s="473"/>
      <c r="WUN10" s="473"/>
      <c r="WUO10" s="473"/>
      <c r="WUP10" s="473"/>
      <c r="WUQ10" s="473"/>
      <c r="WUR10" s="473"/>
      <c r="WUS10" s="473"/>
      <c r="WUT10" s="473"/>
      <c r="WUU10" s="473"/>
      <c r="WUV10" s="473"/>
      <c r="WUW10" s="473"/>
      <c r="WUX10" s="473"/>
      <c r="WUY10" s="473"/>
      <c r="WUZ10" s="473"/>
      <c r="WVA10" s="473"/>
      <c r="WVB10" s="473"/>
      <c r="WVC10" s="473"/>
      <c r="WVD10" s="473"/>
      <c r="WVE10" s="473"/>
      <c r="WVF10" s="473"/>
      <c r="WVG10" s="473"/>
      <c r="WVH10" s="473"/>
      <c r="WVI10" s="473"/>
      <c r="WVJ10" s="473"/>
      <c r="WVK10" s="473"/>
      <c r="WVL10" s="473"/>
      <c r="WVM10" s="473"/>
      <c r="WVN10" s="473"/>
      <c r="WVO10" s="473"/>
      <c r="WVP10" s="473"/>
      <c r="WVQ10" s="473"/>
      <c r="WVR10" s="473"/>
      <c r="WVS10" s="473"/>
      <c r="WVT10" s="473"/>
      <c r="WVU10" s="473"/>
      <c r="WVV10" s="473"/>
      <c r="WVW10" s="473"/>
      <c r="WVX10" s="473"/>
      <c r="WVY10" s="473"/>
      <c r="WVZ10" s="473"/>
      <c r="WWA10" s="473"/>
      <c r="WWB10" s="473"/>
      <c r="WWC10" s="473"/>
      <c r="WWD10" s="473"/>
      <c r="WWE10" s="473"/>
      <c r="WWF10" s="473"/>
      <c r="WWG10" s="473"/>
      <c r="WWH10" s="473"/>
      <c r="WWI10" s="473"/>
      <c r="WWJ10" s="473"/>
      <c r="WWK10" s="473"/>
      <c r="WWL10" s="473"/>
      <c r="WWM10" s="473"/>
      <c r="WWN10" s="473"/>
      <c r="WWO10" s="473"/>
      <c r="WWP10" s="473"/>
      <c r="WWQ10" s="473"/>
      <c r="WWR10" s="473"/>
      <c r="WWS10" s="473"/>
      <c r="WWT10" s="473"/>
      <c r="WWU10" s="473"/>
      <c r="WWV10" s="473"/>
      <c r="WWW10" s="473"/>
      <c r="WWX10" s="473"/>
      <c r="WWY10" s="473"/>
      <c r="WWZ10" s="473"/>
      <c r="WXA10" s="473"/>
      <c r="WXB10" s="473"/>
      <c r="WXC10" s="473"/>
      <c r="WXD10" s="473"/>
      <c r="WXE10" s="473"/>
      <c r="WXF10" s="473"/>
      <c r="WXG10" s="473"/>
      <c r="WXH10" s="473"/>
      <c r="WXI10" s="473"/>
      <c r="WXJ10" s="473"/>
      <c r="WXK10" s="473"/>
      <c r="WXL10" s="473"/>
      <c r="WXM10" s="473"/>
      <c r="WXN10" s="473"/>
      <c r="WXO10" s="473"/>
      <c r="WXP10" s="473"/>
      <c r="WXQ10" s="473"/>
      <c r="WXR10" s="473"/>
      <c r="WXS10" s="473"/>
      <c r="WXT10" s="473"/>
      <c r="WXU10" s="473"/>
      <c r="WXV10" s="473"/>
      <c r="WXW10" s="473"/>
      <c r="WXX10" s="473"/>
      <c r="WXY10" s="473"/>
      <c r="WXZ10" s="473"/>
      <c r="WYA10" s="473"/>
      <c r="WYB10" s="473"/>
      <c r="WYC10" s="473"/>
      <c r="WYD10" s="473"/>
      <c r="WYE10" s="473"/>
      <c r="WYF10" s="473"/>
      <c r="WYG10" s="473"/>
      <c r="WYH10" s="473"/>
      <c r="WYI10" s="473"/>
      <c r="WYJ10" s="473"/>
      <c r="WYK10" s="473"/>
      <c r="WYL10" s="473"/>
      <c r="WYM10" s="473"/>
      <c r="WYN10" s="473"/>
      <c r="WYO10" s="473"/>
      <c r="WYP10" s="473"/>
      <c r="WYQ10" s="473"/>
      <c r="WYR10" s="473"/>
      <c r="WYS10" s="473"/>
      <c r="WYT10" s="473"/>
      <c r="WYU10" s="473"/>
      <c r="WYV10" s="473"/>
      <c r="WYW10" s="473"/>
      <c r="WYX10" s="473"/>
      <c r="WYY10" s="473"/>
      <c r="WYZ10" s="473"/>
      <c r="WZA10" s="473"/>
      <c r="WZB10" s="473"/>
      <c r="WZC10" s="473"/>
      <c r="WZD10" s="473"/>
      <c r="WZE10" s="473"/>
      <c r="WZF10" s="473"/>
      <c r="WZG10" s="473"/>
      <c r="WZH10" s="473"/>
      <c r="WZI10" s="473"/>
      <c r="WZJ10" s="473"/>
      <c r="WZK10" s="473"/>
      <c r="WZL10" s="473"/>
      <c r="WZM10" s="473"/>
      <c r="WZN10" s="473"/>
      <c r="WZO10" s="473"/>
      <c r="WZP10" s="473"/>
      <c r="WZQ10" s="473"/>
      <c r="WZR10" s="473"/>
      <c r="WZS10" s="473"/>
      <c r="WZT10" s="473"/>
      <c r="WZU10" s="473"/>
      <c r="WZV10" s="473"/>
      <c r="WZW10" s="473"/>
      <c r="WZX10" s="473"/>
      <c r="WZY10" s="473"/>
      <c r="WZZ10" s="473"/>
      <c r="XAA10" s="473"/>
      <c r="XAB10" s="473"/>
      <c r="XAC10" s="473"/>
      <c r="XAD10" s="473"/>
      <c r="XAE10" s="473"/>
      <c r="XAF10" s="473"/>
      <c r="XAG10" s="473"/>
      <c r="XAH10" s="473"/>
      <c r="XAI10" s="473"/>
      <c r="XAJ10" s="473"/>
      <c r="XAK10" s="473"/>
      <c r="XAL10" s="473"/>
      <c r="XAM10" s="473"/>
      <c r="XAN10" s="473"/>
      <c r="XAO10" s="473"/>
      <c r="XAP10" s="473"/>
      <c r="XAQ10" s="473"/>
      <c r="XAR10" s="473"/>
      <c r="XAS10" s="473"/>
      <c r="XAT10" s="473"/>
      <c r="XAU10" s="473"/>
      <c r="XAV10" s="473"/>
      <c r="XAW10" s="473"/>
      <c r="XAX10" s="473"/>
      <c r="XAY10" s="473"/>
      <c r="XAZ10" s="473"/>
      <c r="XBA10" s="473"/>
      <c r="XBB10" s="473"/>
      <c r="XBC10" s="473"/>
      <c r="XBD10" s="473"/>
      <c r="XBE10" s="473"/>
      <c r="XBF10" s="473"/>
      <c r="XBG10" s="473"/>
      <c r="XBH10" s="473"/>
      <c r="XBI10" s="473"/>
      <c r="XBJ10" s="473"/>
      <c r="XBK10" s="473"/>
      <c r="XBL10" s="473"/>
      <c r="XBM10" s="473"/>
      <c r="XBN10" s="473"/>
      <c r="XBO10" s="473"/>
      <c r="XBP10" s="473"/>
      <c r="XBQ10" s="473"/>
      <c r="XBR10" s="473"/>
      <c r="XBS10" s="473"/>
      <c r="XBT10" s="473"/>
      <c r="XBU10" s="473"/>
      <c r="XBV10" s="473"/>
      <c r="XBW10" s="473"/>
      <c r="XBX10" s="473"/>
      <c r="XBY10" s="473"/>
      <c r="XBZ10" s="473"/>
      <c r="XCA10" s="473"/>
      <c r="XCB10" s="473"/>
      <c r="XCC10" s="473"/>
      <c r="XCD10" s="473"/>
      <c r="XCE10" s="473"/>
      <c r="XCF10" s="473"/>
      <c r="XCG10" s="473"/>
      <c r="XCH10" s="473"/>
      <c r="XCI10" s="473"/>
      <c r="XCJ10" s="473"/>
      <c r="XCK10" s="473"/>
      <c r="XCL10" s="473"/>
      <c r="XCM10" s="473"/>
      <c r="XCN10" s="473"/>
      <c r="XCO10" s="473"/>
      <c r="XCP10" s="473"/>
      <c r="XCQ10" s="473"/>
      <c r="XCR10" s="473"/>
      <c r="XCS10" s="473"/>
      <c r="XCT10" s="473"/>
      <c r="XCU10" s="473"/>
      <c r="XCV10" s="473"/>
      <c r="XCW10" s="473"/>
      <c r="XCX10" s="473"/>
      <c r="XCY10" s="473"/>
      <c r="XCZ10" s="473"/>
      <c r="XDA10" s="473"/>
      <c r="XDB10" s="473"/>
      <c r="XDC10" s="473"/>
      <c r="XDD10" s="473"/>
      <c r="XDE10" s="473"/>
      <c r="XDF10" s="473"/>
      <c r="XDG10" s="473"/>
      <c r="XDH10" s="473"/>
      <c r="XDI10" s="473"/>
      <c r="XDJ10" s="473"/>
      <c r="XDK10" s="473"/>
      <c r="XDL10" s="473"/>
      <c r="XDM10" s="473"/>
      <c r="XDN10" s="473"/>
      <c r="XDO10" s="473"/>
      <c r="XDP10" s="473"/>
      <c r="XDQ10" s="473"/>
      <c r="XDR10" s="473"/>
      <c r="XDS10" s="473"/>
      <c r="XDT10" s="473"/>
      <c r="XDU10" s="473"/>
      <c r="XDV10" s="473"/>
      <c r="XDW10" s="473"/>
      <c r="XDX10" s="473"/>
      <c r="XDY10" s="473"/>
      <c r="XDZ10" s="473"/>
      <c r="XEA10" s="473"/>
      <c r="XEB10" s="473"/>
      <c r="XEC10" s="473"/>
      <c r="XED10" s="473"/>
      <c r="XEE10" s="473"/>
      <c r="XEF10" s="473"/>
      <c r="XEG10" s="473"/>
      <c r="XEH10" s="473"/>
      <c r="XEI10" s="473"/>
      <c r="XEJ10" s="473"/>
      <c r="XEK10" s="473"/>
      <c r="XEL10" s="473"/>
      <c r="XEM10" s="473"/>
      <c r="XEN10" s="473"/>
      <c r="XEO10" s="473"/>
      <c r="XEP10" s="473"/>
      <c r="XEQ10" s="473"/>
      <c r="XER10" s="473"/>
      <c r="XES10" s="473"/>
      <c r="XET10" s="473"/>
      <c r="XEU10" s="473"/>
      <c r="XEV10" s="473"/>
      <c r="XEW10" s="473"/>
      <c r="XEX10" s="473"/>
      <c r="XEY10" s="473"/>
      <c r="XEZ10" s="473"/>
      <c r="XFA10" s="473"/>
      <c r="XFB10" s="473"/>
      <c r="XFC10" s="473"/>
      <c r="XFD10" s="473"/>
    </row>
    <row r="11" spans="1:16384" ht="15.75" x14ac:dyDescent="0.25">
      <c r="A11" s="474"/>
      <c r="B11" s="474"/>
      <c r="C11" s="474"/>
      <c r="D11" s="474"/>
      <c r="E11" s="474"/>
      <c r="F11" s="474"/>
      <c r="G11" s="474"/>
      <c r="H11" s="474"/>
      <c r="I11" s="460"/>
      <c r="J11" s="460"/>
      <c r="K11" s="460"/>
      <c r="L11" s="460"/>
      <c r="M11" s="460"/>
      <c r="N11" s="460"/>
      <c r="O11" s="460"/>
      <c r="P11" s="460"/>
      <c r="Q11" s="460"/>
      <c r="R11" s="460"/>
      <c r="S11" s="460"/>
      <c r="T11" s="460"/>
      <c r="U11" s="460"/>
      <c r="V11" s="460"/>
      <c r="W11" s="460"/>
      <c r="X11" s="460"/>
      <c r="Y11" s="460"/>
      <c r="Z11" s="460"/>
      <c r="AA11" s="460"/>
      <c r="AB11" s="460"/>
      <c r="AC11" s="460"/>
      <c r="AD11" s="460"/>
      <c r="AE11" s="460"/>
      <c r="AF11" s="460"/>
      <c r="AG11" s="460"/>
      <c r="AH11" s="460"/>
      <c r="AI11" s="460"/>
      <c r="AJ11" s="460"/>
      <c r="AK11" s="460"/>
      <c r="AL11" s="460"/>
      <c r="AM11" s="460"/>
      <c r="AN11" s="460"/>
      <c r="AO11" s="460"/>
      <c r="AP11" s="460"/>
      <c r="AQ11" s="460"/>
      <c r="AR11" s="460"/>
      <c r="AS11" s="460"/>
      <c r="AT11" s="460"/>
      <c r="AU11" s="460"/>
      <c r="AV11" s="460"/>
      <c r="AW11" s="460"/>
      <c r="AX11" s="460"/>
      <c r="AY11" s="460"/>
      <c r="AZ11" s="460"/>
      <c r="BA11" s="460"/>
      <c r="BB11" s="460"/>
      <c r="BC11" s="460"/>
      <c r="BD11" s="460"/>
      <c r="BE11" s="460"/>
      <c r="BF11" s="460"/>
      <c r="BG11" s="460"/>
      <c r="BH11" s="460"/>
      <c r="BI11" s="460"/>
      <c r="BJ11" s="460"/>
      <c r="BK11" s="460"/>
      <c r="BL11" s="460"/>
      <c r="BM11" s="460"/>
      <c r="BN11" s="460"/>
      <c r="BO11" s="460"/>
      <c r="BP11" s="460"/>
      <c r="BQ11" s="460"/>
      <c r="BR11" s="460"/>
      <c r="BS11" s="460"/>
      <c r="BT11" s="460"/>
      <c r="BU11" s="460"/>
      <c r="BV11" s="460"/>
      <c r="BW11" s="460"/>
      <c r="BX11" s="460"/>
      <c r="BY11" s="460"/>
      <c r="BZ11" s="460"/>
      <c r="CA11" s="460"/>
      <c r="CB11" s="460"/>
      <c r="CC11" s="460"/>
      <c r="CD11" s="460"/>
      <c r="CE11" s="460"/>
      <c r="CF11" s="460"/>
      <c r="CG11" s="460"/>
      <c r="CH11" s="460"/>
      <c r="CI11" s="460"/>
      <c r="CJ11" s="460"/>
      <c r="CK11" s="460"/>
      <c r="CL11" s="460"/>
      <c r="CM11" s="460"/>
      <c r="CN11" s="460"/>
      <c r="CO11" s="460"/>
      <c r="CP11" s="460"/>
      <c r="CQ11" s="460"/>
      <c r="CR11" s="460"/>
      <c r="CS11" s="460"/>
      <c r="CT11" s="460"/>
      <c r="CU11" s="460"/>
      <c r="CV11" s="460"/>
      <c r="CW11" s="460"/>
      <c r="CX11" s="460"/>
      <c r="CY11" s="460"/>
      <c r="CZ11" s="460"/>
      <c r="DA11" s="460"/>
      <c r="DB11" s="460"/>
      <c r="DC11" s="460"/>
      <c r="DD11" s="460"/>
      <c r="DE11" s="460"/>
      <c r="DF11" s="460"/>
      <c r="DG11" s="460"/>
      <c r="DH11" s="460"/>
      <c r="DI11" s="460"/>
      <c r="DJ11" s="460"/>
      <c r="DK11" s="460"/>
      <c r="DL11" s="460"/>
      <c r="DM11" s="460"/>
      <c r="DN11" s="460"/>
      <c r="DO11" s="460"/>
      <c r="DP11" s="460"/>
      <c r="DQ11" s="460"/>
      <c r="DR11" s="460"/>
      <c r="DS11" s="460"/>
      <c r="DT11" s="460"/>
      <c r="DU11" s="460"/>
      <c r="DV11" s="460"/>
      <c r="DW11" s="460"/>
      <c r="DX11" s="460"/>
      <c r="DY11" s="460"/>
      <c r="DZ11" s="460"/>
      <c r="EA11" s="460"/>
      <c r="EB11" s="460"/>
      <c r="EC11" s="460"/>
      <c r="ED11" s="460"/>
      <c r="EE11" s="460"/>
      <c r="EF11" s="460"/>
      <c r="EG11" s="460"/>
      <c r="EH11" s="460"/>
      <c r="EI11" s="460"/>
      <c r="EJ11" s="460"/>
      <c r="EK11" s="460"/>
      <c r="EL11" s="460"/>
      <c r="EM11" s="460"/>
      <c r="EN11" s="460"/>
      <c r="EO11" s="460"/>
      <c r="EP11" s="460"/>
      <c r="EQ11" s="460"/>
      <c r="ER11" s="460"/>
      <c r="ES11" s="460"/>
      <c r="ET11" s="460"/>
      <c r="EU11" s="460"/>
      <c r="EV11" s="460"/>
      <c r="EW11" s="460"/>
      <c r="EX11" s="460"/>
      <c r="EY11" s="460"/>
      <c r="EZ11" s="460"/>
      <c r="FA11" s="460"/>
      <c r="FB11" s="460"/>
      <c r="FC11" s="460"/>
      <c r="FD11" s="460"/>
      <c r="FE11" s="460"/>
      <c r="FF11" s="460"/>
      <c r="FG11" s="460"/>
      <c r="FH11" s="460"/>
      <c r="FI11" s="460"/>
      <c r="FJ11" s="460"/>
      <c r="FK11" s="460"/>
      <c r="FL11" s="460"/>
      <c r="FM11" s="460"/>
      <c r="FN11" s="460"/>
      <c r="FO11" s="460"/>
      <c r="FP11" s="460"/>
      <c r="FQ11" s="460"/>
      <c r="FR11" s="460"/>
      <c r="FS11" s="460"/>
      <c r="FT11" s="460"/>
      <c r="FU11" s="460"/>
      <c r="FV11" s="460"/>
      <c r="FW11" s="460"/>
      <c r="FX11" s="460"/>
      <c r="FY11" s="460"/>
      <c r="FZ11" s="460"/>
      <c r="GA11" s="460"/>
      <c r="GB11" s="460"/>
      <c r="GC11" s="460"/>
      <c r="GD11" s="460"/>
      <c r="GE11" s="460"/>
      <c r="GF11" s="460"/>
      <c r="GG11" s="460"/>
      <c r="GH11" s="460"/>
      <c r="GI11" s="460"/>
      <c r="GJ11" s="460"/>
      <c r="GK11" s="460"/>
      <c r="GL11" s="460"/>
      <c r="GM11" s="460"/>
      <c r="GN11" s="460"/>
      <c r="GO11" s="460"/>
      <c r="GP11" s="460"/>
      <c r="GQ11" s="460"/>
      <c r="GR11" s="460"/>
      <c r="GS11" s="460"/>
      <c r="GT11" s="460"/>
      <c r="GU11" s="460"/>
      <c r="GV11" s="460"/>
      <c r="GW11" s="460"/>
      <c r="GX11" s="460"/>
      <c r="GY11" s="460"/>
      <c r="GZ11" s="460"/>
      <c r="HA11" s="460"/>
      <c r="HB11" s="460"/>
      <c r="HC11" s="460"/>
      <c r="HD11" s="460"/>
      <c r="HE11" s="460"/>
      <c r="HF11" s="460"/>
      <c r="HG11" s="460"/>
      <c r="HH11" s="460"/>
      <c r="HI11" s="460"/>
      <c r="HJ11" s="460"/>
      <c r="HK11" s="460"/>
      <c r="HL11" s="460"/>
      <c r="HM11" s="460"/>
      <c r="HN11" s="460"/>
      <c r="HO11" s="460"/>
      <c r="HP11" s="460"/>
      <c r="HQ11" s="460"/>
      <c r="HR11" s="460"/>
      <c r="HS11" s="460"/>
      <c r="HT11" s="460"/>
      <c r="HU11" s="460"/>
      <c r="HV11" s="460"/>
      <c r="HW11" s="460"/>
      <c r="HX11" s="460"/>
      <c r="HY11" s="460"/>
      <c r="HZ11" s="460"/>
      <c r="IA11" s="460"/>
      <c r="IB11" s="460"/>
      <c r="IC11" s="460"/>
      <c r="ID11" s="460"/>
      <c r="IE11" s="460"/>
      <c r="IF11" s="460"/>
      <c r="IG11" s="460"/>
      <c r="IH11" s="460"/>
      <c r="II11" s="460"/>
      <c r="IJ11" s="460"/>
      <c r="IK11" s="460"/>
      <c r="IL11" s="460"/>
      <c r="IM11" s="460"/>
      <c r="IN11" s="460"/>
      <c r="IO11" s="460"/>
      <c r="IP11" s="460"/>
      <c r="IQ11" s="460"/>
      <c r="IR11" s="460"/>
      <c r="IS11" s="460"/>
      <c r="IT11" s="460"/>
      <c r="IU11" s="460"/>
      <c r="IV11" s="460"/>
      <c r="IW11" s="460"/>
      <c r="IX11" s="460"/>
      <c r="IY11" s="460"/>
      <c r="IZ11" s="460"/>
      <c r="JA11" s="460"/>
      <c r="JB11" s="460"/>
      <c r="JC11" s="460"/>
      <c r="JD11" s="460"/>
      <c r="JE11" s="460"/>
      <c r="JF11" s="460"/>
      <c r="JG11" s="460"/>
      <c r="JH11" s="460"/>
      <c r="JI11" s="460"/>
      <c r="JJ11" s="460"/>
      <c r="JK11" s="460"/>
      <c r="JL11" s="460"/>
      <c r="JM11" s="460"/>
      <c r="JN11" s="460"/>
      <c r="JO11" s="460"/>
      <c r="JP11" s="460"/>
      <c r="JQ11" s="460"/>
      <c r="JR11" s="460"/>
      <c r="JS11" s="460"/>
      <c r="JT11" s="460"/>
      <c r="JU11" s="460"/>
      <c r="JV11" s="460"/>
      <c r="JW11" s="460"/>
      <c r="JX11" s="460"/>
      <c r="JY11" s="460"/>
      <c r="JZ11" s="460"/>
      <c r="KA11" s="460"/>
      <c r="KB11" s="460"/>
      <c r="KC11" s="460"/>
      <c r="KD11" s="460"/>
      <c r="KE11" s="460"/>
      <c r="KF11" s="460"/>
      <c r="KG11" s="460"/>
      <c r="KH11" s="460"/>
      <c r="KI11" s="460"/>
      <c r="KJ11" s="460"/>
      <c r="KK11" s="460"/>
      <c r="KL11" s="460"/>
      <c r="KM11" s="460"/>
      <c r="KN11" s="460"/>
      <c r="KO11" s="460"/>
      <c r="KP11" s="460"/>
      <c r="KQ11" s="460"/>
      <c r="KR11" s="460"/>
      <c r="KS11" s="460"/>
      <c r="KT11" s="460"/>
      <c r="KU11" s="460"/>
      <c r="KV11" s="460"/>
      <c r="KW11" s="460"/>
      <c r="KX11" s="460"/>
      <c r="KY11" s="460"/>
      <c r="KZ11" s="460"/>
      <c r="LA11" s="460"/>
      <c r="LB11" s="460"/>
      <c r="LC11" s="460"/>
      <c r="LD11" s="460"/>
      <c r="LE11" s="460"/>
      <c r="LF11" s="460"/>
      <c r="LG11" s="460"/>
      <c r="LH11" s="460"/>
      <c r="LI11" s="460"/>
      <c r="LJ11" s="460"/>
      <c r="LK11" s="460"/>
      <c r="LL11" s="460"/>
      <c r="LM11" s="460"/>
      <c r="LN11" s="460"/>
      <c r="LO11" s="460"/>
      <c r="LP11" s="460"/>
      <c r="LQ11" s="460"/>
      <c r="LR11" s="460"/>
      <c r="LS11" s="460"/>
      <c r="LT11" s="460"/>
      <c r="LU11" s="460"/>
      <c r="LV11" s="460"/>
      <c r="LW11" s="460"/>
      <c r="LX11" s="460"/>
      <c r="LY11" s="460"/>
      <c r="LZ11" s="460"/>
      <c r="MA11" s="460"/>
      <c r="MB11" s="460"/>
      <c r="MC11" s="460"/>
      <c r="MD11" s="460"/>
      <c r="ME11" s="460"/>
      <c r="MF11" s="460"/>
      <c r="MG11" s="460"/>
      <c r="MH11" s="460"/>
      <c r="MI11" s="460"/>
      <c r="MJ11" s="460"/>
      <c r="MK11" s="460"/>
      <c r="ML11" s="460"/>
      <c r="MM11" s="460"/>
      <c r="MN11" s="460"/>
      <c r="MO11" s="460"/>
      <c r="MP11" s="460"/>
      <c r="MQ11" s="460"/>
      <c r="MR11" s="460"/>
      <c r="MS11" s="460"/>
      <c r="MT11" s="460"/>
      <c r="MU11" s="460"/>
      <c r="MV11" s="460"/>
      <c r="MW11" s="460"/>
      <c r="MX11" s="460"/>
      <c r="MY11" s="460"/>
      <c r="MZ11" s="460"/>
      <c r="NA11" s="460"/>
      <c r="NB11" s="460"/>
      <c r="NC11" s="460"/>
      <c r="ND11" s="460"/>
      <c r="NE11" s="460"/>
      <c r="NF11" s="460"/>
      <c r="NG11" s="460"/>
      <c r="NH11" s="460"/>
      <c r="NI11" s="460"/>
      <c r="NJ11" s="460"/>
      <c r="NK11" s="460"/>
      <c r="NL11" s="460"/>
      <c r="NM11" s="460"/>
      <c r="NN11" s="460"/>
      <c r="NO11" s="460"/>
      <c r="NP11" s="460"/>
      <c r="NQ11" s="460"/>
      <c r="NR11" s="460"/>
      <c r="NS11" s="460"/>
      <c r="NT11" s="460"/>
      <c r="NU11" s="460"/>
      <c r="NV11" s="460"/>
      <c r="NW11" s="460"/>
      <c r="NX11" s="460"/>
      <c r="NY11" s="460"/>
      <c r="NZ11" s="460"/>
      <c r="OA11" s="460"/>
      <c r="OB11" s="460"/>
      <c r="OC11" s="460"/>
      <c r="OD11" s="460"/>
      <c r="OE11" s="460"/>
      <c r="OF11" s="460"/>
      <c r="OG11" s="460"/>
      <c r="OH11" s="460"/>
      <c r="OI11" s="460"/>
      <c r="OJ11" s="460"/>
      <c r="OK11" s="460"/>
      <c r="OL11" s="460"/>
      <c r="OM11" s="460"/>
      <c r="ON11" s="460"/>
      <c r="OO11" s="460"/>
      <c r="OP11" s="460"/>
      <c r="OQ11" s="460"/>
      <c r="OR11" s="460"/>
      <c r="OS11" s="460"/>
      <c r="OT11" s="460"/>
      <c r="OU11" s="460"/>
      <c r="OV11" s="460"/>
      <c r="OW11" s="460"/>
      <c r="OX11" s="460"/>
      <c r="OY11" s="460"/>
      <c r="OZ11" s="460"/>
      <c r="PA11" s="460"/>
      <c r="PB11" s="460"/>
      <c r="PC11" s="460"/>
      <c r="PD11" s="460"/>
      <c r="PE11" s="460"/>
      <c r="PF11" s="460"/>
      <c r="PG11" s="460"/>
      <c r="PH11" s="460"/>
      <c r="PI11" s="460"/>
      <c r="PJ11" s="460"/>
      <c r="PK11" s="460"/>
      <c r="PL11" s="460"/>
      <c r="PM11" s="460"/>
      <c r="PN11" s="460"/>
      <c r="PO11" s="460"/>
      <c r="PP11" s="460"/>
      <c r="PQ11" s="460"/>
      <c r="PR11" s="460"/>
      <c r="PS11" s="460"/>
      <c r="PT11" s="460"/>
      <c r="PU11" s="460"/>
      <c r="PV11" s="460"/>
      <c r="PW11" s="460"/>
      <c r="PX11" s="460"/>
      <c r="PY11" s="460"/>
      <c r="PZ11" s="460"/>
      <c r="QA11" s="460"/>
      <c r="QB11" s="460"/>
      <c r="QC11" s="460"/>
      <c r="QD11" s="460"/>
      <c r="QE11" s="460"/>
      <c r="QF11" s="460"/>
      <c r="QG11" s="460"/>
      <c r="QH11" s="460"/>
      <c r="QI11" s="460"/>
      <c r="QJ11" s="460"/>
      <c r="QK11" s="460"/>
      <c r="QL11" s="460"/>
      <c r="QM11" s="460"/>
      <c r="QN11" s="460"/>
      <c r="QO11" s="460"/>
      <c r="QP11" s="460"/>
      <c r="QQ11" s="460"/>
      <c r="QR11" s="460"/>
      <c r="QS11" s="460"/>
      <c r="QT11" s="460"/>
      <c r="QU11" s="460"/>
      <c r="QV11" s="460"/>
      <c r="QW11" s="460"/>
      <c r="QX11" s="460"/>
      <c r="QY11" s="460"/>
      <c r="QZ11" s="460"/>
      <c r="RA11" s="460"/>
      <c r="RB11" s="460"/>
      <c r="RC11" s="460"/>
      <c r="RD11" s="460"/>
      <c r="RE11" s="460"/>
      <c r="RF11" s="460"/>
      <c r="RG11" s="460"/>
      <c r="RH11" s="460"/>
      <c r="RI11" s="460"/>
      <c r="RJ11" s="460"/>
      <c r="RK11" s="460"/>
      <c r="RL11" s="460"/>
      <c r="RM11" s="460"/>
      <c r="RN11" s="460"/>
      <c r="RO11" s="460"/>
      <c r="RP11" s="460"/>
      <c r="RQ11" s="460"/>
      <c r="RR11" s="460"/>
      <c r="RS11" s="460"/>
      <c r="RT11" s="460"/>
      <c r="RU11" s="460"/>
      <c r="RV11" s="460"/>
      <c r="RW11" s="460"/>
      <c r="RX11" s="460"/>
      <c r="RY11" s="460"/>
      <c r="RZ11" s="460"/>
      <c r="SA11" s="460"/>
      <c r="SB11" s="460"/>
      <c r="SC11" s="460"/>
      <c r="SD11" s="460"/>
      <c r="SE11" s="460"/>
      <c r="SF11" s="460"/>
      <c r="SG11" s="460"/>
      <c r="SH11" s="460"/>
      <c r="SI11" s="460"/>
      <c r="SJ11" s="460"/>
      <c r="SK11" s="460"/>
      <c r="SL11" s="460"/>
      <c r="SM11" s="460"/>
      <c r="SN11" s="460"/>
      <c r="SO11" s="460"/>
      <c r="SP11" s="460"/>
      <c r="SQ11" s="460"/>
      <c r="SR11" s="460"/>
      <c r="SS11" s="460"/>
      <c r="ST11" s="460"/>
      <c r="SU11" s="460"/>
      <c r="SV11" s="460"/>
      <c r="SW11" s="460"/>
      <c r="SX11" s="460"/>
      <c r="SY11" s="460"/>
      <c r="SZ11" s="460"/>
      <c r="TA11" s="460"/>
      <c r="TB11" s="460"/>
      <c r="TC11" s="460"/>
      <c r="TD11" s="460"/>
      <c r="TE11" s="460"/>
      <c r="TF11" s="460"/>
      <c r="TG11" s="460"/>
      <c r="TH11" s="460"/>
      <c r="TI11" s="460"/>
      <c r="TJ11" s="460"/>
      <c r="TK11" s="460"/>
      <c r="TL11" s="460"/>
      <c r="TM11" s="460"/>
      <c r="TN11" s="460"/>
      <c r="TO11" s="460"/>
      <c r="TP11" s="460"/>
      <c r="TQ11" s="460"/>
      <c r="TR11" s="460"/>
      <c r="TS11" s="460"/>
      <c r="TT11" s="460"/>
      <c r="TU11" s="460"/>
      <c r="TV11" s="460"/>
      <c r="TW11" s="460"/>
      <c r="TX11" s="460"/>
      <c r="TY11" s="460"/>
      <c r="TZ11" s="460"/>
      <c r="UA11" s="460"/>
      <c r="UB11" s="460"/>
      <c r="UC11" s="460"/>
      <c r="UD11" s="460"/>
      <c r="UE11" s="460"/>
      <c r="UF11" s="460"/>
      <c r="UG11" s="460"/>
      <c r="UH11" s="460"/>
      <c r="UI11" s="460"/>
      <c r="UJ11" s="460"/>
      <c r="UK11" s="460"/>
      <c r="UL11" s="460"/>
      <c r="UM11" s="460"/>
      <c r="UN11" s="460"/>
      <c r="UO11" s="460"/>
      <c r="UP11" s="460"/>
      <c r="UQ11" s="460"/>
      <c r="UR11" s="460"/>
      <c r="US11" s="460"/>
      <c r="UT11" s="460"/>
      <c r="UU11" s="460"/>
      <c r="UV11" s="460"/>
      <c r="UW11" s="460"/>
      <c r="UX11" s="460"/>
      <c r="UY11" s="460"/>
      <c r="UZ11" s="460"/>
      <c r="VA11" s="460"/>
      <c r="VB11" s="460"/>
      <c r="VC11" s="460"/>
      <c r="VD11" s="460"/>
      <c r="VE11" s="460"/>
      <c r="VF11" s="460"/>
      <c r="VG11" s="460"/>
      <c r="VH11" s="460"/>
      <c r="VI11" s="460"/>
      <c r="VJ11" s="460"/>
      <c r="VK11" s="460"/>
      <c r="VL11" s="460"/>
      <c r="VM11" s="460"/>
      <c r="VN11" s="460"/>
      <c r="VO11" s="460"/>
      <c r="VP11" s="460"/>
      <c r="VQ11" s="460"/>
      <c r="VR11" s="460"/>
      <c r="VS11" s="460"/>
      <c r="VT11" s="460"/>
      <c r="VU11" s="460"/>
      <c r="VV11" s="460"/>
      <c r="VW11" s="460"/>
      <c r="VX11" s="460"/>
      <c r="VY11" s="460"/>
      <c r="VZ11" s="460"/>
      <c r="WA11" s="460"/>
      <c r="WB11" s="460"/>
      <c r="WC11" s="460"/>
      <c r="WD11" s="460"/>
      <c r="WE11" s="460"/>
      <c r="WF11" s="460"/>
      <c r="WG11" s="460"/>
      <c r="WH11" s="460"/>
      <c r="WI11" s="460"/>
      <c r="WJ11" s="460"/>
      <c r="WK11" s="460"/>
      <c r="WL11" s="460"/>
      <c r="WM11" s="460"/>
      <c r="WN11" s="460"/>
      <c r="WO11" s="460"/>
      <c r="WP11" s="460"/>
      <c r="WQ11" s="460"/>
      <c r="WR11" s="460"/>
      <c r="WS11" s="460"/>
      <c r="WT11" s="460"/>
      <c r="WU11" s="460"/>
      <c r="WV11" s="460"/>
      <c r="WW11" s="460"/>
      <c r="WX11" s="460"/>
      <c r="WY11" s="460"/>
      <c r="WZ11" s="460"/>
      <c r="XA11" s="460"/>
      <c r="XB11" s="460"/>
      <c r="XC11" s="460"/>
      <c r="XD11" s="460"/>
      <c r="XE11" s="460"/>
      <c r="XF11" s="460"/>
      <c r="XG11" s="460"/>
      <c r="XH11" s="460"/>
      <c r="XI11" s="460"/>
      <c r="XJ11" s="460"/>
      <c r="XK11" s="460"/>
      <c r="XL11" s="460"/>
      <c r="XM11" s="460"/>
      <c r="XN11" s="460"/>
      <c r="XO11" s="460"/>
      <c r="XP11" s="460"/>
      <c r="XQ11" s="460"/>
      <c r="XR11" s="460"/>
      <c r="XS11" s="460"/>
      <c r="XT11" s="460"/>
      <c r="XU11" s="460"/>
      <c r="XV11" s="460"/>
      <c r="XW11" s="460"/>
      <c r="XX11" s="460"/>
      <c r="XY11" s="460"/>
      <c r="XZ11" s="460"/>
      <c r="YA11" s="460"/>
      <c r="YB11" s="460"/>
      <c r="YC11" s="460"/>
      <c r="YD11" s="460"/>
      <c r="YE11" s="460"/>
      <c r="YF11" s="460"/>
      <c r="YG11" s="460"/>
      <c r="YH11" s="460"/>
      <c r="YI11" s="460"/>
      <c r="YJ11" s="460"/>
      <c r="YK11" s="460"/>
      <c r="YL11" s="460"/>
      <c r="YM11" s="460"/>
      <c r="YN11" s="460"/>
      <c r="YO11" s="460"/>
      <c r="YP11" s="460"/>
      <c r="YQ11" s="460"/>
      <c r="YR11" s="460"/>
      <c r="YS11" s="460"/>
      <c r="YT11" s="460"/>
      <c r="YU11" s="460"/>
      <c r="YV11" s="460"/>
      <c r="YW11" s="460"/>
      <c r="YX11" s="460"/>
      <c r="YY11" s="460"/>
      <c r="YZ11" s="460"/>
      <c r="ZA11" s="460"/>
      <c r="ZB11" s="460"/>
      <c r="ZC11" s="460"/>
      <c r="ZD11" s="460"/>
      <c r="ZE11" s="460"/>
      <c r="ZF11" s="460"/>
      <c r="ZG11" s="460"/>
      <c r="ZH11" s="460"/>
      <c r="ZI11" s="460"/>
      <c r="ZJ11" s="460"/>
      <c r="ZK11" s="460"/>
      <c r="ZL11" s="460"/>
      <c r="ZM11" s="460"/>
      <c r="ZN11" s="460"/>
      <c r="ZO11" s="460"/>
      <c r="ZP11" s="460"/>
      <c r="ZQ11" s="460"/>
      <c r="ZR11" s="460"/>
      <c r="ZS11" s="460"/>
      <c r="ZT11" s="460"/>
      <c r="ZU11" s="460"/>
      <c r="ZV11" s="460"/>
      <c r="ZW11" s="460"/>
      <c r="ZX11" s="460"/>
      <c r="ZY11" s="460"/>
      <c r="ZZ11" s="460"/>
      <c r="AAA11" s="460"/>
      <c r="AAB11" s="460"/>
      <c r="AAC11" s="460"/>
      <c r="AAD11" s="460"/>
      <c r="AAE11" s="460"/>
      <c r="AAF11" s="460"/>
      <c r="AAG11" s="460"/>
      <c r="AAH11" s="460"/>
      <c r="AAI11" s="460"/>
      <c r="AAJ11" s="460"/>
      <c r="AAK11" s="460"/>
      <c r="AAL11" s="460"/>
      <c r="AAM11" s="460"/>
      <c r="AAN11" s="460"/>
      <c r="AAO11" s="460"/>
      <c r="AAP11" s="460"/>
      <c r="AAQ11" s="460"/>
      <c r="AAR11" s="460"/>
      <c r="AAS11" s="460"/>
      <c r="AAT11" s="460"/>
      <c r="AAU11" s="460"/>
      <c r="AAV11" s="460"/>
      <c r="AAW11" s="460"/>
      <c r="AAX11" s="460"/>
      <c r="AAY11" s="460"/>
      <c r="AAZ11" s="460"/>
      <c r="ABA11" s="460"/>
      <c r="ABB11" s="460"/>
      <c r="ABC11" s="460"/>
      <c r="ABD11" s="460"/>
      <c r="ABE11" s="460"/>
      <c r="ABF11" s="460"/>
      <c r="ABG11" s="460"/>
      <c r="ABH11" s="460"/>
      <c r="ABI11" s="460"/>
      <c r="ABJ11" s="460"/>
      <c r="ABK11" s="460"/>
      <c r="ABL11" s="460"/>
      <c r="ABM11" s="460"/>
      <c r="ABN11" s="460"/>
      <c r="ABO11" s="460"/>
      <c r="ABP11" s="460"/>
      <c r="ABQ11" s="460"/>
      <c r="ABR11" s="460"/>
      <c r="ABS11" s="460"/>
      <c r="ABT11" s="460"/>
      <c r="ABU11" s="460"/>
      <c r="ABV11" s="460"/>
      <c r="ABW11" s="460"/>
      <c r="ABX11" s="460"/>
      <c r="ABY11" s="460"/>
      <c r="ABZ11" s="460"/>
      <c r="ACA11" s="460"/>
      <c r="ACB11" s="460"/>
      <c r="ACC11" s="460"/>
      <c r="ACD11" s="460"/>
      <c r="ACE11" s="460"/>
      <c r="ACF11" s="460"/>
      <c r="ACG11" s="460"/>
      <c r="ACH11" s="460"/>
      <c r="ACI11" s="460"/>
      <c r="ACJ11" s="460"/>
      <c r="ACK11" s="460"/>
      <c r="ACL11" s="460"/>
      <c r="ACM11" s="460"/>
      <c r="ACN11" s="460"/>
      <c r="ACO11" s="460"/>
      <c r="ACP11" s="460"/>
      <c r="ACQ11" s="460"/>
      <c r="ACR11" s="460"/>
      <c r="ACS11" s="460"/>
      <c r="ACT11" s="460"/>
      <c r="ACU11" s="460"/>
      <c r="ACV11" s="460"/>
      <c r="ACW11" s="460"/>
      <c r="ACX11" s="460"/>
      <c r="ACY11" s="460"/>
      <c r="ACZ11" s="460"/>
      <c r="ADA11" s="460"/>
      <c r="ADB11" s="460"/>
      <c r="ADC11" s="460"/>
      <c r="ADD11" s="460"/>
      <c r="ADE11" s="460"/>
      <c r="ADF11" s="460"/>
      <c r="ADG11" s="460"/>
      <c r="ADH11" s="460"/>
      <c r="ADI11" s="460"/>
      <c r="ADJ11" s="460"/>
      <c r="ADK11" s="460"/>
      <c r="ADL11" s="460"/>
      <c r="ADM11" s="460"/>
      <c r="ADN11" s="460"/>
      <c r="ADO11" s="460"/>
      <c r="ADP11" s="460"/>
      <c r="ADQ11" s="460"/>
      <c r="ADR11" s="460"/>
      <c r="ADS11" s="460"/>
      <c r="ADT11" s="460"/>
      <c r="ADU11" s="460"/>
      <c r="ADV11" s="460"/>
      <c r="ADW11" s="460"/>
      <c r="ADX11" s="460"/>
      <c r="ADY11" s="460"/>
      <c r="ADZ11" s="460"/>
      <c r="AEA11" s="460"/>
      <c r="AEB11" s="460"/>
      <c r="AEC11" s="460"/>
      <c r="AED11" s="460"/>
      <c r="AEE11" s="460"/>
      <c r="AEF11" s="460"/>
      <c r="AEG11" s="460"/>
      <c r="AEH11" s="460"/>
      <c r="AEI11" s="460"/>
      <c r="AEJ11" s="460"/>
      <c r="AEK11" s="460"/>
      <c r="AEL11" s="460"/>
      <c r="AEM11" s="460"/>
      <c r="AEN11" s="460"/>
      <c r="AEO11" s="460"/>
      <c r="AEP11" s="460"/>
      <c r="AEQ11" s="460"/>
      <c r="AER11" s="460"/>
      <c r="AES11" s="460"/>
      <c r="AET11" s="460"/>
      <c r="AEU11" s="460"/>
      <c r="AEV11" s="460"/>
      <c r="AEW11" s="460"/>
      <c r="AEX11" s="460"/>
      <c r="AEY11" s="460"/>
      <c r="AEZ11" s="460"/>
      <c r="AFA11" s="460"/>
      <c r="AFB11" s="460"/>
      <c r="AFC11" s="460"/>
      <c r="AFD11" s="460"/>
      <c r="AFE11" s="460"/>
      <c r="AFF11" s="460"/>
      <c r="AFG11" s="460"/>
      <c r="AFH11" s="460"/>
      <c r="AFI11" s="460"/>
      <c r="AFJ11" s="460"/>
      <c r="AFK11" s="460"/>
      <c r="AFL11" s="460"/>
      <c r="AFM11" s="460"/>
      <c r="AFN11" s="460"/>
      <c r="AFO11" s="460"/>
      <c r="AFP11" s="460"/>
      <c r="AFQ11" s="460"/>
      <c r="AFR11" s="460"/>
      <c r="AFS11" s="460"/>
      <c r="AFT11" s="460"/>
      <c r="AFU11" s="460"/>
      <c r="AFV11" s="460"/>
      <c r="AFW11" s="460"/>
      <c r="AFX11" s="460"/>
      <c r="AFY11" s="460"/>
      <c r="AFZ11" s="460"/>
      <c r="AGA11" s="460"/>
      <c r="AGB11" s="460"/>
      <c r="AGC11" s="460"/>
      <c r="AGD11" s="460"/>
      <c r="AGE11" s="460"/>
      <c r="AGF11" s="460"/>
      <c r="AGG11" s="460"/>
      <c r="AGH11" s="460"/>
      <c r="AGI11" s="460"/>
      <c r="AGJ11" s="460"/>
      <c r="AGK11" s="460"/>
      <c r="AGL11" s="460"/>
      <c r="AGM11" s="460"/>
      <c r="AGN11" s="460"/>
      <c r="AGO11" s="460"/>
      <c r="AGP11" s="460"/>
      <c r="AGQ11" s="460"/>
      <c r="AGR11" s="460"/>
      <c r="AGS11" s="460"/>
      <c r="AGT11" s="460"/>
      <c r="AGU11" s="460"/>
      <c r="AGV11" s="460"/>
      <c r="AGW11" s="460"/>
      <c r="AGX11" s="460"/>
      <c r="AGY11" s="460"/>
      <c r="AGZ11" s="460"/>
      <c r="AHA11" s="460"/>
      <c r="AHB11" s="460"/>
      <c r="AHC11" s="460"/>
      <c r="AHD11" s="460"/>
      <c r="AHE11" s="460"/>
      <c r="AHF11" s="460"/>
      <c r="AHG11" s="460"/>
      <c r="AHH11" s="460"/>
      <c r="AHI11" s="460"/>
      <c r="AHJ11" s="460"/>
      <c r="AHK11" s="460"/>
      <c r="AHL11" s="460"/>
      <c r="AHM11" s="460"/>
      <c r="AHN11" s="460"/>
      <c r="AHO11" s="460"/>
      <c r="AHP11" s="460"/>
      <c r="AHQ11" s="460"/>
      <c r="AHR11" s="460"/>
      <c r="AHS11" s="460"/>
      <c r="AHT11" s="460"/>
      <c r="AHU11" s="460"/>
      <c r="AHV11" s="460"/>
      <c r="AHW11" s="460"/>
      <c r="AHX11" s="460"/>
      <c r="AHY11" s="460"/>
      <c r="AHZ11" s="460"/>
      <c r="AIA11" s="460"/>
      <c r="AIB11" s="460"/>
      <c r="AIC11" s="460"/>
      <c r="AID11" s="460"/>
      <c r="AIE11" s="460"/>
      <c r="AIF11" s="460"/>
      <c r="AIG11" s="460"/>
      <c r="AIH11" s="460"/>
      <c r="AII11" s="460"/>
      <c r="AIJ11" s="460"/>
      <c r="AIK11" s="460"/>
      <c r="AIL11" s="460"/>
      <c r="AIM11" s="460"/>
      <c r="AIN11" s="460"/>
      <c r="AIO11" s="460"/>
      <c r="AIP11" s="460"/>
      <c r="AIQ11" s="460"/>
      <c r="AIR11" s="460"/>
      <c r="AIS11" s="460"/>
      <c r="AIT11" s="460"/>
      <c r="AIU11" s="460"/>
      <c r="AIV11" s="460"/>
      <c r="AIW11" s="460"/>
      <c r="AIX11" s="460"/>
      <c r="AIY11" s="460"/>
      <c r="AIZ11" s="460"/>
      <c r="AJA11" s="460"/>
      <c r="AJB11" s="460"/>
      <c r="AJC11" s="460"/>
      <c r="AJD11" s="460"/>
      <c r="AJE11" s="460"/>
      <c r="AJF11" s="460"/>
      <c r="AJG11" s="460"/>
      <c r="AJH11" s="460"/>
      <c r="AJI11" s="460"/>
      <c r="AJJ11" s="460"/>
      <c r="AJK11" s="460"/>
      <c r="AJL11" s="460"/>
      <c r="AJM11" s="460"/>
      <c r="AJN11" s="460"/>
      <c r="AJO11" s="460"/>
      <c r="AJP11" s="460"/>
      <c r="AJQ11" s="460"/>
      <c r="AJR11" s="460"/>
      <c r="AJS11" s="460"/>
      <c r="AJT11" s="460"/>
      <c r="AJU11" s="460"/>
      <c r="AJV11" s="460"/>
      <c r="AJW11" s="460"/>
      <c r="AJX11" s="460"/>
      <c r="AJY11" s="460"/>
      <c r="AJZ11" s="460"/>
      <c r="AKA11" s="460"/>
      <c r="AKB11" s="460"/>
      <c r="AKC11" s="460"/>
      <c r="AKD11" s="460"/>
      <c r="AKE11" s="460"/>
      <c r="AKF11" s="460"/>
      <c r="AKG11" s="460"/>
      <c r="AKH11" s="460"/>
      <c r="AKI11" s="460"/>
      <c r="AKJ11" s="460"/>
      <c r="AKK11" s="460"/>
      <c r="AKL11" s="460"/>
      <c r="AKM11" s="460"/>
      <c r="AKN11" s="460"/>
      <c r="AKO11" s="460"/>
      <c r="AKP11" s="460"/>
      <c r="AKQ11" s="460"/>
      <c r="AKR11" s="460"/>
      <c r="AKS11" s="460"/>
      <c r="AKT11" s="460"/>
      <c r="AKU11" s="460"/>
      <c r="AKV11" s="460"/>
      <c r="AKW11" s="460"/>
      <c r="AKX11" s="460"/>
      <c r="AKY11" s="460"/>
      <c r="AKZ11" s="460"/>
      <c r="ALA11" s="460"/>
      <c r="ALB11" s="460"/>
      <c r="ALC11" s="460"/>
      <c r="ALD11" s="460"/>
      <c r="ALE11" s="460"/>
      <c r="ALF11" s="460"/>
      <c r="ALG11" s="460"/>
      <c r="ALH11" s="460"/>
      <c r="ALI11" s="460"/>
      <c r="ALJ11" s="460"/>
      <c r="ALK11" s="460"/>
      <c r="ALL11" s="460"/>
      <c r="ALM11" s="460"/>
      <c r="ALN11" s="460"/>
      <c r="ALO11" s="460"/>
      <c r="ALP11" s="460"/>
      <c r="ALQ11" s="460"/>
      <c r="ALR11" s="460"/>
      <c r="ALS11" s="460"/>
      <c r="ALT11" s="460"/>
      <c r="ALU11" s="460"/>
      <c r="ALV11" s="460"/>
      <c r="ALW11" s="460"/>
      <c r="ALX11" s="460"/>
      <c r="ALY11" s="460"/>
      <c r="ALZ11" s="460"/>
      <c r="AMA11" s="460"/>
      <c r="AMB11" s="460"/>
      <c r="AMC11" s="460"/>
      <c r="AMD11" s="460"/>
      <c r="AME11" s="460"/>
      <c r="AMF11" s="460"/>
      <c r="AMG11" s="460"/>
      <c r="AMH11" s="460"/>
      <c r="AMI11" s="460"/>
      <c r="AMJ11" s="460"/>
      <c r="AMK11" s="460"/>
      <c r="AML11" s="460"/>
      <c r="AMM11" s="460"/>
      <c r="AMN11" s="460"/>
      <c r="AMO11" s="460"/>
      <c r="AMP11" s="460"/>
      <c r="AMQ11" s="460"/>
      <c r="AMR11" s="460"/>
      <c r="AMS11" s="460"/>
      <c r="AMT11" s="460"/>
      <c r="AMU11" s="460"/>
      <c r="AMV11" s="460"/>
      <c r="AMW11" s="460"/>
      <c r="AMX11" s="460"/>
      <c r="AMY11" s="460"/>
      <c r="AMZ11" s="460"/>
      <c r="ANA11" s="460"/>
      <c r="ANB11" s="460"/>
      <c r="ANC11" s="460"/>
      <c r="AND11" s="460"/>
      <c r="ANE11" s="460"/>
      <c r="ANF11" s="460"/>
      <c r="ANG11" s="460"/>
      <c r="ANH11" s="460"/>
      <c r="ANI11" s="460"/>
      <c r="ANJ11" s="460"/>
      <c r="ANK11" s="460"/>
      <c r="ANL11" s="460"/>
      <c r="ANM11" s="460"/>
      <c r="ANN11" s="460"/>
      <c r="ANO11" s="460"/>
      <c r="ANP11" s="460"/>
      <c r="ANQ11" s="460"/>
      <c r="ANR11" s="460"/>
      <c r="ANS11" s="460"/>
      <c r="ANT11" s="460"/>
      <c r="ANU11" s="460"/>
      <c r="ANV11" s="460"/>
      <c r="ANW11" s="460"/>
      <c r="ANX11" s="460"/>
      <c r="ANY11" s="460"/>
      <c r="ANZ11" s="460"/>
      <c r="AOA11" s="460"/>
      <c r="AOB11" s="460"/>
      <c r="AOC11" s="460"/>
      <c r="AOD11" s="460"/>
      <c r="AOE11" s="460"/>
      <c r="AOF11" s="460"/>
      <c r="AOG11" s="460"/>
      <c r="AOH11" s="460"/>
      <c r="AOI11" s="460"/>
      <c r="AOJ11" s="460"/>
      <c r="AOK11" s="460"/>
      <c r="AOL11" s="460"/>
      <c r="AOM11" s="460"/>
      <c r="AON11" s="460"/>
      <c r="AOO11" s="460"/>
      <c r="AOP11" s="460"/>
      <c r="AOQ11" s="460"/>
      <c r="AOR11" s="460"/>
      <c r="AOS11" s="460"/>
      <c r="AOT11" s="460"/>
      <c r="AOU11" s="460"/>
      <c r="AOV11" s="460"/>
      <c r="AOW11" s="460"/>
      <c r="AOX11" s="460"/>
      <c r="AOY11" s="460"/>
      <c r="AOZ11" s="460"/>
      <c r="APA11" s="460"/>
      <c r="APB11" s="460"/>
      <c r="APC11" s="460"/>
      <c r="APD11" s="460"/>
      <c r="APE11" s="460"/>
      <c r="APF11" s="460"/>
      <c r="APG11" s="460"/>
      <c r="APH11" s="460"/>
      <c r="API11" s="460"/>
      <c r="APJ11" s="460"/>
      <c r="APK11" s="460"/>
      <c r="APL11" s="460"/>
      <c r="APM11" s="460"/>
      <c r="APN11" s="460"/>
      <c r="APO11" s="460"/>
      <c r="APP11" s="460"/>
      <c r="APQ11" s="460"/>
      <c r="APR11" s="460"/>
      <c r="APS11" s="460"/>
      <c r="APT11" s="460"/>
      <c r="APU11" s="460"/>
      <c r="APV11" s="460"/>
      <c r="APW11" s="460"/>
      <c r="APX11" s="460"/>
      <c r="APY11" s="460"/>
      <c r="APZ11" s="460"/>
      <c r="AQA11" s="460"/>
      <c r="AQB11" s="460"/>
      <c r="AQC11" s="460"/>
      <c r="AQD11" s="460"/>
      <c r="AQE11" s="460"/>
      <c r="AQF11" s="460"/>
      <c r="AQG11" s="460"/>
      <c r="AQH11" s="460"/>
      <c r="AQI11" s="460"/>
      <c r="AQJ11" s="460"/>
      <c r="AQK11" s="460"/>
      <c r="AQL11" s="460"/>
      <c r="AQM11" s="460"/>
      <c r="AQN11" s="460"/>
      <c r="AQO11" s="460"/>
      <c r="AQP11" s="460"/>
      <c r="AQQ11" s="460"/>
      <c r="AQR11" s="460"/>
      <c r="AQS11" s="460"/>
      <c r="AQT11" s="460"/>
      <c r="AQU11" s="460"/>
      <c r="AQV11" s="460"/>
      <c r="AQW11" s="460"/>
      <c r="AQX11" s="460"/>
      <c r="AQY11" s="460"/>
      <c r="AQZ11" s="460"/>
      <c r="ARA11" s="460"/>
      <c r="ARB11" s="460"/>
      <c r="ARC11" s="460"/>
      <c r="ARD11" s="460"/>
      <c r="ARE11" s="460"/>
      <c r="ARF11" s="460"/>
      <c r="ARG11" s="460"/>
      <c r="ARH11" s="460"/>
      <c r="ARI11" s="460"/>
      <c r="ARJ11" s="460"/>
      <c r="ARK11" s="460"/>
      <c r="ARL11" s="460"/>
      <c r="ARM11" s="460"/>
      <c r="ARN11" s="460"/>
      <c r="ARO11" s="460"/>
      <c r="ARP11" s="460"/>
      <c r="ARQ11" s="460"/>
      <c r="ARR11" s="460"/>
      <c r="ARS11" s="460"/>
      <c r="ART11" s="460"/>
      <c r="ARU11" s="460"/>
      <c r="ARV11" s="460"/>
      <c r="ARW11" s="460"/>
      <c r="ARX11" s="460"/>
      <c r="ARY11" s="460"/>
      <c r="ARZ11" s="460"/>
      <c r="ASA11" s="460"/>
      <c r="ASB11" s="460"/>
      <c r="ASC11" s="460"/>
      <c r="ASD11" s="460"/>
      <c r="ASE11" s="460"/>
      <c r="ASF11" s="460"/>
      <c r="ASG11" s="460"/>
      <c r="ASH11" s="460"/>
      <c r="ASI11" s="460"/>
      <c r="ASJ11" s="460"/>
      <c r="ASK11" s="460"/>
      <c r="ASL11" s="460"/>
      <c r="ASM11" s="460"/>
      <c r="ASN11" s="460"/>
      <c r="ASO11" s="460"/>
      <c r="ASP11" s="460"/>
      <c r="ASQ11" s="460"/>
      <c r="ASR11" s="460"/>
      <c r="ASS11" s="460"/>
      <c r="AST11" s="460"/>
      <c r="ASU11" s="460"/>
      <c r="ASV11" s="460"/>
      <c r="ASW11" s="460"/>
      <c r="ASX11" s="460"/>
      <c r="ASY11" s="460"/>
      <c r="ASZ11" s="460"/>
      <c r="ATA11" s="460"/>
      <c r="ATB11" s="460"/>
      <c r="ATC11" s="460"/>
      <c r="ATD11" s="460"/>
      <c r="ATE11" s="460"/>
      <c r="ATF11" s="460"/>
      <c r="ATG11" s="460"/>
      <c r="ATH11" s="460"/>
      <c r="ATI11" s="460"/>
      <c r="ATJ11" s="460"/>
      <c r="ATK11" s="460"/>
      <c r="ATL11" s="460"/>
      <c r="ATM11" s="460"/>
      <c r="ATN11" s="460"/>
      <c r="ATO11" s="460"/>
      <c r="ATP11" s="460"/>
      <c r="ATQ11" s="460"/>
      <c r="ATR11" s="460"/>
      <c r="ATS11" s="460"/>
      <c r="ATT11" s="460"/>
      <c r="ATU11" s="460"/>
      <c r="ATV11" s="460"/>
      <c r="ATW11" s="460"/>
      <c r="ATX11" s="460"/>
      <c r="ATY11" s="460"/>
      <c r="ATZ11" s="460"/>
      <c r="AUA11" s="460"/>
      <c r="AUB11" s="460"/>
      <c r="AUC11" s="460"/>
      <c r="AUD11" s="460"/>
      <c r="AUE11" s="460"/>
      <c r="AUF11" s="460"/>
      <c r="AUG11" s="460"/>
      <c r="AUH11" s="460"/>
      <c r="AUI11" s="460"/>
      <c r="AUJ11" s="460"/>
      <c r="AUK11" s="460"/>
      <c r="AUL11" s="460"/>
      <c r="AUM11" s="460"/>
      <c r="AUN11" s="460"/>
      <c r="AUO11" s="460"/>
      <c r="AUP11" s="460"/>
      <c r="AUQ11" s="460"/>
      <c r="AUR11" s="460"/>
      <c r="AUS11" s="460"/>
      <c r="AUT11" s="460"/>
      <c r="AUU11" s="460"/>
      <c r="AUV11" s="460"/>
      <c r="AUW11" s="460"/>
      <c r="AUX11" s="460"/>
      <c r="AUY11" s="460"/>
      <c r="AUZ11" s="460"/>
      <c r="AVA11" s="460"/>
      <c r="AVB11" s="460"/>
      <c r="AVC11" s="460"/>
      <c r="AVD11" s="460"/>
      <c r="AVE11" s="460"/>
      <c r="AVF11" s="460"/>
      <c r="AVG11" s="460"/>
      <c r="AVH11" s="460"/>
      <c r="AVI11" s="460"/>
      <c r="AVJ11" s="460"/>
      <c r="AVK11" s="460"/>
      <c r="AVL11" s="460"/>
      <c r="AVM11" s="460"/>
      <c r="AVN11" s="460"/>
      <c r="AVO11" s="460"/>
      <c r="AVP11" s="460"/>
      <c r="AVQ11" s="460"/>
      <c r="AVR11" s="460"/>
      <c r="AVS11" s="460"/>
      <c r="AVT11" s="460"/>
      <c r="AVU11" s="460"/>
      <c r="AVV11" s="460"/>
      <c r="AVW11" s="460"/>
      <c r="AVX11" s="460"/>
      <c r="AVY11" s="460"/>
      <c r="AVZ11" s="460"/>
      <c r="AWA11" s="460"/>
      <c r="AWB11" s="460"/>
      <c r="AWC11" s="460"/>
      <c r="AWD11" s="460"/>
      <c r="AWE11" s="460"/>
      <c r="AWF11" s="460"/>
      <c r="AWG11" s="460"/>
      <c r="AWH11" s="460"/>
      <c r="AWI11" s="460"/>
      <c r="AWJ11" s="460"/>
      <c r="AWK11" s="460"/>
      <c r="AWL11" s="460"/>
      <c r="AWM11" s="460"/>
      <c r="AWN11" s="460"/>
      <c r="AWO11" s="460"/>
      <c r="AWP11" s="460"/>
      <c r="AWQ11" s="460"/>
      <c r="AWR11" s="460"/>
      <c r="AWS11" s="460"/>
      <c r="AWT11" s="460"/>
      <c r="AWU11" s="460"/>
      <c r="AWV11" s="460"/>
      <c r="AWW11" s="460"/>
      <c r="AWX11" s="460"/>
      <c r="AWY11" s="460"/>
      <c r="AWZ11" s="460"/>
      <c r="AXA11" s="460"/>
      <c r="AXB11" s="460"/>
      <c r="AXC11" s="460"/>
      <c r="AXD11" s="460"/>
      <c r="AXE11" s="460"/>
      <c r="AXF11" s="460"/>
      <c r="AXG11" s="460"/>
      <c r="AXH11" s="460"/>
      <c r="AXI11" s="460"/>
      <c r="AXJ11" s="460"/>
      <c r="AXK11" s="460"/>
      <c r="AXL11" s="460"/>
      <c r="AXM11" s="460"/>
      <c r="AXN11" s="460"/>
      <c r="AXO11" s="460"/>
      <c r="AXP11" s="460"/>
      <c r="AXQ11" s="460"/>
      <c r="AXR11" s="460"/>
      <c r="AXS11" s="460"/>
      <c r="AXT11" s="460"/>
      <c r="AXU11" s="460"/>
      <c r="AXV11" s="460"/>
      <c r="AXW11" s="460"/>
      <c r="AXX11" s="460"/>
      <c r="AXY11" s="460"/>
      <c r="AXZ11" s="460"/>
      <c r="AYA11" s="460"/>
      <c r="AYB11" s="460"/>
      <c r="AYC11" s="460"/>
      <c r="AYD11" s="460"/>
      <c r="AYE11" s="460"/>
      <c r="AYF11" s="460"/>
      <c r="AYG11" s="460"/>
      <c r="AYH11" s="460"/>
      <c r="AYI11" s="460"/>
      <c r="AYJ11" s="460"/>
      <c r="AYK11" s="460"/>
      <c r="AYL11" s="460"/>
      <c r="AYM11" s="460"/>
      <c r="AYN11" s="460"/>
      <c r="AYO11" s="460"/>
      <c r="AYP11" s="460"/>
      <c r="AYQ11" s="460"/>
      <c r="AYR11" s="460"/>
      <c r="AYS11" s="460"/>
      <c r="AYT11" s="460"/>
      <c r="AYU11" s="460"/>
      <c r="AYV11" s="460"/>
      <c r="AYW11" s="460"/>
      <c r="AYX11" s="460"/>
      <c r="AYY11" s="460"/>
      <c r="AYZ11" s="460"/>
      <c r="AZA11" s="460"/>
      <c r="AZB11" s="460"/>
      <c r="AZC11" s="460"/>
      <c r="AZD11" s="460"/>
      <c r="AZE11" s="460"/>
      <c r="AZF11" s="460"/>
      <c r="AZG11" s="460"/>
      <c r="AZH11" s="460"/>
      <c r="AZI11" s="460"/>
      <c r="AZJ11" s="460"/>
      <c r="AZK11" s="460"/>
      <c r="AZL11" s="460"/>
      <c r="AZM11" s="460"/>
      <c r="AZN11" s="460"/>
      <c r="AZO11" s="460"/>
      <c r="AZP11" s="460"/>
      <c r="AZQ11" s="460"/>
      <c r="AZR11" s="460"/>
      <c r="AZS11" s="460"/>
      <c r="AZT11" s="460"/>
      <c r="AZU11" s="460"/>
      <c r="AZV11" s="460"/>
      <c r="AZW11" s="460"/>
      <c r="AZX11" s="460"/>
      <c r="AZY11" s="460"/>
      <c r="AZZ11" s="460"/>
      <c r="BAA11" s="460"/>
      <c r="BAB11" s="460"/>
      <c r="BAC11" s="460"/>
      <c r="BAD11" s="460"/>
      <c r="BAE11" s="460"/>
      <c r="BAF11" s="460"/>
      <c r="BAG11" s="460"/>
      <c r="BAH11" s="460"/>
      <c r="BAI11" s="460"/>
      <c r="BAJ11" s="460"/>
      <c r="BAK11" s="460"/>
      <c r="BAL11" s="460"/>
      <c r="BAM11" s="460"/>
      <c r="BAN11" s="460"/>
      <c r="BAO11" s="460"/>
      <c r="BAP11" s="460"/>
      <c r="BAQ11" s="460"/>
      <c r="BAR11" s="460"/>
      <c r="BAS11" s="460"/>
      <c r="BAT11" s="460"/>
      <c r="BAU11" s="460"/>
      <c r="BAV11" s="460"/>
      <c r="BAW11" s="460"/>
      <c r="BAX11" s="460"/>
      <c r="BAY11" s="460"/>
      <c r="BAZ11" s="460"/>
      <c r="BBA11" s="460"/>
      <c r="BBB11" s="460"/>
      <c r="BBC11" s="460"/>
      <c r="BBD11" s="460"/>
      <c r="BBE11" s="460"/>
      <c r="BBF11" s="460"/>
      <c r="BBG11" s="460"/>
      <c r="BBH11" s="460"/>
      <c r="BBI11" s="460"/>
      <c r="BBJ11" s="460"/>
      <c r="BBK11" s="460"/>
      <c r="BBL11" s="460"/>
      <c r="BBM11" s="460"/>
      <c r="BBN11" s="460"/>
      <c r="BBO11" s="460"/>
      <c r="BBP11" s="460"/>
      <c r="BBQ11" s="460"/>
      <c r="BBR11" s="460"/>
      <c r="BBS11" s="460"/>
      <c r="BBT11" s="460"/>
      <c r="BBU11" s="460"/>
      <c r="BBV11" s="460"/>
      <c r="BBW11" s="460"/>
      <c r="BBX11" s="460"/>
      <c r="BBY11" s="460"/>
      <c r="BBZ11" s="460"/>
      <c r="BCA11" s="460"/>
      <c r="BCB11" s="460"/>
      <c r="BCC11" s="460"/>
      <c r="BCD11" s="460"/>
      <c r="BCE11" s="460"/>
      <c r="BCF11" s="460"/>
      <c r="BCG11" s="460"/>
      <c r="BCH11" s="460"/>
      <c r="BCI11" s="460"/>
      <c r="BCJ11" s="460"/>
      <c r="BCK11" s="460"/>
      <c r="BCL11" s="460"/>
      <c r="BCM11" s="460"/>
      <c r="BCN11" s="460"/>
      <c r="BCO11" s="460"/>
      <c r="BCP11" s="460"/>
      <c r="BCQ11" s="460"/>
      <c r="BCR11" s="460"/>
      <c r="BCS11" s="460"/>
      <c r="BCT11" s="460"/>
      <c r="BCU11" s="460"/>
      <c r="BCV11" s="460"/>
      <c r="BCW11" s="460"/>
      <c r="BCX11" s="460"/>
      <c r="BCY11" s="460"/>
      <c r="BCZ11" s="460"/>
      <c r="BDA11" s="460"/>
      <c r="BDB11" s="460"/>
      <c r="BDC11" s="460"/>
      <c r="BDD11" s="460"/>
      <c r="BDE11" s="460"/>
      <c r="BDF11" s="460"/>
      <c r="BDG11" s="460"/>
      <c r="BDH11" s="460"/>
      <c r="BDI11" s="460"/>
      <c r="BDJ11" s="460"/>
      <c r="BDK11" s="460"/>
      <c r="BDL11" s="460"/>
      <c r="BDM11" s="460"/>
      <c r="BDN11" s="460"/>
      <c r="BDO11" s="460"/>
      <c r="BDP11" s="460"/>
      <c r="BDQ11" s="460"/>
      <c r="BDR11" s="460"/>
      <c r="BDS11" s="460"/>
      <c r="BDT11" s="460"/>
      <c r="BDU11" s="460"/>
      <c r="BDV11" s="460"/>
      <c r="BDW11" s="460"/>
      <c r="BDX11" s="460"/>
      <c r="BDY11" s="460"/>
      <c r="BDZ11" s="460"/>
      <c r="BEA11" s="460"/>
      <c r="BEB11" s="460"/>
      <c r="BEC11" s="460"/>
      <c r="BED11" s="460"/>
      <c r="BEE11" s="460"/>
      <c r="BEF11" s="460"/>
      <c r="BEG11" s="460"/>
      <c r="BEH11" s="460"/>
      <c r="BEI11" s="460"/>
      <c r="BEJ11" s="460"/>
      <c r="BEK11" s="460"/>
      <c r="BEL11" s="460"/>
      <c r="BEM11" s="460"/>
      <c r="BEN11" s="460"/>
      <c r="BEO11" s="460"/>
      <c r="BEP11" s="460"/>
      <c r="BEQ11" s="460"/>
      <c r="BER11" s="460"/>
      <c r="BES11" s="460"/>
      <c r="BET11" s="460"/>
      <c r="BEU11" s="460"/>
      <c r="BEV11" s="460"/>
      <c r="BEW11" s="460"/>
      <c r="BEX11" s="460"/>
      <c r="BEY11" s="460"/>
      <c r="BEZ11" s="460"/>
      <c r="BFA11" s="460"/>
      <c r="BFB11" s="460"/>
      <c r="BFC11" s="460"/>
      <c r="BFD11" s="460"/>
      <c r="BFE11" s="460"/>
      <c r="BFF11" s="460"/>
      <c r="BFG11" s="460"/>
      <c r="BFH11" s="460"/>
      <c r="BFI11" s="460"/>
      <c r="BFJ11" s="460"/>
      <c r="BFK11" s="460"/>
      <c r="BFL11" s="460"/>
      <c r="BFM11" s="460"/>
      <c r="BFN11" s="460"/>
      <c r="BFO11" s="460"/>
      <c r="BFP11" s="460"/>
      <c r="BFQ11" s="460"/>
      <c r="BFR11" s="460"/>
      <c r="BFS11" s="460"/>
      <c r="BFT11" s="460"/>
      <c r="BFU11" s="460"/>
      <c r="BFV11" s="460"/>
      <c r="BFW11" s="460"/>
      <c r="BFX11" s="460"/>
      <c r="BFY11" s="460"/>
      <c r="BFZ11" s="460"/>
      <c r="BGA11" s="460"/>
      <c r="BGB11" s="460"/>
      <c r="BGC11" s="460"/>
      <c r="BGD11" s="460"/>
      <c r="BGE11" s="460"/>
      <c r="BGF11" s="460"/>
      <c r="BGG11" s="460"/>
      <c r="BGH11" s="460"/>
      <c r="BGI11" s="460"/>
      <c r="BGJ11" s="460"/>
      <c r="BGK11" s="460"/>
      <c r="BGL11" s="460"/>
      <c r="BGM11" s="460"/>
      <c r="BGN11" s="460"/>
      <c r="BGO11" s="460"/>
      <c r="BGP11" s="460"/>
      <c r="BGQ11" s="460"/>
      <c r="BGR11" s="460"/>
      <c r="BGS11" s="460"/>
      <c r="BGT11" s="460"/>
      <c r="BGU11" s="460"/>
      <c r="BGV11" s="460"/>
      <c r="BGW11" s="460"/>
      <c r="BGX11" s="460"/>
      <c r="BGY11" s="460"/>
      <c r="BGZ11" s="460"/>
      <c r="BHA11" s="460"/>
      <c r="BHB11" s="460"/>
      <c r="BHC11" s="460"/>
      <c r="BHD11" s="460"/>
      <c r="BHE11" s="460"/>
      <c r="BHF11" s="460"/>
      <c r="BHG11" s="460"/>
      <c r="BHH11" s="460"/>
      <c r="BHI11" s="460"/>
      <c r="BHJ11" s="460"/>
      <c r="BHK11" s="460"/>
      <c r="BHL11" s="460"/>
      <c r="BHM11" s="460"/>
      <c r="BHN11" s="460"/>
      <c r="BHO11" s="460"/>
      <c r="BHP11" s="460"/>
      <c r="BHQ11" s="460"/>
      <c r="BHR11" s="460"/>
      <c r="BHS11" s="460"/>
      <c r="BHT11" s="460"/>
      <c r="BHU11" s="460"/>
      <c r="BHV11" s="460"/>
      <c r="BHW11" s="460"/>
      <c r="BHX11" s="460"/>
      <c r="BHY11" s="460"/>
      <c r="BHZ11" s="460"/>
      <c r="BIA11" s="460"/>
      <c r="BIB11" s="460"/>
      <c r="BIC11" s="460"/>
      <c r="BID11" s="460"/>
      <c r="BIE11" s="460"/>
      <c r="BIF11" s="460"/>
      <c r="BIG11" s="460"/>
      <c r="BIH11" s="460"/>
      <c r="BII11" s="460"/>
      <c r="BIJ11" s="460"/>
      <c r="BIK11" s="460"/>
      <c r="BIL11" s="460"/>
      <c r="BIM11" s="460"/>
      <c r="BIN11" s="460"/>
      <c r="BIO11" s="460"/>
      <c r="BIP11" s="460"/>
      <c r="BIQ11" s="460"/>
      <c r="BIR11" s="460"/>
      <c r="BIS11" s="460"/>
      <c r="BIT11" s="460"/>
      <c r="BIU11" s="460"/>
      <c r="BIV11" s="460"/>
      <c r="BIW11" s="460"/>
      <c r="BIX11" s="460"/>
      <c r="BIY11" s="460"/>
      <c r="BIZ11" s="460"/>
      <c r="BJA11" s="460"/>
      <c r="BJB11" s="460"/>
      <c r="BJC11" s="460"/>
      <c r="BJD11" s="460"/>
      <c r="BJE11" s="460"/>
      <c r="BJF11" s="460"/>
      <c r="BJG11" s="460"/>
      <c r="BJH11" s="460"/>
      <c r="BJI11" s="460"/>
      <c r="BJJ11" s="460"/>
      <c r="BJK11" s="460"/>
      <c r="BJL11" s="460"/>
      <c r="BJM11" s="460"/>
      <c r="BJN11" s="460"/>
      <c r="BJO11" s="460"/>
      <c r="BJP11" s="460"/>
      <c r="BJQ11" s="460"/>
      <c r="BJR11" s="460"/>
      <c r="BJS11" s="460"/>
      <c r="BJT11" s="460"/>
      <c r="BJU11" s="460"/>
      <c r="BJV11" s="460"/>
      <c r="BJW11" s="460"/>
      <c r="BJX11" s="460"/>
      <c r="BJY11" s="460"/>
      <c r="BJZ11" s="460"/>
      <c r="BKA11" s="460"/>
      <c r="BKB11" s="460"/>
      <c r="BKC11" s="460"/>
      <c r="BKD11" s="460"/>
      <c r="BKE11" s="460"/>
      <c r="BKF11" s="460"/>
      <c r="BKG11" s="460"/>
      <c r="BKH11" s="460"/>
      <c r="BKI11" s="460"/>
      <c r="BKJ11" s="460"/>
      <c r="BKK11" s="460"/>
      <c r="BKL11" s="460"/>
      <c r="BKM11" s="460"/>
      <c r="BKN11" s="460"/>
      <c r="BKO11" s="460"/>
      <c r="BKP11" s="460"/>
      <c r="BKQ11" s="460"/>
      <c r="BKR11" s="460"/>
      <c r="BKS11" s="460"/>
      <c r="BKT11" s="460"/>
      <c r="BKU11" s="460"/>
      <c r="BKV11" s="460"/>
      <c r="BKW11" s="460"/>
      <c r="BKX11" s="460"/>
      <c r="BKY11" s="460"/>
      <c r="BKZ11" s="460"/>
      <c r="BLA11" s="460"/>
      <c r="BLB11" s="460"/>
      <c r="BLC11" s="460"/>
      <c r="BLD11" s="460"/>
      <c r="BLE11" s="460"/>
      <c r="BLF11" s="460"/>
      <c r="BLG11" s="460"/>
      <c r="BLH11" s="460"/>
      <c r="BLI11" s="460"/>
      <c r="BLJ11" s="460"/>
      <c r="BLK11" s="460"/>
      <c r="BLL11" s="460"/>
      <c r="BLM11" s="460"/>
      <c r="BLN11" s="460"/>
      <c r="BLO11" s="460"/>
      <c r="BLP11" s="460"/>
      <c r="BLQ11" s="460"/>
      <c r="BLR11" s="460"/>
      <c r="BLS11" s="460"/>
      <c r="BLT11" s="460"/>
      <c r="BLU11" s="460"/>
      <c r="BLV11" s="460"/>
      <c r="BLW11" s="460"/>
      <c r="BLX11" s="460"/>
      <c r="BLY11" s="460"/>
      <c r="BLZ11" s="460"/>
      <c r="BMA11" s="460"/>
      <c r="BMB11" s="460"/>
      <c r="BMC11" s="460"/>
      <c r="BMD11" s="460"/>
      <c r="BME11" s="460"/>
      <c r="BMF11" s="460"/>
      <c r="BMG11" s="460"/>
      <c r="BMH11" s="460"/>
      <c r="BMI11" s="460"/>
      <c r="BMJ11" s="460"/>
      <c r="BMK11" s="460"/>
      <c r="BML11" s="460"/>
      <c r="BMM11" s="460"/>
      <c r="BMN11" s="460"/>
      <c r="BMO11" s="460"/>
      <c r="BMP11" s="460"/>
      <c r="BMQ11" s="460"/>
      <c r="BMR11" s="460"/>
      <c r="BMS11" s="460"/>
      <c r="BMT11" s="460"/>
      <c r="BMU11" s="460"/>
      <c r="BMV11" s="460"/>
      <c r="BMW11" s="460"/>
      <c r="BMX11" s="460"/>
      <c r="BMY11" s="460"/>
      <c r="BMZ11" s="460"/>
      <c r="BNA11" s="460"/>
      <c r="BNB11" s="460"/>
      <c r="BNC11" s="460"/>
      <c r="BND11" s="460"/>
      <c r="BNE11" s="460"/>
      <c r="BNF11" s="460"/>
      <c r="BNG11" s="460"/>
      <c r="BNH11" s="460"/>
      <c r="BNI11" s="460"/>
      <c r="BNJ11" s="460"/>
      <c r="BNK11" s="460"/>
      <c r="BNL11" s="460"/>
      <c r="BNM11" s="460"/>
      <c r="BNN11" s="460"/>
      <c r="BNO11" s="460"/>
      <c r="BNP11" s="460"/>
      <c r="BNQ11" s="460"/>
      <c r="BNR11" s="460"/>
      <c r="BNS11" s="460"/>
      <c r="BNT11" s="460"/>
      <c r="BNU11" s="460"/>
      <c r="BNV11" s="460"/>
      <c r="BNW11" s="460"/>
      <c r="BNX11" s="460"/>
      <c r="BNY11" s="460"/>
      <c r="BNZ11" s="460"/>
      <c r="BOA11" s="460"/>
      <c r="BOB11" s="460"/>
      <c r="BOC11" s="460"/>
      <c r="BOD11" s="460"/>
      <c r="BOE11" s="460"/>
      <c r="BOF11" s="460"/>
      <c r="BOG11" s="460"/>
      <c r="BOH11" s="460"/>
      <c r="BOI11" s="460"/>
      <c r="BOJ11" s="460"/>
      <c r="BOK11" s="460"/>
      <c r="BOL11" s="460"/>
      <c r="BOM11" s="460"/>
      <c r="BON11" s="460"/>
      <c r="BOO11" s="460"/>
      <c r="BOP11" s="460"/>
      <c r="BOQ11" s="460"/>
      <c r="BOR11" s="460"/>
      <c r="BOS11" s="460"/>
      <c r="BOT11" s="460"/>
      <c r="BOU11" s="460"/>
      <c r="BOV11" s="460"/>
      <c r="BOW11" s="460"/>
      <c r="BOX11" s="460"/>
      <c r="BOY11" s="460"/>
      <c r="BOZ11" s="460"/>
      <c r="BPA11" s="460"/>
      <c r="BPB11" s="460"/>
      <c r="BPC11" s="460"/>
      <c r="BPD11" s="460"/>
      <c r="BPE11" s="460"/>
      <c r="BPF11" s="460"/>
      <c r="BPG11" s="460"/>
      <c r="BPH11" s="460"/>
      <c r="BPI11" s="460"/>
      <c r="BPJ11" s="460"/>
      <c r="BPK11" s="460"/>
      <c r="BPL11" s="460"/>
      <c r="BPM11" s="460"/>
      <c r="BPN11" s="460"/>
      <c r="BPO11" s="460"/>
      <c r="BPP11" s="460"/>
      <c r="BPQ11" s="460"/>
      <c r="BPR11" s="460"/>
      <c r="BPS11" s="460"/>
      <c r="BPT11" s="460"/>
      <c r="BPU11" s="460"/>
      <c r="BPV11" s="460"/>
      <c r="BPW11" s="460"/>
      <c r="BPX11" s="460"/>
      <c r="BPY11" s="460"/>
      <c r="BPZ11" s="460"/>
      <c r="BQA11" s="460"/>
      <c r="BQB11" s="460"/>
      <c r="BQC11" s="460"/>
      <c r="BQD11" s="460"/>
      <c r="BQE11" s="460"/>
      <c r="BQF11" s="460"/>
      <c r="BQG11" s="460"/>
      <c r="BQH11" s="460"/>
      <c r="BQI11" s="460"/>
      <c r="BQJ11" s="460"/>
      <c r="BQK11" s="460"/>
      <c r="BQL11" s="460"/>
      <c r="BQM11" s="460"/>
      <c r="BQN11" s="460"/>
      <c r="BQO11" s="460"/>
      <c r="BQP11" s="460"/>
      <c r="BQQ11" s="460"/>
      <c r="BQR11" s="460"/>
      <c r="BQS11" s="460"/>
      <c r="BQT11" s="460"/>
      <c r="BQU11" s="460"/>
      <c r="BQV11" s="460"/>
      <c r="BQW11" s="460"/>
      <c r="BQX11" s="460"/>
      <c r="BQY11" s="460"/>
      <c r="BQZ11" s="460"/>
      <c r="BRA11" s="460"/>
      <c r="BRB11" s="460"/>
      <c r="BRC11" s="460"/>
      <c r="BRD11" s="460"/>
      <c r="BRE11" s="460"/>
      <c r="BRF11" s="460"/>
      <c r="BRG11" s="460"/>
      <c r="BRH11" s="460"/>
      <c r="BRI11" s="460"/>
      <c r="BRJ11" s="460"/>
      <c r="BRK11" s="460"/>
      <c r="BRL11" s="460"/>
      <c r="BRM11" s="460"/>
      <c r="BRN11" s="460"/>
      <c r="BRO11" s="460"/>
      <c r="BRP11" s="460"/>
      <c r="BRQ11" s="460"/>
      <c r="BRR11" s="460"/>
      <c r="BRS11" s="460"/>
      <c r="BRT11" s="460"/>
      <c r="BRU11" s="460"/>
      <c r="BRV11" s="460"/>
      <c r="BRW11" s="460"/>
      <c r="BRX11" s="460"/>
      <c r="BRY11" s="460"/>
      <c r="BRZ11" s="460"/>
      <c r="BSA11" s="460"/>
      <c r="BSB11" s="460"/>
      <c r="BSC11" s="460"/>
      <c r="BSD11" s="460"/>
      <c r="BSE11" s="460"/>
      <c r="BSF11" s="460"/>
      <c r="BSG11" s="460"/>
      <c r="BSH11" s="460"/>
      <c r="BSI11" s="460"/>
      <c r="BSJ11" s="460"/>
      <c r="BSK11" s="460"/>
      <c r="BSL11" s="460"/>
      <c r="BSM11" s="460"/>
      <c r="BSN11" s="460"/>
      <c r="BSO11" s="460"/>
      <c r="BSP11" s="460"/>
      <c r="BSQ11" s="460"/>
      <c r="BSR11" s="460"/>
      <c r="BSS11" s="460"/>
      <c r="BST11" s="460"/>
      <c r="BSU11" s="460"/>
      <c r="BSV11" s="460"/>
      <c r="BSW11" s="460"/>
      <c r="BSX11" s="460"/>
      <c r="BSY11" s="460"/>
      <c r="BSZ11" s="460"/>
      <c r="BTA11" s="460"/>
      <c r="BTB11" s="460"/>
      <c r="BTC11" s="460"/>
      <c r="BTD11" s="460"/>
      <c r="BTE11" s="460"/>
      <c r="BTF11" s="460"/>
      <c r="BTG11" s="460"/>
      <c r="BTH11" s="460"/>
      <c r="BTI11" s="460"/>
      <c r="BTJ11" s="460"/>
      <c r="BTK11" s="460"/>
      <c r="BTL11" s="460"/>
      <c r="BTM11" s="460"/>
      <c r="BTN11" s="460"/>
      <c r="BTO11" s="460"/>
      <c r="BTP11" s="460"/>
      <c r="BTQ11" s="460"/>
      <c r="BTR11" s="460"/>
      <c r="BTS11" s="460"/>
      <c r="BTT11" s="460"/>
      <c r="BTU11" s="460"/>
      <c r="BTV11" s="460"/>
      <c r="BTW11" s="460"/>
      <c r="BTX11" s="460"/>
      <c r="BTY11" s="460"/>
      <c r="BTZ11" s="460"/>
      <c r="BUA11" s="460"/>
      <c r="BUB11" s="460"/>
      <c r="BUC11" s="460"/>
      <c r="BUD11" s="460"/>
      <c r="BUE11" s="460"/>
      <c r="BUF11" s="460"/>
      <c r="BUG11" s="460"/>
      <c r="BUH11" s="460"/>
      <c r="BUI11" s="460"/>
      <c r="BUJ11" s="460"/>
      <c r="BUK11" s="460"/>
      <c r="BUL11" s="460"/>
      <c r="BUM11" s="460"/>
      <c r="BUN11" s="460"/>
      <c r="BUO11" s="460"/>
      <c r="BUP11" s="460"/>
      <c r="BUQ11" s="460"/>
      <c r="BUR11" s="460"/>
      <c r="BUS11" s="460"/>
      <c r="BUT11" s="460"/>
      <c r="BUU11" s="460"/>
      <c r="BUV11" s="460"/>
      <c r="BUW11" s="460"/>
      <c r="BUX11" s="460"/>
      <c r="BUY11" s="460"/>
      <c r="BUZ11" s="460"/>
      <c r="BVA11" s="460"/>
      <c r="BVB11" s="460"/>
      <c r="BVC11" s="460"/>
      <c r="BVD11" s="460"/>
      <c r="BVE11" s="460"/>
      <c r="BVF11" s="460"/>
      <c r="BVG11" s="460"/>
      <c r="BVH11" s="460"/>
      <c r="BVI11" s="460"/>
      <c r="BVJ11" s="460"/>
      <c r="BVK11" s="460"/>
      <c r="BVL11" s="460"/>
      <c r="BVM11" s="460"/>
      <c r="BVN11" s="460"/>
      <c r="BVO11" s="460"/>
      <c r="BVP11" s="460"/>
      <c r="BVQ11" s="460"/>
      <c r="BVR11" s="460"/>
      <c r="BVS11" s="460"/>
      <c r="BVT11" s="460"/>
      <c r="BVU11" s="460"/>
      <c r="BVV11" s="460"/>
      <c r="BVW11" s="460"/>
      <c r="BVX11" s="460"/>
      <c r="BVY11" s="460"/>
      <c r="BVZ11" s="460"/>
      <c r="BWA11" s="460"/>
      <c r="BWB11" s="460"/>
      <c r="BWC11" s="460"/>
      <c r="BWD11" s="460"/>
      <c r="BWE11" s="460"/>
      <c r="BWF11" s="460"/>
      <c r="BWG11" s="460"/>
      <c r="BWH11" s="460"/>
      <c r="BWI11" s="460"/>
      <c r="BWJ11" s="460"/>
      <c r="BWK11" s="460"/>
      <c r="BWL11" s="460"/>
      <c r="BWM11" s="460"/>
      <c r="BWN11" s="460"/>
      <c r="BWO11" s="460"/>
      <c r="BWP11" s="460"/>
      <c r="BWQ11" s="460"/>
      <c r="BWR11" s="460"/>
      <c r="BWS11" s="460"/>
      <c r="BWT11" s="460"/>
      <c r="BWU11" s="460"/>
      <c r="BWV11" s="460"/>
      <c r="BWW11" s="460"/>
      <c r="BWX11" s="460"/>
      <c r="BWY11" s="460"/>
      <c r="BWZ11" s="460"/>
      <c r="BXA11" s="460"/>
      <c r="BXB11" s="460"/>
      <c r="BXC11" s="460"/>
      <c r="BXD11" s="460"/>
      <c r="BXE11" s="460"/>
      <c r="BXF11" s="460"/>
      <c r="BXG11" s="460"/>
      <c r="BXH11" s="460"/>
      <c r="BXI11" s="460"/>
      <c r="BXJ11" s="460"/>
      <c r="BXK11" s="460"/>
      <c r="BXL11" s="460"/>
      <c r="BXM11" s="460"/>
      <c r="BXN11" s="460"/>
      <c r="BXO11" s="460"/>
      <c r="BXP11" s="460"/>
      <c r="BXQ11" s="460"/>
      <c r="BXR11" s="460"/>
      <c r="BXS11" s="460"/>
      <c r="BXT11" s="460"/>
      <c r="BXU11" s="460"/>
      <c r="BXV11" s="460"/>
      <c r="BXW11" s="460"/>
      <c r="BXX11" s="460"/>
      <c r="BXY11" s="460"/>
      <c r="BXZ11" s="460"/>
      <c r="BYA11" s="460"/>
      <c r="BYB11" s="460"/>
      <c r="BYC11" s="460"/>
      <c r="BYD11" s="460"/>
      <c r="BYE11" s="460"/>
      <c r="BYF11" s="460"/>
      <c r="BYG11" s="460"/>
      <c r="BYH11" s="460"/>
      <c r="BYI11" s="460"/>
      <c r="BYJ11" s="460"/>
      <c r="BYK11" s="460"/>
      <c r="BYL11" s="460"/>
      <c r="BYM11" s="460"/>
      <c r="BYN11" s="460"/>
      <c r="BYO11" s="460"/>
      <c r="BYP11" s="460"/>
      <c r="BYQ11" s="460"/>
      <c r="BYR11" s="460"/>
      <c r="BYS11" s="460"/>
      <c r="BYT11" s="460"/>
      <c r="BYU11" s="460"/>
      <c r="BYV11" s="460"/>
      <c r="BYW11" s="460"/>
      <c r="BYX11" s="460"/>
      <c r="BYY11" s="460"/>
      <c r="BYZ11" s="460"/>
      <c r="BZA11" s="460"/>
      <c r="BZB11" s="460"/>
      <c r="BZC11" s="460"/>
      <c r="BZD11" s="460"/>
      <c r="BZE11" s="460"/>
      <c r="BZF11" s="460"/>
      <c r="BZG11" s="460"/>
      <c r="BZH11" s="460"/>
      <c r="BZI11" s="460"/>
      <c r="BZJ11" s="460"/>
      <c r="BZK11" s="460"/>
      <c r="BZL11" s="460"/>
      <c r="BZM11" s="460"/>
      <c r="BZN11" s="460"/>
      <c r="BZO11" s="460"/>
      <c r="BZP11" s="460"/>
      <c r="BZQ11" s="460"/>
      <c r="BZR11" s="460"/>
      <c r="BZS11" s="460"/>
      <c r="BZT11" s="460"/>
      <c r="BZU11" s="460"/>
      <c r="BZV11" s="460"/>
      <c r="BZW11" s="460"/>
      <c r="BZX11" s="460"/>
      <c r="BZY11" s="460"/>
      <c r="BZZ11" s="460"/>
      <c r="CAA11" s="460"/>
      <c r="CAB11" s="460"/>
      <c r="CAC11" s="460"/>
      <c r="CAD11" s="460"/>
      <c r="CAE11" s="460"/>
      <c r="CAF11" s="460"/>
      <c r="CAG11" s="460"/>
      <c r="CAH11" s="460"/>
      <c r="CAI11" s="460"/>
      <c r="CAJ11" s="460"/>
      <c r="CAK11" s="460"/>
      <c r="CAL11" s="460"/>
      <c r="CAM11" s="460"/>
      <c r="CAN11" s="460"/>
      <c r="CAO11" s="460"/>
      <c r="CAP11" s="460"/>
      <c r="CAQ11" s="460"/>
      <c r="CAR11" s="460"/>
      <c r="CAS11" s="460"/>
      <c r="CAT11" s="460"/>
      <c r="CAU11" s="460"/>
      <c r="CAV11" s="460"/>
      <c r="CAW11" s="460"/>
      <c r="CAX11" s="460"/>
      <c r="CAY11" s="460"/>
      <c r="CAZ11" s="460"/>
      <c r="CBA11" s="460"/>
      <c r="CBB11" s="460"/>
      <c r="CBC11" s="460"/>
      <c r="CBD11" s="460"/>
      <c r="CBE11" s="460"/>
      <c r="CBF11" s="460"/>
      <c r="CBG11" s="460"/>
      <c r="CBH11" s="460"/>
      <c r="CBI11" s="460"/>
      <c r="CBJ11" s="460"/>
      <c r="CBK11" s="460"/>
      <c r="CBL11" s="460"/>
      <c r="CBM11" s="460"/>
      <c r="CBN11" s="460"/>
      <c r="CBO11" s="460"/>
      <c r="CBP11" s="460"/>
      <c r="CBQ11" s="460"/>
      <c r="CBR11" s="460"/>
      <c r="CBS11" s="460"/>
      <c r="CBT11" s="460"/>
      <c r="CBU11" s="460"/>
      <c r="CBV11" s="460"/>
      <c r="CBW11" s="460"/>
      <c r="CBX11" s="460"/>
      <c r="CBY11" s="460"/>
      <c r="CBZ11" s="460"/>
      <c r="CCA11" s="460"/>
      <c r="CCB11" s="460"/>
      <c r="CCC11" s="460"/>
      <c r="CCD11" s="460"/>
      <c r="CCE11" s="460"/>
      <c r="CCF11" s="460"/>
      <c r="CCG11" s="460"/>
      <c r="CCH11" s="460"/>
      <c r="CCI11" s="460"/>
      <c r="CCJ11" s="460"/>
      <c r="CCK11" s="460"/>
      <c r="CCL11" s="460"/>
      <c r="CCM11" s="460"/>
      <c r="CCN11" s="460"/>
      <c r="CCO11" s="460"/>
      <c r="CCP11" s="460"/>
      <c r="CCQ11" s="460"/>
      <c r="CCR11" s="460"/>
      <c r="CCS11" s="460"/>
      <c r="CCT11" s="460"/>
      <c r="CCU11" s="460"/>
      <c r="CCV11" s="460"/>
      <c r="CCW11" s="460"/>
      <c r="CCX11" s="460"/>
      <c r="CCY11" s="460"/>
      <c r="CCZ11" s="460"/>
      <c r="CDA11" s="460"/>
      <c r="CDB11" s="460"/>
      <c r="CDC11" s="460"/>
      <c r="CDD11" s="460"/>
      <c r="CDE11" s="460"/>
      <c r="CDF11" s="460"/>
      <c r="CDG11" s="460"/>
      <c r="CDH11" s="460"/>
      <c r="CDI11" s="460"/>
      <c r="CDJ11" s="460"/>
      <c r="CDK11" s="460"/>
      <c r="CDL11" s="460"/>
      <c r="CDM11" s="460"/>
      <c r="CDN11" s="460"/>
      <c r="CDO11" s="460"/>
      <c r="CDP11" s="460"/>
      <c r="CDQ11" s="460"/>
      <c r="CDR11" s="460"/>
      <c r="CDS11" s="460"/>
      <c r="CDT11" s="460"/>
      <c r="CDU11" s="460"/>
      <c r="CDV11" s="460"/>
      <c r="CDW11" s="460"/>
      <c r="CDX11" s="460"/>
      <c r="CDY11" s="460"/>
      <c r="CDZ11" s="460"/>
      <c r="CEA11" s="460"/>
      <c r="CEB11" s="460"/>
      <c r="CEC11" s="460"/>
      <c r="CED11" s="460"/>
      <c r="CEE11" s="460"/>
      <c r="CEF11" s="460"/>
      <c r="CEG11" s="460"/>
      <c r="CEH11" s="460"/>
      <c r="CEI11" s="460"/>
      <c r="CEJ11" s="460"/>
      <c r="CEK11" s="460"/>
      <c r="CEL11" s="460"/>
      <c r="CEM11" s="460"/>
      <c r="CEN11" s="460"/>
      <c r="CEO11" s="460"/>
      <c r="CEP11" s="460"/>
      <c r="CEQ11" s="460"/>
      <c r="CER11" s="460"/>
      <c r="CES11" s="460"/>
      <c r="CET11" s="460"/>
      <c r="CEU11" s="460"/>
      <c r="CEV11" s="460"/>
      <c r="CEW11" s="460"/>
      <c r="CEX11" s="460"/>
      <c r="CEY11" s="460"/>
      <c r="CEZ11" s="460"/>
      <c r="CFA11" s="460"/>
      <c r="CFB11" s="460"/>
      <c r="CFC11" s="460"/>
      <c r="CFD11" s="460"/>
      <c r="CFE11" s="460"/>
      <c r="CFF11" s="460"/>
      <c r="CFG11" s="460"/>
      <c r="CFH11" s="460"/>
      <c r="CFI11" s="460"/>
      <c r="CFJ11" s="460"/>
      <c r="CFK11" s="460"/>
      <c r="CFL11" s="460"/>
      <c r="CFM11" s="460"/>
      <c r="CFN11" s="460"/>
      <c r="CFO11" s="460"/>
      <c r="CFP11" s="460"/>
      <c r="CFQ11" s="460"/>
      <c r="CFR11" s="460"/>
      <c r="CFS11" s="460"/>
      <c r="CFT11" s="460"/>
      <c r="CFU11" s="460"/>
      <c r="CFV11" s="460"/>
      <c r="CFW11" s="460"/>
      <c r="CFX11" s="460"/>
      <c r="CFY11" s="460"/>
      <c r="CFZ11" s="460"/>
      <c r="CGA11" s="460"/>
      <c r="CGB11" s="460"/>
      <c r="CGC11" s="460"/>
      <c r="CGD11" s="460"/>
      <c r="CGE11" s="460"/>
      <c r="CGF11" s="460"/>
      <c r="CGG11" s="460"/>
      <c r="CGH11" s="460"/>
      <c r="CGI11" s="460"/>
      <c r="CGJ11" s="460"/>
      <c r="CGK11" s="460"/>
      <c r="CGL11" s="460"/>
      <c r="CGM11" s="460"/>
      <c r="CGN11" s="460"/>
      <c r="CGO11" s="460"/>
      <c r="CGP11" s="460"/>
      <c r="CGQ11" s="460"/>
      <c r="CGR11" s="460"/>
      <c r="CGS11" s="460"/>
      <c r="CGT11" s="460"/>
      <c r="CGU11" s="460"/>
      <c r="CGV11" s="460"/>
      <c r="CGW11" s="460"/>
      <c r="CGX11" s="460"/>
      <c r="CGY11" s="460"/>
      <c r="CGZ11" s="460"/>
      <c r="CHA11" s="460"/>
      <c r="CHB11" s="460"/>
      <c r="CHC11" s="460"/>
      <c r="CHD11" s="460"/>
      <c r="CHE11" s="460"/>
      <c r="CHF11" s="460"/>
      <c r="CHG11" s="460"/>
      <c r="CHH11" s="460"/>
      <c r="CHI11" s="460"/>
      <c r="CHJ11" s="460"/>
      <c r="CHK11" s="460"/>
      <c r="CHL11" s="460"/>
      <c r="CHM11" s="460"/>
      <c r="CHN11" s="460"/>
      <c r="CHO11" s="460"/>
      <c r="CHP11" s="460"/>
      <c r="CHQ11" s="460"/>
      <c r="CHR11" s="460"/>
      <c r="CHS11" s="460"/>
      <c r="CHT11" s="460"/>
      <c r="CHU11" s="460"/>
      <c r="CHV11" s="460"/>
      <c r="CHW11" s="460"/>
      <c r="CHX11" s="460"/>
      <c r="CHY11" s="460"/>
      <c r="CHZ11" s="460"/>
      <c r="CIA11" s="460"/>
      <c r="CIB11" s="460"/>
      <c r="CIC11" s="460"/>
      <c r="CID11" s="460"/>
      <c r="CIE11" s="460"/>
      <c r="CIF11" s="460"/>
      <c r="CIG11" s="460"/>
      <c r="CIH11" s="460"/>
      <c r="CII11" s="460"/>
      <c r="CIJ11" s="460"/>
      <c r="CIK11" s="460"/>
      <c r="CIL11" s="460"/>
      <c r="CIM11" s="460"/>
      <c r="CIN11" s="460"/>
      <c r="CIO11" s="460"/>
      <c r="CIP11" s="460"/>
      <c r="CIQ11" s="460"/>
      <c r="CIR11" s="460"/>
      <c r="CIS11" s="460"/>
      <c r="CIT11" s="460"/>
      <c r="CIU11" s="460"/>
      <c r="CIV11" s="460"/>
      <c r="CIW11" s="460"/>
      <c r="CIX11" s="460"/>
      <c r="CIY11" s="460"/>
      <c r="CIZ11" s="460"/>
      <c r="CJA11" s="460"/>
      <c r="CJB11" s="460"/>
      <c r="CJC11" s="460"/>
      <c r="CJD11" s="460"/>
      <c r="CJE11" s="460"/>
      <c r="CJF11" s="460"/>
      <c r="CJG11" s="460"/>
      <c r="CJH11" s="460"/>
      <c r="CJI11" s="460"/>
      <c r="CJJ11" s="460"/>
      <c r="CJK11" s="460"/>
      <c r="CJL11" s="460"/>
      <c r="CJM11" s="460"/>
      <c r="CJN11" s="460"/>
      <c r="CJO11" s="460"/>
      <c r="CJP11" s="460"/>
      <c r="CJQ11" s="460"/>
      <c r="CJR11" s="460"/>
      <c r="CJS11" s="460"/>
      <c r="CJT11" s="460"/>
      <c r="CJU11" s="460"/>
      <c r="CJV11" s="460"/>
      <c r="CJW11" s="460"/>
      <c r="CJX11" s="460"/>
      <c r="CJY11" s="460"/>
      <c r="CJZ11" s="460"/>
      <c r="CKA11" s="460"/>
      <c r="CKB11" s="460"/>
      <c r="CKC11" s="460"/>
      <c r="CKD11" s="460"/>
      <c r="CKE11" s="460"/>
      <c r="CKF11" s="460"/>
      <c r="CKG11" s="460"/>
      <c r="CKH11" s="460"/>
      <c r="CKI11" s="460"/>
      <c r="CKJ11" s="460"/>
      <c r="CKK11" s="460"/>
      <c r="CKL11" s="460"/>
      <c r="CKM11" s="460"/>
      <c r="CKN11" s="460"/>
      <c r="CKO11" s="460"/>
      <c r="CKP11" s="460"/>
      <c r="CKQ11" s="460"/>
      <c r="CKR11" s="460"/>
      <c r="CKS11" s="460"/>
      <c r="CKT11" s="460"/>
      <c r="CKU11" s="460"/>
      <c r="CKV11" s="460"/>
      <c r="CKW11" s="460"/>
      <c r="CKX11" s="460"/>
      <c r="CKY11" s="460"/>
      <c r="CKZ11" s="460"/>
      <c r="CLA11" s="460"/>
      <c r="CLB11" s="460"/>
      <c r="CLC11" s="460"/>
      <c r="CLD11" s="460"/>
      <c r="CLE11" s="460"/>
      <c r="CLF11" s="460"/>
      <c r="CLG11" s="460"/>
      <c r="CLH11" s="460"/>
      <c r="CLI11" s="460"/>
      <c r="CLJ11" s="460"/>
      <c r="CLK11" s="460"/>
      <c r="CLL11" s="460"/>
      <c r="CLM11" s="460"/>
      <c r="CLN11" s="460"/>
      <c r="CLO11" s="460"/>
      <c r="CLP11" s="460"/>
      <c r="CLQ11" s="460"/>
      <c r="CLR11" s="460"/>
      <c r="CLS11" s="460"/>
      <c r="CLT11" s="460"/>
      <c r="CLU11" s="460"/>
      <c r="CLV11" s="460"/>
      <c r="CLW11" s="460"/>
      <c r="CLX11" s="460"/>
      <c r="CLY11" s="460"/>
      <c r="CLZ11" s="460"/>
      <c r="CMA11" s="460"/>
      <c r="CMB11" s="460"/>
      <c r="CMC11" s="460"/>
      <c r="CMD11" s="460"/>
      <c r="CME11" s="460"/>
      <c r="CMF11" s="460"/>
      <c r="CMG11" s="460"/>
      <c r="CMH11" s="460"/>
      <c r="CMI11" s="460"/>
      <c r="CMJ11" s="460"/>
      <c r="CMK11" s="460"/>
      <c r="CML11" s="460"/>
      <c r="CMM11" s="460"/>
      <c r="CMN11" s="460"/>
      <c r="CMO11" s="460"/>
      <c r="CMP11" s="460"/>
      <c r="CMQ11" s="460"/>
      <c r="CMR11" s="460"/>
      <c r="CMS11" s="460"/>
      <c r="CMT11" s="460"/>
      <c r="CMU11" s="460"/>
      <c r="CMV11" s="460"/>
      <c r="CMW11" s="460"/>
      <c r="CMX11" s="460"/>
      <c r="CMY11" s="460"/>
      <c r="CMZ11" s="460"/>
      <c r="CNA11" s="460"/>
      <c r="CNB11" s="460"/>
      <c r="CNC11" s="460"/>
      <c r="CND11" s="460"/>
      <c r="CNE11" s="460"/>
      <c r="CNF11" s="460"/>
      <c r="CNG11" s="460"/>
      <c r="CNH11" s="460"/>
      <c r="CNI11" s="460"/>
      <c r="CNJ11" s="460"/>
      <c r="CNK11" s="460"/>
      <c r="CNL11" s="460"/>
      <c r="CNM11" s="460"/>
      <c r="CNN11" s="460"/>
      <c r="CNO11" s="460"/>
      <c r="CNP11" s="460"/>
      <c r="CNQ11" s="460"/>
      <c r="CNR11" s="460"/>
      <c r="CNS11" s="460"/>
      <c r="CNT11" s="460"/>
      <c r="CNU11" s="460"/>
      <c r="CNV11" s="460"/>
      <c r="CNW11" s="460"/>
      <c r="CNX11" s="460"/>
      <c r="CNY11" s="460"/>
      <c r="CNZ11" s="460"/>
      <c r="COA11" s="460"/>
      <c r="COB11" s="460"/>
      <c r="COC11" s="460"/>
      <c r="COD11" s="460"/>
      <c r="COE11" s="460"/>
      <c r="COF11" s="460"/>
      <c r="COG11" s="460"/>
      <c r="COH11" s="460"/>
      <c r="COI11" s="460"/>
      <c r="COJ11" s="460"/>
      <c r="COK11" s="460"/>
      <c r="COL11" s="460"/>
      <c r="COM11" s="460"/>
      <c r="CON11" s="460"/>
      <c r="COO11" s="460"/>
      <c r="COP11" s="460"/>
      <c r="COQ11" s="460"/>
      <c r="COR11" s="460"/>
      <c r="COS11" s="460"/>
      <c r="COT11" s="460"/>
      <c r="COU11" s="460"/>
      <c r="COV11" s="460"/>
      <c r="COW11" s="460"/>
      <c r="COX11" s="460"/>
      <c r="COY11" s="460"/>
      <c r="COZ11" s="460"/>
      <c r="CPA11" s="460"/>
      <c r="CPB11" s="460"/>
      <c r="CPC11" s="460"/>
      <c r="CPD11" s="460"/>
      <c r="CPE11" s="460"/>
      <c r="CPF11" s="460"/>
      <c r="CPG11" s="460"/>
      <c r="CPH11" s="460"/>
      <c r="CPI11" s="460"/>
      <c r="CPJ11" s="460"/>
      <c r="CPK11" s="460"/>
      <c r="CPL11" s="460"/>
      <c r="CPM11" s="460"/>
      <c r="CPN11" s="460"/>
      <c r="CPO11" s="460"/>
      <c r="CPP11" s="460"/>
      <c r="CPQ11" s="460"/>
      <c r="CPR11" s="460"/>
      <c r="CPS11" s="460"/>
      <c r="CPT11" s="460"/>
      <c r="CPU11" s="460"/>
      <c r="CPV11" s="460"/>
      <c r="CPW11" s="460"/>
      <c r="CPX11" s="460"/>
      <c r="CPY11" s="460"/>
      <c r="CPZ11" s="460"/>
      <c r="CQA11" s="460"/>
      <c r="CQB11" s="460"/>
      <c r="CQC11" s="460"/>
      <c r="CQD11" s="460"/>
      <c r="CQE11" s="460"/>
      <c r="CQF11" s="460"/>
      <c r="CQG11" s="460"/>
      <c r="CQH11" s="460"/>
      <c r="CQI11" s="460"/>
      <c r="CQJ11" s="460"/>
      <c r="CQK11" s="460"/>
      <c r="CQL11" s="460"/>
      <c r="CQM11" s="460"/>
      <c r="CQN11" s="460"/>
      <c r="CQO11" s="460"/>
      <c r="CQP11" s="460"/>
      <c r="CQQ11" s="460"/>
      <c r="CQR11" s="460"/>
      <c r="CQS11" s="460"/>
      <c r="CQT11" s="460"/>
      <c r="CQU11" s="460"/>
      <c r="CQV11" s="460"/>
      <c r="CQW11" s="460"/>
      <c r="CQX11" s="460"/>
      <c r="CQY11" s="460"/>
      <c r="CQZ11" s="460"/>
      <c r="CRA11" s="460"/>
      <c r="CRB11" s="460"/>
      <c r="CRC11" s="460"/>
      <c r="CRD11" s="460"/>
      <c r="CRE11" s="460"/>
      <c r="CRF11" s="460"/>
      <c r="CRG11" s="460"/>
      <c r="CRH11" s="460"/>
      <c r="CRI11" s="460"/>
      <c r="CRJ11" s="460"/>
      <c r="CRK11" s="460"/>
      <c r="CRL11" s="460"/>
      <c r="CRM11" s="460"/>
      <c r="CRN11" s="460"/>
      <c r="CRO11" s="460"/>
      <c r="CRP11" s="460"/>
      <c r="CRQ11" s="460"/>
      <c r="CRR11" s="460"/>
      <c r="CRS11" s="460"/>
      <c r="CRT11" s="460"/>
      <c r="CRU11" s="460"/>
      <c r="CRV11" s="460"/>
      <c r="CRW11" s="460"/>
      <c r="CRX11" s="460"/>
      <c r="CRY11" s="460"/>
      <c r="CRZ11" s="460"/>
      <c r="CSA11" s="460"/>
      <c r="CSB11" s="460"/>
      <c r="CSC11" s="460"/>
      <c r="CSD11" s="460"/>
      <c r="CSE11" s="460"/>
      <c r="CSF11" s="460"/>
      <c r="CSG11" s="460"/>
      <c r="CSH11" s="460"/>
      <c r="CSI11" s="460"/>
      <c r="CSJ11" s="460"/>
      <c r="CSK11" s="460"/>
      <c r="CSL11" s="460"/>
      <c r="CSM11" s="460"/>
      <c r="CSN11" s="460"/>
      <c r="CSO11" s="460"/>
      <c r="CSP11" s="460"/>
      <c r="CSQ11" s="460"/>
      <c r="CSR11" s="460"/>
      <c r="CSS11" s="460"/>
      <c r="CST11" s="460"/>
      <c r="CSU11" s="460"/>
      <c r="CSV11" s="460"/>
      <c r="CSW11" s="460"/>
      <c r="CSX11" s="460"/>
      <c r="CSY11" s="460"/>
      <c r="CSZ11" s="460"/>
      <c r="CTA11" s="460"/>
      <c r="CTB11" s="460"/>
      <c r="CTC11" s="460"/>
      <c r="CTD11" s="460"/>
      <c r="CTE11" s="460"/>
      <c r="CTF11" s="460"/>
      <c r="CTG11" s="460"/>
      <c r="CTH11" s="460"/>
      <c r="CTI11" s="460"/>
      <c r="CTJ11" s="460"/>
      <c r="CTK11" s="460"/>
      <c r="CTL11" s="460"/>
      <c r="CTM11" s="460"/>
      <c r="CTN11" s="460"/>
      <c r="CTO11" s="460"/>
      <c r="CTP11" s="460"/>
      <c r="CTQ11" s="460"/>
      <c r="CTR11" s="460"/>
      <c r="CTS11" s="460"/>
      <c r="CTT11" s="460"/>
      <c r="CTU11" s="460"/>
      <c r="CTV11" s="460"/>
      <c r="CTW11" s="460"/>
      <c r="CTX11" s="460"/>
      <c r="CTY11" s="460"/>
      <c r="CTZ11" s="460"/>
      <c r="CUA11" s="460"/>
      <c r="CUB11" s="460"/>
      <c r="CUC11" s="460"/>
      <c r="CUD11" s="460"/>
      <c r="CUE11" s="460"/>
      <c r="CUF11" s="460"/>
      <c r="CUG11" s="460"/>
      <c r="CUH11" s="460"/>
      <c r="CUI11" s="460"/>
      <c r="CUJ11" s="460"/>
      <c r="CUK11" s="460"/>
      <c r="CUL11" s="460"/>
      <c r="CUM11" s="460"/>
      <c r="CUN11" s="460"/>
      <c r="CUO11" s="460"/>
      <c r="CUP11" s="460"/>
      <c r="CUQ11" s="460"/>
      <c r="CUR11" s="460"/>
      <c r="CUS11" s="460"/>
      <c r="CUT11" s="460"/>
      <c r="CUU11" s="460"/>
      <c r="CUV11" s="460"/>
      <c r="CUW11" s="460"/>
      <c r="CUX11" s="460"/>
      <c r="CUY11" s="460"/>
      <c r="CUZ11" s="460"/>
      <c r="CVA11" s="460"/>
      <c r="CVB11" s="460"/>
      <c r="CVC11" s="460"/>
      <c r="CVD11" s="460"/>
      <c r="CVE11" s="460"/>
      <c r="CVF11" s="460"/>
      <c r="CVG11" s="460"/>
      <c r="CVH11" s="460"/>
      <c r="CVI11" s="460"/>
      <c r="CVJ11" s="460"/>
      <c r="CVK11" s="460"/>
      <c r="CVL11" s="460"/>
      <c r="CVM11" s="460"/>
      <c r="CVN11" s="460"/>
      <c r="CVO11" s="460"/>
      <c r="CVP11" s="460"/>
      <c r="CVQ11" s="460"/>
      <c r="CVR11" s="460"/>
      <c r="CVS11" s="460"/>
      <c r="CVT11" s="460"/>
      <c r="CVU11" s="460"/>
      <c r="CVV11" s="460"/>
      <c r="CVW11" s="460"/>
      <c r="CVX11" s="460"/>
      <c r="CVY11" s="460"/>
      <c r="CVZ11" s="460"/>
      <c r="CWA11" s="460"/>
      <c r="CWB11" s="460"/>
      <c r="CWC11" s="460"/>
      <c r="CWD11" s="460"/>
      <c r="CWE11" s="460"/>
      <c r="CWF11" s="460"/>
      <c r="CWG11" s="460"/>
      <c r="CWH11" s="460"/>
      <c r="CWI11" s="460"/>
      <c r="CWJ11" s="460"/>
      <c r="CWK11" s="460"/>
      <c r="CWL11" s="460"/>
      <c r="CWM11" s="460"/>
      <c r="CWN11" s="460"/>
      <c r="CWO11" s="460"/>
      <c r="CWP11" s="460"/>
      <c r="CWQ11" s="460"/>
      <c r="CWR11" s="460"/>
      <c r="CWS11" s="460"/>
      <c r="CWT11" s="460"/>
      <c r="CWU11" s="460"/>
      <c r="CWV11" s="460"/>
      <c r="CWW11" s="460"/>
      <c r="CWX11" s="460"/>
      <c r="CWY11" s="460"/>
      <c r="CWZ11" s="460"/>
      <c r="CXA11" s="460"/>
      <c r="CXB11" s="460"/>
      <c r="CXC11" s="460"/>
      <c r="CXD11" s="460"/>
      <c r="CXE11" s="460"/>
      <c r="CXF11" s="460"/>
      <c r="CXG11" s="460"/>
      <c r="CXH11" s="460"/>
      <c r="CXI11" s="460"/>
      <c r="CXJ11" s="460"/>
      <c r="CXK11" s="460"/>
      <c r="CXL11" s="460"/>
      <c r="CXM11" s="460"/>
      <c r="CXN11" s="460"/>
      <c r="CXO11" s="460"/>
      <c r="CXP11" s="460"/>
      <c r="CXQ11" s="460"/>
      <c r="CXR11" s="460"/>
      <c r="CXS11" s="460"/>
      <c r="CXT11" s="460"/>
      <c r="CXU11" s="460"/>
      <c r="CXV11" s="460"/>
      <c r="CXW11" s="460"/>
      <c r="CXX11" s="460"/>
      <c r="CXY11" s="460"/>
      <c r="CXZ11" s="460"/>
      <c r="CYA11" s="460"/>
      <c r="CYB11" s="460"/>
      <c r="CYC11" s="460"/>
      <c r="CYD11" s="460"/>
      <c r="CYE11" s="460"/>
      <c r="CYF11" s="460"/>
      <c r="CYG11" s="460"/>
      <c r="CYH11" s="460"/>
      <c r="CYI11" s="460"/>
      <c r="CYJ11" s="460"/>
      <c r="CYK11" s="460"/>
      <c r="CYL11" s="460"/>
      <c r="CYM11" s="460"/>
      <c r="CYN11" s="460"/>
      <c r="CYO11" s="460"/>
      <c r="CYP11" s="460"/>
      <c r="CYQ11" s="460"/>
      <c r="CYR11" s="460"/>
      <c r="CYS11" s="460"/>
      <c r="CYT11" s="460"/>
      <c r="CYU11" s="460"/>
      <c r="CYV11" s="460"/>
      <c r="CYW11" s="460"/>
      <c r="CYX11" s="460"/>
      <c r="CYY11" s="460"/>
      <c r="CYZ11" s="460"/>
      <c r="CZA11" s="460"/>
      <c r="CZB11" s="460"/>
      <c r="CZC11" s="460"/>
      <c r="CZD11" s="460"/>
      <c r="CZE11" s="460"/>
      <c r="CZF11" s="460"/>
      <c r="CZG11" s="460"/>
      <c r="CZH11" s="460"/>
      <c r="CZI11" s="460"/>
      <c r="CZJ11" s="460"/>
      <c r="CZK11" s="460"/>
      <c r="CZL11" s="460"/>
      <c r="CZM11" s="460"/>
      <c r="CZN11" s="460"/>
      <c r="CZO11" s="460"/>
      <c r="CZP11" s="460"/>
      <c r="CZQ11" s="460"/>
      <c r="CZR11" s="460"/>
      <c r="CZS11" s="460"/>
      <c r="CZT11" s="460"/>
      <c r="CZU11" s="460"/>
      <c r="CZV11" s="460"/>
      <c r="CZW11" s="460"/>
      <c r="CZX11" s="460"/>
      <c r="CZY11" s="460"/>
      <c r="CZZ11" s="460"/>
      <c r="DAA11" s="460"/>
      <c r="DAB11" s="460"/>
      <c r="DAC11" s="460"/>
      <c r="DAD11" s="460"/>
      <c r="DAE11" s="460"/>
      <c r="DAF11" s="460"/>
      <c r="DAG11" s="460"/>
      <c r="DAH11" s="460"/>
      <c r="DAI11" s="460"/>
      <c r="DAJ11" s="460"/>
      <c r="DAK11" s="460"/>
      <c r="DAL11" s="460"/>
      <c r="DAM11" s="460"/>
      <c r="DAN11" s="460"/>
      <c r="DAO11" s="460"/>
      <c r="DAP11" s="460"/>
      <c r="DAQ11" s="460"/>
      <c r="DAR11" s="460"/>
      <c r="DAS11" s="460"/>
      <c r="DAT11" s="460"/>
      <c r="DAU11" s="460"/>
      <c r="DAV11" s="460"/>
      <c r="DAW11" s="460"/>
      <c r="DAX11" s="460"/>
      <c r="DAY11" s="460"/>
      <c r="DAZ11" s="460"/>
      <c r="DBA11" s="460"/>
      <c r="DBB11" s="460"/>
      <c r="DBC11" s="460"/>
      <c r="DBD11" s="460"/>
      <c r="DBE11" s="460"/>
      <c r="DBF11" s="460"/>
      <c r="DBG11" s="460"/>
      <c r="DBH11" s="460"/>
      <c r="DBI11" s="460"/>
      <c r="DBJ11" s="460"/>
      <c r="DBK11" s="460"/>
      <c r="DBL11" s="460"/>
      <c r="DBM11" s="460"/>
      <c r="DBN11" s="460"/>
      <c r="DBO11" s="460"/>
      <c r="DBP11" s="460"/>
      <c r="DBQ11" s="460"/>
      <c r="DBR11" s="460"/>
      <c r="DBS11" s="460"/>
      <c r="DBT11" s="460"/>
      <c r="DBU11" s="460"/>
      <c r="DBV11" s="460"/>
      <c r="DBW11" s="460"/>
      <c r="DBX11" s="460"/>
      <c r="DBY11" s="460"/>
      <c r="DBZ11" s="460"/>
      <c r="DCA11" s="460"/>
      <c r="DCB11" s="460"/>
      <c r="DCC11" s="460"/>
      <c r="DCD11" s="460"/>
      <c r="DCE11" s="460"/>
      <c r="DCF11" s="460"/>
      <c r="DCG11" s="460"/>
      <c r="DCH11" s="460"/>
      <c r="DCI11" s="460"/>
      <c r="DCJ11" s="460"/>
      <c r="DCK11" s="460"/>
      <c r="DCL11" s="460"/>
      <c r="DCM11" s="460"/>
      <c r="DCN11" s="460"/>
      <c r="DCO11" s="460"/>
      <c r="DCP11" s="460"/>
      <c r="DCQ11" s="460"/>
      <c r="DCR11" s="460"/>
      <c r="DCS11" s="460"/>
      <c r="DCT11" s="460"/>
      <c r="DCU11" s="460"/>
      <c r="DCV11" s="460"/>
      <c r="DCW11" s="460"/>
      <c r="DCX11" s="460"/>
      <c r="DCY11" s="460"/>
      <c r="DCZ11" s="460"/>
      <c r="DDA11" s="460"/>
      <c r="DDB11" s="460"/>
      <c r="DDC11" s="460"/>
      <c r="DDD11" s="460"/>
      <c r="DDE11" s="460"/>
      <c r="DDF11" s="460"/>
      <c r="DDG11" s="460"/>
      <c r="DDH11" s="460"/>
      <c r="DDI11" s="460"/>
      <c r="DDJ11" s="460"/>
      <c r="DDK11" s="460"/>
      <c r="DDL11" s="460"/>
      <c r="DDM11" s="460"/>
      <c r="DDN11" s="460"/>
      <c r="DDO11" s="460"/>
      <c r="DDP11" s="460"/>
      <c r="DDQ11" s="460"/>
      <c r="DDR11" s="460"/>
      <c r="DDS11" s="460"/>
      <c r="DDT11" s="460"/>
      <c r="DDU11" s="460"/>
      <c r="DDV11" s="460"/>
      <c r="DDW11" s="460"/>
      <c r="DDX11" s="460"/>
      <c r="DDY11" s="460"/>
      <c r="DDZ11" s="460"/>
      <c r="DEA11" s="460"/>
      <c r="DEB11" s="460"/>
      <c r="DEC11" s="460"/>
      <c r="DED11" s="460"/>
      <c r="DEE11" s="460"/>
      <c r="DEF11" s="460"/>
      <c r="DEG11" s="460"/>
      <c r="DEH11" s="460"/>
      <c r="DEI11" s="460"/>
      <c r="DEJ11" s="460"/>
      <c r="DEK11" s="460"/>
      <c r="DEL11" s="460"/>
      <c r="DEM11" s="460"/>
      <c r="DEN11" s="460"/>
      <c r="DEO11" s="460"/>
      <c r="DEP11" s="460"/>
      <c r="DEQ11" s="460"/>
      <c r="DER11" s="460"/>
      <c r="DES11" s="460"/>
      <c r="DET11" s="460"/>
      <c r="DEU11" s="460"/>
      <c r="DEV11" s="460"/>
      <c r="DEW11" s="460"/>
      <c r="DEX11" s="460"/>
      <c r="DEY11" s="460"/>
      <c r="DEZ11" s="460"/>
      <c r="DFA11" s="460"/>
      <c r="DFB11" s="460"/>
      <c r="DFC11" s="460"/>
      <c r="DFD11" s="460"/>
      <c r="DFE11" s="460"/>
      <c r="DFF11" s="460"/>
      <c r="DFG11" s="460"/>
      <c r="DFH11" s="460"/>
      <c r="DFI11" s="460"/>
      <c r="DFJ11" s="460"/>
      <c r="DFK11" s="460"/>
      <c r="DFL11" s="460"/>
      <c r="DFM11" s="460"/>
      <c r="DFN11" s="460"/>
      <c r="DFO11" s="460"/>
      <c r="DFP11" s="460"/>
      <c r="DFQ11" s="460"/>
      <c r="DFR11" s="460"/>
      <c r="DFS11" s="460"/>
      <c r="DFT11" s="460"/>
      <c r="DFU11" s="460"/>
      <c r="DFV11" s="460"/>
      <c r="DFW11" s="460"/>
      <c r="DFX11" s="460"/>
      <c r="DFY11" s="460"/>
      <c r="DFZ11" s="460"/>
      <c r="DGA11" s="460"/>
      <c r="DGB11" s="460"/>
      <c r="DGC11" s="460"/>
      <c r="DGD11" s="460"/>
      <c r="DGE11" s="460"/>
      <c r="DGF11" s="460"/>
      <c r="DGG11" s="460"/>
      <c r="DGH11" s="460"/>
      <c r="DGI11" s="460"/>
      <c r="DGJ11" s="460"/>
      <c r="DGK11" s="460"/>
      <c r="DGL11" s="460"/>
      <c r="DGM11" s="460"/>
      <c r="DGN11" s="460"/>
      <c r="DGO11" s="460"/>
      <c r="DGP11" s="460"/>
      <c r="DGQ11" s="460"/>
      <c r="DGR11" s="460"/>
      <c r="DGS11" s="460"/>
      <c r="DGT11" s="460"/>
      <c r="DGU11" s="460"/>
      <c r="DGV11" s="460"/>
      <c r="DGW11" s="460"/>
      <c r="DGX11" s="460"/>
      <c r="DGY11" s="460"/>
      <c r="DGZ11" s="460"/>
      <c r="DHA11" s="460"/>
      <c r="DHB11" s="460"/>
      <c r="DHC11" s="460"/>
      <c r="DHD11" s="460"/>
      <c r="DHE11" s="460"/>
      <c r="DHF11" s="460"/>
      <c r="DHG11" s="460"/>
      <c r="DHH11" s="460"/>
      <c r="DHI11" s="460"/>
      <c r="DHJ11" s="460"/>
      <c r="DHK11" s="460"/>
      <c r="DHL11" s="460"/>
      <c r="DHM11" s="460"/>
      <c r="DHN11" s="460"/>
      <c r="DHO11" s="460"/>
      <c r="DHP11" s="460"/>
      <c r="DHQ11" s="460"/>
      <c r="DHR11" s="460"/>
      <c r="DHS11" s="460"/>
      <c r="DHT11" s="460"/>
      <c r="DHU11" s="460"/>
      <c r="DHV11" s="460"/>
      <c r="DHW11" s="460"/>
      <c r="DHX11" s="460"/>
      <c r="DHY11" s="460"/>
      <c r="DHZ11" s="460"/>
      <c r="DIA11" s="460"/>
      <c r="DIB11" s="460"/>
      <c r="DIC11" s="460"/>
      <c r="DID11" s="460"/>
      <c r="DIE11" s="460"/>
      <c r="DIF11" s="460"/>
      <c r="DIG11" s="460"/>
      <c r="DIH11" s="460"/>
      <c r="DII11" s="460"/>
      <c r="DIJ11" s="460"/>
      <c r="DIK11" s="460"/>
      <c r="DIL11" s="460"/>
      <c r="DIM11" s="460"/>
      <c r="DIN11" s="460"/>
      <c r="DIO11" s="460"/>
      <c r="DIP11" s="460"/>
      <c r="DIQ11" s="460"/>
      <c r="DIR11" s="460"/>
      <c r="DIS11" s="460"/>
      <c r="DIT11" s="460"/>
      <c r="DIU11" s="460"/>
      <c r="DIV11" s="460"/>
      <c r="DIW11" s="460"/>
      <c r="DIX11" s="460"/>
      <c r="DIY11" s="460"/>
      <c r="DIZ11" s="460"/>
      <c r="DJA11" s="460"/>
      <c r="DJB11" s="460"/>
      <c r="DJC11" s="460"/>
      <c r="DJD11" s="460"/>
      <c r="DJE11" s="460"/>
      <c r="DJF11" s="460"/>
      <c r="DJG11" s="460"/>
      <c r="DJH11" s="460"/>
      <c r="DJI11" s="460"/>
      <c r="DJJ11" s="460"/>
      <c r="DJK11" s="460"/>
      <c r="DJL11" s="460"/>
      <c r="DJM11" s="460"/>
      <c r="DJN11" s="460"/>
      <c r="DJO11" s="460"/>
      <c r="DJP11" s="460"/>
      <c r="DJQ11" s="460"/>
      <c r="DJR11" s="460"/>
      <c r="DJS11" s="460"/>
      <c r="DJT11" s="460"/>
      <c r="DJU11" s="460"/>
      <c r="DJV11" s="460"/>
      <c r="DJW11" s="460"/>
      <c r="DJX11" s="460"/>
      <c r="DJY11" s="460"/>
      <c r="DJZ11" s="460"/>
      <c r="DKA11" s="460"/>
      <c r="DKB11" s="460"/>
      <c r="DKC11" s="460"/>
      <c r="DKD11" s="460"/>
      <c r="DKE11" s="460"/>
      <c r="DKF11" s="460"/>
      <c r="DKG11" s="460"/>
      <c r="DKH11" s="460"/>
      <c r="DKI11" s="460"/>
      <c r="DKJ11" s="460"/>
      <c r="DKK11" s="460"/>
      <c r="DKL11" s="460"/>
      <c r="DKM11" s="460"/>
      <c r="DKN11" s="460"/>
      <c r="DKO11" s="460"/>
      <c r="DKP11" s="460"/>
      <c r="DKQ11" s="460"/>
      <c r="DKR11" s="460"/>
      <c r="DKS11" s="460"/>
      <c r="DKT11" s="460"/>
      <c r="DKU11" s="460"/>
      <c r="DKV11" s="460"/>
      <c r="DKW11" s="460"/>
      <c r="DKX11" s="460"/>
      <c r="DKY11" s="460"/>
      <c r="DKZ11" s="460"/>
      <c r="DLA11" s="460"/>
      <c r="DLB11" s="460"/>
      <c r="DLC11" s="460"/>
      <c r="DLD11" s="460"/>
      <c r="DLE11" s="460"/>
      <c r="DLF11" s="460"/>
      <c r="DLG11" s="460"/>
      <c r="DLH11" s="460"/>
      <c r="DLI11" s="460"/>
      <c r="DLJ11" s="460"/>
      <c r="DLK11" s="460"/>
      <c r="DLL11" s="460"/>
      <c r="DLM11" s="460"/>
      <c r="DLN11" s="460"/>
      <c r="DLO11" s="460"/>
      <c r="DLP11" s="460"/>
      <c r="DLQ11" s="460"/>
      <c r="DLR11" s="460"/>
      <c r="DLS11" s="460"/>
      <c r="DLT11" s="460"/>
      <c r="DLU11" s="460"/>
      <c r="DLV11" s="460"/>
      <c r="DLW11" s="460"/>
      <c r="DLX11" s="460"/>
      <c r="DLY11" s="460"/>
      <c r="DLZ11" s="460"/>
      <c r="DMA11" s="460"/>
      <c r="DMB11" s="460"/>
      <c r="DMC11" s="460"/>
      <c r="DMD11" s="460"/>
      <c r="DME11" s="460"/>
      <c r="DMF11" s="460"/>
      <c r="DMG11" s="460"/>
      <c r="DMH11" s="460"/>
      <c r="DMI11" s="460"/>
      <c r="DMJ11" s="460"/>
      <c r="DMK11" s="460"/>
      <c r="DML11" s="460"/>
      <c r="DMM11" s="460"/>
      <c r="DMN11" s="460"/>
      <c r="DMO11" s="460"/>
      <c r="DMP11" s="460"/>
      <c r="DMQ11" s="460"/>
      <c r="DMR11" s="460"/>
      <c r="DMS11" s="460"/>
      <c r="DMT11" s="460"/>
      <c r="DMU11" s="460"/>
      <c r="DMV11" s="460"/>
      <c r="DMW11" s="460"/>
      <c r="DMX11" s="460"/>
      <c r="DMY11" s="460"/>
      <c r="DMZ11" s="460"/>
      <c r="DNA11" s="460"/>
      <c r="DNB11" s="460"/>
      <c r="DNC11" s="460"/>
      <c r="DND11" s="460"/>
      <c r="DNE11" s="460"/>
      <c r="DNF11" s="460"/>
      <c r="DNG11" s="460"/>
      <c r="DNH11" s="460"/>
      <c r="DNI11" s="460"/>
      <c r="DNJ11" s="460"/>
      <c r="DNK11" s="460"/>
      <c r="DNL11" s="460"/>
      <c r="DNM11" s="460"/>
      <c r="DNN11" s="460"/>
      <c r="DNO11" s="460"/>
      <c r="DNP11" s="460"/>
      <c r="DNQ11" s="460"/>
      <c r="DNR11" s="460"/>
      <c r="DNS11" s="460"/>
      <c r="DNT11" s="460"/>
      <c r="DNU11" s="460"/>
      <c r="DNV11" s="460"/>
      <c r="DNW11" s="460"/>
      <c r="DNX11" s="460"/>
      <c r="DNY11" s="460"/>
      <c r="DNZ11" s="460"/>
      <c r="DOA11" s="460"/>
      <c r="DOB11" s="460"/>
      <c r="DOC11" s="460"/>
      <c r="DOD11" s="460"/>
      <c r="DOE11" s="460"/>
      <c r="DOF11" s="460"/>
      <c r="DOG11" s="460"/>
      <c r="DOH11" s="460"/>
      <c r="DOI11" s="460"/>
      <c r="DOJ11" s="460"/>
      <c r="DOK11" s="460"/>
      <c r="DOL11" s="460"/>
      <c r="DOM11" s="460"/>
      <c r="DON11" s="460"/>
      <c r="DOO11" s="460"/>
      <c r="DOP11" s="460"/>
      <c r="DOQ11" s="460"/>
      <c r="DOR11" s="460"/>
      <c r="DOS11" s="460"/>
      <c r="DOT11" s="460"/>
      <c r="DOU11" s="460"/>
      <c r="DOV11" s="460"/>
      <c r="DOW11" s="460"/>
      <c r="DOX11" s="460"/>
      <c r="DOY11" s="460"/>
      <c r="DOZ11" s="460"/>
      <c r="DPA11" s="460"/>
      <c r="DPB11" s="460"/>
      <c r="DPC11" s="460"/>
      <c r="DPD11" s="460"/>
      <c r="DPE11" s="460"/>
      <c r="DPF11" s="460"/>
      <c r="DPG11" s="460"/>
      <c r="DPH11" s="460"/>
      <c r="DPI11" s="460"/>
      <c r="DPJ11" s="460"/>
      <c r="DPK11" s="460"/>
      <c r="DPL11" s="460"/>
      <c r="DPM11" s="460"/>
      <c r="DPN11" s="460"/>
      <c r="DPO11" s="460"/>
      <c r="DPP11" s="460"/>
      <c r="DPQ11" s="460"/>
      <c r="DPR11" s="460"/>
      <c r="DPS11" s="460"/>
      <c r="DPT11" s="460"/>
      <c r="DPU11" s="460"/>
      <c r="DPV11" s="460"/>
      <c r="DPW11" s="460"/>
      <c r="DPX11" s="460"/>
      <c r="DPY11" s="460"/>
      <c r="DPZ11" s="460"/>
      <c r="DQA11" s="460"/>
      <c r="DQB11" s="460"/>
      <c r="DQC11" s="460"/>
      <c r="DQD11" s="460"/>
      <c r="DQE11" s="460"/>
      <c r="DQF11" s="460"/>
      <c r="DQG11" s="460"/>
      <c r="DQH11" s="460"/>
      <c r="DQI11" s="460"/>
      <c r="DQJ11" s="460"/>
      <c r="DQK11" s="460"/>
      <c r="DQL11" s="460"/>
      <c r="DQM11" s="460"/>
      <c r="DQN11" s="460"/>
      <c r="DQO11" s="460"/>
      <c r="DQP11" s="460"/>
      <c r="DQQ11" s="460"/>
      <c r="DQR11" s="460"/>
      <c r="DQS11" s="460"/>
      <c r="DQT11" s="460"/>
      <c r="DQU11" s="460"/>
      <c r="DQV11" s="460"/>
      <c r="DQW11" s="460"/>
      <c r="DQX11" s="460"/>
      <c r="DQY11" s="460"/>
      <c r="DQZ11" s="460"/>
      <c r="DRA11" s="460"/>
      <c r="DRB11" s="460"/>
      <c r="DRC11" s="460"/>
      <c r="DRD11" s="460"/>
      <c r="DRE11" s="460"/>
      <c r="DRF11" s="460"/>
      <c r="DRG11" s="460"/>
      <c r="DRH11" s="460"/>
      <c r="DRI11" s="460"/>
      <c r="DRJ11" s="460"/>
      <c r="DRK11" s="460"/>
      <c r="DRL11" s="460"/>
      <c r="DRM11" s="460"/>
      <c r="DRN11" s="460"/>
      <c r="DRO11" s="460"/>
      <c r="DRP11" s="460"/>
      <c r="DRQ11" s="460"/>
      <c r="DRR11" s="460"/>
      <c r="DRS11" s="460"/>
      <c r="DRT11" s="460"/>
      <c r="DRU11" s="460"/>
      <c r="DRV11" s="460"/>
      <c r="DRW11" s="460"/>
      <c r="DRX11" s="460"/>
      <c r="DRY11" s="460"/>
      <c r="DRZ11" s="460"/>
      <c r="DSA11" s="460"/>
      <c r="DSB11" s="460"/>
      <c r="DSC11" s="460"/>
      <c r="DSD11" s="460"/>
      <c r="DSE11" s="460"/>
      <c r="DSF11" s="460"/>
      <c r="DSG11" s="460"/>
      <c r="DSH11" s="460"/>
      <c r="DSI11" s="460"/>
      <c r="DSJ11" s="460"/>
      <c r="DSK11" s="460"/>
      <c r="DSL11" s="460"/>
      <c r="DSM11" s="460"/>
      <c r="DSN11" s="460"/>
      <c r="DSO11" s="460"/>
      <c r="DSP11" s="460"/>
      <c r="DSQ11" s="460"/>
      <c r="DSR11" s="460"/>
      <c r="DSS11" s="460"/>
      <c r="DST11" s="460"/>
      <c r="DSU11" s="460"/>
      <c r="DSV11" s="460"/>
      <c r="DSW11" s="460"/>
      <c r="DSX11" s="460"/>
      <c r="DSY11" s="460"/>
      <c r="DSZ11" s="460"/>
      <c r="DTA11" s="460"/>
      <c r="DTB11" s="460"/>
      <c r="DTC11" s="460"/>
      <c r="DTD11" s="460"/>
      <c r="DTE11" s="460"/>
      <c r="DTF11" s="460"/>
      <c r="DTG11" s="460"/>
      <c r="DTH11" s="460"/>
      <c r="DTI11" s="460"/>
      <c r="DTJ11" s="460"/>
      <c r="DTK11" s="460"/>
      <c r="DTL11" s="460"/>
      <c r="DTM11" s="460"/>
      <c r="DTN11" s="460"/>
      <c r="DTO11" s="460"/>
      <c r="DTP11" s="460"/>
      <c r="DTQ11" s="460"/>
      <c r="DTR11" s="460"/>
      <c r="DTS11" s="460"/>
      <c r="DTT11" s="460"/>
      <c r="DTU11" s="460"/>
      <c r="DTV11" s="460"/>
      <c r="DTW11" s="460"/>
      <c r="DTX11" s="460"/>
      <c r="DTY11" s="460"/>
      <c r="DTZ11" s="460"/>
      <c r="DUA11" s="460"/>
      <c r="DUB11" s="460"/>
      <c r="DUC11" s="460"/>
      <c r="DUD11" s="460"/>
      <c r="DUE11" s="460"/>
      <c r="DUF11" s="460"/>
      <c r="DUG11" s="460"/>
      <c r="DUH11" s="460"/>
      <c r="DUI11" s="460"/>
      <c r="DUJ11" s="460"/>
      <c r="DUK11" s="460"/>
      <c r="DUL11" s="460"/>
      <c r="DUM11" s="460"/>
      <c r="DUN11" s="460"/>
      <c r="DUO11" s="460"/>
      <c r="DUP11" s="460"/>
      <c r="DUQ11" s="460"/>
      <c r="DUR11" s="460"/>
      <c r="DUS11" s="460"/>
      <c r="DUT11" s="460"/>
      <c r="DUU11" s="460"/>
      <c r="DUV11" s="460"/>
      <c r="DUW11" s="460"/>
      <c r="DUX11" s="460"/>
      <c r="DUY11" s="460"/>
      <c r="DUZ11" s="460"/>
      <c r="DVA11" s="460"/>
      <c r="DVB11" s="460"/>
      <c r="DVC11" s="460"/>
      <c r="DVD11" s="460"/>
      <c r="DVE11" s="460"/>
      <c r="DVF11" s="460"/>
      <c r="DVG11" s="460"/>
      <c r="DVH11" s="460"/>
      <c r="DVI11" s="460"/>
      <c r="DVJ11" s="460"/>
      <c r="DVK11" s="460"/>
      <c r="DVL11" s="460"/>
      <c r="DVM11" s="460"/>
      <c r="DVN11" s="460"/>
      <c r="DVO11" s="460"/>
      <c r="DVP11" s="460"/>
      <c r="DVQ11" s="460"/>
      <c r="DVR11" s="460"/>
      <c r="DVS11" s="460"/>
      <c r="DVT11" s="460"/>
      <c r="DVU11" s="460"/>
      <c r="DVV11" s="460"/>
      <c r="DVW11" s="460"/>
      <c r="DVX11" s="460"/>
      <c r="DVY11" s="460"/>
      <c r="DVZ11" s="460"/>
      <c r="DWA11" s="460"/>
      <c r="DWB11" s="460"/>
      <c r="DWC11" s="460"/>
      <c r="DWD11" s="460"/>
      <c r="DWE11" s="460"/>
      <c r="DWF11" s="460"/>
      <c r="DWG11" s="460"/>
      <c r="DWH11" s="460"/>
      <c r="DWI11" s="460"/>
      <c r="DWJ11" s="460"/>
      <c r="DWK11" s="460"/>
      <c r="DWL11" s="460"/>
      <c r="DWM11" s="460"/>
      <c r="DWN11" s="460"/>
      <c r="DWO11" s="460"/>
      <c r="DWP11" s="460"/>
      <c r="DWQ11" s="460"/>
      <c r="DWR11" s="460"/>
      <c r="DWS11" s="460"/>
      <c r="DWT11" s="460"/>
      <c r="DWU11" s="460"/>
      <c r="DWV11" s="460"/>
      <c r="DWW11" s="460"/>
      <c r="DWX11" s="460"/>
      <c r="DWY11" s="460"/>
      <c r="DWZ11" s="460"/>
      <c r="DXA11" s="460"/>
      <c r="DXB11" s="460"/>
      <c r="DXC11" s="460"/>
      <c r="DXD11" s="460"/>
      <c r="DXE11" s="460"/>
      <c r="DXF11" s="460"/>
      <c r="DXG11" s="460"/>
      <c r="DXH11" s="460"/>
      <c r="DXI11" s="460"/>
      <c r="DXJ11" s="460"/>
      <c r="DXK11" s="460"/>
      <c r="DXL11" s="460"/>
      <c r="DXM11" s="460"/>
      <c r="DXN11" s="460"/>
      <c r="DXO11" s="460"/>
      <c r="DXP11" s="460"/>
      <c r="DXQ11" s="460"/>
      <c r="DXR11" s="460"/>
      <c r="DXS11" s="460"/>
      <c r="DXT11" s="460"/>
      <c r="DXU11" s="460"/>
      <c r="DXV11" s="460"/>
      <c r="DXW11" s="460"/>
      <c r="DXX11" s="460"/>
      <c r="DXY11" s="460"/>
      <c r="DXZ11" s="460"/>
      <c r="DYA11" s="460"/>
      <c r="DYB11" s="460"/>
      <c r="DYC11" s="460"/>
      <c r="DYD11" s="460"/>
      <c r="DYE11" s="460"/>
      <c r="DYF11" s="460"/>
      <c r="DYG11" s="460"/>
      <c r="DYH11" s="460"/>
      <c r="DYI11" s="460"/>
      <c r="DYJ11" s="460"/>
      <c r="DYK11" s="460"/>
      <c r="DYL11" s="460"/>
      <c r="DYM11" s="460"/>
      <c r="DYN11" s="460"/>
      <c r="DYO11" s="460"/>
      <c r="DYP11" s="460"/>
      <c r="DYQ11" s="460"/>
      <c r="DYR11" s="460"/>
      <c r="DYS11" s="460"/>
      <c r="DYT11" s="460"/>
      <c r="DYU11" s="460"/>
      <c r="DYV11" s="460"/>
      <c r="DYW11" s="460"/>
      <c r="DYX11" s="460"/>
      <c r="DYY11" s="460"/>
      <c r="DYZ11" s="460"/>
      <c r="DZA11" s="460"/>
      <c r="DZB11" s="460"/>
      <c r="DZC11" s="460"/>
      <c r="DZD11" s="460"/>
      <c r="DZE11" s="460"/>
      <c r="DZF11" s="460"/>
      <c r="DZG11" s="460"/>
      <c r="DZH11" s="460"/>
      <c r="DZI11" s="460"/>
      <c r="DZJ11" s="460"/>
      <c r="DZK11" s="460"/>
      <c r="DZL11" s="460"/>
      <c r="DZM11" s="460"/>
      <c r="DZN11" s="460"/>
      <c r="DZO11" s="460"/>
      <c r="DZP11" s="460"/>
      <c r="DZQ11" s="460"/>
      <c r="DZR11" s="460"/>
      <c r="DZS11" s="460"/>
      <c r="DZT11" s="460"/>
      <c r="DZU11" s="460"/>
      <c r="DZV11" s="460"/>
      <c r="DZW11" s="460"/>
      <c r="DZX11" s="460"/>
      <c r="DZY11" s="460"/>
      <c r="DZZ11" s="460"/>
      <c r="EAA11" s="460"/>
      <c r="EAB11" s="460"/>
      <c r="EAC11" s="460"/>
      <c r="EAD11" s="460"/>
      <c r="EAE11" s="460"/>
      <c r="EAF11" s="460"/>
      <c r="EAG11" s="460"/>
      <c r="EAH11" s="460"/>
      <c r="EAI11" s="460"/>
      <c r="EAJ11" s="460"/>
      <c r="EAK11" s="460"/>
      <c r="EAL11" s="460"/>
      <c r="EAM11" s="460"/>
      <c r="EAN11" s="460"/>
      <c r="EAO11" s="460"/>
      <c r="EAP11" s="460"/>
      <c r="EAQ11" s="460"/>
      <c r="EAR11" s="460"/>
      <c r="EAS11" s="460"/>
      <c r="EAT11" s="460"/>
      <c r="EAU11" s="460"/>
      <c r="EAV11" s="460"/>
      <c r="EAW11" s="460"/>
      <c r="EAX11" s="460"/>
      <c r="EAY11" s="460"/>
      <c r="EAZ11" s="460"/>
      <c r="EBA11" s="460"/>
      <c r="EBB11" s="460"/>
      <c r="EBC11" s="460"/>
      <c r="EBD11" s="460"/>
      <c r="EBE11" s="460"/>
      <c r="EBF11" s="460"/>
      <c r="EBG11" s="460"/>
      <c r="EBH11" s="460"/>
      <c r="EBI11" s="460"/>
      <c r="EBJ11" s="460"/>
      <c r="EBK11" s="460"/>
      <c r="EBL11" s="460"/>
      <c r="EBM11" s="460"/>
      <c r="EBN11" s="460"/>
      <c r="EBO11" s="460"/>
      <c r="EBP11" s="460"/>
      <c r="EBQ11" s="460"/>
      <c r="EBR11" s="460"/>
      <c r="EBS11" s="460"/>
      <c r="EBT11" s="460"/>
      <c r="EBU11" s="460"/>
      <c r="EBV11" s="460"/>
      <c r="EBW11" s="460"/>
      <c r="EBX11" s="460"/>
      <c r="EBY11" s="460"/>
      <c r="EBZ11" s="460"/>
      <c r="ECA11" s="460"/>
      <c r="ECB11" s="460"/>
      <c r="ECC11" s="460"/>
      <c r="ECD11" s="460"/>
      <c r="ECE11" s="460"/>
      <c r="ECF11" s="460"/>
      <c r="ECG11" s="460"/>
      <c r="ECH11" s="460"/>
      <c r="ECI11" s="460"/>
      <c r="ECJ11" s="460"/>
      <c r="ECK11" s="460"/>
      <c r="ECL11" s="460"/>
      <c r="ECM11" s="460"/>
      <c r="ECN11" s="460"/>
      <c r="ECO11" s="460"/>
      <c r="ECP11" s="460"/>
      <c r="ECQ11" s="460"/>
      <c r="ECR11" s="460"/>
      <c r="ECS11" s="460"/>
      <c r="ECT11" s="460"/>
      <c r="ECU11" s="460"/>
      <c r="ECV11" s="460"/>
      <c r="ECW11" s="460"/>
      <c r="ECX11" s="460"/>
      <c r="ECY11" s="460"/>
      <c r="ECZ11" s="460"/>
      <c r="EDA11" s="460"/>
      <c r="EDB11" s="460"/>
      <c r="EDC11" s="460"/>
      <c r="EDD11" s="460"/>
      <c r="EDE11" s="460"/>
      <c r="EDF11" s="460"/>
      <c r="EDG11" s="460"/>
      <c r="EDH11" s="460"/>
      <c r="EDI11" s="460"/>
      <c r="EDJ11" s="460"/>
      <c r="EDK11" s="460"/>
      <c r="EDL11" s="460"/>
      <c r="EDM11" s="460"/>
      <c r="EDN11" s="460"/>
      <c r="EDO11" s="460"/>
      <c r="EDP11" s="460"/>
      <c r="EDQ11" s="460"/>
      <c r="EDR11" s="460"/>
      <c r="EDS11" s="460"/>
      <c r="EDT11" s="460"/>
      <c r="EDU11" s="460"/>
      <c r="EDV11" s="460"/>
      <c r="EDW11" s="460"/>
      <c r="EDX11" s="460"/>
      <c r="EDY11" s="460"/>
      <c r="EDZ11" s="460"/>
      <c r="EEA11" s="460"/>
      <c r="EEB11" s="460"/>
      <c r="EEC11" s="460"/>
      <c r="EED11" s="460"/>
      <c r="EEE11" s="460"/>
      <c r="EEF11" s="460"/>
      <c r="EEG11" s="460"/>
      <c r="EEH11" s="460"/>
      <c r="EEI11" s="460"/>
      <c r="EEJ11" s="460"/>
      <c r="EEK11" s="460"/>
      <c r="EEL11" s="460"/>
      <c r="EEM11" s="460"/>
      <c r="EEN11" s="460"/>
      <c r="EEO11" s="460"/>
      <c r="EEP11" s="460"/>
      <c r="EEQ11" s="460"/>
      <c r="EER11" s="460"/>
      <c r="EES11" s="460"/>
      <c r="EET11" s="460"/>
      <c r="EEU11" s="460"/>
      <c r="EEV11" s="460"/>
      <c r="EEW11" s="460"/>
      <c r="EEX11" s="460"/>
      <c r="EEY11" s="460"/>
      <c r="EEZ11" s="460"/>
      <c r="EFA11" s="460"/>
      <c r="EFB11" s="460"/>
      <c r="EFC11" s="460"/>
      <c r="EFD11" s="460"/>
      <c r="EFE11" s="460"/>
      <c r="EFF11" s="460"/>
      <c r="EFG11" s="460"/>
      <c r="EFH11" s="460"/>
      <c r="EFI11" s="460"/>
      <c r="EFJ11" s="460"/>
      <c r="EFK11" s="460"/>
      <c r="EFL11" s="460"/>
      <c r="EFM11" s="460"/>
      <c r="EFN11" s="460"/>
      <c r="EFO11" s="460"/>
      <c r="EFP11" s="460"/>
      <c r="EFQ11" s="460"/>
      <c r="EFR11" s="460"/>
      <c r="EFS11" s="460"/>
      <c r="EFT11" s="460"/>
      <c r="EFU11" s="460"/>
      <c r="EFV11" s="460"/>
      <c r="EFW11" s="460"/>
      <c r="EFX11" s="460"/>
      <c r="EFY11" s="460"/>
      <c r="EFZ11" s="460"/>
      <c r="EGA11" s="460"/>
      <c r="EGB11" s="460"/>
      <c r="EGC11" s="460"/>
      <c r="EGD11" s="460"/>
      <c r="EGE11" s="460"/>
      <c r="EGF11" s="460"/>
      <c r="EGG11" s="460"/>
      <c r="EGH11" s="460"/>
      <c r="EGI11" s="460"/>
      <c r="EGJ11" s="460"/>
      <c r="EGK11" s="460"/>
      <c r="EGL11" s="460"/>
      <c r="EGM11" s="460"/>
      <c r="EGN11" s="460"/>
      <c r="EGO11" s="460"/>
      <c r="EGP11" s="460"/>
      <c r="EGQ11" s="460"/>
      <c r="EGR11" s="460"/>
      <c r="EGS11" s="460"/>
      <c r="EGT11" s="460"/>
      <c r="EGU11" s="460"/>
      <c r="EGV11" s="460"/>
      <c r="EGW11" s="460"/>
      <c r="EGX11" s="460"/>
      <c r="EGY11" s="460"/>
      <c r="EGZ11" s="460"/>
      <c r="EHA11" s="460"/>
      <c r="EHB11" s="460"/>
      <c r="EHC11" s="460"/>
      <c r="EHD11" s="460"/>
      <c r="EHE11" s="460"/>
      <c r="EHF11" s="460"/>
      <c r="EHG11" s="460"/>
      <c r="EHH11" s="460"/>
      <c r="EHI11" s="460"/>
      <c r="EHJ11" s="460"/>
      <c r="EHK11" s="460"/>
      <c r="EHL11" s="460"/>
      <c r="EHM11" s="460"/>
      <c r="EHN11" s="460"/>
      <c r="EHO11" s="460"/>
      <c r="EHP11" s="460"/>
      <c r="EHQ11" s="460"/>
      <c r="EHR11" s="460"/>
      <c r="EHS11" s="460"/>
      <c r="EHT11" s="460"/>
      <c r="EHU11" s="460"/>
      <c r="EHV11" s="460"/>
      <c r="EHW11" s="460"/>
      <c r="EHX11" s="460"/>
      <c r="EHY11" s="460"/>
      <c r="EHZ11" s="460"/>
      <c r="EIA11" s="460"/>
      <c r="EIB11" s="460"/>
      <c r="EIC11" s="460"/>
      <c r="EID11" s="460"/>
      <c r="EIE11" s="460"/>
      <c r="EIF11" s="460"/>
      <c r="EIG11" s="460"/>
      <c r="EIH11" s="460"/>
      <c r="EII11" s="460"/>
      <c r="EIJ11" s="460"/>
      <c r="EIK11" s="460"/>
      <c r="EIL11" s="460"/>
      <c r="EIM11" s="460"/>
      <c r="EIN11" s="460"/>
      <c r="EIO11" s="460"/>
      <c r="EIP11" s="460"/>
      <c r="EIQ11" s="460"/>
      <c r="EIR11" s="460"/>
      <c r="EIS11" s="460"/>
      <c r="EIT11" s="460"/>
      <c r="EIU11" s="460"/>
      <c r="EIV11" s="460"/>
      <c r="EIW11" s="460"/>
      <c r="EIX11" s="460"/>
      <c r="EIY11" s="460"/>
      <c r="EIZ11" s="460"/>
      <c r="EJA11" s="460"/>
      <c r="EJB11" s="460"/>
      <c r="EJC11" s="460"/>
      <c r="EJD11" s="460"/>
      <c r="EJE11" s="460"/>
      <c r="EJF11" s="460"/>
      <c r="EJG11" s="460"/>
      <c r="EJH11" s="460"/>
      <c r="EJI11" s="460"/>
      <c r="EJJ11" s="460"/>
      <c r="EJK11" s="460"/>
      <c r="EJL11" s="460"/>
      <c r="EJM11" s="460"/>
      <c r="EJN11" s="460"/>
      <c r="EJO11" s="460"/>
      <c r="EJP11" s="460"/>
      <c r="EJQ11" s="460"/>
      <c r="EJR11" s="460"/>
      <c r="EJS11" s="460"/>
      <c r="EJT11" s="460"/>
      <c r="EJU11" s="460"/>
      <c r="EJV11" s="460"/>
      <c r="EJW11" s="460"/>
      <c r="EJX11" s="460"/>
      <c r="EJY11" s="460"/>
      <c r="EJZ11" s="460"/>
      <c r="EKA11" s="460"/>
      <c r="EKB11" s="460"/>
      <c r="EKC11" s="460"/>
      <c r="EKD11" s="460"/>
      <c r="EKE11" s="460"/>
      <c r="EKF11" s="460"/>
      <c r="EKG11" s="460"/>
      <c r="EKH11" s="460"/>
      <c r="EKI11" s="460"/>
      <c r="EKJ11" s="460"/>
      <c r="EKK11" s="460"/>
      <c r="EKL11" s="460"/>
      <c r="EKM11" s="460"/>
      <c r="EKN11" s="460"/>
      <c r="EKO11" s="460"/>
      <c r="EKP11" s="460"/>
      <c r="EKQ11" s="460"/>
      <c r="EKR11" s="460"/>
      <c r="EKS11" s="460"/>
      <c r="EKT11" s="460"/>
      <c r="EKU11" s="460"/>
      <c r="EKV11" s="460"/>
      <c r="EKW11" s="460"/>
      <c r="EKX11" s="460"/>
      <c r="EKY11" s="460"/>
      <c r="EKZ11" s="460"/>
      <c r="ELA11" s="460"/>
      <c r="ELB11" s="460"/>
      <c r="ELC11" s="460"/>
      <c r="ELD11" s="460"/>
      <c r="ELE11" s="460"/>
      <c r="ELF11" s="460"/>
      <c r="ELG11" s="460"/>
      <c r="ELH11" s="460"/>
      <c r="ELI11" s="460"/>
      <c r="ELJ11" s="460"/>
      <c r="ELK11" s="460"/>
      <c r="ELL11" s="460"/>
      <c r="ELM11" s="460"/>
      <c r="ELN11" s="460"/>
      <c r="ELO11" s="460"/>
      <c r="ELP11" s="460"/>
      <c r="ELQ11" s="460"/>
      <c r="ELR11" s="460"/>
      <c r="ELS11" s="460"/>
      <c r="ELT11" s="460"/>
      <c r="ELU11" s="460"/>
      <c r="ELV11" s="460"/>
      <c r="ELW11" s="460"/>
      <c r="ELX11" s="460"/>
      <c r="ELY11" s="460"/>
      <c r="ELZ11" s="460"/>
      <c r="EMA11" s="460"/>
      <c r="EMB11" s="460"/>
      <c r="EMC11" s="460"/>
      <c r="EMD11" s="460"/>
      <c r="EME11" s="460"/>
      <c r="EMF11" s="460"/>
      <c r="EMG11" s="460"/>
      <c r="EMH11" s="460"/>
      <c r="EMI11" s="460"/>
      <c r="EMJ11" s="460"/>
      <c r="EMK11" s="460"/>
      <c r="EML11" s="460"/>
      <c r="EMM11" s="460"/>
      <c r="EMN11" s="460"/>
      <c r="EMO11" s="460"/>
      <c r="EMP11" s="460"/>
      <c r="EMQ11" s="460"/>
      <c r="EMR11" s="460"/>
      <c r="EMS11" s="460"/>
      <c r="EMT11" s="460"/>
      <c r="EMU11" s="460"/>
      <c r="EMV11" s="460"/>
      <c r="EMW11" s="460"/>
      <c r="EMX11" s="460"/>
      <c r="EMY11" s="460"/>
      <c r="EMZ11" s="460"/>
      <c r="ENA11" s="460"/>
      <c r="ENB11" s="460"/>
      <c r="ENC11" s="460"/>
      <c r="END11" s="460"/>
      <c r="ENE11" s="460"/>
      <c r="ENF11" s="460"/>
      <c r="ENG11" s="460"/>
      <c r="ENH11" s="460"/>
      <c r="ENI11" s="460"/>
      <c r="ENJ11" s="460"/>
      <c r="ENK11" s="460"/>
      <c r="ENL11" s="460"/>
      <c r="ENM11" s="460"/>
      <c r="ENN11" s="460"/>
      <c r="ENO11" s="460"/>
      <c r="ENP11" s="460"/>
      <c r="ENQ11" s="460"/>
      <c r="ENR11" s="460"/>
      <c r="ENS11" s="460"/>
      <c r="ENT11" s="460"/>
      <c r="ENU11" s="460"/>
      <c r="ENV11" s="460"/>
      <c r="ENW11" s="460"/>
      <c r="ENX11" s="460"/>
      <c r="ENY11" s="460"/>
      <c r="ENZ11" s="460"/>
      <c r="EOA11" s="460"/>
      <c r="EOB11" s="460"/>
      <c r="EOC11" s="460"/>
      <c r="EOD11" s="460"/>
      <c r="EOE11" s="460"/>
      <c r="EOF11" s="460"/>
      <c r="EOG11" s="460"/>
      <c r="EOH11" s="460"/>
      <c r="EOI11" s="460"/>
      <c r="EOJ11" s="460"/>
      <c r="EOK11" s="460"/>
      <c r="EOL11" s="460"/>
      <c r="EOM11" s="460"/>
      <c r="EON11" s="460"/>
      <c r="EOO11" s="460"/>
      <c r="EOP11" s="460"/>
      <c r="EOQ11" s="460"/>
      <c r="EOR11" s="460"/>
      <c r="EOS11" s="460"/>
      <c r="EOT11" s="460"/>
      <c r="EOU11" s="460"/>
      <c r="EOV11" s="460"/>
      <c r="EOW11" s="460"/>
      <c r="EOX11" s="460"/>
      <c r="EOY11" s="460"/>
      <c r="EOZ11" s="460"/>
      <c r="EPA11" s="460"/>
      <c r="EPB11" s="460"/>
      <c r="EPC11" s="460"/>
      <c r="EPD11" s="460"/>
      <c r="EPE11" s="460"/>
      <c r="EPF11" s="460"/>
      <c r="EPG11" s="460"/>
      <c r="EPH11" s="460"/>
      <c r="EPI11" s="460"/>
      <c r="EPJ11" s="460"/>
      <c r="EPK11" s="460"/>
      <c r="EPL11" s="460"/>
      <c r="EPM11" s="460"/>
      <c r="EPN11" s="460"/>
      <c r="EPO11" s="460"/>
      <c r="EPP11" s="460"/>
      <c r="EPQ11" s="460"/>
      <c r="EPR11" s="460"/>
      <c r="EPS11" s="460"/>
      <c r="EPT11" s="460"/>
      <c r="EPU11" s="460"/>
      <c r="EPV11" s="460"/>
      <c r="EPW11" s="460"/>
      <c r="EPX11" s="460"/>
      <c r="EPY11" s="460"/>
      <c r="EPZ11" s="460"/>
      <c r="EQA11" s="460"/>
      <c r="EQB11" s="460"/>
      <c r="EQC11" s="460"/>
      <c r="EQD11" s="460"/>
      <c r="EQE11" s="460"/>
      <c r="EQF11" s="460"/>
      <c r="EQG11" s="460"/>
      <c r="EQH11" s="460"/>
      <c r="EQI11" s="460"/>
      <c r="EQJ11" s="460"/>
      <c r="EQK11" s="460"/>
      <c r="EQL11" s="460"/>
      <c r="EQM11" s="460"/>
      <c r="EQN11" s="460"/>
      <c r="EQO11" s="460"/>
      <c r="EQP11" s="460"/>
      <c r="EQQ11" s="460"/>
      <c r="EQR11" s="460"/>
      <c r="EQS11" s="460"/>
      <c r="EQT11" s="460"/>
      <c r="EQU11" s="460"/>
      <c r="EQV11" s="460"/>
      <c r="EQW11" s="460"/>
      <c r="EQX11" s="460"/>
      <c r="EQY11" s="460"/>
      <c r="EQZ11" s="460"/>
      <c r="ERA11" s="460"/>
      <c r="ERB11" s="460"/>
      <c r="ERC11" s="460"/>
      <c r="ERD11" s="460"/>
      <c r="ERE11" s="460"/>
      <c r="ERF11" s="460"/>
      <c r="ERG11" s="460"/>
      <c r="ERH11" s="460"/>
      <c r="ERI11" s="460"/>
      <c r="ERJ11" s="460"/>
      <c r="ERK11" s="460"/>
      <c r="ERL11" s="460"/>
      <c r="ERM11" s="460"/>
      <c r="ERN11" s="460"/>
      <c r="ERO11" s="460"/>
      <c r="ERP11" s="460"/>
      <c r="ERQ11" s="460"/>
      <c r="ERR11" s="460"/>
      <c r="ERS11" s="460"/>
      <c r="ERT11" s="460"/>
      <c r="ERU11" s="460"/>
      <c r="ERV11" s="460"/>
      <c r="ERW11" s="460"/>
      <c r="ERX11" s="460"/>
      <c r="ERY11" s="460"/>
      <c r="ERZ11" s="460"/>
      <c r="ESA11" s="460"/>
      <c r="ESB11" s="460"/>
      <c r="ESC11" s="460"/>
      <c r="ESD11" s="460"/>
      <c r="ESE11" s="460"/>
      <c r="ESF11" s="460"/>
      <c r="ESG11" s="460"/>
      <c r="ESH11" s="460"/>
      <c r="ESI11" s="460"/>
      <c r="ESJ11" s="460"/>
      <c r="ESK11" s="460"/>
      <c r="ESL11" s="460"/>
      <c r="ESM11" s="460"/>
      <c r="ESN11" s="460"/>
      <c r="ESO11" s="460"/>
      <c r="ESP11" s="460"/>
      <c r="ESQ11" s="460"/>
      <c r="ESR11" s="460"/>
      <c r="ESS11" s="460"/>
      <c r="EST11" s="460"/>
      <c r="ESU11" s="460"/>
      <c r="ESV11" s="460"/>
      <c r="ESW11" s="460"/>
      <c r="ESX11" s="460"/>
      <c r="ESY11" s="460"/>
      <c r="ESZ11" s="460"/>
      <c r="ETA11" s="460"/>
      <c r="ETB11" s="460"/>
      <c r="ETC11" s="460"/>
      <c r="ETD11" s="460"/>
      <c r="ETE11" s="460"/>
      <c r="ETF11" s="460"/>
      <c r="ETG11" s="460"/>
      <c r="ETH11" s="460"/>
      <c r="ETI11" s="460"/>
      <c r="ETJ11" s="460"/>
      <c r="ETK11" s="460"/>
      <c r="ETL11" s="460"/>
      <c r="ETM11" s="460"/>
      <c r="ETN11" s="460"/>
      <c r="ETO11" s="460"/>
      <c r="ETP11" s="460"/>
      <c r="ETQ11" s="460"/>
      <c r="ETR11" s="460"/>
      <c r="ETS11" s="460"/>
      <c r="ETT11" s="460"/>
      <c r="ETU11" s="460"/>
      <c r="ETV11" s="460"/>
      <c r="ETW11" s="460"/>
      <c r="ETX11" s="460"/>
      <c r="ETY11" s="460"/>
      <c r="ETZ11" s="460"/>
      <c r="EUA11" s="460"/>
      <c r="EUB11" s="460"/>
      <c r="EUC11" s="460"/>
      <c r="EUD11" s="460"/>
      <c r="EUE11" s="460"/>
      <c r="EUF11" s="460"/>
      <c r="EUG11" s="460"/>
      <c r="EUH11" s="460"/>
      <c r="EUI11" s="460"/>
      <c r="EUJ11" s="460"/>
      <c r="EUK11" s="460"/>
      <c r="EUL11" s="460"/>
      <c r="EUM11" s="460"/>
      <c r="EUN11" s="460"/>
      <c r="EUO11" s="460"/>
      <c r="EUP11" s="460"/>
      <c r="EUQ11" s="460"/>
      <c r="EUR11" s="460"/>
      <c r="EUS11" s="460"/>
      <c r="EUT11" s="460"/>
      <c r="EUU11" s="460"/>
      <c r="EUV11" s="460"/>
      <c r="EUW11" s="460"/>
      <c r="EUX11" s="460"/>
      <c r="EUY11" s="460"/>
      <c r="EUZ11" s="460"/>
      <c r="EVA11" s="460"/>
      <c r="EVB11" s="460"/>
      <c r="EVC11" s="460"/>
      <c r="EVD11" s="460"/>
      <c r="EVE11" s="460"/>
      <c r="EVF11" s="460"/>
      <c r="EVG11" s="460"/>
      <c r="EVH11" s="460"/>
      <c r="EVI11" s="460"/>
      <c r="EVJ11" s="460"/>
      <c r="EVK11" s="460"/>
      <c r="EVL11" s="460"/>
      <c r="EVM11" s="460"/>
      <c r="EVN11" s="460"/>
      <c r="EVO11" s="460"/>
      <c r="EVP11" s="460"/>
      <c r="EVQ11" s="460"/>
      <c r="EVR11" s="460"/>
      <c r="EVS11" s="460"/>
      <c r="EVT11" s="460"/>
      <c r="EVU11" s="460"/>
      <c r="EVV11" s="460"/>
      <c r="EVW11" s="460"/>
      <c r="EVX11" s="460"/>
      <c r="EVY11" s="460"/>
      <c r="EVZ11" s="460"/>
      <c r="EWA11" s="460"/>
      <c r="EWB11" s="460"/>
      <c r="EWC11" s="460"/>
      <c r="EWD11" s="460"/>
      <c r="EWE11" s="460"/>
      <c r="EWF11" s="460"/>
      <c r="EWG11" s="460"/>
      <c r="EWH11" s="460"/>
      <c r="EWI11" s="460"/>
      <c r="EWJ11" s="460"/>
      <c r="EWK11" s="460"/>
      <c r="EWL11" s="460"/>
      <c r="EWM11" s="460"/>
      <c r="EWN11" s="460"/>
      <c r="EWO11" s="460"/>
      <c r="EWP11" s="460"/>
      <c r="EWQ11" s="460"/>
      <c r="EWR11" s="460"/>
      <c r="EWS11" s="460"/>
      <c r="EWT11" s="460"/>
      <c r="EWU11" s="460"/>
      <c r="EWV11" s="460"/>
      <c r="EWW11" s="460"/>
      <c r="EWX11" s="460"/>
      <c r="EWY11" s="460"/>
      <c r="EWZ11" s="460"/>
      <c r="EXA11" s="460"/>
      <c r="EXB11" s="460"/>
      <c r="EXC11" s="460"/>
      <c r="EXD11" s="460"/>
      <c r="EXE11" s="460"/>
      <c r="EXF11" s="460"/>
      <c r="EXG11" s="460"/>
      <c r="EXH11" s="460"/>
      <c r="EXI11" s="460"/>
      <c r="EXJ11" s="460"/>
      <c r="EXK11" s="460"/>
      <c r="EXL11" s="460"/>
      <c r="EXM11" s="460"/>
      <c r="EXN11" s="460"/>
      <c r="EXO11" s="460"/>
      <c r="EXP11" s="460"/>
      <c r="EXQ11" s="460"/>
      <c r="EXR11" s="460"/>
      <c r="EXS11" s="460"/>
      <c r="EXT11" s="460"/>
      <c r="EXU11" s="460"/>
      <c r="EXV11" s="460"/>
      <c r="EXW11" s="460"/>
      <c r="EXX11" s="460"/>
      <c r="EXY11" s="460"/>
      <c r="EXZ11" s="460"/>
      <c r="EYA11" s="460"/>
      <c r="EYB11" s="460"/>
      <c r="EYC11" s="460"/>
      <c r="EYD11" s="460"/>
      <c r="EYE11" s="460"/>
      <c r="EYF11" s="460"/>
      <c r="EYG11" s="460"/>
      <c r="EYH11" s="460"/>
      <c r="EYI11" s="460"/>
      <c r="EYJ11" s="460"/>
      <c r="EYK11" s="460"/>
      <c r="EYL11" s="460"/>
      <c r="EYM11" s="460"/>
      <c r="EYN11" s="460"/>
      <c r="EYO11" s="460"/>
      <c r="EYP11" s="460"/>
      <c r="EYQ11" s="460"/>
      <c r="EYR11" s="460"/>
      <c r="EYS11" s="460"/>
      <c r="EYT11" s="460"/>
      <c r="EYU11" s="460"/>
      <c r="EYV11" s="460"/>
      <c r="EYW11" s="460"/>
      <c r="EYX11" s="460"/>
      <c r="EYY11" s="460"/>
      <c r="EYZ11" s="460"/>
      <c r="EZA11" s="460"/>
      <c r="EZB11" s="460"/>
      <c r="EZC11" s="460"/>
      <c r="EZD11" s="460"/>
      <c r="EZE11" s="460"/>
      <c r="EZF11" s="460"/>
      <c r="EZG11" s="460"/>
      <c r="EZH11" s="460"/>
      <c r="EZI11" s="460"/>
      <c r="EZJ11" s="460"/>
      <c r="EZK11" s="460"/>
      <c r="EZL11" s="460"/>
      <c r="EZM11" s="460"/>
      <c r="EZN11" s="460"/>
      <c r="EZO11" s="460"/>
      <c r="EZP11" s="460"/>
      <c r="EZQ11" s="460"/>
      <c r="EZR11" s="460"/>
      <c r="EZS11" s="460"/>
      <c r="EZT11" s="460"/>
      <c r="EZU11" s="460"/>
      <c r="EZV11" s="460"/>
      <c r="EZW11" s="460"/>
      <c r="EZX11" s="460"/>
      <c r="EZY11" s="460"/>
      <c r="EZZ11" s="460"/>
      <c r="FAA11" s="460"/>
      <c r="FAB11" s="460"/>
      <c r="FAC11" s="460"/>
      <c r="FAD11" s="460"/>
      <c r="FAE11" s="460"/>
      <c r="FAF11" s="460"/>
      <c r="FAG11" s="460"/>
      <c r="FAH11" s="460"/>
      <c r="FAI11" s="460"/>
      <c r="FAJ11" s="460"/>
      <c r="FAK11" s="460"/>
      <c r="FAL11" s="460"/>
      <c r="FAM11" s="460"/>
      <c r="FAN11" s="460"/>
      <c r="FAO11" s="460"/>
      <c r="FAP11" s="460"/>
      <c r="FAQ11" s="460"/>
      <c r="FAR11" s="460"/>
      <c r="FAS11" s="460"/>
      <c r="FAT11" s="460"/>
      <c r="FAU11" s="460"/>
      <c r="FAV11" s="460"/>
      <c r="FAW11" s="460"/>
      <c r="FAX11" s="460"/>
      <c r="FAY11" s="460"/>
      <c r="FAZ11" s="460"/>
      <c r="FBA11" s="460"/>
      <c r="FBB11" s="460"/>
      <c r="FBC11" s="460"/>
      <c r="FBD11" s="460"/>
      <c r="FBE11" s="460"/>
      <c r="FBF11" s="460"/>
      <c r="FBG11" s="460"/>
      <c r="FBH11" s="460"/>
      <c r="FBI11" s="460"/>
      <c r="FBJ11" s="460"/>
      <c r="FBK11" s="460"/>
      <c r="FBL11" s="460"/>
      <c r="FBM11" s="460"/>
      <c r="FBN11" s="460"/>
      <c r="FBO11" s="460"/>
      <c r="FBP11" s="460"/>
      <c r="FBQ11" s="460"/>
      <c r="FBR11" s="460"/>
      <c r="FBS11" s="460"/>
      <c r="FBT11" s="460"/>
      <c r="FBU11" s="460"/>
      <c r="FBV11" s="460"/>
      <c r="FBW11" s="460"/>
      <c r="FBX11" s="460"/>
      <c r="FBY11" s="460"/>
      <c r="FBZ11" s="460"/>
      <c r="FCA11" s="460"/>
      <c r="FCB11" s="460"/>
      <c r="FCC11" s="460"/>
      <c r="FCD11" s="460"/>
      <c r="FCE11" s="460"/>
      <c r="FCF11" s="460"/>
      <c r="FCG11" s="460"/>
      <c r="FCH11" s="460"/>
      <c r="FCI11" s="460"/>
      <c r="FCJ11" s="460"/>
      <c r="FCK11" s="460"/>
      <c r="FCL11" s="460"/>
      <c r="FCM11" s="460"/>
      <c r="FCN11" s="460"/>
      <c r="FCO11" s="460"/>
      <c r="FCP11" s="460"/>
      <c r="FCQ11" s="460"/>
      <c r="FCR11" s="460"/>
      <c r="FCS11" s="460"/>
      <c r="FCT11" s="460"/>
      <c r="FCU11" s="460"/>
      <c r="FCV11" s="460"/>
      <c r="FCW11" s="460"/>
      <c r="FCX11" s="460"/>
      <c r="FCY11" s="460"/>
      <c r="FCZ11" s="460"/>
      <c r="FDA11" s="460"/>
      <c r="FDB11" s="460"/>
      <c r="FDC11" s="460"/>
      <c r="FDD11" s="460"/>
      <c r="FDE11" s="460"/>
      <c r="FDF11" s="460"/>
      <c r="FDG11" s="460"/>
      <c r="FDH11" s="460"/>
      <c r="FDI11" s="460"/>
      <c r="FDJ11" s="460"/>
      <c r="FDK11" s="460"/>
      <c r="FDL11" s="460"/>
      <c r="FDM11" s="460"/>
      <c r="FDN11" s="460"/>
      <c r="FDO11" s="460"/>
      <c r="FDP11" s="460"/>
      <c r="FDQ11" s="460"/>
      <c r="FDR11" s="460"/>
      <c r="FDS11" s="460"/>
      <c r="FDT11" s="460"/>
      <c r="FDU11" s="460"/>
      <c r="FDV11" s="460"/>
      <c r="FDW11" s="460"/>
      <c r="FDX11" s="460"/>
      <c r="FDY11" s="460"/>
      <c r="FDZ11" s="460"/>
      <c r="FEA11" s="460"/>
      <c r="FEB11" s="460"/>
      <c r="FEC11" s="460"/>
      <c r="FED11" s="460"/>
      <c r="FEE11" s="460"/>
      <c r="FEF11" s="460"/>
      <c r="FEG11" s="460"/>
      <c r="FEH11" s="460"/>
      <c r="FEI11" s="460"/>
      <c r="FEJ11" s="460"/>
      <c r="FEK11" s="460"/>
      <c r="FEL11" s="460"/>
      <c r="FEM11" s="460"/>
      <c r="FEN11" s="460"/>
      <c r="FEO11" s="460"/>
      <c r="FEP11" s="460"/>
      <c r="FEQ11" s="460"/>
      <c r="FER11" s="460"/>
      <c r="FES11" s="460"/>
      <c r="FET11" s="460"/>
      <c r="FEU11" s="460"/>
      <c r="FEV11" s="460"/>
      <c r="FEW11" s="460"/>
      <c r="FEX11" s="460"/>
      <c r="FEY11" s="460"/>
      <c r="FEZ11" s="460"/>
      <c r="FFA11" s="460"/>
      <c r="FFB11" s="460"/>
      <c r="FFC11" s="460"/>
      <c r="FFD11" s="460"/>
      <c r="FFE11" s="460"/>
      <c r="FFF11" s="460"/>
      <c r="FFG11" s="460"/>
      <c r="FFH11" s="460"/>
      <c r="FFI11" s="460"/>
      <c r="FFJ11" s="460"/>
      <c r="FFK11" s="460"/>
      <c r="FFL11" s="460"/>
      <c r="FFM11" s="460"/>
      <c r="FFN11" s="460"/>
      <c r="FFO11" s="460"/>
      <c r="FFP11" s="460"/>
      <c r="FFQ11" s="460"/>
      <c r="FFR11" s="460"/>
      <c r="FFS11" s="460"/>
      <c r="FFT11" s="460"/>
      <c r="FFU11" s="460"/>
      <c r="FFV11" s="460"/>
      <c r="FFW11" s="460"/>
      <c r="FFX11" s="460"/>
      <c r="FFY11" s="460"/>
      <c r="FFZ11" s="460"/>
      <c r="FGA11" s="460"/>
      <c r="FGB11" s="460"/>
      <c r="FGC11" s="460"/>
      <c r="FGD11" s="460"/>
      <c r="FGE11" s="460"/>
      <c r="FGF11" s="460"/>
      <c r="FGG11" s="460"/>
      <c r="FGH11" s="460"/>
      <c r="FGI11" s="460"/>
      <c r="FGJ11" s="460"/>
      <c r="FGK11" s="460"/>
      <c r="FGL11" s="460"/>
      <c r="FGM11" s="460"/>
      <c r="FGN11" s="460"/>
      <c r="FGO11" s="460"/>
      <c r="FGP11" s="460"/>
      <c r="FGQ11" s="460"/>
      <c r="FGR11" s="460"/>
      <c r="FGS11" s="460"/>
      <c r="FGT11" s="460"/>
      <c r="FGU11" s="460"/>
      <c r="FGV11" s="460"/>
      <c r="FGW11" s="460"/>
      <c r="FGX11" s="460"/>
      <c r="FGY11" s="460"/>
      <c r="FGZ11" s="460"/>
      <c r="FHA11" s="460"/>
      <c r="FHB11" s="460"/>
      <c r="FHC11" s="460"/>
      <c r="FHD11" s="460"/>
      <c r="FHE11" s="460"/>
      <c r="FHF11" s="460"/>
      <c r="FHG11" s="460"/>
      <c r="FHH11" s="460"/>
      <c r="FHI11" s="460"/>
      <c r="FHJ11" s="460"/>
      <c r="FHK11" s="460"/>
      <c r="FHL11" s="460"/>
      <c r="FHM11" s="460"/>
      <c r="FHN11" s="460"/>
      <c r="FHO11" s="460"/>
      <c r="FHP11" s="460"/>
      <c r="FHQ11" s="460"/>
      <c r="FHR11" s="460"/>
      <c r="FHS11" s="460"/>
      <c r="FHT11" s="460"/>
      <c r="FHU11" s="460"/>
      <c r="FHV11" s="460"/>
      <c r="FHW11" s="460"/>
      <c r="FHX11" s="460"/>
      <c r="FHY11" s="460"/>
      <c r="FHZ11" s="460"/>
      <c r="FIA11" s="460"/>
      <c r="FIB11" s="460"/>
      <c r="FIC11" s="460"/>
      <c r="FID11" s="460"/>
      <c r="FIE11" s="460"/>
      <c r="FIF11" s="460"/>
      <c r="FIG11" s="460"/>
      <c r="FIH11" s="460"/>
      <c r="FII11" s="460"/>
      <c r="FIJ11" s="460"/>
      <c r="FIK11" s="460"/>
      <c r="FIL11" s="460"/>
      <c r="FIM11" s="460"/>
      <c r="FIN11" s="460"/>
      <c r="FIO11" s="460"/>
      <c r="FIP11" s="460"/>
      <c r="FIQ11" s="460"/>
      <c r="FIR11" s="460"/>
      <c r="FIS11" s="460"/>
      <c r="FIT11" s="460"/>
      <c r="FIU11" s="460"/>
      <c r="FIV11" s="460"/>
      <c r="FIW11" s="460"/>
      <c r="FIX11" s="460"/>
      <c r="FIY11" s="460"/>
      <c r="FIZ11" s="460"/>
      <c r="FJA11" s="460"/>
      <c r="FJB11" s="460"/>
      <c r="FJC11" s="460"/>
      <c r="FJD11" s="460"/>
      <c r="FJE11" s="460"/>
      <c r="FJF11" s="460"/>
      <c r="FJG11" s="460"/>
      <c r="FJH11" s="460"/>
      <c r="FJI11" s="460"/>
      <c r="FJJ11" s="460"/>
      <c r="FJK11" s="460"/>
      <c r="FJL11" s="460"/>
      <c r="FJM11" s="460"/>
      <c r="FJN11" s="460"/>
      <c r="FJO11" s="460"/>
      <c r="FJP11" s="460"/>
      <c r="FJQ11" s="460"/>
      <c r="FJR11" s="460"/>
      <c r="FJS11" s="460"/>
      <c r="FJT11" s="460"/>
      <c r="FJU11" s="460"/>
      <c r="FJV11" s="460"/>
      <c r="FJW11" s="460"/>
      <c r="FJX11" s="460"/>
      <c r="FJY11" s="460"/>
      <c r="FJZ11" s="460"/>
      <c r="FKA11" s="460"/>
      <c r="FKB11" s="460"/>
      <c r="FKC11" s="460"/>
      <c r="FKD11" s="460"/>
      <c r="FKE11" s="460"/>
      <c r="FKF11" s="460"/>
      <c r="FKG11" s="460"/>
      <c r="FKH11" s="460"/>
      <c r="FKI11" s="460"/>
      <c r="FKJ11" s="460"/>
      <c r="FKK11" s="460"/>
      <c r="FKL11" s="460"/>
      <c r="FKM11" s="460"/>
      <c r="FKN11" s="460"/>
      <c r="FKO11" s="460"/>
      <c r="FKP11" s="460"/>
      <c r="FKQ11" s="460"/>
      <c r="FKR11" s="460"/>
      <c r="FKS11" s="460"/>
      <c r="FKT11" s="460"/>
      <c r="FKU11" s="460"/>
      <c r="FKV11" s="460"/>
      <c r="FKW11" s="460"/>
      <c r="FKX11" s="460"/>
      <c r="FKY11" s="460"/>
      <c r="FKZ11" s="460"/>
      <c r="FLA11" s="460"/>
      <c r="FLB11" s="460"/>
      <c r="FLC11" s="460"/>
      <c r="FLD11" s="460"/>
      <c r="FLE11" s="460"/>
      <c r="FLF11" s="460"/>
      <c r="FLG11" s="460"/>
      <c r="FLH11" s="460"/>
      <c r="FLI11" s="460"/>
      <c r="FLJ11" s="460"/>
      <c r="FLK11" s="460"/>
      <c r="FLL11" s="460"/>
      <c r="FLM11" s="460"/>
      <c r="FLN11" s="460"/>
      <c r="FLO11" s="460"/>
      <c r="FLP11" s="460"/>
      <c r="FLQ11" s="460"/>
      <c r="FLR11" s="460"/>
      <c r="FLS11" s="460"/>
      <c r="FLT11" s="460"/>
      <c r="FLU11" s="460"/>
      <c r="FLV11" s="460"/>
      <c r="FLW11" s="460"/>
      <c r="FLX11" s="460"/>
      <c r="FLY11" s="460"/>
      <c r="FLZ11" s="460"/>
      <c r="FMA11" s="460"/>
      <c r="FMB11" s="460"/>
      <c r="FMC11" s="460"/>
      <c r="FMD11" s="460"/>
      <c r="FME11" s="460"/>
      <c r="FMF11" s="460"/>
      <c r="FMG11" s="460"/>
      <c r="FMH11" s="460"/>
      <c r="FMI11" s="460"/>
      <c r="FMJ11" s="460"/>
      <c r="FMK11" s="460"/>
      <c r="FML11" s="460"/>
      <c r="FMM11" s="460"/>
      <c r="FMN11" s="460"/>
      <c r="FMO11" s="460"/>
      <c r="FMP11" s="460"/>
      <c r="FMQ11" s="460"/>
      <c r="FMR11" s="460"/>
      <c r="FMS11" s="460"/>
      <c r="FMT11" s="460"/>
      <c r="FMU11" s="460"/>
      <c r="FMV11" s="460"/>
      <c r="FMW11" s="460"/>
      <c r="FMX11" s="460"/>
      <c r="FMY11" s="460"/>
      <c r="FMZ11" s="460"/>
      <c r="FNA11" s="460"/>
      <c r="FNB11" s="460"/>
      <c r="FNC11" s="460"/>
      <c r="FND11" s="460"/>
      <c r="FNE11" s="460"/>
      <c r="FNF11" s="460"/>
      <c r="FNG11" s="460"/>
      <c r="FNH11" s="460"/>
      <c r="FNI11" s="460"/>
      <c r="FNJ11" s="460"/>
      <c r="FNK11" s="460"/>
      <c r="FNL11" s="460"/>
      <c r="FNM11" s="460"/>
      <c r="FNN11" s="460"/>
      <c r="FNO11" s="460"/>
      <c r="FNP11" s="460"/>
      <c r="FNQ11" s="460"/>
      <c r="FNR11" s="460"/>
      <c r="FNS11" s="460"/>
      <c r="FNT11" s="460"/>
      <c r="FNU11" s="460"/>
      <c r="FNV11" s="460"/>
      <c r="FNW11" s="460"/>
      <c r="FNX11" s="460"/>
      <c r="FNY11" s="460"/>
      <c r="FNZ11" s="460"/>
      <c r="FOA11" s="460"/>
      <c r="FOB11" s="460"/>
      <c r="FOC11" s="460"/>
      <c r="FOD11" s="460"/>
      <c r="FOE11" s="460"/>
      <c r="FOF11" s="460"/>
      <c r="FOG11" s="460"/>
      <c r="FOH11" s="460"/>
      <c r="FOI11" s="460"/>
      <c r="FOJ11" s="460"/>
      <c r="FOK11" s="460"/>
      <c r="FOL11" s="460"/>
      <c r="FOM11" s="460"/>
      <c r="FON11" s="460"/>
      <c r="FOO11" s="460"/>
      <c r="FOP11" s="460"/>
      <c r="FOQ11" s="460"/>
      <c r="FOR11" s="460"/>
      <c r="FOS11" s="460"/>
      <c r="FOT11" s="460"/>
      <c r="FOU11" s="460"/>
      <c r="FOV11" s="460"/>
      <c r="FOW11" s="460"/>
      <c r="FOX11" s="460"/>
      <c r="FOY11" s="460"/>
      <c r="FOZ11" s="460"/>
      <c r="FPA11" s="460"/>
      <c r="FPB11" s="460"/>
      <c r="FPC11" s="460"/>
      <c r="FPD11" s="460"/>
      <c r="FPE11" s="460"/>
      <c r="FPF11" s="460"/>
      <c r="FPG11" s="460"/>
      <c r="FPH11" s="460"/>
      <c r="FPI11" s="460"/>
      <c r="FPJ11" s="460"/>
      <c r="FPK11" s="460"/>
      <c r="FPL11" s="460"/>
      <c r="FPM11" s="460"/>
      <c r="FPN11" s="460"/>
      <c r="FPO11" s="460"/>
      <c r="FPP11" s="460"/>
      <c r="FPQ11" s="460"/>
      <c r="FPR11" s="460"/>
      <c r="FPS11" s="460"/>
      <c r="FPT11" s="460"/>
      <c r="FPU11" s="460"/>
      <c r="FPV11" s="460"/>
      <c r="FPW11" s="460"/>
      <c r="FPX11" s="460"/>
      <c r="FPY11" s="460"/>
      <c r="FPZ11" s="460"/>
      <c r="FQA11" s="460"/>
      <c r="FQB11" s="460"/>
      <c r="FQC11" s="460"/>
      <c r="FQD11" s="460"/>
      <c r="FQE11" s="460"/>
      <c r="FQF11" s="460"/>
      <c r="FQG11" s="460"/>
      <c r="FQH11" s="460"/>
      <c r="FQI11" s="460"/>
      <c r="FQJ11" s="460"/>
      <c r="FQK11" s="460"/>
      <c r="FQL11" s="460"/>
      <c r="FQM11" s="460"/>
      <c r="FQN11" s="460"/>
      <c r="FQO11" s="460"/>
      <c r="FQP11" s="460"/>
      <c r="FQQ11" s="460"/>
      <c r="FQR11" s="460"/>
      <c r="FQS11" s="460"/>
      <c r="FQT11" s="460"/>
      <c r="FQU11" s="460"/>
      <c r="FQV11" s="460"/>
      <c r="FQW11" s="460"/>
      <c r="FQX11" s="460"/>
      <c r="FQY11" s="460"/>
      <c r="FQZ11" s="460"/>
      <c r="FRA11" s="460"/>
      <c r="FRB11" s="460"/>
      <c r="FRC11" s="460"/>
      <c r="FRD11" s="460"/>
      <c r="FRE11" s="460"/>
      <c r="FRF11" s="460"/>
      <c r="FRG11" s="460"/>
      <c r="FRH11" s="460"/>
      <c r="FRI11" s="460"/>
      <c r="FRJ11" s="460"/>
      <c r="FRK11" s="460"/>
      <c r="FRL11" s="460"/>
      <c r="FRM11" s="460"/>
      <c r="FRN11" s="460"/>
      <c r="FRO11" s="460"/>
      <c r="FRP11" s="460"/>
      <c r="FRQ11" s="460"/>
      <c r="FRR11" s="460"/>
      <c r="FRS11" s="460"/>
      <c r="FRT11" s="460"/>
      <c r="FRU11" s="460"/>
      <c r="FRV11" s="460"/>
      <c r="FRW11" s="460"/>
      <c r="FRX11" s="460"/>
      <c r="FRY11" s="460"/>
      <c r="FRZ11" s="460"/>
      <c r="FSA11" s="460"/>
      <c r="FSB11" s="460"/>
      <c r="FSC11" s="460"/>
      <c r="FSD11" s="460"/>
      <c r="FSE11" s="460"/>
      <c r="FSF11" s="460"/>
      <c r="FSG11" s="460"/>
      <c r="FSH11" s="460"/>
      <c r="FSI11" s="460"/>
      <c r="FSJ11" s="460"/>
      <c r="FSK11" s="460"/>
      <c r="FSL11" s="460"/>
      <c r="FSM11" s="460"/>
      <c r="FSN11" s="460"/>
      <c r="FSO11" s="460"/>
      <c r="FSP11" s="460"/>
      <c r="FSQ11" s="460"/>
      <c r="FSR11" s="460"/>
      <c r="FSS11" s="460"/>
      <c r="FST11" s="460"/>
      <c r="FSU11" s="460"/>
      <c r="FSV11" s="460"/>
      <c r="FSW11" s="460"/>
      <c r="FSX11" s="460"/>
      <c r="FSY11" s="460"/>
      <c r="FSZ11" s="460"/>
      <c r="FTA11" s="460"/>
      <c r="FTB11" s="460"/>
      <c r="FTC11" s="460"/>
      <c r="FTD11" s="460"/>
      <c r="FTE11" s="460"/>
      <c r="FTF11" s="460"/>
      <c r="FTG11" s="460"/>
      <c r="FTH11" s="460"/>
      <c r="FTI11" s="460"/>
      <c r="FTJ11" s="460"/>
      <c r="FTK11" s="460"/>
      <c r="FTL11" s="460"/>
      <c r="FTM11" s="460"/>
      <c r="FTN11" s="460"/>
      <c r="FTO11" s="460"/>
      <c r="FTP11" s="460"/>
      <c r="FTQ11" s="460"/>
      <c r="FTR11" s="460"/>
      <c r="FTS11" s="460"/>
      <c r="FTT11" s="460"/>
      <c r="FTU11" s="460"/>
      <c r="FTV11" s="460"/>
      <c r="FTW11" s="460"/>
      <c r="FTX11" s="460"/>
      <c r="FTY11" s="460"/>
      <c r="FTZ11" s="460"/>
      <c r="FUA11" s="460"/>
      <c r="FUB11" s="460"/>
      <c r="FUC11" s="460"/>
      <c r="FUD11" s="460"/>
      <c r="FUE11" s="460"/>
      <c r="FUF11" s="460"/>
      <c r="FUG11" s="460"/>
      <c r="FUH11" s="460"/>
      <c r="FUI11" s="460"/>
      <c r="FUJ11" s="460"/>
      <c r="FUK11" s="460"/>
      <c r="FUL11" s="460"/>
      <c r="FUM11" s="460"/>
      <c r="FUN11" s="460"/>
      <c r="FUO11" s="460"/>
      <c r="FUP11" s="460"/>
      <c r="FUQ11" s="460"/>
      <c r="FUR11" s="460"/>
      <c r="FUS11" s="460"/>
      <c r="FUT11" s="460"/>
      <c r="FUU11" s="460"/>
      <c r="FUV11" s="460"/>
      <c r="FUW11" s="460"/>
      <c r="FUX11" s="460"/>
      <c r="FUY11" s="460"/>
      <c r="FUZ11" s="460"/>
      <c r="FVA11" s="460"/>
      <c r="FVB11" s="460"/>
      <c r="FVC11" s="460"/>
      <c r="FVD11" s="460"/>
      <c r="FVE11" s="460"/>
      <c r="FVF11" s="460"/>
      <c r="FVG11" s="460"/>
      <c r="FVH11" s="460"/>
      <c r="FVI11" s="460"/>
      <c r="FVJ11" s="460"/>
      <c r="FVK11" s="460"/>
      <c r="FVL11" s="460"/>
      <c r="FVM11" s="460"/>
      <c r="FVN11" s="460"/>
      <c r="FVO11" s="460"/>
      <c r="FVP11" s="460"/>
      <c r="FVQ11" s="460"/>
      <c r="FVR11" s="460"/>
      <c r="FVS11" s="460"/>
      <c r="FVT11" s="460"/>
      <c r="FVU11" s="460"/>
      <c r="FVV11" s="460"/>
      <c r="FVW11" s="460"/>
      <c r="FVX11" s="460"/>
      <c r="FVY11" s="460"/>
      <c r="FVZ11" s="460"/>
      <c r="FWA11" s="460"/>
      <c r="FWB11" s="460"/>
      <c r="FWC11" s="460"/>
      <c r="FWD11" s="460"/>
      <c r="FWE11" s="460"/>
      <c r="FWF11" s="460"/>
      <c r="FWG11" s="460"/>
      <c r="FWH11" s="460"/>
      <c r="FWI11" s="460"/>
      <c r="FWJ11" s="460"/>
      <c r="FWK11" s="460"/>
      <c r="FWL11" s="460"/>
      <c r="FWM11" s="460"/>
      <c r="FWN11" s="460"/>
      <c r="FWO11" s="460"/>
      <c r="FWP11" s="460"/>
      <c r="FWQ11" s="460"/>
      <c r="FWR11" s="460"/>
      <c r="FWS11" s="460"/>
      <c r="FWT11" s="460"/>
      <c r="FWU11" s="460"/>
      <c r="FWV11" s="460"/>
      <c r="FWW11" s="460"/>
      <c r="FWX11" s="460"/>
      <c r="FWY11" s="460"/>
      <c r="FWZ11" s="460"/>
      <c r="FXA11" s="460"/>
      <c r="FXB11" s="460"/>
      <c r="FXC11" s="460"/>
      <c r="FXD11" s="460"/>
      <c r="FXE11" s="460"/>
      <c r="FXF11" s="460"/>
      <c r="FXG11" s="460"/>
      <c r="FXH11" s="460"/>
      <c r="FXI11" s="460"/>
      <c r="FXJ11" s="460"/>
      <c r="FXK11" s="460"/>
      <c r="FXL11" s="460"/>
      <c r="FXM11" s="460"/>
      <c r="FXN11" s="460"/>
      <c r="FXO11" s="460"/>
      <c r="FXP11" s="460"/>
      <c r="FXQ11" s="460"/>
      <c r="FXR11" s="460"/>
      <c r="FXS11" s="460"/>
      <c r="FXT11" s="460"/>
      <c r="FXU11" s="460"/>
      <c r="FXV11" s="460"/>
      <c r="FXW11" s="460"/>
      <c r="FXX11" s="460"/>
      <c r="FXY11" s="460"/>
      <c r="FXZ11" s="460"/>
      <c r="FYA11" s="460"/>
      <c r="FYB11" s="460"/>
      <c r="FYC11" s="460"/>
      <c r="FYD11" s="460"/>
      <c r="FYE11" s="460"/>
      <c r="FYF11" s="460"/>
      <c r="FYG11" s="460"/>
      <c r="FYH11" s="460"/>
      <c r="FYI11" s="460"/>
      <c r="FYJ11" s="460"/>
      <c r="FYK11" s="460"/>
      <c r="FYL11" s="460"/>
      <c r="FYM11" s="460"/>
      <c r="FYN11" s="460"/>
      <c r="FYO11" s="460"/>
      <c r="FYP11" s="460"/>
      <c r="FYQ11" s="460"/>
      <c r="FYR11" s="460"/>
      <c r="FYS11" s="460"/>
      <c r="FYT11" s="460"/>
      <c r="FYU11" s="460"/>
      <c r="FYV11" s="460"/>
      <c r="FYW11" s="460"/>
      <c r="FYX11" s="460"/>
      <c r="FYY11" s="460"/>
      <c r="FYZ11" s="460"/>
      <c r="FZA11" s="460"/>
      <c r="FZB11" s="460"/>
      <c r="FZC11" s="460"/>
      <c r="FZD11" s="460"/>
      <c r="FZE11" s="460"/>
      <c r="FZF11" s="460"/>
      <c r="FZG11" s="460"/>
      <c r="FZH11" s="460"/>
      <c r="FZI11" s="460"/>
      <c r="FZJ11" s="460"/>
      <c r="FZK11" s="460"/>
      <c r="FZL11" s="460"/>
      <c r="FZM11" s="460"/>
      <c r="FZN11" s="460"/>
      <c r="FZO11" s="460"/>
      <c r="FZP11" s="460"/>
      <c r="FZQ11" s="460"/>
      <c r="FZR11" s="460"/>
      <c r="FZS11" s="460"/>
      <c r="FZT11" s="460"/>
      <c r="FZU11" s="460"/>
      <c r="FZV11" s="460"/>
      <c r="FZW11" s="460"/>
      <c r="FZX11" s="460"/>
      <c r="FZY11" s="460"/>
      <c r="FZZ11" s="460"/>
      <c r="GAA11" s="460"/>
      <c r="GAB11" s="460"/>
      <c r="GAC11" s="460"/>
      <c r="GAD11" s="460"/>
      <c r="GAE11" s="460"/>
      <c r="GAF11" s="460"/>
      <c r="GAG11" s="460"/>
      <c r="GAH11" s="460"/>
      <c r="GAI11" s="460"/>
      <c r="GAJ11" s="460"/>
      <c r="GAK11" s="460"/>
      <c r="GAL11" s="460"/>
      <c r="GAM11" s="460"/>
      <c r="GAN11" s="460"/>
      <c r="GAO11" s="460"/>
      <c r="GAP11" s="460"/>
      <c r="GAQ11" s="460"/>
      <c r="GAR11" s="460"/>
      <c r="GAS11" s="460"/>
      <c r="GAT11" s="460"/>
      <c r="GAU11" s="460"/>
      <c r="GAV11" s="460"/>
      <c r="GAW11" s="460"/>
      <c r="GAX11" s="460"/>
      <c r="GAY11" s="460"/>
      <c r="GAZ11" s="460"/>
      <c r="GBA11" s="460"/>
      <c r="GBB11" s="460"/>
      <c r="GBC11" s="460"/>
      <c r="GBD11" s="460"/>
      <c r="GBE11" s="460"/>
      <c r="GBF11" s="460"/>
      <c r="GBG11" s="460"/>
      <c r="GBH11" s="460"/>
      <c r="GBI11" s="460"/>
      <c r="GBJ11" s="460"/>
      <c r="GBK11" s="460"/>
      <c r="GBL11" s="460"/>
      <c r="GBM11" s="460"/>
      <c r="GBN11" s="460"/>
      <c r="GBO11" s="460"/>
      <c r="GBP11" s="460"/>
      <c r="GBQ11" s="460"/>
      <c r="GBR11" s="460"/>
      <c r="GBS11" s="460"/>
      <c r="GBT11" s="460"/>
      <c r="GBU11" s="460"/>
      <c r="GBV11" s="460"/>
      <c r="GBW11" s="460"/>
      <c r="GBX11" s="460"/>
      <c r="GBY11" s="460"/>
      <c r="GBZ11" s="460"/>
      <c r="GCA11" s="460"/>
      <c r="GCB11" s="460"/>
      <c r="GCC11" s="460"/>
      <c r="GCD11" s="460"/>
      <c r="GCE11" s="460"/>
      <c r="GCF11" s="460"/>
      <c r="GCG11" s="460"/>
      <c r="GCH11" s="460"/>
      <c r="GCI11" s="460"/>
      <c r="GCJ11" s="460"/>
      <c r="GCK11" s="460"/>
      <c r="GCL11" s="460"/>
      <c r="GCM11" s="460"/>
      <c r="GCN11" s="460"/>
      <c r="GCO11" s="460"/>
      <c r="GCP11" s="460"/>
      <c r="GCQ11" s="460"/>
      <c r="GCR11" s="460"/>
      <c r="GCS11" s="460"/>
      <c r="GCT11" s="460"/>
      <c r="GCU11" s="460"/>
      <c r="GCV11" s="460"/>
      <c r="GCW11" s="460"/>
      <c r="GCX11" s="460"/>
      <c r="GCY11" s="460"/>
      <c r="GCZ11" s="460"/>
      <c r="GDA11" s="460"/>
      <c r="GDB11" s="460"/>
      <c r="GDC11" s="460"/>
      <c r="GDD11" s="460"/>
      <c r="GDE11" s="460"/>
      <c r="GDF11" s="460"/>
      <c r="GDG11" s="460"/>
      <c r="GDH11" s="460"/>
      <c r="GDI11" s="460"/>
      <c r="GDJ11" s="460"/>
      <c r="GDK11" s="460"/>
      <c r="GDL11" s="460"/>
      <c r="GDM11" s="460"/>
      <c r="GDN11" s="460"/>
      <c r="GDO11" s="460"/>
      <c r="GDP11" s="460"/>
      <c r="GDQ11" s="460"/>
      <c r="GDR11" s="460"/>
      <c r="GDS11" s="460"/>
      <c r="GDT11" s="460"/>
      <c r="GDU11" s="460"/>
      <c r="GDV11" s="460"/>
      <c r="GDW11" s="460"/>
      <c r="GDX11" s="460"/>
      <c r="GDY11" s="460"/>
      <c r="GDZ11" s="460"/>
      <c r="GEA11" s="460"/>
      <c r="GEB11" s="460"/>
      <c r="GEC11" s="460"/>
      <c r="GED11" s="460"/>
      <c r="GEE11" s="460"/>
      <c r="GEF11" s="460"/>
      <c r="GEG11" s="460"/>
      <c r="GEH11" s="460"/>
      <c r="GEI11" s="460"/>
      <c r="GEJ11" s="460"/>
      <c r="GEK11" s="460"/>
      <c r="GEL11" s="460"/>
      <c r="GEM11" s="460"/>
      <c r="GEN11" s="460"/>
      <c r="GEO11" s="460"/>
      <c r="GEP11" s="460"/>
      <c r="GEQ11" s="460"/>
      <c r="GER11" s="460"/>
      <c r="GES11" s="460"/>
      <c r="GET11" s="460"/>
      <c r="GEU11" s="460"/>
      <c r="GEV11" s="460"/>
      <c r="GEW11" s="460"/>
      <c r="GEX11" s="460"/>
      <c r="GEY11" s="460"/>
      <c r="GEZ11" s="460"/>
      <c r="GFA11" s="460"/>
      <c r="GFB11" s="460"/>
      <c r="GFC11" s="460"/>
      <c r="GFD11" s="460"/>
      <c r="GFE11" s="460"/>
      <c r="GFF11" s="460"/>
      <c r="GFG11" s="460"/>
      <c r="GFH11" s="460"/>
      <c r="GFI11" s="460"/>
      <c r="GFJ11" s="460"/>
      <c r="GFK11" s="460"/>
      <c r="GFL11" s="460"/>
      <c r="GFM11" s="460"/>
      <c r="GFN11" s="460"/>
      <c r="GFO11" s="460"/>
      <c r="GFP11" s="460"/>
      <c r="GFQ11" s="460"/>
      <c r="GFR11" s="460"/>
      <c r="GFS11" s="460"/>
      <c r="GFT11" s="460"/>
      <c r="GFU11" s="460"/>
      <c r="GFV11" s="460"/>
      <c r="GFW11" s="460"/>
      <c r="GFX11" s="460"/>
      <c r="GFY11" s="460"/>
      <c r="GFZ11" s="460"/>
      <c r="GGA11" s="460"/>
      <c r="GGB11" s="460"/>
      <c r="GGC11" s="460"/>
      <c r="GGD11" s="460"/>
      <c r="GGE11" s="460"/>
      <c r="GGF11" s="460"/>
      <c r="GGG11" s="460"/>
      <c r="GGH11" s="460"/>
      <c r="GGI11" s="460"/>
      <c r="GGJ11" s="460"/>
      <c r="GGK11" s="460"/>
      <c r="GGL11" s="460"/>
      <c r="GGM11" s="460"/>
      <c r="GGN11" s="460"/>
      <c r="GGO11" s="460"/>
      <c r="GGP11" s="460"/>
      <c r="GGQ11" s="460"/>
      <c r="GGR11" s="460"/>
      <c r="GGS11" s="460"/>
      <c r="GGT11" s="460"/>
      <c r="GGU11" s="460"/>
      <c r="GGV11" s="460"/>
      <c r="GGW11" s="460"/>
      <c r="GGX11" s="460"/>
      <c r="GGY11" s="460"/>
      <c r="GGZ11" s="460"/>
      <c r="GHA11" s="460"/>
      <c r="GHB11" s="460"/>
      <c r="GHC11" s="460"/>
      <c r="GHD11" s="460"/>
      <c r="GHE11" s="460"/>
      <c r="GHF11" s="460"/>
      <c r="GHG11" s="460"/>
      <c r="GHH11" s="460"/>
      <c r="GHI11" s="460"/>
      <c r="GHJ11" s="460"/>
      <c r="GHK11" s="460"/>
      <c r="GHL11" s="460"/>
      <c r="GHM11" s="460"/>
      <c r="GHN11" s="460"/>
      <c r="GHO11" s="460"/>
      <c r="GHP11" s="460"/>
      <c r="GHQ11" s="460"/>
      <c r="GHR11" s="460"/>
      <c r="GHS11" s="460"/>
      <c r="GHT11" s="460"/>
      <c r="GHU11" s="460"/>
      <c r="GHV11" s="460"/>
      <c r="GHW11" s="460"/>
      <c r="GHX11" s="460"/>
      <c r="GHY11" s="460"/>
      <c r="GHZ11" s="460"/>
      <c r="GIA11" s="460"/>
      <c r="GIB11" s="460"/>
      <c r="GIC11" s="460"/>
      <c r="GID11" s="460"/>
      <c r="GIE11" s="460"/>
      <c r="GIF11" s="460"/>
      <c r="GIG11" s="460"/>
      <c r="GIH11" s="460"/>
      <c r="GII11" s="460"/>
      <c r="GIJ11" s="460"/>
      <c r="GIK11" s="460"/>
      <c r="GIL11" s="460"/>
      <c r="GIM11" s="460"/>
      <c r="GIN11" s="460"/>
      <c r="GIO11" s="460"/>
      <c r="GIP11" s="460"/>
      <c r="GIQ11" s="460"/>
      <c r="GIR11" s="460"/>
      <c r="GIS11" s="460"/>
      <c r="GIT11" s="460"/>
      <c r="GIU11" s="460"/>
      <c r="GIV11" s="460"/>
      <c r="GIW11" s="460"/>
      <c r="GIX11" s="460"/>
      <c r="GIY11" s="460"/>
      <c r="GIZ11" s="460"/>
      <c r="GJA11" s="460"/>
      <c r="GJB11" s="460"/>
      <c r="GJC11" s="460"/>
      <c r="GJD11" s="460"/>
      <c r="GJE11" s="460"/>
      <c r="GJF11" s="460"/>
      <c r="GJG11" s="460"/>
      <c r="GJH11" s="460"/>
      <c r="GJI11" s="460"/>
      <c r="GJJ11" s="460"/>
      <c r="GJK11" s="460"/>
      <c r="GJL11" s="460"/>
      <c r="GJM11" s="460"/>
      <c r="GJN11" s="460"/>
      <c r="GJO11" s="460"/>
      <c r="GJP11" s="460"/>
      <c r="GJQ11" s="460"/>
      <c r="GJR11" s="460"/>
      <c r="GJS11" s="460"/>
      <c r="GJT11" s="460"/>
      <c r="GJU11" s="460"/>
      <c r="GJV11" s="460"/>
      <c r="GJW11" s="460"/>
      <c r="GJX11" s="460"/>
      <c r="GJY11" s="460"/>
      <c r="GJZ11" s="460"/>
      <c r="GKA11" s="460"/>
      <c r="GKB11" s="460"/>
      <c r="GKC11" s="460"/>
      <c r="GKD11" s="460"/>
      <c r="GKE11" s="460"/>
      <c r="GKF11" s="460"/>
      <c r="GKG11" s="460"/>
      <c r="GKH11" s="460"/>
      <c r="GKI11" s="460"/>
      <c r="GKJ11" s="460"/>
      <c r="GKK11" s="460"/>
      <c r="GKL11" s="460"/>
      <c r="GKM11" s="460"/>
      <c r="GKN11" s="460"/>
      <c r="GKO11" s="460"/>
      <c r="GKP11" s="460"/>
      <c r="GKQ11" s="460"/>
      <c r="GKR11" s="460"/>
      <c r="GKS11" s="460"/>
      <c r="GKT11" s="460"/>
      <c r="GKU11" s="460"/>
      <c r="GKV11" s="460"/>
      <c r="GKW11" s="460"/>
      <c r="GKX11" s="460"/>
      <c r="GKY11" s="460"/>
      <c r="GKZ11" s="460"/>
      <c r="GLA11" s="460"/>
      <c r="GLB11" s="460"/>
      <c r="GLC11" s="460"/>
      <c r="GLD11" s="460"/>
      <c r="GLE11" s="460"/>
      <c r="GLF11" s="460"/>
      <c r="GLG11" s="460"/>
      <c r="GLH11" s="460"/>
      <c r="GLI11" s="460"/>
      <c r="GLJ11" s="460"/>
      <c r="GLK11" s="460"/>
      <c r="GLL11" s="460"/>
      <c r="GLM11" s="460"/>
      <c r="GLN11" s="460"/>
      <c r="GLO11" s="460"/>
      <c r="GLP11" s="460"/>
      <c r="GLQ11" s="460"/>
      <c r="GLR11" s="460"/>
      <c r="GLS11" s="460"/>
      <c r="GLT11" s="460"/>
      <c r="GLU11" s="460"/>
      <c r="GLV11" s="460"/>
      <c r="GLW11" s="460"/>
      <c r="GLX11" s="460"/>
      <c r="GLY11" s="460"/>
      <c r="GLZ11" s="460"/>
      <c r="GMA11" s="460"/>
      <c r="GMB11" s="460"/>
      <c r="GMC11" s="460"/>
      <c r="GMD11" s="460"/>
      <c r="GME11" s="460"/>
      <c r="GMF11" s="460"/>
      <c r="GMG11" s="460"/>
      <c r="GMH11" s="460"/>
      <c r="GMI11" s="460"/>
      <c r="GMJ11" s="460"/>
      <c r="GMK11" s="460"/>
      <c r="GML11" s="460"/>
      <c r="GMM11" s="460"/>
      <c r="GMN11" s="460"/>
      <c r="GMO11" s="460"/>
      <c r="GMP11" s="460"/>
      <c r="GMQ11" s="460"/>
      <c r="GMR11" s="460"/>
      <c r="GMS11" s="460"/>
      <c r="GMT11" s="460"/>
      <c r="GMU11" s="460"/>
      <c r="GMV11" s="460"/>
      <c r="GMW11" s="460"/>
      <c r="GMX11" s="460"/>
      <c r="GMY11" s="460"/>
      <c r="GMZ11" s="460"/>
      <c r="GNA11" s="460"/>
      <c r="GNB11" s="460"/>
      <c r="GNC11" s="460"/>
      <c r="GND11" s="460"/>
      <c r="GNE11" s="460"/>
      <c r="GNF11" s="460"/>
      <c r="GNG11" s="460"/>
      <c r="GNH11" s="460"/>
      <c r="GNI11" s="460"/>
      <c r="GNJ11" s="460"/>
      <c r="GNK11" s="460"/>
      <c r="GNL11" s="460"/>
      <c r="GNM11" s="460"/>
      <c r="GNN11" s="460"/>
      <c r="GNO11" s="460"/>
      <c r="GNP11" s="460"/>
      <c r="GNQ11" s="460"/>
      <c r="GNR11" s="460"/>
      <c r="GNS11" s="460"/>
      <c r="GNT11" s="460"/>
      <c r="GNU11" s="460"/>
      <c r="GNV11" s="460"/>
      <c r="GNW11" s="460"/>
      <c r="GNX11" s="460"/>
      <c r="GNY11" s="460"/>
      <c r="GNZ11" s="460"/>
      <c r="GOA11" s="460"/>
      <c r="GOB11" s="460"/>
      <c r="GOC11" s="460"/>
      <c r="GOD11" s="460"/>
      <c r="GOE11" s="460"/>
      <c r="GOF11" s="460"/>
      <c r="GOG11" s="460"/>
      <c r="GOH11" s="460"/>
      <c r="GOI11" s="460"/>
      <c r="GOJ11" s="460"/>
      <c r="GOK11" s="460"/>
      <c r="GOL11" s="460"/>
      <c r="GOM11" s="460"/>
      <c r="GON11" s="460"/>
      <c r="GOO11" s="460"/>
      <c r="GOP11" s="460"/>
      <c r="GOQ11" s="460"/>
      <c r="GOR11" s="460"/>
      <c r="GOS11" s="460"/>
      <c r="GOT11" s="460"/>
      <c r="GOU11" s="460"/>
      <c r="GOV11" s="460"/>
      <c r="GOW11" s="460"/>
      <c r="GOX11" s="460"/>
      <c r="GOY11" s="460"/>
      <c r="GOZ11" s="460"/>
      <c r="GPA11" s="460"/>
      <c r="GPB11" s="460"/>
      <c r="GPC11" s="460"/>
      <c r="GPD11" s="460"/>
      <c r="GPE11" s="460"/>
      <c r="GPF11" s="460"/>
      <c r="GPG11" s="460"/>
      <c r="GPH11" s="460"/>
      <c r="GPI11" s="460"/>
      <c r="GPJ11" s="460"/>
      <c r="GPK11" s="460"/>
      <c r="GPL11" s="460"/>
      <c r="GPM11" s="460"/>
      <c r="GPN11" s="460"/>
      <c r="GPO11" s="460"/>
      <c r="GPP11" s="460"/>
      <c r="GPQ11" s="460"/>
      <c r="GPR11" s="460"/>
      <c r="GPS11" s="460"/>
      <c r="GPT11" s="460"/>
      <c r="GPU11" s="460"/>
      <c r="GPV11" s="460"/>
      <c r="GPW11" s="460"/>
      <c r="GPX11" s="460"/>
      <c r="GPY11" s="460"/>
      <c r="GPZ11" s="460"/>
      <c r="GQA11" s="460"/>
      <c r="GQB11" s="460"/>
      <c r="GQC11" s="460"/>
      <c r="GQD11" s="460"/>
      <c r="GQE11" s="460"/>
      <c r="GQF11" s="460"/>
      <c r="GQG11" s="460"/>
      <c r="GQH11" s="460"/>
      <c r="GQI11" s="460"/>
      <c r="GQJ11" s="460"/>
      <c r="GQK11" s="460"/>
      <c r="GQL11" s="460"/>
      <c r="GQM11" s="460"/>
      <c r="GQN11" s="460"/>
      <c r="GQO11" s="460"/>
      <c r="GQP11" s="460"/>
      <c r="GQQ11" s="460"/>
      <c r="GQR11" s="460"/>
      <c r="GQS11" s="460"/>
      <c r="GQT11" s="460"/>
      <c r="GQU11" s="460"/>
      <c r="GQV11" s="460"/>
      <c r="GQW11" s="460"/>
      <c r="GQX11" s="460"/>
      <c r="GQY11" s="460"/>
      <c r="GQZ11" s="460"/>
      <c r="GRA11" s="460"/>
      <c r="GRB11" s="460"/>
      <c r="GRC11" s="460"/>
      <c r="GRD11" s="460"/>
      <c r="GRE11" s="460"/>
      <c r="GRF11" s="460"/>
      <c r="GRG11" s="460"/>
      <c r="GRH11" s="460"/>
      <c r="GRI11" s="460"/>
      <c r="GRJ11" s="460"/>
      <c r="GRK11" s="460"/>
      <c r="GRL11" s="460"/>
      <c r="GRM11" s="460"/>
      <c r="GRN11" s="460"/>
      <c r="GRO11" s="460"/>
      <c r="GRP11" s="460"/>
      <c r="GRQ11" s="460"/>
      <c r="GRR11" s="460"/>
      <c r="GRS11" s="460"/>
      <c r="GRT11" s="460"/>
      <c r="GRU11" s="460"/>
      <c r="GRV11" s="460"/>
      <c r="GRW11" s="460"/>
      <c r="GRX11" s="460"/>
      <c r="GRY11" s="460"/>
      <c r="GRZ11" s="460"/>
      <c r="GSA11" s="460"/>
      <c r="GSB11" s="460"/>
      <c r="GSC11" s="460"/>
      <c r="GSD11" s="460"/>
      <c r="GSE11" s="460"/>
      <c r="GSF11" s="460"/>
      <c r="GSG11" s="460"/>
      <c r="GSH11" s="460"/>
      <c r="GSI11" s="460"/>
      <c r="GSJ11" s="460"/>
      <c r="GSK11" s="460"/>
      <c r="GSL11" s="460"/>
      <c r="GSM11" s="460"/>
      <c r="GSN11" s="460"/>
      <c r="GSO11" s="460"/>
      <c r="GSP11" s="460"/>
      <c r="GSQ11" s="460"/>
      <c r="GSR11" s="460"/>
      <c r="GSS11" s="460"/>
      <c r="GST11" s="460"/>
      <c r="GSU11" s="460"/>
      <c r="GSV11" s="460"/>
      <c r="GSW11" s="460"/>
      <c r="GSX11" s="460"/>
      <c r="GSY11" s="460"/>
      <c r="GSZ11" s="460"/>
      <c r="GTA11" s="460"/>
      <c r="GTB11" s="460"/>
      <c r="GTC11" s="460"/>
      <c r="GTD11" s="460"/>
      <c r="GTE11" s="460"/>
      <c r="GTF11" s="460"/>
      <c r="GTG11" s="460"/>
      <c r="GTH11" s="460"/>
      <c r="GTI11" s="460"/>
      <c r="GTJ11" s="460"/>
      <c r="GTK11" s="460"/>
      <c r="GTL11" s="460"/>
      <c r="GTM11" s="460"/>
      <c r="GTN11" s="460"/>
      <c r="GTO11" s="460"/>
      <c r="GTP11" s="460"/>
      <c r="GTQ11" s="460"/>
      <c r="GTR11" s="460"/>
      <c r="GTS11" s="460"/>
      <c r="GTT11" s="460"/>
      <c r="GTU11" s="460"/>
      <c r="GTV11" s="460"/>
      <c r="GTW11" s="460"/>
      <c r="GTX11" s="460"/>
      <c r="GTY11" s="460"/>
      <c r="GTZ11" s="460"/>
      <c r="GUA11" s="460"/>
      <c r="GUB11" s="460"/>
      <c r="GUC11" s="460"/>
      <c r="GUD11" s="460"/>
      <c r="GUE11" s="460"/>
      <c r="GUF11" s="460"/>
      <c r="GUG11" s="460"/>
      <c r="GUH11" s="460"/>
      <c r="GUI11" s="460"/>
      <c r="GUJ11" s="460"/>
      <c r="GUK11" s="460"/>
      <c r="GUL11" s="460"/>
      <c r="GUM11" s="460"/>
      <c r="GUN11" s="460"/>
      <c r="GUO11" s="460"/>
      <c r="GUP11" s="460"/>
      <c r="GUQ11" s="460"/>
      <c r="GUR11" s="460"/>
      <c r="GUS11" s="460"/>
      <c r="GUT11" s="460"/>
      <c r="GUU11" s="460"/>
      <c r="GUV11" s="460"/>
      <c r="GUW11" s="460"/>
      <c r="GUX11" s="460"/>
      <c r="GUY11" s="460"/>
      <c r="GUZ11" s="460"/>
      <c r="GVA11" s="460"/>
      <c r="GVB11" s="460"/>
      <c r="GVC11" s="460"/>
      <c r="GVD11" s="460"/>
      <c r="GVE11" s="460"/>
      <c r="GVF11" s="460"/>
      <c r="GVG11" s="460"/>
      <c r="GVH11" s="460"/>
      <c r="GVI11" s="460"/>
      <c r="GVJ11" s="460"/>
      <c r="GVK11" s="460"/>
      <c r="GVL11" s="460"/>
      <c r="GVM11" s="460"/>
      <c r="GVN11" s="460"/>
      <c r="GVO11" s="460"/>
      <c r="GVP11" s="460"/>
      <c r="GVQ11" s="460"/>
      <c r="GVR11" s="460"/>
      <c r="GVS11" s="460"/>
      <c r="GVT11" s="460"/>
      <c r="GVU11" s="460"/>
      <c r="GVV11" s="460"/>
      <c r="GVW11" s="460"/>
      <c r="GVX11" s="460"/>
      <c r="GVY11" s="460"/>
      <c r="GVZ11" s="460"/>
      <c r="GWA11" s="460"/>
      <c r="GWB11" s="460"/>
      <c r="GWC11" s="460"/>
      <c r="GWD11" s="460"/>
      <c r="GWE11" s="460"/>
      <c r="GWF11" s="460"/>
      <c r="GWG11" s="460"/>
      <c r="GWH11" s="460"/>
      <c r="GWI11" s="460"/>
      <c r="GWJ11" s="460"/>
      <c r="GWK11" s="460"/>
      <c r="GWL11" s="460"/>
      <c r="GWM11" s="460"/>
      <c r="GWN11" s="460"/>
      <c r="GWO11" s="460"/>
      <c r="GWP11" s="460"/>
      <c r="GWQ11" s="460"/>
      <c r="GWR11" s="460"/>
      <c r="GWS11" s="460"/>
      <c r="GWT11" s="460"/>
      <c r="GWU11" s="460"/>
      <c r="GWV11" s="460"/>
      <c r="GWW11" s="460"/>
      <c r="GWX11" s="460"/>
      <c r="GWY11" s="460"/>
      <c r="GWZ11" s="460"/>
      <c r="GXA11" s="460"/>
      <c r="GXB11" s="460"/>
      <c r="GXC11" s="460"/>
      <c r="GXD11" s="460"/>
      <c r="GXE11" s="460"/>
      <c r="GXF11" s="460"/>
      <c r="GXG11" s="460"/>
      <c r="GXH11" s="460"/>
      <c r="GXI11" s="460"/>
      <c r="GXJ11" s="460"/>
      <c r="GXK11" s="460"/>
      <c r="GXL11" s="460"/>
      <c r="GXM11" s="460"/>
      <c r="GXN11" s="460"/>
      <c r="GXO11" s="460"/>
      <c r="GXP11" s="460"/>
      <c r="GXQ11" s="460"/>
      <c r="GXR11" s="460"/>
      <c r="GXS11" s="460"/>
      <c r="GXT11" s="460"/>
      <c r="GXU11" s="460"/>
      <c r="GXV11" s="460"/>
      <c r="GXW11" s="460"/>
      <c r="GXX11" s="460"/>
      <c r="GXY11" s="460"/>
      <c r="GXZ11" s="460"/>
      <c r="GYA11" s="460"/>
      <c r="GYB11" s="460"/>
      <c r="GYC11" s="460"/>
      <c r="GYD11" s="460"/>
      <c r="GYE11" s="460"/>
      <c r="GYF11" s="460"/>
      <c r="GYG11" s="460"/>
      <c r="GYH11" s="460"/>
      <c r="GYI11" s="460"/>
      <c r="GYJ11" s="460"/>
      <c r="GYK11" s="460"/>
      <c r="GYL11" s="460"/>
      <c r="GYM11" s="460"/>
      <c r="GYN11" s="460"/>
      <c r="GYO11" s="460"/>
      <c r="GYP11" s="460"/>
      <c r="GYQ11" s="460"/>
      <c r="GYR11" s="460"/>
      <c r="GYS11" s="460"/>
      <c r="GYT11" s="460"/>
      <c r="GYU11" s="460"/>
      <c r="GYV11" s="460"/>
      <c r="GYW11" s="460"/>
      <c r="GYX11" s="460"/>
      <c r="GYY11" s="460"/>
      <c r="GYZ11" s="460"/>
      <c r="GZA11" s="460"/>
      <c r="GZB11" s="460"/>
      <c r="GZC11" s="460"/>
      <c r="GZD11" s="460"/>
      <c r="GZE11" s="460"/>
      <c r="GZF11" s="460"/>
      <c r="GZG11" s="460"/>
      <c r="GZH11" s="460"/>
      <c r="GZI11" s="460"/>
      <c r="GZJ11" s="460"/>
      <c r="GZK11" s="460"/>
      <c r="GZL11" s="460"/>
      <c r="GZM11" s="460"/>
      <c r="GZN11" s="460"/>
      <c r="GZO11" s="460"/>
      <c r="GZP11" s="460"/>
      <c r="GZQ11" s="460"/>
      <c r="GZR11" s="460"/>
      <c r="GZS11" s="460"/>
      <c r="GZT11" s="460"/>
      <c r="GZU11" s="460"/>
      <c r="GZV11" s="460"/>
      <c r="GZW11" s="460"/>
      <c r="GZX11" s="460"/>
      <c r="GZY11" s="460"/>
      <c r="GZZ11" s="460"/>
      <c r="HAA11" s="460"/>
      <c r="HAB11" s="460"/>
      <c r="HAC11" s="460"/>
      <c r="HAD11" s="460"/>
      <c r="HAE11" s="460"/>
      <c r="HAF11" s="460"/>
      <c r="HAG11" s="460"/>
      <c r="HAH11" s="460"/>
      <c r="HAI11" s="460"/>
      <c r="HAJ11" s="460"/>
      <c r="HAK11" s="460"/>
      <c r="HAL11" s="460"/>
      <c r="HAM11" s="460"/>
      <c r="HAN11" s="460"/>
      <c r="HAO11" s="460"/>
      <c r="HAP11" s="460"/>
      <c r="HAQ11" s="460"/>
      <c r="HAR11" s="460"/>
      <c r="HAS11" s="460"/>
      <c r="HAT11" s="460"/>
      <c r="HAU11" s="460"/>
      <c r="HAV11" s="460"/>
      <c r="HAW11" s="460"/>
      <c r="HAX11" s="460"/>
      <c r="HAY11" s="460"/>
      <c r="HAZ11" s="460"/>
      <c r="HBA11" s="460"/>
      <c r="HBB11" s="460"/>
      <c r="HBC11" s="460"/>
      <c r="HBD11" s="460"/>
      <c r="HBE11" s="460"/>
      <c r="HBF11" s="460"/>
      <c r="HBG11" s="460"/>
      <c r="HBH11" s="460"/>
      <c r="HBI11" s="460"/>
      <c r="HBJ11" s="460"/>
      <c r="HBK11" s="460"/>
      <c r="HBL11" s="460"/>
      <c r="HBM11" s="460"/>
      <c r="HBN11" s="460"/>
      <c r="HBO11" s="460"/>
      <c r="HBP11" s="460"/>
      <c r="HBQ11" s="460"/>
      <c r="HBR11" s="460"/>
      <c r="HBS11" s="460"/>
      <c r="HBT11" s="460"/>
      <c r="HBU11" s="460"/>
      <c r="HBV11" s="460"/>
      <c r="HBW11" s="460"/>
      <c r="HBX11" s="460"/>
      <c r="HBY11" s="460"/>
      <c r="HBZ11" s="460"/>
      <c r="HCA11" s="460"/>
      <c r="HCB11" s="460"/>
      <c r="HCC11" s="460"/>
      <c r="HCD11" s="460"/>
      <c r="HCE11" s="460"/>
      <c r="HCF11" s="460"/>
      <c r="HCG11" s="460"/>
      <c r="HCH11" s="460"/>
      <c r="HCI11" s="460"/>
      <c r="HCJ11" s="460"/>
      <c r="HCK11" s="460"/>
      <c r="HCL11" s="460"/>
      <c r="HCM11" s="460"/>
      <c r="HCN11" s="460"/>
      <c r="HCO11" s="460"/>
      <c r="HCP11" s="460"/>
      <c r="HCQ11" s="460"/>
      <c r="HCR11" s="460"/>
      <c r="HCS11" s="460"/>
      <c r="HCT11" s="460"/>
      <c r="HCU11" s="460"/>
      <c r="HCV11" s="460"/>
      <c r="HCW11" s="460"/>
      <c r="HCX11" s="460"/>
      <c r="HCY11" s="460"/>
      <c r="HCZ11" s="460"/>
      <c r="HDA11" s="460"/>
      <c r="HDB11" s="460"/>
      <c r="HDC11" s="460"/>
      <c r="HDD11" s="460"/>
      <c r="HDE11" s="460"/>
      <c r="HDF11" s="460"/>
      <c r="HDG11" s="460"/>
      <c r="HDH11" s="460"/>
      <c r="HDI11" s="460"/>
      <c r="HDJ11" s="460"/>
      <c r="HDK11" s="460"/>
      <c r="HDL11" s="460"/>
      <c r="HDM11" s="460"/>
      <c r="HDN11" s="460"/>
      <c r="HDO11" s="460"/>
      <c r="HDP11" s="460"/>
      <c r="HDQ11" s="460"/>
      <c r="HDR11" s="460"/>
      <c r="HDS11" s="460"/>
      <c r="HDT11" s="460"/>
      <c r="HDU11" s="460"/>
      <c r="HDV11" s="460"/>
      <c r="HDW11" s="460"/>
      <c r="HDX11" s="460"/>
      <c r="HDY11" s="460"/>
      <c r="HDZ11" s="460"/>
      <c r="HEA11" s="460"/>
      <c r="HEB11" s="460"/>
      <c r="HEC11" s="460"/>
      <c r="HED11" s="460"/>
      <c r="HEE11" s="460"/>
      <c r="HEF11" s="460"/>
      <c r="HEG11" s="460"/>
      <c r="HEH11" s="460"/>
      <c r="HEI11" s="460"/>
      <c r="HEJ11" s="460"/>
      <c r="HEK11" s="460"/>
      <c r="HEL11" s="460"/>
      <c r="HEM11" s="460"/>
      <c r="HEN11" s="460"/>
      <c r="HEO11" s="460"/>
      <c r="HEP11" s="460"/>
      <c r="HEQ11" s="460"/>
      <c r="HER11" s="460"/>
      <c r="HES11" s="460"/>
      <c r="HET11" s="460"/>
      <c r="HEU11" s="460"/>
      <c r="HEV11" s="460"/>
      <c r="HEW11" s="460"/>
      <c r="HEX11" s="460"/>
      <c r="HEY11" s="460"/>
      <c r="HEZ11" s="460"/>
      <c r="HFA11" s="460"/>
      <c r="HFB11" s="460"/>
      <c r="HFC11" s="460"/>
      <c r="HFD11" s="460"/>
      <c r="HFE11" s="460"/>
      <c r="HFF11" s="460"/>
      <c r="HFG11" s="460"/>
      <c r="HFH11" s="460"/>
      <c r="HFI11" s="460"/>
      <c r="HFJ11" s="460"/>
      <c r="HFK11" s="460"/>
      <c r="HFL11" s="460"/>
      <c r="HFM11" s="460"/>
      <c r="HFN11" s="460"/>
      <c r="HFO11" s="460"/>
      <c r="HFP11" s="460"/>
      <c r="HFQ11" s="460"/>
      <c r="HFR11" s="460"/>
      <c r="HFS11" s="460"/>
      <c r="HFT11" s="460"/>
      <c r="HFU11" s="460"/>
      <c r="HFV11" s="460"/>
      <c r="HFW11" s="460"/>
      <c r="HFX11" s="460"/>
      <c r="HFY11" s="460"/>
      <c r="HFZ11" s="460"/>
      <c r="HGA11" s="460"/>
      <c r="HGB11" s="460"/>
      <c r="HGC11" s="460"/>
      <c r="HGD11" s="460"/>
      <c r="HGE11" s="460"/>
      <c r="HGF11" s="460"/>
      <c r="HGG11" s="460"/>
      <c r="HGH11" s="460"/>
      <c r="HGI11" s="460"/>
      <c r="HGJ11" s="460"/>
      <c r="HGK11" s="460"/>
      <c r="HGL11" s="460"/>
      <c r="HGM11" s="460"/>
      <c r="HGN11" s="460"/>
      <c r="HGO11" s="460"/>
      <c r="HGP11" s="460"/>
      <c r="HGQ11" s="460"/>
      <c r="HGR11" s="460"/>
      <c r="HGS11" s="460"/>
      <c r="HGT11" s="460"/>
      <c r="HGU11" s="460"/>
      <c r="HGV11" s="460"/>
      <c r="HGW11" s="460"/>
      <c r="HGX11" s="460"/>
      <c r="HGY11" s="460"/>
      <c r="HGZ11" s="460"/>
      <c r="HHA11" s="460"/>
      <c r="HHB11" s="460"/>
      <c r="HHC11" s="460"/>
      <c r="HHD11" s="460"/>
      <c r="HHE11" s="460"/>
      <c r="HHF11" s="460"/>
      <c r="HHG11" s="460"/>
      <c r="HHH11" s="460"/>
      <c r="HHI11" s="460"/>
      <c r="HHJ11" s="460"/>
      <c r="HHK11" s="460"/>
      <c r="HHL11" s="460"/>
      <c r="HHM11" s="460"/>
      <c r="HHN11" s="460"/>
      <c r="HHO11" s="460"/>
      <c r="HHP11" s="460"/>
      <c r="HHQ11" s="460"/>
      <c r="HHR11" s="460"/>
      <c r="HHS11" s="460"/>
      <c r="HHT11" s="460"/>
      <c r="HHU11" s="460"/>
      <c r="HHV11" s="460"/>
      <c r="HHW11" s="460"/>
      <c r="HHX11" s="460"/>
      <c r="HHY11" s="460"/>
      <c r="HHZ11" s="460"/>
      <c r="HIA11" s="460"/>
      <c r="HIB11" s="460"/>
      <c r="HIC11" s="460"/>
      <c r="HID11" s="460"/>
      <c r="HIE11" s="460"/>
      <c r="HIF11" s="460"/>
      <c r="HIG11" s="460"/>
      <c r="HIH11" s="460"/>
      <c r="HII11" s="460"/>
      <c r="HIJ11" s="460"/>
      <c r="HIK11" s="460"/>
      <c r="HIL11" s="460"/>
      <c r="HIM11" s="460"/>
      <c r="HIN11" s="460"/>
      <c r="HIO11" s="460"/>
      <c r="HIP11" s="460"/>
      <c r="HIQ11" s="460"/>
      <c r="HIR11" s="460"/>
      <c r="HIS11" s="460"/>
      <c r="HIT11" s="460"/>
      <c r="HIU11" s="460"/>
      <c r="HIV11" s="460"/>
      <c r="HIW11" s="460"/>
      <c r="HIX11" s="460"/>
      <c r="HIY11" s="460"/>
      <c r="HIZ11" s="460"/>
      <c r="HJA11" s="460"/>
      <c r="HJB11" s="460"/>
      <c r="HJC11" s="460"/>
      <c r="HJD11" s="460"/>
      <c r="HJE11" s="460"/>
      <c r="HJF11" s="460"/>
      <c r="HJG11" s="460"/>
      <c r="HJH11" s="460"/>
      <c r="HJI11" s="460"/>
      <c r="HJJ11" s="460"/>
      <c r="HJK11" s="460"/>
      <c r="HJL11" s="460"/>
      <c r="HJM11" s="460"/>
      <c r="HJN11" s="460"/>
      <c r="HJO11" s="460"/>
      <c r="HJP11" s="460"/>
      <c r="HJQ11" s="460"/>
      <c r="HJR11" s="460"/>
      <c r="HJS11" s="460"/>
      <c r="HJT11" s="460"/>
      <c r="HJU11" s="460"/>
      <c r="HJV11" s="460"/>
      <c r="HJW11" s="460"/>
      <c r="HJX11" s="460"/>
      <c r="HJY11" s="460"/>
      <c r="HJZ11" s="460"/>
      <c r="HKA11" s="460"/>
      <c r="HKB11" s="460"/>
      <c r="HKC11" s="460"/>
      <c r="HKD11" s="460"/>
      <c r="HKE11" s="460"/>
      <c r="HKF11" s="460"/>
      <c r="HKG11" s="460"/>
      <c r="HKH11" s="460"/>
      <c r="HKI11" s="460"/>
      <c r="HKJ11" s="460"/>
      <c r="HKK11" s="460"/>
      <c r="HKL11" s="460"/>
      <c r="HKM11" s="460"/>
      <c r="HKN11" s="460"/>
      <c r="HKO11" s="460"/>
      <c r="HKP11" s="460"/>
      <c r="HKQ11" s="460"/>
      <c r="HKR11" s="460"/>
      <c r="HKS11" s="460"/>
      <c r="HKT11" s="460"/>
      <c r="HKU11" s="460"/>
      <c r="HKV11" s="460"/>
      <c r="HKW11" s="460"/>
      <c r="HKX11" s="460"/>
      <c r="HKY11" s="460"/>
      <c r="HKZ11" s="460"/>
      <c r="HLA11" s="460"/>
      <c r="HLB11" s="460"/>
      <c r="HLC11" s="460"/>
      <c r="HLD11" s="460"/>
      <c r="HLE11" s="460"/>
      <c r="HLF11" s="460"/>
      <c r="HLG11" s="460"/>
      <c r="HLH11" s="460"/>
      <c r="HLI11" s="460"/>
      <c r="HLJ11" s="460"/>
      <c r="HLK11" s="460"/>
      <c r="HLL11" s="460"/>
      <c r="HLM11" s="460"/>
      <c r="HLN11" s="460"/>
      <c r="HLO11" s="460"/>
      <c r="HLP11" s="460"/>
      <c r="HLQ11" s="460"/>
      <c r="HLR11" s="460"/>
      <c r="HLS11" s="460"/>
      <c r="HLT11" s="460"/>
      <c r="HLU11" s="460"/>
      <c r="HLV11" s="460"/>
      <c r="HLW11" s="460"/>
      <c r="HLX11" s="460"/>
      <c r="HLY11" s="460"/>
      <c r="HLZ11" s="460"/>
      <c r="HMA11" s="460"/>
      <c r="HMB11" s="460"/>
      <c r="HMC11" s="460"/>
      <c r="HMD11" s="460"/>
      <c r="HME11" s="460"/>
      <c r="HMF11" s="460"/>
      <c r="HMG11" s="460"/>
      <c r="HMH11" s="460"/>
      <c r="HMI11" s="460"/>
      <c r="HMJ11" s="460"/>
      <c r="HMK11" s="460"/>
      <c r="HML11" s="460"/>
      <c r="HMM11" s="460"/>
      <c r="HMN11" s="460"/>
      <c r="HMO11" s="460"/>
      <c r="HMP11" s="460"/>
      <c r="HMQ11" s="460"/>
      <c r="HMR11" s="460"/>
      <c r="HMS11" s="460"/>
      <c r="HMT11" s="460"/>
      <c r="HMU11" s="460"/>
      <c r="HMV11" s="460"/>
      <c r="HMW11" s="460"/>
      <c r="HMX11" s="460"/>
      <c r="HMY11" s="460"/>
      <c r="HMZ11" s="460"/>
      <c r="HNA11" s="460"/>
      <c r="HNB11" s="460"/>
      <c r="HNC11" s="460"/>
      <c r="HND11" s="460"/>
      <c r="HNE11" s="460"/>
      <c r="HNF11" s="460"/>
      <c r="HNG11" s="460"/>
      <c r="HNH11" s="460"/>
      <c r="HNI11" s="460"/>
      <c r="HNJ11" s="460"/>
      <c r="HNK11" s="460"/>
      <c r="HNL11" s="460"/>
      <c r="HNM11" s="460"/>
      <c r="HNN11" s="460"/>
      <c r="HNO11" s="460"/>
      <c r="HNP11" s="460"/>
      <c r="HNQ11" s="460"/>
      <c r="HNR11" s="460"/>
      <c r="HNS11" s="460"/>
      <c r="HNT11" s="460"/>
      <c r="HNU11" s="460"/>
      <c r="HNV11" s="460"/>
      <c r="HNW11" s="460"/>
      <c r="HNX11" s="460"/>
      <c r="HNY11" s="460"/>
      <c r="HNZ11" s="460"/>
      <c r="HOA11" s="460"/>
      <c r="HOB11" s="460"/>
      <c r="HOC11" s="460"/>
      <c r="HOD11" s="460"/>
      <c r="HOE11" s="460"/>
      <c r="HOF11" s="460"/>
      <c r="HOG11" s="460"/>
      <c r="HOH11" s="460"/>
      <c r="HOI11" s="460"/>
      <c r="HOJ11" s="460"/>
      <c r="HOK11" s="460"/>
      <c r="HOL11" s="460"/>
      <c r="HOM11" s="460"/>
      <c r="HON11" s="460"/>
      <c r="HOO11" s="460"/>
      <c r="HOP11" s="460"/>
      <c r="HOQ11" s="460"/>
      <c r="HOR11" s="460"/>
      <c r="HOS11" s="460"/>
      <c r="HOT11" s="460"/>
      <c r="HOU11" s="460"/>
      <c r="HOV11" s="460"/>
      <c r="HOW11" s="460"/>
      <c r="HOX11" s="460"/>
      <c r="HOY11" s="460"/>
      <c r="HOZ11" s="460"/>
      <c r="HPA11" s="460"/>
      <c r="HPB11" s="460"/>
      <c r="HPC11" s="460"/>
      <c r="HPD11" s="460"/>
      <c r="HPE11" s="460"/>
      <c r="HPF11" s="460"/>
      <c r="HPG11" s="460"/>
      <c r="HPH11" s="460"/>
      <c r="HPI11" s="460"/>
      <c r="HPJ11" s="460"/>
      <c r="HPK11" s="460"/>
      <c r="HPL11" s="460"/>
      <c r="HPM11" s="460"/>
      <c r="HPN11" s="460"/>
      <c r="HPO11" s="460"/>
      <c r="HPP11" s="460"/>
      <c r="HPQ11" s="460"/>
      <c r="HPR11" s="460"/>
      <c r="HPS11" s="460"/>
      <c r="HPT11" s="460"/>
      <c r="HPU11" s="460"/>
      <c r="HPV11" s="460"/>
      <c r="HPW11" s="460"/>
      <c r="HPX11" s="460"/>
      <c r="HPY11" s="460"/>
      <c r="HPZ11" s="460"/>
      <c r="HQA11" s="460"/>
      <c r="HQB11" s="460"/>
      <c r="HQC11" s="460"/>
      <c r="HQD11" s="460"/>
      <c r="HQE11" s="460"/>
      <c r="HQF11" s="460"/>
      <c r="HQG11" s="460"/>
      <c r="HQH11" s="460"/>
      <c r="HQI11" s="460"/>
      <c r="HQJ11" s="460"/>
      <c r="HQK11" s="460"/>
      <c r="HQL11" s="460"/>
      <c r="HQM11" s="460"/>
      <c r="HQN11" s="460"/>
      <c r="HQO11" s="460"/>
      <c r="HQP11" s="460"/>
      <c r="HQQ11" s="460"/>
      <c r="HQR11" s="460"/>
      <c r="HQS11" s="460"/>
      <c r="HQT11" s="460"/>
      <c r="HQU11" s="460"/>
      <c r="HQV11" s="460"/>
      <c r="HQW11" s="460"/>
      <c r="HQX11" s="460"/>
      <c r="HQY11" s="460"/>
      <c r="HQZ11" s="460"/>
      <c r="HRA11" s="460"/>
      <c r="HRB11" s="460"/>
      <c r="HRC11" s="460"/>
      <c r="HRD11" s="460"/>
      <c r="HRE11" s="460"/>
      <c r="HRF11" s="460"/>
      <c r="HRG11" s="460"/>
      <c r="HRH11" s="460"/>
      <c r="HRI11" s="460"/>
      <c r="HRJ11" s="460"/>
      <c r="HRK11" s="460"/>
      <c r="HRL11" s="460"/>
      <c r="HRM11" s="460"/>
      <c r="HRN11" s="460"/>
      <c r="HRO11" s="460"/>
      <c r="HRP11" s="460"/>
      <c r="HRQ11" s="460"/>
      <c r="HRR11" s="460"/>
      <c r="HRS11" s="460"/>
      <c r="HRT11" s="460"/>
      <c r="HRU11" s="460"/>
      <c r="HRV11" s="460"/>
      <c r="HRW11" s="460"/>
      <c r="HRX11" s="460"/>
      <c r="HRY11" s="460"/>
      <c r="HRZ11" s="460"/>
      <c r="HSA11" s="460"/>
      <c r="HSB11" s="460"/>
      <c r="HSC11" s="460"/>
      <c r="HSD11" s="460"/>
      <c r="HSE11" s="460"/>
      <c r="HSF11" s="460"/>
      <c r="HSG11" s="460"/>
      <c r="HSH11" s="460"/>
      <c r="HSI11" s="460"/>
      <c r="HSJ11" s="460"/>
      <c r="HSK11" s="460"/>
      <c r="HSL11" s="460"/>
      <c r="HSM11" s="460"/>
      <c r="HSN11" s="460"/>
      <c r="HSO11" s="460"/>
      <c r="HSP11" s="460"/>
      <c r="HSQ11" s="460"/>
      <c r="HSR11" s="460"/>
      <c r="HSS11" s="460"/>
      <c r="HST11" s="460"/>
      <c r="HSU11" s="460"/>
      <c r="HSV11" s="460"/>
      <c r="HSW11" s="460"/>
      <c r="HSX11" s="460"/>
      <c r="HSY11" s="460"/>
      <c r="HSZ11" s="460"/>
      <c r="HTA11" s="460"/>
      <c r="HTB11" s="460"/>
      <c r="HTC11" s="460"/>
      <c r="HTD11" s="460"/>
      <c r="HTE11" s="460"/>
      <c r="HTF11" s="460"/>
      <c r="HTG11" s="460"/>
      <c r="HTH11" s="460"/>
      <c r="HTI11" s="460"/>
      <c r="HTJ11" s="460"/>
      <c r="HTK11" s="460"/>
      <c r="HTL11" s="460"/>
      <c r="HTM11" s="460"/>
      <c r="HTN11" s="460"/>
      <c r="HTO11" s="460"/>
      <c r="HTP11" s="460"/>
      <c r="HTQ11" s="460"/>
      <c r="HTR11" s="460"/>
      <c r="HTS11" s="460"/>
      <c r="HTT11" s="460"/>
      <c r="HTU11" s="460"/>
      <c r="HTV11" s="460"/>
      <c r="HTW11" s="460"/>
      <c r="HTX11" s="460"/>
      <c r="HTY11" s="460"/>
      <c r="HTZ11" s="460"/>
      <c r="HUA11" s="460"/>
      <c r="HUB11" s="460"/>
      <c r="HUC11" s="460"/>
      <c r="HUD11" s="460"/>
      <c r="HUE11" s="460"/>
      <c r="HUF11" s="460"/>
      <c r="HUG11" s="460"/>
      <c r="HUH11" s="460"/>
      <c r="HUI11" s="460"/>
      <c r="HUJ11" s="460"/>
      <c r="HUK11" s="460"/>
      <c r="HUL11" s="460"/>
      <c r="HUM11" s="460"/>
      <c r="HUN11" s="460"/>
      <c r="HUO11" s="460"/>
      <c r="HUP11" s="460"/>
      <c r="HUQ11" s="460"/>
      <c r="HUR11" s="460"/>
      <c r="HUS11" s="460"/>
      <c r="HUT11" s="460"/>
      <c r="HUU11" s="460"/>
      <c r="HUV11" s="460"/>
      <c r="HUW11" s="460"/>
      <c r="HUX11" s="460"/>
      <c r="HUY11" s="460"/>
      <c r="HUZ11" s="460"/>
      <c r="HVA11" s="460"/>
      <c r="HVB11" s="460"/>
      <c r="HVC11" s="460"/>
      <c r="HVD11" s="460"/>
      <c r="HVE11" s="460"/>
      <c r="HVF11" s="460"/>
      <c r="HVG11" s="460"/>
      <c r="HVH11" s="460"/>
      <c r="HVI11" s="460"/>
      <c r="HVJ11" s="460"/>
      <c r="HVK11" s="460"/>
      <c r="HVL11" s="460"/>
      <c r="HVM11" s="460"/>
      <c r="HVN11" s="460"/>
      <c r="HVO11" s="460"/>
      <c r="HVP11" s="460"/>
      <c r="HVQ11" s="460"/>
      <c r="HVR11" s="460"/>
      <c r="HVS11" s="460"/>
      <c r="HVT11" s="460"/>
      <c r="HVU11" s="460"/>
      <c r="HVV11" s="460"/>
      <c r="HVW11" s="460"/>
      <c r="HVX11" s="460"/>
      <c r="HVY11" s="460"/>
      <c r="HVZ11" s="460"/>
      <c r="HWA11" s="460"/>
      <c r="HWB11" s="460"/>
      <c r="HWC11" s="460"/>
      <c r="HWD11" s="460"/>
      <c r="HWE11" s="460"/>
      <c r="HWF11" s="460"/>
      <c r="HWG11" s="460"/>
      <c r="HWH11" s="460"/>
      <c r="HWI11" s="460"/>
      <c r="HWJ11" s="460"/>
      <c r="HWK11" s="460"/>
      <c r="HWL11" s="460"/>
      <c r="HWM11" s="460"/>
      <c r="HWN11" s="460"/>
      <c r="HWO11" s="460"/>
      <c r="HWP11" s="460"/>
      <c r="HWQ11" s="460"/>
      <c r="HWR11" s="460"/>
      <c r="HWS11" s="460"/>
      <c r="HWT11" s="460"/>
      <c r="HWU11" s="460"/>
      <c r="HWV11" s="460"/>
      <c r="HWW11" s="460"/>
      <c r="HWX11" s="460"/>
      <c r="HWY11" s="460"/>
      <c r="HWZ11" s="460"/>
      <c r="HXA11" s="460"/>
      <c r="HXB11" s="460"/>
      <c r="HXC11" s="460"/>
      <c r="HXD11" s="460"/>
      <c r="HXE11" s="460"/>
      <c r="HXF11" s="460"/>
      <c r="HXG11" s="460"/>
      <c r="HXH11" s="460"/>
      <c r="HXI11" s="460"/>
      <c r="HXJ11" s="460"/>
      <c r="HXK11" s="460"/>
      <c r="HXL11" s="460"/>
      <c r="HXM11" s="460"/>
      <c r="HXN11" s="460"/>
      <c r="HXO11" s="460"/>
      <c r="HXP11" s="460"/>
      <c r="HXQ11" s="460"/>
      <c r="HXR11" s="460"/>
      <c r="HXS11" s="460"/>
      <c r="HXT11" s="460"/>
      <c r="HXU11" s="460"/>
      <c r="HXV11" s="460"/>
      <c r="HXW11" s="460"/>
      <c r="HXX11" s="460"/>
      <c r="HXY11" s="460"/>
      <c r="HXZ11" s="460"/>
      <c r="HYA11" s="460"/>
      <c r="HYB11" s="460"/>
      <c r="HYC11" s="460"/>
      <c r="HYD11" s="460"/>
      <c r="HYE11" s="460"/>
      <c r="HYF11" s="460"/>
      <c r="HYG11" s="460"/>
      <c r="HYH11" s="460"/>
      <c r="HYI11" s="460"/>
      <c r="HYJ11" s="460"/>
      <c r="HYK11" s="460"/>
      <c r="HYL11" s="460"/>
      <c r="HYM11" s="460"/>
      <c r="HYN11" s="460"/>
      <c r="HYO11" s="460"/>
      <c r="HYP11" s="460"/>
      <c r="HYQ11" s="460"/>
      <c r="HYR11" s="460"/>
      <c r="HYS11" s="460"/>
      <c r="HYT11" s="460"/>
      <c r="HYU11" s="460"/>
      <c r="HYV11" s="460"/>
      <c r="HYW11" s="460"/>
      <c r="HYX11" s="460"/>
      <c r="HYY11" s="460"/>
      <c r="HYZ11" s="460"/>
      <c r="HZA11" s="460"/>
      <c r="HZB11" s="460"/>
      <c r="HZC11" s="460"/>
      <c r="HZD11" s="460"/>
      <c r="HZE11" s="460"/>
      <c r="HZF11" s="460"/>
      <c r="HZG11" s="460"/>
      <c r="HZH11" s="460"/>
      <c r="HZI11" s="460"/>
      <c r="HZJ11" s="460"/>
      <c r="HZK11" s="460"/>
      <c r="HZL11" s="460"/>
      <c r="HZM11" s="460"/>
      <c r="HZN11" s="460"/>
      <c r="HZO11" s="460"/>
      <c r="HZP11" s="460"/>
      <c r="HZQ11" s="460"/>
      <c r="HZR11" s="460"/>
      <c r="HZS11" s="460"/>
      <c r="HZT11" s="460"/>
      <c r="HZU11" s="460"/>
      <c r="HZV11" s="460"/>
      <c r="HZW11" s="460"/>
      <c r="HZX11" s="460"/>
      <c r="HZY11" s="460"/>
      <c r="HZZ11" s="460"/>
      <c r="IAA11" s="460"/>
      <c r="IAB11" s="460"/>
      <c r="IAC11" s="460"/>
      <c r="IAD11" s="460"/>
      <c r="IAE11" s="460"/>
      <c r="IAF11" s="460"/>
      <c r="IAG11" s="460"/>
      <c r="IAH11" s="460"/>
      <c r="IAI11" s="460"/>
      <c r="IAJ11" s="460"/>
      <c r="IAK11" s="460"/>
      <c r="IAL11" s="460"/>
      <c r="IAM11" s="460"/>
      <c r="IAN11" s="460"/>
      <c r="IAO11" s="460"/>
      <c r="IAP11" s="460"/>
      <c r="IAQ11" s="460"/>
      <c r="IAR11" s="460"/>
      <c r="IAS11" s="460"/>
      <c r="IAT11" s="460"/>
      <c r="IAU11" s="460"/>
      <c r="IAV11" s="460"/>
      <c r="IAW11" s="460"/>
      <c r="IAX11" s="460"/>
      <c r="IAY11" s="460"/>
      <c r="IAZ11" s="460"/>
      <c r="IBA11" s="460"/>
      <c r="IBB11" s="460"/>
      <c r="IBC11" s="460"/>
      <c r="IBD11" s="460"/>
      <c r="IBE11" s="460"/>
      <c r="IBF11" s="460"/>
      <c r="IBG11" s="460"/>
      <c r="IBH11" s="460"/>
      <c r="IBI11" s="460"/>
      <c r="IBJ11" s="460"/>
      <c r="IBK11" s="460"/>
      <c r="IBL11" s="460"/>
      <c r="IBM11" s="460"/>
      <c r="IBN11" s="460"/>
      <c r="IBO11" s="460"/>
      <c r="IBP11" s="460"/>
      <c r="IBQ11" s="460"/>
      <c r="IBR11" s="460"/>
      <c r="IBS11" s="460"/>
      <c r="IBT11" s="460"/>
      <c r="IBU11" s="460"/>
      <c r="IBV11" s="460"/>
      <c r="IBW11" s="460"/>
      <c r="IBX11" s="460"/>
      <c r="IBY11" s="460"/>
      <c r="IBZ11" s="460"/>
      <c r="ICA11" s="460"/>
      <c r="ICB11" s="460"/>
      <c r="ICC11" s="460"/>
      <c r="ICD11" s="460"/>
      <c r="ICE11" s="460"/>
      <c r="ICF11" s="460"/>
      <c r="ICG11" s="460"/>
      <c r="ICH11" s="460"/>
      <c r="ICI11" s="460"/>
      <c r="ICJ11" s="460"/>
      <c r="ICK11" s="460"/>
      <c r="ICL11" s="460"/>
      <c r="ICM11" s="460"/>
      <c r="ICN11" s="460"/>
      <c r="ICO11" s="460"/>
      <c r="ICP11" s="460"/>
      <c r="ICQ11" s="460"/>
      <c r="ICR11" s="460"/>
      <c r="ICS11" s="460"/>
      <c r="ICT11" s="460"/>
      <c r="ICU11" s="460"/>
      <c r="ICV11" s="460"/>
      <c r="ICW11" s="460"/>
      <c r="ICX11" s="460"/>
      <c r="ICY11" s="460"/>
      <c r="ICZ11" s="460"/>
      <c r="IDA11" s="460"/>
      <c r="IDB11" s="460"/>
      <c r="IDC11" s="460"/>
      <c r="IDD11" s="460"/>
      <c r="IDE11" s="460"/>
      <c r="IDF11" s="460"/>
      <c r="IDG11" s="460"/>
      <c r="IDH11" s="460"/>
      <c r="IDI11" s="460"/>
      <c r="IDJ11" s="460"/>
      <c r="IDK11" s="460"/>
      <c r="IDL11" s="460"/>
      <c r="IDM11" s="460"/>
      <c r="IDN11" s="460"/>
      <c r="IDO11" s="460"/>
      <c r="IDP11" s="460"/>
      <c r="IDQ11" s="460"/>
      <c r="IDR11" s="460"/>
      <c r="IDS11" s="460"/>
      <c r="IDT11" s="460"/>
      <c r="IDU11" s="460"/>
      <c r="IDV11" s="460"/>
      <c r="IDW11" s="460"/>
      <c r="IDX11" s="460"/>
      <c r="IDY11" s="460"/>
      <c r="IDZ11" s="460"/>
      <c r="IEA11" s="460"/>
      <c r="IEB11" s="460"/>
      <c r="IEC11" s="460"/>
      <c r="IED11" s="460"/>
      <c r="IEE11" s="460"/>
      <c r="IEF11" s="460"/>
      <c r="IEG11" s="460"/>
      <c r="IEH11" s="460"/>
      <c r="IEI11" s="460"/>
      <c r="IEJ11" s="460"/>
      <c r="IEK11" s="460"/>
      <c r="IEL11" s="460"/>
      <c r="IEM11" s="460"/>
      <c r="IEN11" s="460"/>
      <c r="IEO11" s="460"/>
      <c r="IEP11" s="460"/>
      <c r="IEQ11" s="460"/>
      <c r="IER11" s="460"/>
      <c r="IES11" s="460"/>
      <c r="IET11" s="460"/>
      <c r="IEU11" s="460"/>
      <c r="IEV11" s="460"/>
      <c r="IEW11" s="460"/>
      <c r="IEX11" s="460"/>
      <c r="IEY11" s="460"/>
      <c r="IEZ11" s="460"/>
      <c r="IFA11" s="460"/>
      <c r="IFB11" s="460"/>
      <c r="IFC11" s="460"/>
      <c r="IFD11" s="460"/>
      <c r="IFE11" s="460"/>
      <c r="IFF11" s="460"/>
      <c r="IFG11" s="460"/>
      <c r="IFH11" s="460"/>
      <c r="IFI11" s="460"/>
      <c r="IFJ11" s="460"/>
      <c r="IFK11" s="460"/>
      <c r="IFL11" s="460"/>
      <c r="IFM11" s="460"/>
      <c r="IFN11" s="460"/>
      <c r="IFO11" s="460"/>
      <c r="IFP11" s="460"/>
      <c r="IFQ11" s="460"/>
      <c r="IFR11" s="460"/>
      <c r="IFS11" s="460"/>
      <c r="IFT11" s="460"/>
      <c r="IFU11" s="460"/>
      <c r="IFV11" s="460"/>
      <c r="IFW11" s="460"/>
      <c r="IFX11" s="460"/>
      <c r="IFY11" s="460"/>
      <c r="IFZ11" s="460"/>
      <c r="IGA11" s="460"/>
      <c r="IGB11" s="460"/>
      <c r="IGC11" s="460"/>
      <c r="IGD11" s="460"/>
      <c r="IGE11" s="460"/>
      <c r="IGF11" s="460"/>
      <c r="IGG11" s="460"/>
      <c r="IGH11" s="460"/>
      <c r="IGI11" s="460"/>
      <c r="IGJ11" s="460"/>
      <c r="IGK11" s="460"/>
      <c r="IGL11" s="460"/>
      <c r="IGM11" s="460"/>
      <c r="IGN11" s="460"/>
      <c r="IGO11" s="460"/>
      <c r="IGP11" s="460"/>
      <c r="IGQ11" s="460"/>
      <c r="IGR11" s="460"/>
      <c r="IGS11" s="460"/>
      <c r="IGT11" s="460"/>
      <c r="IGU11" s="460"/>
      <c r="IGV11" s="460"/>
      <c r="IGW11" s="460"/>
      <c r="IGX11" s="460"/>
      <c r="IGY11" s="460"/>
      <c r="IGZ11" s="460"/>
      <c r="IHA11" s="460"/>
      <c r="IHB11" s="460"/>
      <c r="IHC11" s="460"/>
      <c r="IHD11" s="460"/>
      <c r="IHE11" s="460"/>
      <c r="IHF11" s="460"/>
      <c r="IHG11" s="460"/>
      <c r="IHH11" s="460"/>
      <c r="IHI11" s="460"/>
      <c r="IHJ11" s="460"/>
      <c r="IHK11" s="460"/>
      <c r="IHL11" s="460"/>
      <c r="IHM11" s="460"/>
      <c r="IHN11" s="460"/>
      <c r="IHO11" s="460"/>
      <c r="IHP11" s="460"/>
      <c r="IHQ11" s="460"/>
      <c r="IHR11" s="460"/>
      <c r="IHS11" s="460"/>
      <c r="IHT11" s="460"/>
      <c r="IHU11" s="460"/>
      <c r="IHV11" s="460"/>
      <c r="IHW11" s="460"/>
      <c r="IHX11" s="460"/>
      <c r="IHY11" s="460"/>
      <c r="IHZ11" s="460"/>
      <c r="IIA11" s="460"/>
      <c r="IIB11" s="460"/>
      <c r="IIC11" s="460"/>
      <c r="IID11" s="460"/>
      <c r="IIE11" s="460"/>
      <c r="IIF11" s="460"/>
      <c r="IIG11" s="460"/>
      <c r="IIH11" s="460"/>
      <c r="III11" s="460"/>
      <c r="IIJ11" s="460"/>
      <c r="IIK11" s="460"/>
      <c r="IIL11" s="460"/>
      <c r="IIM11" s="460"/>
      <c r="IIN11" s="460"/>
      <c r="IIO11" s="460"/>
      <c r="IIP11" s="460"/>
      <c r="IIQ11" s="460"/>
      <c r="IIR11" s="460"/>
      <c r="IIS11" s="460"/>
      <c r="IIT11" s="460"/>
      <c r="IIU11" s="460"/>
      <c r="IIV11" s="460"/>
      <c r="IIW11" s="460"/>
      <c r="IIX11" s="460"/>
      <c r="IIY11" s="460"/>
      <c r="IIZ11" s="460"/>
      <c r="IJA11" s="460"/>
      <c r="IJB11" s="460"/>
      <c r="IJC11" s="460"/>
      <c r="IJD11" s="460"/>
      <c r="IJE11" s="460"/>
      <c r="IJF11" s="460"/>
      <c r="IJG11" s="460"/>
      <c r="IJH11" s="460"/>
      <c r="IJI11" s="460"/>
      <c r="IJJ11" s="460"/>
      <c r="IJK11" s="460"/>
      <c r="IJL11" s="460"/>
      <c r="IJM11" s="460"/>
      <c r="IJN11" s="460"/>
      <c r="IJO11" s="460"/>
      <c r="IJP11" s="460"/>
      <c r="IJQ11" s="460"/>
      <c r="IJR11" s="460"/>
      <c r="IJS11" s="460"/>
      <c r="IJT11" s="460"/>
      <c r="IJU11" s="460"/>
      <c r="IJV11" s="460"/>
      <c r="IJW11" s="460"/>
      <c r="IJX11" s="460"/>
      <c r="IJY11" s="460"/>
      <c r="IJZ11" s="460"/>
      <c r="IKA11" s="460"/>
      <c r="IKB11" s="460"/>
      <c r="IKC11" s="460"/>
      <c r="IKD11" s="460"/>
      <c r="IKE11" s="460"/>
      <c r="IKF11" s="460"/>
      <c r="IKG11" s="460"/>
      <c r="IKH11" s="460"/>
      <c r="IKI11" s="460"/>
      <c r="IKJ11" s="460"/>
      <c r="IKK11" s="460"/>
      <c r="IKL11" s="460"/>
      <c r="IKM11" s="460"/>
      <c r="IKN11" s="460"/>
      <c r="IKO11" s="460"/>
      <c r="IKP11" s="460"/>
      <c r="IKQ11" s="460"/>
      <c r="IKR11" s="460"/>
      <c r="IKS11" s="460"/>
      <c r="IKT11" s="460"/>
      <c r="IKU11" s="460"/>
      <c r="IKV11" s="460"/>
      <c r="IKW11" s="460"/>
      <c r="IKX11" s="460"/>
      <c r="IKY11" s="460"/>
      <c r="IKZ11" s="460"/>
      <c r="ILA11" s="460"/>
      <c r="ILB11" s="460"/>
      <c r="ILC11" s="460"/>
      <c r="ILD11" s="460"/>
      <c r="ILE11" s="460"/>
      <c r="ILF11" s="460"/>
      <c r="ILG11" s="460"/>
      <c r="ILH11" s="460"/>
      <c r="ILI11" s="460"/>
      <c r="ILJ11" s="460"/>
      <c r="ILK11" s="460"/>
      <c r="ILL11" s="460"/>
      <c r="ILM11" s="460"/>
      <c r="ILN11" s="460"/>
      <c r="ILO11" s="460"/>
      <c r="ILP11" s="460"/>
      <c r="ILQ11" s="460"/>
      <c r="ILR11" s="460"/>
      <c r="ILS11" s="460"/>
      <c r="ILT11" s="460"/>
      <c r="ILU11" s="460"/>
      <c r="ILV11" s="460"/>
      <c r="ILW11" s="460"/>
      <c r="ILX11" s="460"/>
      <c r="ILY11" s="460"/>
      <c r="ILZ11" s="460"/>
      <c r="IMA11" s="460"/>
      <c r="IMB11" s="460"/>
      <c r="IMC11" s="460"/>
      <c r="IMD11" s="460"/>
      <c r="IME11" s="460"/>
      <c r="IMF11" s="460"/>
      <c r="IMG11" s="460"/>
      <c r="IMH11" s="460"/>
      <c r="IMI11" s="460"/>
      <c r="IMJ11" s="460"/>
      <c r="IMK11" s="460"/>
      <c r="IML11" s="460"/>
      <c r="IMM11" s="460"/>
      <c r="IMN11" s="460"/>
      <c r="IMO11" s="460"/>
      <c r="IMP11" s="460"/>
      <c r="IMQ11" s="460"/>
      <c r="IMR11" s="460"/>
      <c r="IMS11" s="460"/>
      <c r="IMT11" s="460"/>
      <c r="IMU11" s="460"/>
      <c r="IMV11" s="460"/>
      <c r="IMW11" s="460"/>
      <c r="IMX11" s="460"/>
      <c r="IMY11" s="460"/>
      <c r="IMZ11" s="460"/>
      <c r="INA11" s="460"/>
      <c r="INB11" s="460"/>
      <c r="INC11" s="460"/>
      <c r="IND11" s="460"/>
      <c r="INE11" s="460"/>
      <c r="INF11" s="460"/>
      <c r="ING11" s="460"/>
      <c r="INH11" s="460"/>
      <c r="INI11" s="460"/>
      <c r="INJ11" s="460"/>
      <c r="INK11" s="460"/>
      <c r="INL11" s="460"/>
      <c r="INM11" s="460"/>
      <c r="INN11" s="460"/>
      <c r="INO11" s="460"/>
      <c r="INP11" s="460"/>
      <c r="INQ11" s="460"/>
      <c r="INR11" s="460"/>
      <c r="INS11" s="460"/>
      <c r="INT11" s="460"/>
      <c r="INU11" s="460"/>
      <c r="INV11" s="460"/>
      <c r="INW11" s="460"/>
      <c r="INX11" s="460"/>
      <c r="INY11" s="460"/>
      <c r="INZ11" s="460"/>
      <c r="IOA11" s="460"/>
      <c r="IOB11" s="460"/>
      <c r="IOC11" s="460"/>
      <c r="IOD11" s="460"/>
      <c r="IOE11" s="460"/>
      <c r="IOF11" s="460"/>
      <c r="IOG11" s="460"/>
      <c r="IOH11" s="460"/>
      <c r="IOI11" s="460"/>
      <c r="IOJ11" s="460"/>
      <c r="IOK11" s="460"/>
      <c r="IOL11" s="460"/>
      <c r="IOM11" s="460"/>
      <c r="ION11" s="460"/>
      <c r="IOO11" s="460"/>
      <c r="IOP11" s="460"/>
      <c r="IOQ11" s="460"/>
      <c r="IOR11" s="460"/>
      <c r="IOS11" s="460"/>
      <c r="IOT11" s="460"/>
      <c r="IOU11" s="460"/>
      <c r="IOV11" s="460"/>
      <c r="IOW11" s="460"/>
      <c r="IOX11" s="460"/>
      <c r="IOY11" s="460"/>
      <c r="IOZ11" s="460"/>
      <c r="IPA11" s="460"/>
      <c r="IPB11" s="460"/>
      <c r="IPC11" s="460"/>
      <c r="IPD11" s="460"/>
      <c r="IPE11" s="460"/>
      <c r="IPF11" s="460"/>
      <c r="IPG11" s="460"/>
      <c r="IPH11" s="460"/>
      <c r="IPI11" s="460"/>
      <c r="IPJ11" s="460"/>
      <c r="IPK11" s="460"/>
      <c r="IPL11" s="460"/>
      <c r="IPM11" s="460"/>
      <c r="IPN11" s="460"/>
      <c r="IPO11" s="460"/>
      <c r="IPP11" s="460"/>
      <c r="IPQ11" s="460"/>
      <c r="IPR11" s="460"/>
      <c r="IPS11" s="460"/>
      <c r="IPT11" s="460"/>
      <c r="IPU11" s="460"/>
      <c r="IPV11" s="460"/>
      <c r="IPW11" s="460"/>
      <c r="IPX11" s="460"/>
      <c r="IPY11" s="460"/>
      <c r="IPZ11" s="460"/>
      <c r="IQA11" s="460"/>
      <c r="IQB11" s="460"/>
      <c r="IQC11" s="460"/>
      <c r="IQD11" s="460"/>
      <c r="IQE11" s="460"/>
      <c r="IQF11" s="460"/>
      <c r="IQG11" s="460"/>
      <c r="IQH11" s="460"/>
      <c r="IQI11" s="460"/>
      <c r="IQJ11" s="460"/>
      <c r="IQK11" s="460"/>
      <c r="IQL11" s="460"/>
      <c r="IQM11" s="460"/>
      <c r="IQN11" s="460"/>
      <c r="IQO11" s="460"/>
      <c r="IQP11" s="460"/>
      <c r="IQQ11" s="460"/>
      <c r="IQR11" s="460"/>
      <c r="IQS11" s="460"/>
      <c r="IQT11" s="460"/>
      <c r="IQU11" s="460"/>
      <c r="IQV11" s="460"/>
      <c r="IQW11" s="460"/>
      <c r="IQX11" s="460"/>
      <c r="IQY11" s="460"/>
      <c r="IQZ11" s="460"/>
      <c r="IRA11" s="460"/>
      <c r="IRB11" s="460"/>
      <c r="IRC11" s="460"/>
      <c r="IRD11" s="460"/>
      <c r="IRE11" s="460"/>
      <c r="IRF11" s="460"/>
      <c r="IRG11" s="460"/>
      <c r="IRH11" s="460"/>
      <c r="IRI11" s="460"/>
      <c r="IRJ11" s="460"/>
      <c r="IRK11" s="460"/>
      <c r="IRL11" s="460"/>
      <c r="IRM11" s="460"/>
      <c r="IRN11" s="460"/>
      <c r="IRO11" s="460"/>
      <c r="IRP11" s="460"/>
      <c r="IRQ11" s="460"/>
      <c r="IRR11" s="460"/>
      <c r="IRS11" s="460"/>
      <c r="IRT11" s="460"/>
      <c r="IRU11" s="460"/>
      <c r="IRV11" s="460"/>
      <c r="IRW11" s="460"/>
      <c r="IRX11" s="460"/>
      <c r="IRY11" s="460"/>
      <c r="IRZ11" s="460"/>
      <c r="ISA11" s="460"/>
      <c r="ISB11" s="460"/>
      <c r="ISC11" s="460"/>
      <c r="ISD11" s="460"/>
      <c r="ISE11" s="460"/>
      <c r="ISF11" s="460"/>
      <c r="ISG11" s="460"/>
      <c r="ISH11" s="460"/>
      <c r="ISI11" s="460"/>
      <c r="ISJ11" s="460"/>
      <c r="ISK11" s="460"/>
      <c r="ISL11" s="460"/>
      <c r="ISM11" s="460"/>
      <c r="ISN11" s="460"/>
      <c r="ISO11" s="460"/>
      <c r="ISP11" s="460"/>
      <c r="ISQ11" s="460"/>
      <c r="ISR11" s="460"/>
      <c r="ISS11" s="460"/>
      <c r="IST11" s="460"/>
      <c r="ISU11" s="460"/>
      <c r="ISV11" s="460"/>
      <c r="ISW11" s="460"/>
      <c r="ISX11" s="460"/>
      <c r="ISY11" s="460"/>
      <c r="ISZ11" s="460"/>
      <c r="ITA11" s="460"/>
      <c r="ITB11" s="460"/>
      <c r="ITC11" s="460"/>
      <c r="ITD11" s="460"/>
      <c r="ITE11" s="460"/>
      <c r="ITF11" s="460"/>
      <c r="ITG11" s="460"/>
      <c r="ITH11" s="460"/>
      <c r="ITI11" s="460"/>
      <c r="ITJ11" s="460"/>
      <c r="ITK11" s="460"/>
      <c r="ITL11" s="460"/>
      <c r="ITM11" s="460"/>
      <c r="ITN11" s="460"/>
      <c r="ITO11" s="460"/>
      <c r="ITP11" s="460"/>
      <c r="ITQ11" s="460"/>
      <c r="ITR11" s="460"/>
      <c r="ITS11" s="460"/>
      <c r="ITT11" s="460"/>
      <c r="ITU11" s="460"/>
      <c r="ITV11" s="460"/>
      <c r="ITW11" s="460"/>
      <c r="ITX11" s="460"/>
      <c r="ITY11" s="460"/>
      <c r="ITZ11" s="460"/>
      <c r="IUA11" s="460"/>
      <c r="IUB11" s="460"/>
      <c r="IUC11" s="460"/>
      <c r="IUD11" s="460"/>
      <c r="IUE11" s="460"/>
      <c r="IUF11" s="460"/>
      <c r="IUG11" s="460"/>
      <c r="IUH11" s="460"/>
      <c r="IUI11" s="460"/>
      <c r="IUJ11" s="460"/>
      <c r="IUK11" s="460"/>
      <c r="IUL11" s="460"/>
      <c r="IUM11" s="460"/>
      <c r="IUN11" s="460"/>
      <c r="IUO11" s="460"/>
      <c r="IUP11" s="460"/>
      <c r="IUQ11" s="460"/>
      <c r="IUR11" s="460"/>
      <c r="IUS11" s="460"/>
      <c r="IUT11" s="460"/>
      <c r="IUU11" s="460"/>
      <c r="IUV11" s="460"/>
      <c r="IUW11" s="460"/>
      <c r="IUX11" s="460"/>
      <c r="IUY11" s="460"/>
      <c r="IUZ11" s="460"/>
      <c r="IVA11" s="460"/>
      <c r="IVB11" s="460"/>
      <c r="IVC11" s="460"/>
      <c r="IVD11" s="460"/>
      <c r="IVE11" s="460"/>
      <c r="IVF11" s="460"/>
      <c r="IVG11" s="460"/>
      <c r="IVH11" s="460"/>
      <c r="IVI11" s="460"/>
      <c r="IVJ11" s="460"/>
      <c r="IVK11" s="460"/>
      <c r="IVL11" s="460"/>
      <c r="IVM11" s="460"/>
      <c r="IVN11" s="460"/>
      <c r="IVO11" s="460"/>
      <c r="IVP11" s="460"/>
      <c r="IVQ11" s="460"/>
      <c r="IVR11" s="460"/>
      <c r="IVS11" s="460"/>
      <c r="IVT11" s="460"/>
      <c r="IVU11" s="460"/>
      <c r="IVV11" s="460"/>
      <c r="IVW11" s="460"/>
      <c r="IVX11" s="460"/>
      <c r="IVY11" s="460"/>
      <c r="IVZ11" s="460"/>
      <c r="IWA11" s="460"/>
      <c r="IWB11" s="460"/>
      <c r="IWC11" s="460"/>
      <c r="IWD11" s="460"/>
      <c r="IWE11" s="460"/>
      <c r="IWF11" s="460"/>
      <c r="IWG11" s="460"/>
      <c r="IWH11" s="460"/>
      <c r="IWI11" s="460"/>
      <c r="IWJ11" s="460"/>
      <c r="IWK11" s="460"/>
      <c r="IWL11" s="460"/>
      <c r="IWM11" s="460"/>
      <c r="IWN11" s="460"/>
      <c r="IWO11" s="460"/>
      <c r="IWP11" s="460"/>
      <c r="IWQ11" s="460"/>
      <c r="IWR11" s="460"/>
      <c r="IWS11" s="460"/>
      <c r="IWT11" s="460"/>
      <c r="IWU11" s="460"/>
      <c r="IWV11" s="460"/>
      <c r="IWW11" s="460"/>
      <c r="IWX11" s="460"/>
      <c r="IWY11" s="460"/>
      <c r="IWZ11" s="460"/>
      <c r="IXA11" s="460"/>
      <c r="IXB11" s="460"/>
      <c r="IXC11" s="460"/>
      <c r="IXD11" s="460"/>
      <c r="IXE11" s="460"/>
      <c r="IXF11" s="460"/>
      <c r="IXG11" s="460"/>
      <c r="IXH11" s="460"/>
      <c r="IXI11" s="460"/>
      <c r="IXJ11" s="460"/>
      <c r="IXK11" s="460"/>
      <c r="IXL11" s="460"/>
      <c r="IXM11" s="460"/>
      <c r="IXN11" s="460"/>
      <c r="IXO11" s="460"/>
      <c r="IXP11" s="460"/>
      <c r="IXQ11" s="460"/>
      <c r="IXR11" s="460"/>
      <c r="IXS11" s="460"/>
      <c r="IXT11" s="460"/>
      <c r="IXU11" s="460"/>
      <c r="IXV11" s="460"/>
      <c r="IXW11" s="460"/>
      <c r="IXX11" s="460"/>
      <c r="IXY11" s="460"/>
      <c r="IXZ11" s="460"/>
      <c r="IYA11" s="460"/>
      <c r="IYB11" s="460"/>
      <c r="IYC11" s="460"/>
      <c r="IYD11" s="460"/>
      <c r="IYE11" s="460"/>
      <c r="IYF11" s="460"/>
      <c r="IYG11" s="460"/>
      <c r="IYH11" s="460"/>
      <c r="IYI11" s="460"/>
      <c r="IYJ11" s="460"/>
      <c r="IYK11" s="460"/>
      <c r="IYL11" s="460"/>
      <c r="IYM11" s="460"/>
      <c r="IYN11" s="460"/>
      <c r="IYO11" s="460"/>
      <c r="IYP11" s="460"/>
      <c r="IYQ11" s="460"/>
      <c r="IYR11" s="460"/>
      <c r="IYS11" s="460"/>
      <c r="IYT11" s="460"/>
      <c r="IYU11" s="460"/>
      <c r="IYV11" s="460"/>
      <c r="IYW11" s="460"/>
      <c r="IYX11" s="460"/>
      <c r="IYY11" s="460"/>
      <c r="IYZ11" s="460"/>
      <c r="IZA11" s="460"/>
      <c r="IZB11" s="460"/>
      <c r="IZC11" s="460"/>
      <c r="IZD11" s="460"/>
      <c r="IZE11" s="460"/>
      <c r="IZF11" s="460"/>
      <c r="IZG11" s="460"/>
      <c r="IZH11" s="460"/>
      <c r="IZI11" s="460"/>
      <c r="IZJ11" s="460"/>
      <c r="IZK11" s="460"/>
      <c r="IZL11" s="460"/>
      <c r="IZM11" s="460"/>
      <c r="IZN11" s="460"/>
      <c r="IZO11" s="460"/>
      <c r="IZP11" s="460"/>
      <c r="IZQ11" s="460"/>
      <c r="IZR11" s="460"/>
      <c r="IZS11" s="460"/>
      <c r="IZT11" s="460"/>
      <c r="IZU11" s="460"/>
      <c r="IZV11" s="460"/>
      <c r="IZW11" s="460"/>
      <c r="IZX11" s="460"/>
      <c r="IZY11" s="460"/>
      <c r="IZZ11" s="460"/>
      <c r="JAA11" s="460"/>
      <c r="JAB11" s="460"/>
      <c r="JAC11" s="460"/>
      <c r="JAD11" s="460"/>
      <c r="JAE11" s="460"/>
      <c r="JAF11" s="460"/>
      <c r="JAG11" s="460"/>
      <c r="JAH11" s="460"/>
      <c r="JAI11" s="460"/>
      <c r="JAJ11" s="460"/>
      <c r="JAK11" s="460"/>
      <c r="JAL11" s="460"/>
      <c r="JAM11" s="460"/>
      <c r="JAN11" s="460"/>
      <c r="JAO11" s="460"/>
      <c r="JAP11" s="460"/>
      <c r="JAQ11" s="460"/>
      <c r="JAR11" s="460"/>
      <c r="JAS11" s="460"/>
      <c r="JAT11" s="460"/>
      <c r="JAU11" s="460"/>
      <c r="JAV11" s="460"/>
      <c r="JAW11" s="460"/>
      <c r="JAX11" s="460"/>
      <c r="JAY11" s="460"/>
      <c r="JAZ11" s="460"/>
      <c r="JBA11" s="460"/>
      <c r="JBB11" s="460"/>
      <c r="JBC11" s="460"/>
      <c r="JBD11" s="460"/>
      <c r="JBE11" s="460"/>
      <c r="JBF11" s="460"/>
      <c r="JBG11" s="460"/>
      <c r="JBH11" s="460"/>
      <c r="JBI11" s="460"/>
      <c r="JBJ11" s="460"/>
      <c r="JBK11" s="460"/>
      <c r="JBL11" s="460"/>
      <c r="JBM11" s="460"/>
      <c r="JBN11" s="460"/>
      <c r="JBO11" s="460"/>
      <c r="JBP11" s="460"/>
      <c r="JBQ11" s="460"/>
      <c r="JBR11" s="460"/>
      <c r="JBS11" s="460"/>
      <c r="JBT11" s="460"/>
      <c r="JBU11" s="460"/>
      <c r="JBV11" s="460"/>
      <c r="JBW11" s="460"/>
      <c r="JBX11" s="460"/>
      <c r="JBY11" s="460"/>
      <c r="JBZ11" s="460"/>
      <c r="JCA11" s="460"/>
      <c r="JCB11" s="460"/>
      <c r="JCC11" s="460"/>
      <c r="JCD11" s="460"/>
      <c r="JCE11" s="460"/>
      <c r="JCF11" s="460"/>
      <c r="JCG11" s="460"/>
      <c r="JCH11" s="460"/>
      <c r="JCI11" s="460"/>
      <c r="JCJ11" s="460"/>
      <c r="JCK11" s="460"/>
      <c r="JCL11" s="460"/>
      <c r="JCM11" s="460"/>
      <c r="JCN11" s="460"/>
      <c r="JCO11" s="460"/>
      <c r="JCP11" s="460"/>
      <c r="JCQ11" s="460"/>
      <c r="JCR11" s="460"/>
      <c r="JCS11" s="460"/>
      <c r="JCT11" s="460"/>
      <c r="JCU11" s="460"/>
      <c r="JCV11" s="460"/>
      <c r="JCW11" s="460"/>
      <c r="JCX11" s="460"/>
      <c r="JCY11" s="460"/>
      <c r="JCZ11" s="460"/>
      <c r="JDA11" s="460"/>
      <c r="JDB11" s="460"/>
      <c r="JDC11" s="460"/>
      <c r="JDD11" s="460"/>
      <c r="JDE11" s="460"/>
      <c r="JDF11" s="460"/>
      <c r="JDG11" s="460"/>
      <c r="JDH11" s="460"/>
      <c r="JDI11" s="460"/>
      <c r="JDJ11" s="460"/>
      <c r="JDK11" s="460"/>
      <c r="JDL11" s="460"/>
      <c r="JDM11" s="460"/>
      <c r="JDN11" s="460"/>
      <c r="JDO11" s="460"/>
      <c r="JDP11" s="460"/>
      <c r="JDQ11" s="460"/>
      <c r="JDR11" s="460"/>
      <c r="JDS11" s="460"/>
      <c r="JDT11" s="460"/>
      <c r="JDU11" s="460"/>
      <c r="JDV11" s="460"/>
      <c r="JDW11" s="460"/>
      <c r="JDX11" s="460"/>
      <c r="JDY11" s="460"/>
      <c r="JDZ11" s="460"/>
      <c r="JEA11" s="460"/>
      <c r="JEB11" s="460"/>
      <c r="JEC11" s="460"/>
      <c r="JED11" s="460"/>
      <c r="JEE11" s="460"/>
      <c r="JEF11" s="460"/>
      <c r="JEG11" s="460"/>
      <c r="JEH11" s="460"/>
      <c r="JEI11" s="460"/>
      <c r="JEJ11" s="460"/>
      <c r="JEK11" s="460"/>
      <c r="JEL11" s="460"/>
      <c r="JEM11" s="460"/>
      <c r="JEN11" s="460"/>
      <c r="JEO11" s="460"/>
      <c r="JEP11" s="460"/>
      <c r="JEQ11" s="460"/>
      <c r="JER11" s="460"/>
      <c r="JES11" s="460"/>
      <c r="JET11" s="460"/>
      <c r="JEU11" s="460"/>
      <c r="JEV11" s="460"/>
      <c r="JEW11" s="460"/>
      <c r="JEX11" s="460"/>
      <c r="JEY11" s="460"/>
      <c r="JEZ11" s="460"/>
      <c r="JFA11" s="460"/>
      <c r="JFB11" s="460"/>
      <c r="JFC11" s="460"/>
      <c r="JFD11" s="460"/>
      <c r="JFE11" s="460"/>
      <c r="JFF11" s="460"/>
      <c r="JFG11" s="460"/>
      <c r="JFH11" s="460"/>
      <c r="JFI11" s="460"/>
      <c r="JFJ11" s="460"/>
      <c r="JFK11" s="460"/>
      <c r="JFL11" s="460"/>
      <c r="JFM11" s="460"/>
      <c r="JFN11" s="460"/>
      <c r="JFO11" s="460"/>
      <c r="JFP11" s="460"/>
      <c r="JFQ11" s="460"/>
      <c r="JFR11" s="460"/>
      <c r="JFS11" s="460"/>
      <c r="JFT11" s="460"/>
      <c r="JFU11" s="460"/>
      <c r="JFV11" s="460"/>
      <c r="JFW11" s="460"/>
      <c r="JFX11" s="460"/>
      <c r="JFY11" s="460"/>
      <c r="JFZ11" s="460"/>
      <c r="JGA11" s="460"/>
      <c r="JGB11" s="460"/>
      <c r="JGC11" s="460"/>
      <c r="JGD11" s="460"/>
      <c r="JGE11" s="460"/>
      <c r="JGF11" s="460"/>
      <c r="JGG11" s="460"/>
      <c r="JGH11" s="460"/>
      <c r="JGI11" s="460"/>
      <c r="JGJ11" s="460"/>
      <c r="JGK11" s="460"/>
      <c r="JGL11" s="460"/>
      <c r="JGM11" s="460"/>
      <c r="JGN11" s="460"/>
      <c r="JGO11" s="460"/>
      <c r="JGP11" s="460"/>
      <c r="JGQ11" s="460"/>
      <c r="JGR11" s="460"/>
      <c r="JGS11" s="460"/>
      <c r="JGT11" s="460"/>
      <c r="JGU11" s="460"/>
      <c r="JGV11" s="460"/>
      <c r="JGW11" s="460"/>
      <c r="JGX11" s="460"/>
      <c r="JGY11" s="460"/>
      <c r="JGZ11" s="460"/>
      <c r="JHA11" s="460"/>
      <c r="JHB11" s="460"/>
      <c r="JHC11" s="460"/>
      <c r="JHD11" s="460"/>
      <c r="JHE11" s="460"/>
      <c r="JHF11" s="460"/>
      <c r="JHG11" s="460"/>
      <c r="JHH11" s="460"/>
      <c r="JHI11" s="460"/>
      <c r="JHJ11" s="460"/>
      <c r="JHK11" s="460"/>
      <c r="JHL11" s="460"/>
      <c r="JHM11" s="460"/>
      <c r="JHN11" s="460"/>
      <c r="JHO11" s="460"/>
      <c r="JHP11" s="460"/>
      <c r="JHQ11" s="460"/>
      <c r="JHR11" s="460"/>
      <c r="JHS11" s="460"/>
      <c r="JHT11" s="460"/>
      <c r="JHU11" s="460"/>
      <c r="JHV11" s="460"/>
      <c r="JHW11" s="460"/>
      <c r="JHX11" s="460"/>
      <c r="JHY11" s="460"/>
      <c r="JHZ11" s="460"/>
      <c r="JIA11" s="460"/>
      <c r="JIB11" s="460"/>
      <c r="JIC11" s="460"/>
      <c r="JID11" s="460"/>
      <c r="JIE11" s="460"/>
      <c r="JIF11" s="460"/>
      <c r="JIG11" s="460"/>
      <c r="JIH11" s="460"/>
      <c r="JII11" s="460"/>
      <c r="JIJ11" s="460"/>
      <c r="JIK11" s="460"/>
      <c r="JIL11" s="460"/>
      <c r="JIM11" s="460"/>
      <c r="JIN11" s="460"/>
      <c r="JIO11" s="460"/>
      <c r="JIP11" s="460"/>
      <c r="JIQ11" s="460"/>
      <c r="JIR11" s="460"/>
      <c r="JIS11" s="460"/>
      <c r="JIT11" s="460"/>
      <c r="JIU11" s="460"/>
      <c r="JIV11" s="460"/>
      <c r="JIW11" s="460"/>
      <c r="JIX11" s="460"/>
      <c r="JIY11" s="460"/>
      <c r="JIZ11" s="460"/>
      <c r="JJA11" s="460"/>
      <c r="JJB11" s="460"/>
      <c r="JJC11" s="460"/>
      <c r="JJD11" s="460"/>
      <c r="JJE11" s="460"/>
      <c r="JJF11" s="460"/>
      <c r="JJG11" s="460"/>
      <c r="JJH11" s="460"/>
      <c r="JJI11" s="460"/>
      <c r="JJJ11" s="460"/>
      <c r="JJK11" s="460"/>
      <c r="JJL11" s="460"/>
      <c r="JJM11" s="460"/>
      <c r="JJN11" s="460"/>
      <c r="JJO11" s="460"/>
      <c r="JJP11" s="460"/>
      <c r="JJQ11" s="460"/>
      <c r="JJR11" s="460"/>
      <c r="JJS11" s="460"/>
      <c r="JJT11" s="460"/>
      <c r="JJU11" s="460"/>
      <c r="JJV11" s="460"/>
      <c r="JJW11" s="460"/>
      <c r="JJX11" s="460"/>
      <c r="JJY11" s="460"/>
      <c r="JJZ11" s="460"/>
      <c r="JKA11" s="460"/>
      <c r="JKB11" s="460"/>
      <c r="JKC11" s="460"/>
      <c r="JKD11" s="460"/>
      <c r="JKE11" s="460"/>
      <c r="JKF11" s="460"/>
      <c r="JKG11" s="460"/>
      <c r="JKH11" s="460"/>
      <c r="JKI11" s="460"/>
      <c r="JKJ11" s="460"/>
      <c r="JKK11" s="460"/>
      <c r="JKL11" s="460"/>
      <c r="JKM11" s="460"/>
      <c r="JKN11" s="460"/>
      <c r="JKO11" s="460"/>
      <c r="JKP11" s="460"/>
      <c r="JKQ11" s="460"/>
      <c r="JKR11" s="460"/>
      <c r="JKS11" s="460"/>
      <c r="JKT11" s="460"/>
      <c r="JKU11" s="460"/>
      <c r="JKV11" s="460"/>
      <c r="JKW11" s="460"/>
      <c r="JKX11" s="460"/>
      <c r="JKY11" s="460"/>
      <c r="JKZ11" s="460"/>
      <c r="JLA11" s="460"/>
      <c r="JLB11" s="460"/>
      <c r="JLC11" s="460"/>
      <c r="JLD11" s="460"/>
      <c r="JLE11" s="460"/>
      <c r="JLF11" s="460"/>
      <c r="JLG11" s="460"/>
      <c r="JLH11" s="460"/>
      <c r="JLI11" s="460"/>
      <c r="JLJ11" s="460"/>
      <c r="JLK11" s="460"/>
      <c r="JLL11" s="460"/>
      <c r="JLM11" s="460"/>
      <c r="JLN11" s="460"/>
      <c r="JLO11" s="460"/>
      <c r="JLP11" s="460"/>
      <c r="JLQ11" s="460"/>
      <c r="JLR11" s="460"/>
      <c r="JLS11" s="460"/>
      <c r="JLT11" s="460"/>
      <c r="JLU11" s="460"/>
      <c r="JLV11" s="460"/>
      <c r="JLW11" s="460"/>
      <c r="JLX11" s="460"/>
      <c r="JLY11" s="460"/>
      <c r="JLZ11" s="460"/>
      <c r="JMA11" s="460"/>
      <c r="JMB11" s="460"/>
      <c r="JMC11" s="460"/>
      <c r="JMD11" s="460"/>
      <c r="JME11" s="460"/>
      <c r="JMF11" s="460"/>
      <c r="JMG11" s="460"/>
      <c r="JMH11" s="460"/>
      <c r="JMI11" s="460"/>
      <c r="JMJ11" s="460"/>
      <c r="JMK11" s="460"/>
      <c r="JML11" s="460"/>
      <c r="JMM11" s="460"/>
      <c r="JMN11" s="460"/>
      <c r="JMO11" s="460"/>
      <c r="JMP11" s="460"/>
      <c r="JMQ11" s="460"/>
      <c r="JMR11" s="460"/>
      <c r="JMS11" s="460"/>
      <c r="JMT11" s="460"/>
      <c r="JMU11" s="460"/>
      <c r="JMV11" s="460"/>
      <c r="JMW11" s="460"/>
      <c r="JMX11" s="460"/>
      <c r="JMY11" s="460"/>
      <c r="JMZ11" s="460"/>
      <c r="JNA11" s="460"/>
      <c r="JNB11" s="460"/>
      <c r="JNC11" s="460"/>
      <c r="JND11" s="460"/>
      <c r="JNE11" s="460"/>
      <c r="JNF11" s="460"/>
      <c r="JNG11" s="460"/>
      <c r="JNH11" s="460"/>
      <c r="JNI11" s="460"/>
      <c r="JNJ11" s="460"/>
      <c r="JNK11" s="460"/>
      <c r="JNL11" s="460"/>
      <c r="JNM11" s="460"/>
      <c r="JNN11" s="460"/>
      <c r="JNO11" s="460"/>
      <c r="JNP11" s="460"/>
      <c r="JNQ11" s="460"/>
      <c r="JNR11" s="460"/>
      <c r="JNS11" s="460"/>
      <c r="JNT11" s="460"/>
      <c r="JNU11" s="460"/>
      <c r="JNV11" s="460"/>
      <c r="JNW11" s="460"/>
      <c r="JNX11" s="460"/>
      <c r="JNY11" s="460"/>
      <c r="JNZ11" s="460"/>
      <c r="JOA11" s="460"/>
      <c r="JOB11" s="460"/>
      <c r="JOC11" s="460"/>
      <c r="JOD11" s="460"/>
      <c r="JOE11" s="460"/>
      <c r="JOF11" s="460"/>
      <c r="JOG11" s="460"/>
      <c r="JOH11" s="460"/>
      <c r="JOI11" s="460"/>
      <c r="JOJ11" s="460"/>
      <c r="JOK11" s="460"/>
      <c r="JOL11" s="460"/>
      <c r="JOM11" s="460"/>
      <c r="JON11" s="460"/>
      <c r="JOO11" s="460"/>
      <c r="JOP11" s="460"/>
      <c r="JOQ11" s="460"/>
      <c r="JOR11" s="460"/>
      <c r="JOS11" s="460"/>
      <c r="JOT11" s="460"/>
      <c r="JOU11" s="460"/>
      <c r="JOV11" s="460"/>
      <c r="JOW11" s="460"/>
      <c r="JOX11" s="460"/>
      <c r="JOY11" s="460"/>
      <c r="JOZ11" s="460"/>
      <c r="JPA11" s="460"/>
      <c r="JPB11" s="460"/>
      <c r="JPC11" s="460"/>
      <c r="JPD11" s="460"/>
      <c r="JPE11" s="460"/>
      <c r="JPF11" s="460"/>
      <c r="JPG11" s="460"/>
      <c r="JPH11" s="460"/>
      <c r="JPI11" s="460"/>
      <c r="JPJ11" s="460"/>
      <c r="JPK11" s="460"/>
      <c r="JPL11" s="460"/>
      <c r="JPM11" s="460"/>
      <c r="JPN11" s="460"/>
      <c r="JPO11" s="460"/>
      <c r="JPP11" s="460"/>
      <c r="JPQ11" s="460"/>
      <c r="JPR11" s="460"/>
      <c r="JPS11" s="460"/>
      <c r="JPT11" s="460"/>
      <c r="JPU11" s="460"/>
      <c r="JPV11" s="460"/>
      <c r="JPW11" s="460"/>
      <c r="JPX11" s="460"/>
      <c r="JPY11" s="460"/>
      <c r="JPZ11" s="460"/>
      <c r="JQA11" s="460"/>
      <c r="JQB11" s="460"/>
      <c r="JQC11" s="460"/>
      <c r="JQD11" s="460"/>
      <c r="JQE11" s="460"/>
      <c r="JQF11" s="460"/>
      <c r="JQG11" s="460"/>
      <c r="JQH11" s="460"/>
      <c r="JQI11" s="460"/>
      <c r="JQJ11" s="460"/>
      <c r="JQK11" s="460"/>
      <c r="JQL11" s="460"/>
      <c r="JQM11" s="460"/>
      <c r="JQN11" s="460"/>
      <c r="JQO11" s="460"/>
      <c r="JQP11" s="460"/>
      <c r="JQQ11" s="460"/>
      <c r="JQR11" s="460"/>
      <c r="JQS11" s="460"/>
      <c r="JQT11" s="460"/>
      <c r="JQU11" s="460"/>
      <c r="JQV11" s="460"/>
      <c r="JQW11" s="460"/>
      <c r="JQX11" s="460"/>
      <c r="JQY11" s="460"/>
      <c r="JQZ11" s="460"/>
      <c r="JRA11" s="460"/>
      <c r="JRB11" s="460"/>
      <c r="JRC11" s="460"/>
      <c r="JRD11" s="460"/>
      <c r="JRE11" s="460"/>
      <c r="JRF11" s="460"/>
      <c r="JRG11" s="460"/>
      <c r="JRH11" s="460"/>
      <c r="JRI11" s="460"/>
      <c r="JRJ11" s="460"/>
      <c r="JRK11" s="460"/>
      <c r="JRL11" s="460"/>
      <c r="JRM11" s="460"/>
      <c r="JRN11" s="460"/>
      <c r="JRO11" s="460"/>
      <c r="JRP11" s="460"/>
      <c r="JRQ11" s="460"/>
      <c r="JRR11" s="460"/>
      <c r="JRS11" s="460"/>
      <c r="JRT11" s="460"/>
      <c r="JRU11" s="460"/>
      <c r="JRV11" s="460"/>
      <c r="JRW11" s="460"/>
      <c r="JRX11" s="460"/>
      <c r="JRY11" s="460"/>
      <c r="JRZ11" s="460"/>
      <c r="JSA11" s="460"/>
      <c r="JSB11" s="460"/>
      <c r="JSC11" s="460"/>
      <c r="JSD11" s="460"/>
      <c r="JSE11" s="460"/>
      <c r="JSF11" s="460"/>
      <c r="JSG11" s="460"/>
      <c r="JSH11" s="460"/>
      <c r="JSI11" s="460"/>
      <c r="JSJ11" s="460"/>
      <c r="JSK11" s="460"/>
      <c r="JSL11" s="460"/>
      <c r="JSM11" s="460"/>
      <c r="JSN11" s="460"/>
      <c r="JSO11" s="460"/>
      <c r="JSP11" s="460"/>
      <c r="JSQ11" s="460"/>
      <c r="JSR11" s="460"/>
      <c r="JSS11" s="460"/>
      <c r="JST11" s="460"/>
      <c r="JSU11" s="460"/>
      <c r="JSV11" s="460"/>
      <c r="JSW11" s="460"/>
      <c r="JSX11" s="460"/>
      <c r="JSY11" s="460"/>
      <c r="JSZ11" s="460"/>
      <c r="JTA11" s="460"/>
      <c r="JTB11" s="460"/>
      <c r="JTC11" s="460"/>
      <c r="JTD11" s="460"/>
      <c r="JTE11" s="460"/>
      <c r="JTF11" s="460"/>
      <c r="JTG11" s="460"/>
      <c r="JTH11" s="460"/>
      <c r="JTI11" s="460"/>
      <c r="JTJ11" s="460"/>
      <c r="JTK11" s="460"/>
      <c r="JTL11" s="460"/>
      <c r="JTM11" s="460"/>
      <c r="JTN11" s="460"/>
      <c r="JTO11" s="460"/>
      <c r="JTP11" s="460"/>
      <c r="JTQ11" s="460"/>
      <c r="JTR11" s="460"/>
      <c r="JTS11" s="460"/>
      <c r="JTT11" s="460"/>
      <c r="JTU11" s="460"/>
      <c r="JTV11" s="460"/>
      <c r="JTW11" s="460"/>
      <c r="JTX11" s="460"/>
      <c r="JTY11" s="460"/>
      <c r="JTZ11" s="460"/>
      <c r="JUA11" s="460"/>
      <c r="JUB11" s="460"/>
      <c r="JUC11" s="460"/>
      <c r="JUD11" s="460"/>
      <c r="JUE11" s="460"/>
      <c r="JUF11" s="460"/>
      <c r="JUG11" s="460"/>
      <c r="JUH11" s="460"/>
      <c r="JUI11" s="460"/>
      <c r="JUJ11" s="460"/>
      <c r="JUK11" s="460"/>
      <c r="JUL11" s="460"/>
      <c r="JUM11" s="460"/>
      <c r="JUN11" s="460"/>
      <c r="JUO11" s="460"/>
      <c r="JUP11" s="460"/>
      <c r="JUQ11" s="460"/>
      <c r="JUR11" s="460"/>
      <c r="JUS11" s="460"/>
      <c r="JUT11" s="460"/>
      <c r="JUU11" s="460"/>
      <c r="JUV11" s="460"/>
      <c r="JUW11" s="460"/>
      <c r="JUX11" s="460"/>
      <c r="JUY11" s="460"/>
      <c r="JUZ11" s="460"/>
      <c r="JVA11" s="460"/>
      <c r="JVB11" s="460"/>
      <c r="JVC11" s="460"/>
      <c r="JVD11" s="460"/>
      <c r="JVE11" s="460"/>
      <c r="JVF11" s="460"/>
      <c r="JVG11" s="460"/>
      <c r="JVH11" s="460"/>
      <c r="JVI11" s="460"/>
      <c r="JVJ11" s="460"/>
      <c r="JVK11" s="460"/>
      <c r="JVL11" s="460"/>
      <c r="JVM11" s="460"/>
      <c r="JVN11" s="460"/>
      <c r="JVO11" s="460"/>
      <c r="JVP11" s="460"/>
      <c r="JVQ11" s="460"/>
      <c r="JVR11" s="460"/>
      <c r="JVS11" s="460"/>
      <c r="JVT11" s="460"/>
      <c r="JVU11" s="460"/>
      <c r="JVV11" s="460"/>
      <c r="JVW11" s="460"/>
      <c r="JVX11" s="460"/>
      <c r="JVY11" s="460"/>
      <c r="JVZ11" s="460"/>
      <c r="JWA11" s="460"/>
      <c r="JWB11" s="460"/>
      <c r="JWC11" s="460"/>
      <c r="JWD11" s="460"/>
      <c r="JWE11" s="460"/>
      <c r="JWF11" s="460"/>
      <c r="JWG11" s="460"/>
      <c r="JWH11" s="460"/>
      <c r="JWI11" s="460"/>
      <c r="JWJ11" s="460"/>
      <c r="JWK11" s="460"/>
      <c r="JWL11" s="460"/>
      <c r="JWM11" s="460"/>
      <c r="JWN11" s="460"/>
      <c r="JWO11" s="460"/>
      <c r="JWP11" s="460"/>
      <c r="JWQ11" s="460"/>
      <c r="JWR11" s="460"/>
      <c r="JWS11" s="460"/>
      <c r="JWT11" s="460"/>
      <c r="JWU11" s="460"/>
      <c r="JWV11" s="460"/>
      <c r="JWW11" s="460"/>
      <c r="JWX11" s="460"/>
      <c r="JWY11" s="460"/>
      <c r="JWZ11" s="460"/>
      <c r="JXA11" s="460"/>
      <c r="JXB11" s="460"/>
      <c r="JXC11" s="460"/>
      <c r="JXD11" s="460"/>
      <c r="JXE11" s="460"/>
      <c r="JXF11" s="460"/>
      <c r="JXG11" s="460"/>
      <c r="JXH11" s="460"/>
      <c r="JXI11" s="460"/>
      <c r="JXJ11" s="460"/>
      <c r="JXK11" s="460"/>
      <c r="JXL11" s="460"/>
      <c r="JXM11" s="460"/>
      <c r="JXN11" s="460"/>
      <c r="JXO11" s="460"/>
      <c r="JXP11" s="460"/>
      <c r="JXQ11" s="460"/>
      <c r="JXR11" s="460"/>
      <c r="JXS11" s="460"/>
      <c r="JXT11" s="460"/>
      <c r="JXU11" s="460"/>
      <c r="JXV11" s="460"/>
      <c r="JXW11" s="460"/>
      <c r="JXX11" s="460"/>
      <c r="JXY11" s="460"/>
      <c r="JXZ11" s="460"/>
      <c r="JYA11" s="460"/>
      <c r="JYB11" s="460"/>
      <c r="JYC11" s="460"/>
      <c r="JYD11" s="460"/>
      <c r="JYE11" s="460"/>
      <c r="JYF11" s="460"/>
      <c r="JYG11" s="460"/>
      <c r="JYH11" s="460"/>
      <c r="JYI11" s="460"/>
      <c r="JYJ11" s="460"/>
      <c r="JYK11" s="460"/>
      <c r="JYL11" s="460"/>
      <c r="JYM11" s="460"/>
      <c r="JYN11" s="460"/>
      <c r="JYO11" s="460"/>
      <c r="JYP11" s="460"/>
      <c r="JYQ11" s="460"/>
      <c r="JYR11" s="460"/>
      <c r="JYS11" s="460"/>
      <c r="JYT11" s="460"/>
      <c r="JYU11" s="460"/>
      <c r="JYV11" s="460"/>
      <c r="JYW11" s="460"/>
      <c r="JYX11" s="460"/>
      <c r="JYY11" s="460"/>
      <c r="JYZ11" s="460"/>
      <c r="JZA11" s="460"/>
      <c r="JZB11" s="460"/>
      <c r="JZC11" s="460"/>
      <c r="JZD11" s="460"/>
      <c r="JZE11" s="460"/>
      <c r="JZF11" s="460"/>
      <c r="JZG11" s="460"/>
      <c r="JZH11" s="460"/>
      <c r="JZI11" s="460"/>
      <c r="JZJ11" s="460"/>
      <c r="JZK11" s="460"/>
      <c r="JZL11" s="460"/>
      <c r="JZM11" s="460"/>
      <c r="JZN11" s="460"/>
      <c r="JZO11" s="460"/>
      <c r="JZP11" s="460"/>
      <c r="JZQ11" s="460"/>
      <c r="JZR11" s="460"/>
      <c r="JZS11" s="460"/>
      <c r="JZT11" s="460"/>
      <c r="JZU11" s="460"/>
      <c r="JZV11" s="460"/>
      <c r="JZW11" s="460"/>
      <c r="JZX11" s="460"/>
      <c r="JZY11" s="460"/>
      <c r="JZZ11" s="460"/>
      <c r="KAA11" s="460"/>
      <c r="KAB11" s="460"/>
      <c r="KAC11" s="460"/>
      <c r="KAD11" s="460"/>
      <c r="KAE11" s="460"/>
      <c r="KAF11" s="460"/>
      <c r="KAG11" s="460"/>
      <c r="KAH11" s="460"/>
      <c r="KAI11" s="460"/>
      <c r="KAJ11" s="460"/>
      <c r="KAK11" s="460"/>
      <c r="KAL11" s="460"/>
      <c r="KAM11" s="460"/>
      <c r="KAN11" s="460"/>
      <c r="KAO11" s="460"/>
      <c r="KAP11" s="460"/>
      <c r="KAQ11" s="460"/>
      <c r="KAR11" s="460"/>
      <c r="KAS11" s="460"/>
      <c r="KAT11" s="460"/>
      <c r="KAU11" s="460"/>
      <c r="KAV11" s="460"/>
      <c r="KAW11" s="460"/>
      <c r="KAX11" s="460"/>
      <c r="KAY11" s="460"/>
      <c r="KAZ11" s="460"/>
      <c r="KBA11" s="460"/>
      <c r="KBB11" s="460"/>
      <c r="KBC11" s="460"/>
      <c r="KBD11" s="460"/>
      <c r="KBE11" s="460"/>
      <c r="KBF11" s="460"/>
      <c r="KBG11" s="460"/>
      <c r="KBH11" s="460"/>
      <c r="KBI11" s="460"/>
      <c r="KBJ11" s="460"/>
      <c r="KBK11" s="460"/>
      <c r="KBL11" s="460"/>
      <c r="KBM11" s="460"/>
      <c r="KBN11" s="460"/>
      <c r="KBO11" s="460"/>
      <c r="KBP11" s="460"/>
      <c r="KBQ11" s="460"/>
      <c r="KBR11" s="460"/>
      <c r="KBS11" s="460"/>
      <c r="KBT11" s="460"/>
      <c r="KBU11" s="460"/>
      <c r="KBV11" s="460"/>
      <c r="KBW11" s="460"/>
      <c r="KBX11" s="460"/>
      <c r="KBY11" s="460"/>
      <c r="KBZ11" s="460"/>
      <c r="KCA11" s="460"/>
      <c r="KCB11" s="460"/>
      <c r="KCC11" s="460"/>
      <c r="KCD11" s="460"/>
      <c r="KCE11" s="460"/>
      <c r="KCF11" s="460"/>
      <c r="KCG11" s="460"/>
      <c r="KCH11" s="460"/>
      <c r="KCI11" s="460"/>
      <c r="KCJ11" s="460"/>
      <c r="KCK11" s="460"/>
      <c r="KCL11" s="460"/>
      <c r="KCM11" s="460"/>
      <c r="KCN11" s="460"/>
      <c r="KCO11" s="460"/>
      <c r="KCP11" s="460"/>
      <c r="KCQ11" s="460"/>
      <c r="KCR11" s="460"/>
      <c r="KCS11" s="460"/>
      <c r="KCT11" s="460"/>
      <c r="KCU11" s="460"/>
      <c r="KCV11" s="460"/>
      <c r="KCW11" s="460"/>
      <c r="KCX11" s="460"/>
      <c r="KCY11" s="460"/>
      <c r="KCZ11" s="460"/>
      <c r="KDA11" s="460"/>
      <c r="KDB11" s="460"/>
      <c r="KDC11" s="460"/>
      <c r="KDD11" s="460"/>
      <c r="KDE11" s="460"/>
      <c r="KDF11" s="460"/>
      <c r="KDG11" s="460"/>
      <c r="KDH11" s="460"/>
      <c r="KDI11" s="460"/>
      <c r="KDJ11" s="460"/>
      <c r="KDK11" s="460"/>
      <c r="KDL11" s="460"/>
      <c r="KDM11" s="460"/>
      <c r="KDN11" s="460"/>
      <c r="KDO11" s="460"/>
      <c r="KDP11" s="460"/>
      <c r="KDQ11" s="460"/>
      <c r="KDR11" s="460"/>
      <c r="KDS11" s="460"/>
      <c r="KDT11" s="460"/>
      <c r="KDU11" s="460"/>
      <c r="KDV11" s="460"/>
      <c r="KDW11" s="460"/>
      <c r="KDX11" s="460"/>
      <c r="KDY11" s="460"/>
      <c r="KDZ11" s="460"/>
      <c r="KEA11" s="460"/>
      <c r="KEB11" s="460"/>
      <c r="KEC11" s="460"/>
      <c r="KED11" s="460"/>
      <c r="KEE11" s="460"/>
      <c r="KEF11" s="460"/>
      <c r="KEG11" s="460"/>
      <c r="KEH11" s="460"/>
      <c r="KEI11" s="460"/>
      <c r="KEJ11" s="460"/>
      <c r="KEK11" s="460"/>
      <c r="KEL11" s="460"/>
      <c r="KEM11" s="460"/>
      <c r="KEN11" s="460"/>
      <c r="KEO11" s="460"/>
      <c r="KEP11" s="460"/>
      <c r="KEQ11" s="460"/>
      <c r="KER11" s="460"/>
      <c r="KES11" s="460"/>
      <c r="KET11" s="460"/>
      <c r="KEU11" s="460"/>
      <c r="KEV11" s="460"/>
      <c r="KEW11" s="460"/>
      <c r="KEX11" s="460"/>
      <c r="KEY11" s="460"/>
      <c r="KEZ11" s="460"/>
      <c r="KFA11" s="460"/>
      <c r="KFB11" s="460"/>
      <c r="KFC11" s="460"/>
      <c r="KFD11" s="460"/>
      <c r="KFE11" s="460"/>
      <c r="KFF11" s="460"/>
      <c r="KFG11" s="460"/>
      <c r="KFH11" s="460"/>
      <c r="KFI11" s="460"/>
      <c r="KFJ11" s="460"/>
      <c r="KFK11" s="460"/>
      <c r="KFL11" s="460"/>
      <c r="KFM11" s="460"/>
      <c r="KFN11" s="460"/>
      <c r="KFO11" s="460"/>
      <c r="KFP11" s="460"/>
      <c r="KFQ11" s="460"/>
      <c r="KFR11" s="460"/>
      <c r="KFS11" s="460"/>
      <c r="KFT11" s="460"/>
      <c r="KFU11" s="460"/>
      <c r="KFV11" s="460"/>
      <c r="KFW11" s="460"/>
      <c r="KFX11" s="460"/>
      <c r="KFY11" s="460"/>
      <c r="KFZ11" s="460"/>
      <c r="KGA11" s="460"/>
      <c r="KGB11" s="460"/>
      <c r="KGC11" s="460"/>
      <c r="KGD11" s="460"/>
      <c r="KGE11" s="460"/>
      <c r="KGF11" s="460"/>
      <c r="KGG11" s="460"/>
      <c r="KGH11" s="460"/>
      <c r="KGI11" s="460"/>
      <c r="KGJ11" s="460"/>
      <c r="KGK11" s="460"/>
      <c r="KGL11" s="460"/>
      <c r="KGM11" s="460"/>
      <c r="KGN11" s="460"/>
      <c r="KGO11" s="460"/>
      <c r="KGP11" s="460"/>
      <c r="KGQ11" s="460"/>
      <c r="KGR11" s="460"/>
      <c r="KGS11" s="460"/>
      <c r="KGT11" s="460"/>
      <c r="KGU11" s="460"/>
      <c r="KGV11" s="460"/>
      <c r="KGW11" s="460"/>
      <c r="KGX11" s="460"/>
      <c r="KGY11" s="460"/>
      <c r="KGZ11" s="460"/>
      <c r="KHA11" s="460"/>
      <c r="KHB11" s="460"/>
      <c r="KHC11" s="460"/>
      <c r="KHD11" s="460"/>
      <c r="KHE11" s="460"/>
      <c r="KHF11" s="460"/>
      <c r="KHG11" s="460"/>
      <c r="KHH11" s="460"/>
      <c r="KHI11" s="460"/>
      <c r="KHJ11" s="460"/>
      <c r="KHK11" s="460"/>
      <c r="KHL11" s="460"/>
      <c r="KHM11" s="460"/>
      <c r="KHN11" s="460"/>
      <c r="KHO11" s="460"/>
      <c r="KHP11" s="460"/>
      <c r="KHQ11" s="460"/>
      <c r="KHR11" s="460"/>
      <c r="KHS11" s="460"/>
      <c r="KHT11" s="460"/>
      <c r="KHU11" s="460"/>
      <c r="KHV11" s="460"/>
      <c r="KHW11" s="460"/>
      <c r="KHX11" s="460"/>
      <c r="KHY11" s="460"/>
      <c r="KHZ11" s="460"/>
      <c r="KIA11" s="460"/>
      <c r="KIB11" s="460"/>
      <c r="KIC11" s="460"/>
      <c r="KID11" s="460"/>
      <c r="KIE11" s="460"/>
      <c r="KIF11" s="460"/>
      <c r="KIG11" s="460"/>
      <c r="KIH11" s="460"/>
      <c r="KII11" s="460"/>
      <c r="KIJ11" s="460"/>
      <c r="KIK11" s="460"/>
      <c r="KIL11" s="460"/>
      <c r="KIM11" s="460"/>
      <c r="KIN11" s="460"/>
      <c r="KIO11" s="460"/>
      <c r="KIP11" s="460"/>
      <c r="KIQ11" s="460"/>
      <c r="KIR11" s="460"/>
      <c r="KIS11" s="460"/>
      <c r="KIT11" s="460"/>
      <c r="KIU11" s="460"/>
      <c r="KIV11" s="460"/>
      <c r="KIW11" s="460"/>
      <c r="KIX11" s="460"/>
      <c r="KIY11" s="460"/>
      <c r="KIZ11" s="460"/>
      <c r="KJA11" s="460"/>
      <c r="KJB11" s="460"/>
      <c r="KJC11" s="460"/>
      <c r="KJD11" s="460"/>
      <c r="KJE11" s="460"/>
      <c r="KJF11" s="460"/>
      <c r="KJG11" s="460"/>
      <c r="KJH11" s="460"/>
      <c r="KJI11" s="460"/>
      <c r="KJJ11" s="460"/>
      <c r="KJK11" s="460"/>
      <c r="KJL11" s="460"/>
      <c r="KJM11" s="460"/>
      <c r="KJN11" s="460"/>
      <c r="KJO11" s="460"/>
      <c r="KJP11" s="460"/>
      <c r="KJQ11" s="460"/>
      <c r="KJR11" s="460"/>
      <c r="KJS11" s="460"/>
      <c r="KJT11" s="460"/>
      <c r="KJU11" s="460"/>
      <c r="KJV11" s="460"/>
      <c r="KJW11" s="460"/>
      <c r="KJX11" s="460"/>
      <c r="KJY11" s="460"/>
      <c r="KJZ11" s="460"/>
      <c r="KKA11" s="460"/>
      <c r="KKB11" s="460"/>
      <c r="KKC11" s="460"/>
      <c r="KKD11" s="460"/>
      <c r="KKE11" s="460"/>
      <c r="KKF11" s="460"/>
      <c r="KKG11" s="460"/>
      <c r="KKH11" s="460"/>
      <c r="KKI11" s="460"/>
      <c r="KKJ11" s="460"/>
      <c r="KKK11" s="460"/>
      <c r="KKL11" s="460"/>
      <c r="KKM11" s="460"/>
      <c r="KKN11" s="460"/>
      <c r="KKO11" s="460"/>
      <c r="KKP11" s="460"/>
      <c r="KKQ11" s="460"/>
      <c r="KKR11" s="460"/>
      <c r="KKS11" s="460"/>
      <c r="KKT11" s="460"/>
      <c r="KKU11" s="460"/>
      <c r="KKV11" s="460"/>
      <c r="KKW11" s="460"/>
      <c r="KKX11" s="460"/>
      <c r="KKY11" s="460"/>
      <c r="KKZ11" s="460"/>
      <c r="KLA11" s="460"/>
      <c r="KLB11" s="460"/>
      <c r="KLC11" s="460"/>
      <c r="KLD11" s="460"/>
      <c r="KLE11" s="460"/>
      <c r="KLF11" s="460"/>
      <c r="KLG11" s="460"/>
      <c r="KLH11" s="460"/>
      <c r="KLI11" s="460"/>
      <c r="KLJ11" s="460"/>
      <c r="KLK11" s="460"/>
      <c r="KLL11" s="460"/>
      <c r="KLM11" s="460"/>
      <c r="KLN11" s="460"/>
      <c r="KLO11" s="460"/>
      <c r="KLP11" s="460"/>
      <c r="KLQ11" s="460"/>
      <c r="KLR11" s="460"/>
      <c r="KLS11" s="460"/>
      <c r="KLT11" s="460"/>
      <c r="KLU11" s="460"/>
      <c r="KLV11" s="460"/>
      <c r="KLW11" s="460"/>
      <c r="KLX11" s="460"/>
      <c r="KLY11" s="460"/>
      <c r="KLZ11" s="460"/>
      <c r="KMA11" s="460"/>
      <c r="KMB11" s="460"/>
      <c r="KMC11" s="460"/>
      <c r="KMD11" s="460"/>
      <c r="KME11" s="460"/>
      <c r="KMF11" s="460"/>
      <c r="KMG11" s="460"/>
      <c r="KMH11" s="460"/>
      <c r="KMI11" s="460"/>
      <c r="KMJ11" s="460"/>
      <c r="KMK11" s="460"/>
      <c r="KML11" s="460"/>
      <c r="KMM11" s="460"/>
      <c r="KMN11" s="460"/>
      <c r="KMO11" s="460"/>
      <c r="KMP11" s="460"/>
      <c r="KMQ11" s="460"/>
      <c r="KMR11" s="460"/>
      <c r="KMS11" s="460"/>
      <c r="KMT11" s="460"/>
      <c r="KMU11" s="460"/>
      <c r="KMV11" s="460"/>
      <c r="KMW11" s="460"/>
      <c r="KMX11" s="460"/>
      <c r="KMY11" s="460"/>
      <c r="KMZ11" s="460"/>
      <c r="KNA11" s="460"/>
      <c r="KNB11" s="460"/>
      <c r="KNC11" s="460"/>
      <c r="KND11" s="460"/>
      <c r="KNE11" s="460"/>
      <c r="KNF11" s="460"/>
      <c r="KNG11" s="460"/>
      <c r="KNH11" s="460"/>
      <c r="KNI11" s="460"/>
      <c r="KNJ11" s="460"/>
      <c r="KNK11" s="460"/>
      <c r="KNL11" s="460"/>
      <c r="KNM11" s="460"/>
      <c r="KNN11" s="460"/>
      <c r="KNO11" s="460"/>
      <c r="KNP11" s="460"/>
      <c r="KNQ11" s="460"/>
      <c r="KNR11" s="460"/>
      <c r="KNS11" s="460"/>
      <c r="KNT11" s="460"/>
      <c r="KNU11" s="460"/>
      <c r="KNV11" s="460"/>
      <c r="KNW11" s="460"/>
      <c r="KNX11" s="460"/>
      <c r="KNY11" s="460"/>
      <c r="KNZ11" s="460"/>
      <c r="KOA11" s="460"/>
      <c r="KOB11" s="460"/>
      <c r="KOC11" s="460"/>
      <c r="KOD11" s="460"/>
      <c r="KOE11" s="460"/>
      <c r="KOF11" s="460"/>
      <c r="KOG11" s="460"/>
      <c r="KOH11" s="460"/>
      <c r="KOI11" s="460"/>
      <c r="KOJ11" s="460"/>
      <c r="KOK11" s="460"/>
      <c r="KOL11" s="460"/>
      <c r="KOM11" s="460"/>
      <c r="KON11" s="460"/>
      <c r="KOO11" s="460"/>
      <c r="KOP11" s="460"/>
      <c r="KOQ11" s="460"/>
      <c r="KOR11" s="460"/>
      <c r="KOS11" s="460"/>
      <c r="KOT11" s="460"/>
      <c r="KOU11" s="460"/>
      <c r="KOV11" s="460"/>
      <c r="KOW11" s="460"/>
      <c r="KOX11" s="460"/>
      <c r="KOY11" s="460"/>
      <c r="KOZ11" s="460"/>
      <c r="KPA11" s="460"/>
      <c r="KPB11" s="460"/>
      <c r="KPC11" s="460"/>
      <c r="KPD11" s="460"/>
      <c r="KPE11" s="460"/>
      <c r="KPF11" s="460"/>
      <c r="KPG11" s="460"/>
      <c r="KPH11" s="460"/>
      <c r="KPI11" s="460"/>
      <c r="KPJ11" s="460"/>
      <c r="KPK11" s="460"/>
      <c r="KPL11" s="460"/>
      <c r="KPM11" s="460"/>
      <c r="KPN11" s="460"/>
      <c r="KPO11" s="460"/>
      <c r="KPP11" s="460"/>
      <c r="KPQ11" s="460"/>
      <c r="KPR11" s="460"/>
      <c r="KPS11" s="460"/>
      <c r="KPT11" s="460"/>
      <c r="KPU11" s="460"/>
      <c r="KPV11" s="460"/>
      <c r="KPW11" s="460"/>
      <c r="KPX11" s="460"/>
      <c r="KPY11" s="460"/>
      <c r="KPZ11" s="460"/>
      <c r="KQA11" s="460"/>
      <c r="KQB11" s="460"/>
      <c r="KQC11" s="460"/>
      <c r="KQD11" s="460"/>
      <c r="KQE11" s="460"/>
      <c r="KQF11" s="460"/>
      <c r="KQG11" s="460"/>
      <c r="KQH11" s="460"/>
      <c r="KQI11" s="460"/>
      <c r="KQJ11" s="460"/>
      <c r="KQK11" s="460"/>
      <c r="KQL11" s="460"/>
      <c r="KQM11" s="460"/>
      <c r="KQN11" s="460"/>
      <c r="KQO11" s="460"/>
      <c r="KQP11" s="460"/>
      <c r="KQQ11" s="460"/>
      <c r="KQR11" s="460"/>
      <c r="KQS11" s="460"/>
      <c r="KQT11" s="460"/>
      <c r="KQU11" s="460"/>
      <c r="KQV11" s="460"/>
      <c r="KQW11" s="460"/>
      <c r="KQX11" s="460"/>
      <c r="KQY11" s="460"/>
      <c r="KQZ11" s="460"/>
      <c r="KRA11" s="460"/>
      <c r="KRB11" s="460"/>
      <c r="KRC11" s="460"/>
      <c r="KRD11" s="460"/>
      <c r="KRE11" s="460"/>
      <c r="KRF11" s="460"/>
      <c r="KRG11" s="460"/>
      <c r="KRH11" s="460"/>
      <c r="KRI11" s="460"/>
      <c r="KRJ11" s="460"/>
      <c r="KRK11" s="460"/>
      <c r="KRL11" s="460"/>
      <c r="KRM11" s="460"/>
      <c r="KRN11" s="460"/>
      <c r="KRO11" s="460"/>
      <c r="KRP11" s="460"/>
      <c r="KRQ11" s="460"/>
      <c r="KRR11" s="460"/>
      <c r="KRS11" s="460"/>
      <c r="KRT11" s="460"/>
      <c r="KRU11" s="460"/>
      <c r="KRV11" s="460"/>
      <c r="KRW11" s="460"/>
      <c r="KRX11" s="460"/>
      <c r="KRY11" s="460"/>
      <c r="KRZ11" s="460"/>
      <c r="KSA11" s="460"/>
      <c r="KSB11" s="460"/>
      <c r="KSC11" s="460"/>
      <c r="KSD11" s="460"/>
      <c r="KSE11" s="460"/>
      <c r="KSF11" s="460"/>
      <c r="KSG11" s="460"/>
      <c r="KSH11" s="460"/>
      <c r="KSI11" s="460"/>
      <c r="KSJ11" s="460"/>
      <c r="KSK11" s="460"/>
      <c r="KSL11" s="460"/>
      <c r="KSM11" s="460"/>
      <c r="KSN11" s="460"/>
      <c r="KSO11" s="460"/>
      <c r="KSP11" s="460"/>
      <c r="KSQ11" s="460"/>
      <c r="KSR11" s="460"/>
      <c r="KSS11" s="460"/>
      <c r="KST11" s="460"/>
      <c r="KSU11" s="460"/>
      <c r="KSV11" s="460"/>
      <c r="KSW11" s="460"/>
      <c r="KSX11" s="460"/>
      <c r="KSY11" s="460"/>
      <c r="KSZ11" s="460"/>
      <c r="KTA11" s="460"/>
      <c r="KTB11" s="460"/>
      <c r="KTC11" s="460"/>
      <c r="KTD11" s="460"/>
      <c r="KTE11" s="460"/>
      <c r="KTF11" s="460"/>
      <c r="KTG11" s="460"/>
      <c r="KTH11" s="460"/>
      <c r="KTI11" s="460"/>
      <c r="KTJ11" s="460"/>
      <c r="KTK11" s="460"/>
      <c r="KTL11" s="460"/>
      <c r="KTM11" s="460"/>
      <c r="KTN11" s="460"/>
      <c r="KTO11" s="460"/>
      <c r="KTP11" s="460"/>
      <c r="KTQ11" s="460"/>
      <c r="KTR11" s="460"/>
      <c r="KTS11" s="460"/>
      <c r="KTT11" s="460"/>
      <c r="KTU11" s="460"/>
      <c r="KTV11" s="460"/>
      <c r="KTW11" s="460"/>
      <c r="KTX11" s="460"/>
      <c r="KTY11" s="460"/>
      <c r="KTZ11" s="460"/>
      <c r="KUA11" s="460"/>
      <c r="KUB11" s="460"/>
      <c r="KUC11" s="460"/>
      <c r="KUD11" s="460"/>
      <c r="KUE11" s="460"/>
      <c r="KUF11" s="460"/>
      <c r="KUG11" s="460"/>
      <c r="KUH11" s="460"/>
      <c r="KUI11" s="460"/>
      <c r="KUJ11" s="460"/>
      <c r="KUK11" s="460"/>
      <c r="KUL11" s="460"/>
      <c r="KUM11" s="460"/>
      <c r="KUN11" s="460"/>
      <c r="KUO11" s="460"/>
      <c r="KUP11" s="460"/>
      <c r="KUQ11" s="460"/>
      <c r="KUR11" s="460"/>
      <c r="KUS11" s="460"/>
      <c r="KUT11" s="460"/>
      <c r="KUU11" s="460"/>
      <c r="KUV11" s="460"/>
      <c r="KUW11" s="460"/>
      <c r="KUX11" s="460"/>
      <c r="KUY11" s="460"/>
      <c r="KUZ11" s="460"/>
      <c r="KVA11" s="460"/>
      <c r="KVB11" s="460"/>
      <c r="KVC11" s="460"/>
      <c r="KVD11" s="460"/>
      <c r="KVE11" s="460"/>
      <c r="KVF11" s="460"/>
      <c r="KVG11" s="460"/>
      <c r="KVH11" s="460"/>
      <c r="KVI11" s="460"/>
      <c r="KVJ11" s="460"/>
      <c r="KVK11" s="460"/>
      <c r="KVL11" s="460"/>
      <c r="KVM11" s="460"/>
      <c r="KVN11" s="460"/>
      <c r="KVO11" s="460"/>
      <c r="KVP11" s="460"/>
      <c r="KVQ11" s="460"/>
      <c r="KVR11" s="460"/>
      <c r="KVS11" s="460"/>
      <c r="KVT11" s="460"/>
      <c r="KVU11" s="460"/>
      <c r="KVV11" s="460"/>
      <c r="KVW11" s="460"/>
      <c r="KVX11" s="460"/>
      <c r="KVY11" s="460"/>
      <c r="KVZ11" s="460"/>
      <c r="KWA11" s="460"/>
      <c r="KWB11" s="460"/>
      <c r="KWC11" s="460"/>
      <c r="KWD11" s="460"/>
      <c r="KWE11" s="460"/>
      <c r="KWF11" s="460"/>
      <c r="KWG11" s="460"/>
      <c r="KWH11" s="460"/>
      <c r="KWI11" s="460"/>
      <c r="KWJ11" s="460"/>
      <c r="KWK11" s="460"/>
      <c r="KWL11" s="460"/>
      <c r="KWM11" s="460"/>
      <c r="KWN11" s="460"/>
      <c r="KWO11" s="460"/>
      <c r="KWP11" s="460"/>
      <c r="KWQ11" s="460"/>
      <c r="KWR11" s="460"/>
      <c r="KWS11" s="460"/>
      <c r="KWT11" s="460"/>
      <c r="KWU11" s="460"/>
      <c r="KWV11" s="460"/>
      <c r="KWW11" s="460"/>
      <c r="KWX11" s="460"/>
      <c r="KWY11" s="460"/>
      <c r="KWZ11" s="460"/>
      <c r="KXA11" s="460"/>
      <c r="KXB11" s="460"/>
      <c r="KXC11" s="460"/>
      <c r="KXD11" s="460"/>
      <c r="KXE11" s="460"/>
      <c r="KXF11" s="460"/>
      <c r="KXG11" s="460"/>
      <c r="KXH11" s="460"/>
      <c r="KXI11" s="460"/>
      <c r="KXJ11" s="460"/>
      <c r="KXK11" s="460"/>
      <c r="KXL11" s="460"/>
      <c r="KXM11" s="460"/>
      <c r="KXN11" s="460"/>
      <c r="KXO11" s="460"/>
      <c r="KXP11" s="460"/>
      <c r="KXQ11" s="460"/>
      <c r="KXR11" s="460"/>
      <c r="KXS11" s="460"/>
      <c r="KXT11" s="460"/>
      <c r="KXU11" s="460"/>
      <c r="KXV11" s="460"/>
      <c r="KXW11" s="460"/>
      <c r="KXX11" s="460"/>
      <c r="KXY11" s="460"/>
      <c r="KXZ11" s="460"/>
      <c r="KYA11" s="460"/>
      <c r="KYB11" s="460"/>
      <c r="KYC11" s="460"/>
      <c r="KYD11" s="460"/>
      <c r="KYE11" s="460"/>
      <c r="KYF11" s="460"/>
      <c r="KYG11" s="460"/>
      <c r="KYH11" s="460"/>
      <c r="KYI11" s="460"/>
      <c r="KYJ11" s="460"/>
      <c r="KYK11" s="460"/>
      <c r="KYL11" s="460"/>
      <c r="KYM11" s="460"/>
      <c r="KYN11" s="460"/>
      <c r="KYO11" s="460"/>
      <c r="KYP11" s="460"/>
      <c r="KYQ11" s="460"/>
      <c r="KYR11" s="460"/>
      <c r="KYS11" s="460"/>
      <c r="KYT11" s="460"/>
      <c r="KYU11" s="460"/>
      <c r="KYV11" s="460"/>
      <c r="KYW11" s="460"/>
      <c r="KYX11" s="460"/>
      <c r="KYY11" s="460"/>
      <c r="KYZ11" s="460"/>
      <c r="KZA11" s="460"/>
      <c r="KZB11" s="460"/>
      <c r="KZC11" s="460"/>
      <c r="KZD11" s="460"/>
      <c r="KZE11" s="460"/>
      <c r="KZF11" s="460"/>
      <c r="KZG11" s="460"/>
      <c r="KZH11" s="460"/>
      <c r="KZI11" s="460"/>
      <c r="KZJ11" s="460"/>
      <c r="KZK11" s="460"/>
      <c r="KZL11" s="460"/>
      <c r="KZM11" s="460"/>
      <c r="KZN11" s="460"/>
      <c r="KZO11" s="460"/>
      <c r="KZP11" s="460"/>
      <c r="KZQ11" s="460"/>
      <c r="KZR11" s="460"/>
      <c r="KZS11" s="460"/>
      <c r="KZT11" s="460"/>
      <c r="KZU11" s="460"/>
      <c r="KZV11" s="460"/>
      <c r="KZW11" s="460"/>
      <c r="KZX11" s="460"/>
      <c r="KZY11" s="460"/>
      <c r="KZZ11" s="460"/>
      <c r="LAA11" s="460"/>
      <c r="LAB11" s="460"/>
      <c r="LAC11" s="460"/>
      <c r="LAD11" s="460"/>
      <c r="LAE11" s="460"/>
      <c r="LAF11" s="460"/>
      <c r="LAG11" s="460"/>
      <c r="LAH11" s="460"/>
      <c r="LAI11" s="460"/>
      <c r="LAJ11" s="460"/>
      <c r="LAK11" s="460"/>
      <c r="LAL11" s="460"/>
      <c r="LAM11" s="460"/>
      <c r="LAN11" s="460"/>
      <c r="LAO11" s="460"/>
      <c r="LAP11" s="460"/>
      <c r="LAQ11" s="460"/>
      <c r="LAR11" s="460"/>
      <c r="LAS11" s="460"/>
      <c r="LAT11" s="460"/>
      <c r="LAU11" s="460"/>
      <c r="LAV11" s="460"/>
      <c r="LAW11" s="460"/>
      <c r="LAX11" s="460"/>
      <c r="LAY11" s="460"/>
      <c r="LAZ11" s="460"/>
      <c r="LBA11" s="460"/>
      <c r="LBB11" s="460"/>
      <c r="LBC11" s="460"/>
      <c r="LBD11" s="460"/>
      <c r="LBE11" s="460"/>
      <c r="LBF11" s="460"/>
      <c r="LBG11" s="460"/>
      <c r="LBH11" s="460"/>
      <c r="LBI11" s="460"/>
      <c r="LBJ11" s="460"/>
      <c r="LBK11" s="460"/>
      <c r="LBL11" s="460"/>
      <c r="LBM11" s="460"/>
      <c r="LBN11" s="460"/>
      <c r="LBO11" s="460"/>
      <c r="LBP11" s="460"/>
      <c r="LBQ11" s="460"/>
      <c r="LBR11" s="460"/>
      <c r="LBS11" s="460"/>
      <c r="LBT11" s="460"/>
      <c r="LBU11" s="460"/>
      <c r="LBV11" s="460"/>
      <c r="LBW11" s="460"/>
      <c r="LBX11" s="460"/>
      <c r="LBY11" s="460"/>
      <c r="LBZ11" s="460"/>
      <c r="LCA11" s="460"/>
      <c r="LCB11" s="460"/>
      <c r="LCC11" s="460"/>
      <c r="LCD11" s="460"/>
      <c r="LCE11" s="460"/>
      <c r="LCF11" s="460"/>
      <c r="LCG11" s="460"/>
      <c r="LCH11" s="460"/>
      <c r="LCI11" s="460"/>
      <c r="LCJ11" s="460"/>
      <c r="LCK11" s="460"/>
      <c r="LCL11" s="460"/>
      <c r="LCM11" s="460"/>
      <c r="LCN11" s="460"/>
      <c r="LCO11" s="460"/>
      <c r="LCP11" s="460"/>
      <c r="LCQ11" s="460"/>
      <c r="LCR11" s="460"/>
      <c r="LCS11" s="460"/>
      <c r="LCT11" s="460"/>
      <c r="LCU11" s="460"/>
      <c r="LCV11" s="460"/>
      <c r="LCW11" s="460"/>
      <c r="LCX11" s="460"/>
      <c r="LCY11" s="460"/>
      <c r="LCZ11" s="460"/>
      <c r="LDA11" s="460"/>
      <c r="LDB11" s="460"/>
      <c r="LDC11" s="460"/>
      <c r="LDD11" s="460"/>
      <c r="LDE11" s="460"/>
      <c r="LDF11" s="460"/>
      <c r="LDG11" s="460"/>
      <c r="LDH11" s="460"/>
      <c r="LDI11" s="460"/>
      <c r="LDJ11" s="460"/>
      <c r="LDK11" s="460"/>
      <c r="LDL11" s="460"/>
      <c r="LDM11" s="460"/>
      <c r="LDN11" s="460"/>
      <c r="LDO11" s="460"/>
      <c r="LDP11" s="460"/>
      <c r="LDQ11" s="460"/>
      <c r="LDR11" s="460"/>
      <c r="LDS11" s="460"/>
      <c r="LDT11" s="460"/>
      <c r="LDU11" s="460"/>
      <c r="LDV11" s="460"/>
      <c r="LDW11" s="460"/>
      <c r="LDX11" s="460"/>
      <c r="LDY11" s="460"/>
      <c r="LDZ11" s="460"/>
      <c r="LEA11" s="460"/>
      <c r="LEB11" s="460"/>
      <c r="LEC11" s="460"/>
      <c r="LED11" s="460"/>
      <c r="LEE11" s="460"/>
      <c r="LEF11" s="460"/>
      <c r="LEG11" s="460"/>
      <c r="LEH11" s="460"/>
      <c r="LEI11" s="460"/>
      <c r="LEJ11" s="460"/>
      <c r="LEK11" s="460"/>
      <c r="LEL11" s="460"/>
      <c r="LEM11" s="460"/>
      <c r="LEN11" s="460"/>
      <c r="LEO11" s="460"/>
      <c r="LEP11" s="460"/>
      <c r="LEQ11" s="460"/>
      <c r="LER11" s="460"/>
      <c r="LES11" s="460"/>
      <c r="LET11" s="460"/>
      <c r="LEU11" s="460"/>
      <c r="LEV11" s="460"/>
      <c r="LEW11" s="460"/>
      <c r="LEX11" s="460"/>
      <c r="LEY11" s="460"/>
      <c r="LEZ11" s="460"/>
      <c r="LFA11" s="460"/>
      <c r="LFB11" s="460"/>
      <c r="LFC11" s="460"/>
      <c r="LFD11" s="460"/>
      <c r="LFE11" s="460"/>
      <c r="LFF11" s="460"/>
      <c r="LFG11" s="460"/>
      <c r="LFH11" s="460"/>
      <c r="LFI11" s="460"/>
      <c r="LFJ11" s="460"/>
      <c r="LFK11" s="460"/>
      <c r="LFL11" s="460"/>
      <c r="LFM11" s="460"/>
      <c r="LFN11" s="460"/>
      <c r="LFO11" s="460"/>
      <c r="LFP11" s="460"/>
      <c r="LFQ11" s="460"/>
      <c r="LFR11" s="460"/>
      <c r="LFS11" s="460"/>
      <c r="LFT11" s="460"/>
      <c r="LFU11" s="460"/>
      <c r="LFV11" s="460"/>
      <c r="LFW11" s="460"/>
      <c r="LFX11" s="460"/>
      <c r="LFY11" s="460"/>
      <c r="LFZ11" s="460"/>
      <c r="LGA11" s="460"/>
      <c r="LGB11" s="460"/>
      <c r="LGC11" s="460"/>
      <c r="LGD11" s="460"/>
      <c r="LGE11" s="460"/>
      <c r="LGF11" s="460"/>
      <c r="LGG11" s="460"/>
      <c r="LGH11" s="460"/>
      <c r="LGI11" s="460"/>
      <c r="LGJ11" s="460"/>
      <c r="LGK11" s="460"/>
      <c r="LGL11" s="460"/>
      <c r="LGM11" s="460"/>
      <c r="LGN11" s="460"/>
      <c r="LGO11" s="460"/>
      <c r="LGP11" s="460"/>
      <c r="LGQ11" s="460"/>
      <c r="LGR11" s="460"/>
      <c r="LGS11" s="460"/>
      <c r="LGT11" s="460"/>
      <c r="LGU11" s="460"/>
      <c r="LGV11" s="460"/>
      <c r="LGW11" s="460"/>
      <c r="LGX11" s="460"/>
      <c r="LGY11" s="460"/>
      <c r="LGZ11" s="460"/>
      <c r="LHA11" s="460"/>
      <c r="LHB11" s="460"/>
      <c r="LHC11" s="460"/>
      <c r="LHD11" s="460"/>
      <c r="LHE11" s="460"/>
      <c r="LHF11" s="460"/>
      <c r="LHG11" s="460"/>
      <c r="LHH11" s="460"/>
      <c r="LHI11" s="460"/>
      <c r="LHJ11" s="460"/>
      <c r="LHK11" s="460"/>
      <c r="LHL11" s="460"/>
      <c r="LHM11" s="460"/>
      <c r="LHN11" s="460"/>
      <c r="LHO11" s="460"/>
      <c r="LHP11" s="460"/>
      <c r="LHQ11" s="460"/>
      <c r="LHR11" s="460"/>
      <c r="LHS11" s="460"/>
      <c r="LHT11" s="460"/>
      <c r="LHU11" s="460"/>
      <c r="LHV11" s="460"/>
      <c r="LHW11" s="460"/>
      <c r="LHX11" s="460"/>
      <c r="LHY11" s="460"/>
      <c r="LHZ11" s="460"/>
      <c r="LIA11" s="460"/>
      <c r="LIB11" s="460"/>
      <c r="LIC11" s="460"/>
      <c r="LID11" s="460"/>
      <c r="LIE11" s="460"/>
      <c r="LIF11" s="460"/>
      <c r="LIG11" s="460"/>
      <c r="LIH11" s="460"/>
      <c r="LII11" s="460"/>
      <c r="LIJ11" s="460"/>
      <c r="LIK11" s="460"/>
      <c r="LIL11" s="460"/>
      <c r="LIM11" s="460"/>
      <c r="LIN11" s="460"/>
      <c r="LIO11" s="460"/>
      <c r="LIP11" s="460"/>
      <c r="LIQ11" s="460"/>
      <c r="LIR11" s="460"/>
      <c r="LIS11" s="460"/>
      <c r="LIT11" s="460"/>
      <c r="LIU11" s="460"/>
      <c r="LIV11" s="460"/>
      <c r="LIW11" s="460"/>
      <c r="LIX11" s="460"/>
      <c r="LIY11" s="460"/>
      <c r="LIZ11" s="460"/>
      <c r="LJA11" s="460"/>
      <c r="LJB11" s="460"/>
      <c r="LJC11" s="460"/>
      <c r="LJD11" s="460"/>
      <c r="LJE11" s="460"/>
      <c r="LJF11" s="460"/>
      <c r="LJG11" s="460"/>
      <c r="LJH11" s="460"/>
      <c r="LJI11" s="460"/>
      <c r="LJJ11" s="460"/>
      <c r="LJK11" s="460"/>
      <c r="LJL11" s="460"/>
      <c r="LJM11" s="460"/>
      <c r="LJN11" s="460"/>
      <c r="LJO11" s="460"/>
      <c r="LJP11" s="460"/>
      <c r="LJQ11" s="460"/>
      <c r="LJR11" s="460"/>
      <c r="LJS11" s="460"/>
      <c r="LJT11" s="460"/>
      <c r="LJU11" s="460"/>
      <c r="LJV11" s="460"/>
      <c r="LJW11" s="460"/>
      <c r="LJX11" s="460"/>
      <c r="LJY11" s="460"/>
      <c r="LJZ11" s="460"/>
      <c r="LKA11" s="460"/>
      <c r="LKB11" s="460"/>
      <c r="LKC11" s="460"/>
      <c r="LKD11" s="460"/>
      <c r="LKE11" s="460"/>
      <c r="LKF11" s="460"/>
      <c r="LKG11" s="460"/>
      <c r="LKH11" s="460"/>
      <c r="LKI11" s="460"/>
      <c r="LKJ11" s="460"/>
      <c r="LKK11" s="460"/>
      <c r="LKL11" s="460"/>
      <c r="LKM11" s="460"/>
      <c r="LKN11" s="460"/>
      <c r="LKO11" s="460"/>
      <c r="LKP11" s="460"/>
      <c r="LKQ11" s="460"/>
      <c r="LKR11" s="460"/>
      <c r="LKS11" s="460"/>
      <c r="LKT11" s="460"/>
      <c r="LKU11" s="460"/>
      <c r="LKV11" s="460"/>
      <c r="LKW11" s="460"/>
      <c r="LKX11" s="460"/>
      <c r="LKY11" s="460"/>
      <c r="LKZ11" s="460"/>
      <c r="LLA11" s="460"/>
      <c r="LLB11" s="460"/>
      <c r="LLC11" s="460"/>
      <c r="LLD11" s="460"/>
      <c r="LLE11" s="460"/>
      <c r="LLF11" s="460"/>
      <c r="LLG11" s="460"/>
      <c r="LLH11" s="460"/>
      <c r="LLI11" s="460"/>
      <c r="LLJ11" s="460"/>
      <c r="LLK11" s="460"/>
      <c r="LLL11" s="460"/>
      <c r="LLM11" s="460"/>
      <c r="LLN11" s="460"/>
      <c r="LLO11" s="460"/>
      <c r="LLP11" s="460"/>
      <c r="LLQ11" s="460"/>
      <c r="LLR11" s="460"/>
      <c r="LLS11" s="460"/>
      <c r="LLT11" s="460"/>
      <c r="LLU11" s="460"/>
      <c r="LLV11" s="460"/>
      <c r="LLW11" s="460"/>
      <c r="LLX11" s="460"/>
      <c r="LLY11" s="460"/>
      <c r="LLZ11" s="460"/>
      <c r="LMA11" s="460"/>
      <c r="LMB11" s="460"/>
      <c r="LMC11" s="460"/>
      <c r="LMD11" s="460"/>
      <c r="LME11" s="460"/>
      <c r="LMF11" s="460"/>
      <c r="LMG11" s="460"/>
      <c r="LMH11" s="460"/>
      <c r="LMI11" s="460"/>
      <c r="LMJ11" s="460"/>
      <c r="LMK11" s="460"/>
      <c r="LML11" s="460"/>
      <c r="LMM11" s="460"/>
      <c r="LMN11" s="460"/>
      <c r="LMO11" s="460"/>
      <c r="LMP11" s="460"/>
      <c r="LMQ11" s="460"/>
      <c r="LMR11" s="460"/>
      <c r="LMS11" s="460"/>
      <c r="LMT11" s="460"/>
      <c r="LMU11" s="460"/>
      <c r="LMV11" s="460"/>
      <c r="LMW11" s="460"/>
      <c r="LMX11" s="460"/>
      <c r="LMY11" s="460"/>
      <c r="LMZ11" s="460"/>
      <c r="LNA11" s="460"/>
      <c r="LNB11" s="460"/>
      <c r="LNC11" s="460"/>
      <c r="LND11" s="460"/>
      <c r="LNE11" s="460"/>
      <c r="LNF11" s="460"/>
      <c r="LNG11" s="460"/>
      <c r="LNH11" s="460"/>
      <c r="LNI11" s="460"/>
      <c r="LNJ11" s="460"/>
      <c r="LNK11" s="460"/>
      <c r="LNL11" s="460"/>
      <c r="LNM11" s="460"/>
      <c r="LNN11" s="460"/>
      <c r="LNO11" s="460"/>
      <c r="LNP11" s="460"/>
      <c r="LNQ11" s="460"/>
      <c r="LNR11" s="460"/>
      <c r="LNS11" s="460"/>
      <c r="LNT11" s="460"/>
      <c r="LNU11" s="460"/>
      <c r="LNV11" s="460"/>
      <c r="LNW11" s="460"/>
      <c r="LNX11" s="460"/>
      <c r="LNY11" s="460"/>
      <c r="LNZ11" s="460"/>
      <c r="LOA11" s="460"/>
      <c r="LOB11" s="460"/>
      <c r="LOC11" s="460"/>
      <c r="LOD11" s="460"/>
      <c r="LOE11" s="460"/>
      <c r="LOF11" s="460"/>
      <c r="LOG11" s="460"/>
      <c r="LOH11" s="460"/>
      <c r="LOI11" s="460"/>
      <c r="LOJ11" s="460"/>
      <c r="LOK11" s="460"/>
      <c r="LOL11" s="460"/>
      <c r="LOM11" s="460"/>
      <c r="LON11" s="460"/>
      <c r="LOO11" s="460"/>
      <c r="LOP11" s="460"/>
      <c r="LOQ11" s="460"/>
      <c r="LOR11" s="460"/>
      <c r="LOS11" s="460"/>
      <c r="LOT11" s="460"/>
      <c r="LOU11" s="460"/>
      <c r="LOV11" s="460"/>
      <c r="LOW11" s="460"/>
      <c r="LOX11" s="460"/>
      <c r="LOY11" s="460"/>
      <c r="LOZ11" s="460"/>
      <c r="LPA11" s="460"/>
      <c r="LPB11" s="460"/>
      <c r="LPC11" s="460"/>
      <c r="LPD11" s="460"/>
      <c r="LPE11" s="460"/>
      <c r="LPF11" s="460"/>
      <c r="LPG11" s="460"/>
      <c r="LPH11" s="460"/>
      <c r="LPI11" s="460"/>
      <c r="LPJ11" s="460"/>
      <c r="LPK11" s="460"/>
      <c r="LPL11" s="460"/>
      <c r="LPM11" s="460"/>
      <c r="LPN11" s="460"/>
      <c r="LPO11" s="460"/>
      <c r="LPP11" s="460"/>
      <c r="LPQ11" s="460"/>
      <c r="LPR11" s="460"/>
      <c r="LPS11" s="460"/>
      <c r="LPT11" s="460"/>
      <c r="LPU11" s="460"/>
      <c r="LPV11" s="460"/>
      <c r="LPW11" s="460"/>
      <c r="LPX11" s="460"/>
      <c r="LPY11" s="460"/>
      <c r="LPZ11" s="460"/>
      <c r="LQA11" s="460"/>
      <c r="LQB11" s="460"/>
      <c r="LQC11" s="460"/>
      <c r="LQD11" s="460"/>
      <c r="LQE11" s="460"/>
      <c r="LQF11" s="460"/>
      <c r="LQG11" s="460"/>
      <c r="LQH11" s="460"/>
      <c r="LQI11" s="460"/>
      <c r="LQJ11" s="460"/>
      <c r="LQK11" s="460"/>
      <c r="LQL11" s="460"/>
      <c r="LQM11" s="460"/>
      <c r="LQN11" s="460"/>
      <c r="LQO11" s="460"/>
      <c r="LQP11" s="460"/>
      <c r="LQQ11" s="460"/>
      <c r="LQR11" s="460"/>
      <c r="LQS11" s="460"/>
      <c r="LQT11" s="460"/>
      <c r="LQU11" s="460"/>
      <c r="LQV11" s="460"/>
      <c r="LQW11" s="460"/>
      <c r="LQX11" s="460"/>
      <c r="LQY11" s="460"/>
      <c r="LQZ11" s="460"/>
      <c r="LRA11" s="460"/>
      <c r="LRB11" s="460"/>
      <c r="LRC11" s="460"/>
      <c r="LRD11" s="460"/>
      <c r="LRE11" s="460"/>
      <c r="LRF11" s="460"/>
      <c r="LRG11" s="460"/>
      <c r="LRH11" s="460"/>
      <c r="LRI11" s="460"/>
      <c r="LRJ11" s="460"/>
      <c r="LRK11" s="460"/>
      <c r="LRL11" s="460"/>
      <c r="LRM11" s="460"/>
      <c r="LRN11" s="460"/>
      <c r="LRO11" s="460"/>
      <c r="LRP11" s="460"/>
      <c r="LRQ11" s="460"/>
      <c r="LRR11" s="460"/>
      <c r="LRS11" s="460"/>
      <c r="LRT11" s="460"/>
      <c r="LRU11" s="460"/>
      <c r="LRV11" s="460"/>
      <c r="LRW11" s="460"/>
      <c r="LRX11" s="460"/>
      <c r="LRY11" s="460"/>
      <c r="LRZ11" s="460"/>
      <c r="LSA11" s="460"/>
      <c r="LSB11" s="460"/>
      <c r="LSC11" s="460"/>
      <c r="LSD11" s="460"/>
      <c r="LSE11" s="460"/>
      <c r="LSF11" s="460"/>
      <c r="LSG11" s="460"/>
      <c r="LSH11" s="460"/>
      <c r="LSI11" s="460"/>
      <c r="LSJ11" s="460"/>
      <c r="LSK11" s="460"/>
      <c r="LSL11" s="460"/>
      <c r="LSM11" s="460"/>
      <c r="LSN11" s="460"/>
      <c r="LSO11" s="460"/>
      <c r="LSP11" s="460"/>
      <c r="LSQ11" s="460"/>
      <c r="LSR11" s="460"/>
      <c r="LSS11" s="460"/>
      <c r="LST11" s="460"/>
      <c r="LSU11" s="460"/>
      <c r="LSV11" s="460"/>
      <c r="LSW11" s="460"/>
      <c r="LSX11" s="460"/>
      <c r="LSY11" s="460"/>
      <c r="LSZ11" s="460"/>
      <c r="LTA11" s="460"/>
      <c r="LTB11" s="460"/>
      <c r="LTC11" s="460"/>
      <c r="LTD11" s="460"/>
      <c r="LTE11" s="460"/>
      <c r="LTF11" s="460"/>
      <c r="LTG11" s="460"/>
      <c r="LTH11" s="460"/>
      <c r="LTI11" s="460"/>
      <c r="LTJ11" s="460"/>
      <c r="LTK11" s="460"/>
      <c r="LTL11" s="460"/>
      <c r="LTM11" s="460"/>
      <c r="LTN11" s="460"/>
      <c r="LTO11" s="460"/>
      <c r="LTP11" s="460"/>
      <c r="LTQ11" s="460"/>
      <c r="LTR11" s="460"/>
      <c r="LTS11" s="460"/>
      <c r="LTT11" s="460"/>
      <c r="LTU11" s="460"/>
      <c r="LTV11" s="460"/>
      <c r="LTW11" s="460"/>
      <c r="LTX11" s="460"/>
      <c r="LTY11" s="460"/>
      <c r="LTZ11" s="460"/>
      <c r="LUA11" s="460"/>
      <c r="LUB11" s="460"/>
      <c r="LUC11" s="460"/>
      <c r="LUD11" s="460"/>
      <c r="LUE11" s="460"/>
      <c r="LUF11" s="460"/>
      <c r="LUG11" s="460"/>
      <c r="LUH11" s="460"/>
      <c r="LUI11" s="460"/>
      <c r="LUJ11" s="460"/>
      <c r="LUK11" s="460"/>
      <c r="LUL11" s="460"/>
      <c r="LUM11" s="460"/>
      <c r="LUN11" s="460"/>
      <c r="LUO11" s="460"/>
      <c r="LUP11" s="460"/>
      <c r="LUQ11" s="460"/>
      <c r="LUR11" s="460"/>
      <c r="LUS11" s="460"/>
      <c r="LUT11" s="460"/>
      <c r="LUU11" s="460"/>
      <c r="LUV11" s="460"/>
      <c r="LUW11" s="460"/>
      <c r="LUX11" s="460"/>
      <c r="LUY11" s="460"/>
      <c r="LUZ11" s="460"/>
      <c r="LVA11" s="460"/>
      <c r="LVB11" s="460"/>
      <c r="LVC11" s="460"/>
      <c r="LVD11" s="460"/>
      <c r="LVE11" s="460"/>
      <c r="LVF11" s="460"/>
      <c r="LVG11" s="460"/>
      <c r="LVH11" s="460"/>
      <c r="LVI11" s="460"/>
      <c r="LVJ11" s="460"/>
      <c r="LVK11" s="460"/>
      <c r="LVL11" s="460"/>
      <c r="LVM11" s="460"/>
      <c r="LVN11" s="460"/>
      <c r="LVO11" s="460"/>
      <c r="LVP11" s="460"/>
      <c r="LVQ11" s="460"/>
      <c r="LVR11" s="460"/>
      <c r="LVS11" s="460"/>
      <c r="LVT11" s="460"/>
      <c r="LVU11" s="460"/>
      <c r="LVV11" s="460"/>
      <c r="LVW11" s="460"/>
      <c r="LVX11" s="460"/>
      <c r="LVY11" s="460"/>
      <c r="LVZ11" s="460"/>
      <c r="LWA11" s="460"/>
      <c r="LWB11" s="460"/>
      <c r="LWC11" s="460"/>
      <c r="LWD11" s="460"/>
      <c r="LWE11" s="460"/>
      <c r="LWF11" s="460"/>
      <c r="LWG11" s="460"/>
      <c r="LWH11" s="460"/>
      <c r="LWI11" s="460"/>
      <c r="LWJ11" s="460"/>
      <c r="LWK11" s="460"/>
      <c r="LWL11" s="460"/>
      <c r="LWM11" s="460"/>
      <c r="LWN11" s="460"/>
      <c r="LWO11" s="460"/>
      <c r="LWP11" s="460"/>
      <c r="LWQ11" s="460"/>
      <c r="LWR11" s="460"/>
      <c r="LWS11" s="460"/>
      <c r="LWT11" s="460"/>
      <c r="LWU11" s="460"/>
      <c r="LWV11" s="460"/>
      <c r="LWW11" s="460"/>
      <c r="LWX11" s="460"/>
      <c r="LWY11" s="460"/>
      <c r="LWZ11" s="460"/>
      <c r="LXA11" s="460"/>
      <c r="LXB11" s="460"/>
      <c r="LXC11" s="460"/>
      <c r="LXD11" s="460"/>
      <c r="LXE11" s="460"/>
      <c r="LXF11" s="460"/>
      <c r="LXG11" s="460"/>
      <c r="LXH11" s="460"/>
      <c r="LXI11" s="460"/>
      <c r="LXJ11" s="460"/>
      <c r="LXK11" s="460"/>
      <c r="LXL11" s="460"/>
      <c r="LXM11" s="460"/>
      <c r="LXN11" s="460"/>
      <c r="LXO11" s="460"/>
      <c r="LXP11" s="460"/>
      <c r="LXQ11" s="460"/>
      <c r="LXR11" s="460"/>
      <c r="LXS11" s="460"/>
      <c r="LXT11" s="460"/>
      <c r="LXU11" s="460"/>
      <c r="LXV11" s="460"/>
      <c r="LXW11" s="460"/>
      <c r="LXX11" s="460"/>
      <c r="LXY11" s="460"/>
      <c r="LXZ11" s="460"/>
      <c r="LYA11" s="460"/>
      <c r="LYB11" s="460"/>
      <c r="LYC11" s="460"/>
      <c r="LYD11" s="460"/>
      <c r="LYE11" s="460"/>
      <c r="LYF11" s="460"/>
      <c r="LYG11" s="460"/>
      <c r="LYH11" s="460"/>
      <c r="LYI11" s="460"/>
      <c r="LYJ11" s="460"/>
      <c r="LYK11" s="460"/>
      <c r="LYL11" s="460"/>
      <c r="LYM11" s="460"/>
      <c r="LYN11" s="460"/>
      <c r="LYO11" s="460"/>
      <c r="LYP11" s="460"/>
      <c r="LYQ11" s="460"/>
      <c r="LYR11" s="460"/>
      <c r="LYS11" s="460"/>
      <c r="LYT11" s="460"/>
      <c r="LYU11" s="460"/>
      <c r="LYV11" s="460"/>
      <c r="LYW11" s="460"/>
      <c r="LYX11" s="460"/>
      <c r="LYY11" s="460"/>
      <c r="LYZ11" s="460"/>
      <c r="LZA11" s="460"/>
      <c r="LZB11" s="460"/>
      <c r="LZC11" s="460"/>
      <c r="LZD11" s="460"/>
      <c r="LZE11" s="460"/>
      <c r="LZF11" s="460"/>
      <c r="LZG11" s="460"/>
      <c r="LZH11" s="460"/>
      <c r="LZI11" s="460"/>
      <c r="LZJ11" s="460"/>
      <c r="LZK11" s="460"/>
      <c r="LZL11" s="460"/>
      <c r="LZM11" s="460"/>
      <c r="LZN11" s="460"/>
      <c r="LZO11" s="460"/>
      <c r="LZP11" s="460"/>
      <c r="LZQ11" s="460"/>
      <c r="LZR11" s="460"/>
      <c r="LZS11" s="460"/>
      <c r="LZT11" s="460"/>
      <c r="LZU11" s="460"/>
      <c r="LZV11" s="460"/>
      <c r="LZW11" s="460"/>
      <c r="LZX11" s="460"/>
      <c r="LZY11" s="460"/>
      <c r="LZZ11" s="460"/>
      <c r="MAA11" s="460"/>
      <c r="MAB11" s="460"/>
      <c r="MAC11" s="460"/>
      <c r="MAD11" s="460"/>
      <c r="MAE11" s="460"/>
      <c r="MAF11" s="460"/>
      <c r="MAG11" s="460"/>
      <c r="MAH11" s="460"/>
      <c r="MAI11" s="460"/>
      <c r="MAJ11" s="460"/>
      <c r="MAK11" s="460"/>
      <c r="MAL11" s="460"/>
      <c r="MAM11" s="460"/>
      <c r="MAN11" s="460"/>
      <c r="MAO11" s="460"/>
      <c r="MAP11" s="460"/>
      <c r="MAQ11" s="460"/>
      <c r="MAR11" s="460"/>
      <c r="MAS11" s="460"/>
      <c r="MAT11" s="460"/>
      <c r="MAU11" s="460"/>
      <c r="MAV11" s="460"/>
      <c r="MAW11" s="460"/>
      <c r="MAX11" s="460"/>
      <c r="MAY11" s="460"/>
      <c r="MAZ11" s="460"/>
      <c r="MBA11" s="460"/>
      <c r="MBB11" s="460"/>
      <c r="MBC11" s="460"/>
      <c r="MBD11" s="460"/>
      <c r="MBE11" s="460"/>
      <c r="MBF11" s="460"/>
      <c r="MBG11" s="460"/>
      <c r="MBH11" s="460"/>
      <c r="MBI11" s="460"/>
      <c r="MBJ11" s="460"/>
      <c r="MBK11" s="460"/>
      <c r="MBL11" s="460"/>
      <c r="MBM11" s="460"/>
      <c r="MBN11" s="460"/>
      <c r="MBO11" s="460"/>
      <c r="MBP11" s="460"/>
      <c r="MBQ11" s="460"/>
      <c r="MBR11" s="460"/>
      <c r="MBS11" s="460"/>
      <c r="MBT11" s="460"/>
      <c r="MBU11" s="460"/>
      <c r="MBV11" s="460"/>
      <c r="MBW11" s="460"/>
      <c r="MBX11" s="460"/>
      <c r="MBY11" s="460"/>
      <c r="MBZ11" s="460"/>
      <c r="MCA11" s="460"/>
      <c r="MCB11" s="460"/>
      <c r="MCC11" s="460"/>
      <c r="MCD11" s="460"/>
      <c r="MCE11" s="460"/>
      <c r="MCF11" s="460"/>
      <c r="MCG11" s="460"/>
      <c r="MCH11" s="460"/>
      <c r="MCI11" s="460"/>
      <c r="MCJ11" s="460"/>
      <c r="MCK11" s="460"/>
      <c r="MCL11" s="460"/>
      <c r="MCM11" s="460"/>
      <c r="MCN11" s="460"/>
      <c r="MCO11" s="460"/>
      <c r="MCP11" s="460"/>
      <c r="MCQ11" s="460"/>
      <c r="MCR11" s="460"/>
      <c r="MCS11" s="460"/>
      <c r="MCT11" s="460"/>
      <c r="MCU11" s="460"/>
      <c r="MCV11" s="460"/>
      <c r="MCW11" s="460"/>
      <c r="MCX11" s="460"/>
      <c r="MCY11" s="460"/>
      <c r="MCZ11" s="460"/>
      <c r="MDA11" s="460"/>
      <c r="MDB11" s="460"/>
      <c r="MDC11" s="460"/>
      <c r="MDD11" s="460"/>
      <c r="MDE11" s="460"/>
      <c r="MDF11" s="460"/>
      <c r="MDG11" s="460"/>
      <c r="MDH11" s="460"/>
      <c r="MDI11" s="460"/>
      <c r="MDJ11" s="460"/>
      <c r="MDK11" s="460"/>
      <c r="MDL11" s="460"/>
      <c r="MDM11" s="460"/>
      <c r="MDN11" s="460"/>
      <c r="MDO11" s="460"/>
      <c r="MDP11" s="460"/>
      <c r="MDQ11" s="460"/>
      <c r="MDR11" s="460"/>
      <c r="MDS11" s="460"/>
      <c r="MDT11" s="460"/>
      <c r="MDU11" s="460"/>
      <c r="MDV11" s="460"/>
      <c r="MDW11" s="460"/>
      <c r="MDX11" s="460"/>
      <c r="MDY11" s="460"/>
      <c r="MDZ11" s="460"/>
      <c r="MEA11" s="460"/>
      <c r="MEB11" s="460"/>
      <c r="MEC11" s="460"/>
      <c r="MED11" s="460"/>
      <c r="MEE11" s="460"/>
      <c r="MEF11" s="460"/>
      <c r="MEG11" s="460"/>
      <c r="MEH11" s="460"/>
      <c r="MEI11" s="460"/>
      <c r="MEJ11" s="460"/>
      <c r="MEK11" s="460"/>
      <c r="MEL11" s="460"/>
      <c r="MEM11" s="460"/>
      <c r="MEN11" s="460"/>
      <c r="MEO11" s="460"/>
      <c r="MEP11" s="460"/>
      <c r="MEQ11" s="460"/>
      <c r="MER11" s="460"/>
      <c r="MES11" s="460"/>
      <c r="MET11" s="460"/>
      <c r="MEU11" s="460"/>
      <c r="MEV11" s="460"/>
      <c r="MEW11" s="460"/>
      <c r="MEX11" s="460"/>
      <c r="MEY11" s="460"/>
      <c r="MEZ11" s="460"/>
      <c r="MFA11" s="460"/>
      <c r="MFB11" s="460"/>
      <c r="MFC11" s="460"/>
      <c r="MFD11" s="460"/>
      <c r="MFE11" s="460"/>
      <c r="MFF11" s="460"/>
      <c r="MFG11" s="460"/>
      <c r="MFH11" s="460"/>
      <c r="MFI11" s="460"/>
      <c r="MFJ11" s="460"/>
      <c r="MFK11" s="460"/>
      <c r="MFL11" s="460"/>
      <c r="MFM11" s="460"/>
      <c r="MFN11" s="460"/>
      <c r="MFO11" s="460"/>
      <c r="MFP11" s="460"/>
      <c r="MFQ11" s="460"/>
      <c r="MFR11" s="460"/>
      <c r="MFS11" s="460"/>
      <c r="MFT11" s="460"/>
      <c r="MFU11" s="460"/>
      <c r="MFV11" s="460"/>
      <c r="MFW11" s="460"/>
      <c r="MFX11" s="460"/>
      <c r="MFY11" s="460"/>
      <c r="MFZ11" s="460"/>
      <c r="MGA11" s="460"/>
      <c r="MGB11" s="460"/>
      <c r="MGC11" s="460"/>
      <c r="MGD11" s="460"/>
      <c r="MGE11" s="460"/>
      <c r="MGF11" s="460"/>
      <c r="MGG11" s="460"/>
      <c r="MGH11" s="460"/>
      <c r="MGI11" s="460"/>
      <c r="MGJ11" s="460"/>
      <c r="MGK11" s="460"/>
      <c r="MGL11" s="460"/>
      <c r="MGM11" s="460"/>
      <c r="MGN11" s="460"/>
      <c r="MGO11" s="460"/>
      <c r="MGP11" s="460"/>
      <c r="MGQ11" s="460"/>
      <c r="MGR11" s="460"/>
      <c r="MGS11" s="460"/>
      <c r="MGT11" s="460"/>
      <c r="MGU11" s="460"/>
      <c r="MGV11" s="460"/>
      <c r="MGW11" s="460"/>
      <c r="MGX11" s="460"/>
      <c r="MGY11" s="460"/>
      <c r="MGZ11" s="460"/>
      <c r="MHA11" s="460"/>
      <c r="MHB11" s="460"/>
      <c r="MHC11" s="460"/>
      <c r="MHD11" s="460"/>
      <c r="MHE11" s="460"/>
      <c r="MHF11" s="460"/>
      <c r="MHG11" s="460"/>
      <c r="MHH11" s="460"/>
      <c r="MHI11" s="460"/>
      <c r="MHJ11" s="460"/>
      <c r="MHK11" s="460"/>
      <c r="MHL11" s="460"/>
      <c r="MHM11" s="460"/>
      <c r="MHN11" s="460"/>
      <c r="MHO11" s="460"/>
      <c r="MHP11" s="460"/>
      <c r="MHQ11" s="460"/>
      <c r="MHR11" s="460"/>
      <c r="MHS11" s="460"/>
      <c r="MHT11" s="460"/>
      <c r="MHU11" s="460"/>
      <c r="MHV11" s="460"/>
      <c r="MHW11" s="460"/>
      <c r="MHX11" s="460"/>
      <c r="MHY11" s="460"/>
      <c r="MHZ11" s="460"/>
      <c r="MIA11" s="460"/>
      <c r="MIB11" s="460"/>
      <c r="MIC11" s="460"/>
      <c r="MID11" s="460"/>
      <c r="MIE11" s="460"/>
      <c r="MIF11" s="460"/>
      <c r="MIG11" s="460"/>
      <c r="MIH11" s="460"/>
      <c r="MII11" s="460"/>
      <c r="MIJ11" s="460"/>
      <c r="MIK11" s="460"/>
      <c r="MIL11" s="460"/>
      <c r="MIM11" s="460"/>
      <c r="MIN11" s="460"/>
      <c r="MIO11" s="460"/>
      <c r="MIP11" s="460"/>
      <c r="MIQ11" s="460"/>
      <c r="MIR11" s="460"/>
      <c r="MIS11" s="460"/>
      <c r="MIT11" s="460"/>
      <c r="MIU11" s="460"/>
      <c r="MIV11" s="460"/>
      <c r="MIW11" s="460"/>
      <c r="MIX11" s="460"/>
      <c r="MIY11" s="460"/>
      <c r="MIZ11" s="460"/>
      <c r="MJA11" s="460"/>
      <c r="MJB11" s="460"/>
      <c r="MJC11" s="460"/>
      <c r="MJD11" s="460"/>
      <c r="MJE11" s="460"/>
      <c r="MJF11" s="460"/>
      <c r="MJG11" s="460"/>
      <c r="MJH11" s="460"/>
      <c r="MJI11" s="460"/>
      <c r="MJJ11" s="460"/>
      <c r="MJK11" s="460"/>
      <c r="MJL11" s="460"/>
      <c r="MJM11" s="460"/>
      <c r="MJN11" s="460"/>
      <c r="MJO11" s="460"/>
      <c r="MJP11" s="460"/>
      <c r="MJQ11" s="460"/>
      <c r="MJR11" s="460"/>
      <c r="MJS11" s="460"/>
      <c r="MJT11" s="460"/>
      <c r="MJU11" s="460"/>
      <c r="MJV11" s="460"/>
      <c r="MJW11" s="460"/>
      <c r="MJX11" s="460"/>
      <c r="MJY11" s="460"/>
      <c r="MJZ11" s="460"/>
      <c r="MKA11" s="460"/>
      <c r="MKB11" s="460"/>
      <c r="MKC11" s="460"/>
      <c r="MKD11" s="460"/>
      <c r="MKE11" s="460"/>
      <c r="MKF11" s="460"/>
      <c r="MKG11" s="460"/>
      <c r="MKH11" s="460"/>
      <c r="MKI11" s="460"/>
      <c r="MKJ11" s="460"/>
      <c r="MKK11" s="460"/>
      <c r="MKL11" s="460"/>
      <c r="MKM11" s="460"/>
      <c r="MKN11" s="460"/>
      <c r="MKO11" s="460"/>
      <c r="MKP11" s="460"/>
      <c r="MKQ11" s="460"/>
      <c r="MKR11" s="460"/>
      <c r="MKS11" s="460"/>
      <c r="MKT11" s="460"/>
      <c r="MKU11" s="460"/>
      <c r="MKV11" s="460"/>
      <c r="MKW11" s="460"/>
      <c r="MKX11" s="460"/>
      <c r="MKY11" s="460"/>
      <c r="MKZ11" s="460"/>
      <c r="MLA11" s="460"/>
      <c r="MLB11" s="460"/>
      <c r="MLC11" s="460"/>
      <c r="MLD11" s="460"/>
      <c r="MLE11" s="460"/>
      <c r="MLF11" s="460"/>
      <c r="MLG11" s="460"/>
      <c r="MLH11" s="460"/>
      <c r="MLI11" s="460"/>
      <c r="MLJ11" s="460"/>
      <c r="MLK11" s="460"/>
      <c r="MLL11" s="460"/>
      <c r="MLM11" s="460"/>
      <c r="MLN11" s="460"/>
      <c r="MLO11" s="460"/>
      <c r="MLP11" s="460"/>
      <c r="MLQ11" s="460"/>
      <c r="MLR11" s="460"/>
      <c r="MLS11" s="460"/>
      <c r="MLT11" s="460"/>
      <c r="MLU11" s="460"/>
      <c r="MLV11" s="460"/>
      <c r="MLW11" s="460"/>
      <c r="MLX11" s="460"/>
      <c r="MLY11" s="460"/>
      <c r="MLZ11" s="460"/>
      <c r="MMA11" s="460"/>
      <c r="MMB11" s="460"/>
      <c r="MMC11" s="460"/>
      <c r="MMD11" s="460"/>
      <c r="MME11" s="460"/>
      <c r="MMF11" s="460"/>
      <c r="MMG11" s="460"/>
      <c r="MMH11" s="460"/>
      <c r="MMI11" s="460"/>
      <c r="MMJ11" s="460"/>
      <c r="MMK11" s="460"/>
      <c r="MML11" s="460"/>
      <c r="MMM11" s="460"/>
      <c r="MMN11" s="460"/>
      <c r="MMO11" s="460"/>
      <c r="MMP11" s="460"/>
      <c r="MMQ11" s="460"/>
      <c r="MMR11" s="460"/>
      <c r="MMS11" s="460"/>
      <c r="MMT11" s="460"/>
      <c r="MMU11" s="460"/>
      <c r="MMV11" s="460"/>
      <c r="MMW11" s="460"/>
      <c r="MMX11" s="460"/>
      <c r="MMY11" s="460"/>
      <c r="MMZ11" s="460"/>
      <c r="MNA11" s="460"/>
      <c r="MNB11" s="460"/>
      <c r="MNC11" s="460"/>
      <c r="MND11" s="460"/>
      <c r="MNE11" s="460"/>
      <c r="MNF11" s="460"/>
      <c r="MNG11" s="460"/>
      <c r="MNH11" s="460"/>
      <c r="MNI11" s="460"/>
      <c r="MNJ11" s="460"/>
      <c r="MNK11" s="460"/>
      <c r="MNL11" s="460"/>
      <c r="MNM11" s="460"/>
      <c r="MNN11" s="460"/>
      <c r="MNO11" s="460"/>
      <c r="MNP11" s="460"/>
      <c r="MNQ11" s="460"/>
      <c r="MNR11" s="460"/>
      <c r="MNS11" s="460"/>
      <c r="MNT11" s="460"/>
      <c r="MNU11" s="460"/>
      <c r="MNV11" s="460"/>
      <c r="MNW11" s="460"/>
      <c r="MNX11" s="460"/>
      <c r="MNY11" s="460"/>
      <c r="MNZ11" s="460"/>
      <c r="MOA11" s="460"/>
      <c r="MOB11" s="460"/>
      <c r="MOC11" s="460"/>
      <c r="MOD11" s="460"/>
      <c r="MOE11" s="460"/>
      <c r="MOF11" s="460"/>
      <c r="MOG11" s="460"/>
      <c r="MOH11" s="460"/>
      <c r="MOI11" s="460"/>
      <c r="MOJ11" s="460"/>
      <c r="MOK11" s="460"/>
      <c r="MOL11" s="460"/>
      <c r="MOM11" s="460"/>
      <c r="MON11" s="460"/>
      <c r="MOO11" s="460"/>
      <c r="MOP11" s="460"/>
      <c r="MOQ11" s="460"/>
      <c r="MOR11" s="460"/>
      <c r="MOS11" s="460"/>
      <c r="MOT11" s="460"/>
      <c r="MOU11" s="460"/>
      <c r="MOV11" s="460"/>
      <c r="MOW11" s="460"/>
      <c r="MOX11" s="460"/>
      <c r="MOY11" s="460"/>
      <c r="MOZ11" s="460"/>
      <c r="MPA11" s="460"/>
      <c r="MPB11" s="460"/>
      <c r="MPC11" s="460"/>
      <c r="MPD11" s="460"/>
      <c r="MPE11" s="460"/>
      <c r="MPF11" s="460"/>
      <c r="MPG11" s="460"/>
      <c r="MPH11" s="460"/>
      <c r="MPI11" s="460"/>
      <c r="MPJ11" s="460"/>
      <c r="MPK11" s="460"/>
      <c r="MPL11" s="460"/>
      <c r="MPM11" s="460"/>
      <c r="MPN11" s="460"/>
      <c r="MPO11" s="460"/>
      <c r="MPP11" s="460"/>
      <c r="MPQ11" s="460"/>
      <c r="MPR11" s="460"/>
      <c r="MPS11" s="460"/>
      <c r="MPT11" s="460"/>
      <c r="MPU11" s="460"/>
      <c r="MPV11" s="460"/>
      <c r="MPW11" s="460"/>
      <c r="MPX11" s="460"/>
      <c r="MPY11" s="460"/>
      <c r="MPZ11" s="460"/>
      <c r="MQA11" s="460"/>
      <c r="MQB11" s="460"/>
      <c r="MQC11" s="460"/>
      <c r="MQD11" s="460"/>
      <c r="MQE11" s="460"/>
      <c r="MQF11" s="460"/>
      <c r="MQG11" s="460"/>
      <c r="MQH11" s="460"/>
      <c r="MQI11" s="460"/>
      <c r="MQJ11" s="460"/>
      <c r="MQK11" s="460"/>
      <c r="MQL11" s="460"/>
      <c r="MQM11" s="460"/>
      <c r="MQN11" s="460"/>
      <c r="MQO11" s="460"/>
      <c r="MQP11" s="460"/>
      <c r="MQQ11" s="460"/>
      <c r="MQR11" s="460"/>
      <c r="MQS11" s="460"/>
      <c r="MQT11" s="460"/>
      <c r="MQU11" s="460"/>
      <c r="MQV11" s="460"/>
      <c r="MQW11" s="460"/>
      <c r="MQX11" s="460"/>
      <c r="MQY11" s="460"/>
      <c r="MQZ11" s="460"/>
      <c r="MRA11" s="460"/>
      <c r="MRB11" s="460"/>
      <c r="MRC11" s="460"/>
      <c r="MRD11" s="460"/>
      <c r="MRE11" s="460"/>
      <c r="MRF11" s="460"/>
      <c r="MRG11" s="460"/>
      <c r="MRH11" s="460"/>
      <c r="MRI11" s="460"/>
      <c r="MRJ11" s="460"/>
      <c r="MRK11" s="460"/>
      <c r="MRL11" s="460"/>
      <c r="MRM11" s="460"/>
      <c r="MRN11" s="460"/>
      <c r="MRO11" s="460"/>
      <c r="MRP11" s="460"/>
      <c r="MRQ11" s="460"/>
      <c r="MRR11" s="460"/>
      <c r="MRS11" s="460"/>
      <c r="MRT11" s="460"/>
      <c r="MRU11" s="460"/>
      <c r="MRV11" s="460"/>
      <c r="MRW11" s="460"/>
      <c r="MRX11" s="460"/>
      <c r="MRY11" s="460"/>
      <c r="MRZ11" s="460"/>
      <c r="MSA11" s="460"/>
      <c r="MSB11" s="460"/>
      <c r="MSC11" s="460"/>
      <c r="MSD11" s="460"/>
      <c r="MSE11" s="460"/>
      <c r="MSF11" s="460"/>
      <c r="MSG11" s="460"/>
      <c r="MSH11" s="460"/>
      <c r="MSI11" s="460"/>
      <c r="MSJ11" s="460"/>
      <c r="MSK11" s="460"/>
      <c r="MSL11" s="460"/>
      <c r="MSM11" s="460"/>
      <c r="MSN11" s="460"/>
      <c r="MSO11" s="460"/>
      <c r="MSP11" s="460"/>
      <c r="MSQ11" s="460"/>
      <c r="MSR11" s="460"/>
      <c r="MSS11" s="460"/>
      <c r="MST11" s="460"/>
      <c r="MSU11" s="460"/>
      <c r="MSV11" s="460"/>
      <c r="MSW11" s="460"/>
      <c r="MSX11" s="460"/>
      <c r="MSY11" s="460"/>
      <c r="MSZ11" s="460"/>
      <c r="MTA11" s="460"/>
      <c r="MTB11" s="460"/>
      <c r="MTC11" s="460"/>
      <c r="MTD11" s="460"/>
      <c r="MTE11" s="460"/>
      <c r="MTF11" s="460"/>
      <c r="MTG11" s="460"/>
      <c r="MTH11" s="460"/>
      <c r="MTI11" s="460"/>
      <c r="MTJ11" s="460"/>
      <c r="MTK11" s="460"/>
      <c r="MTL11" s="460"/>
      <c r="MTM11" s="460"/>
      <c r="MTN11" s="460"/>
      <c r="MTO11" s="460"/>
      <c r="MTP11" s="460"/>
      <c r="MTQ11" s="460"/>
      <c r="MTR11" s="460"/>
      <c r="MTS11" s="460"/>
      <c r="MTT11" s="460"/>
      <c r="MTU11" s="460"/>
      <c r="MTV11" s="460"/>
      <c r="MTW11" s="460"/>
      <c r="MTX11" s="460"/>
      <c r="MTY11" s="460"/>
      <c r="MTZ11" s="460"/>
      <c r="MUA11" s="460"/>
      <c r="MUB11" s="460"/>
      <c r="MUC11" s="460"/>
      <c r="MUD11" s="460"/>
      <c r="MUE11" s="460"/>
      <c r="MUF11" s="460"/>
      <c r="MUG11" s="460"/>
      <c r="MUH11" s="460"/>
      <c r="MUI11" s="460"/>
      <c r="MUJ11" s="460"/>
      <c r="MUK11" s="460"/>
      <c r="MUL11" s="460"/>
      <c r="MUM11" s="460"/>
      <c r="MUN11" s="460"/>
      <c r="MUO11" s="460"/>
      <c r="MUP11" s="460"/>
      <c r="MUQ11" s="460"/>
      <c r="MUR11" s="460"/>
      <c r="MUS11" s="460"/>
      <c r="MUT11" s="460"/>
      <c r="MUU11" s="460"/>
      <c r="MUV11" s="460"/>
      <c r="MUW11" s="460"/>
      <c r="MUX11" s="460"/>
      <c r="MUY11" s="460"/>
      <c r="MUZ11" s="460"/>
      <c r="MVA11" s="460"/>
      <c r="MVB11" s="460"/>
      <c r="MVC11" s="460"/>
      <c r="MVD11" s="460"/>
      <c r="MVE11" s="460"/>
      <c r="MVF11" s="460"/>
      <c r="MVG11" s="460"/>
      <c r="MVH11" s="460"/>
      <c r="MVI11" s="460"/>
      <c r="MVJ11" s="460"/>
      <c r="MVK11" s="460"/>
      <c r="MVL11" s="460"/>
      <c r="MVM11" s="460"/>
      <c r="MVN11" s="460"/>
      <c r="MVO11" s="460"/>
      <c r="MVP11" s="460"/>
      <c r="MVQ11" s="460"/>
      <c r="MVR11" s="460"/>
      <c r="MVS11" s="460"/>
      <c r="MVT11" s="460"/>
      <c r="MVU11" s="460"/>
      <c r="MVV11" s="460"/>
      <c r="MVW11" s="460"/>
      <c r="MVX11" s="460"/>
      <c r="MVY11" s="460"/>
      <c r="MVZ11" s="460"/>
      <c r="MWA11" s="460"/>
      <c r="MWB11" s="460"/>
      <c r="MWC11" s="460"/>
      <c r="MWD11" s="460"/>
      <c r="MWE11" s="460"/>
      <c r="MWF11" s="460"/>
      <c r="MWG11" s="460"/>
      <c r="MWH11" s="460"/>
      <c r="MWI11" s="460"/>
      <c r="MWJ11" s="460"/>
      <c r="MWK11" s="460"/>
      <c r="MWL11" s="460"/>
      <c r="MWM11" s="460"/>
      <c r="MWN11" s="460"/>
      <c r="MWO11" s="460"/>
      <c r="MWP11" s="460"/>
      <c r="MWQ11" s="460"/>
      <c r="MWR11" s="460"/>
      <c r="MWS11" s="460"/>
      <c r="MWT11" s="460"/>
      <c r="MWU11" s="460"/>
      <c r="MWV11" s="460"/>
      <c r="MWW11" s="460"/>
      <c r="MWX11" s="460"/>
      <c r="MWY11" s="460"/>
      <c r="MWZ11" s="460"/>
      <c r="MXA11" s="460"/>
      <c r="MXB11" s="460"/>
      <c r="MXC11" s="460"/>
      <c r="MXD11" s="460"/>
      <c r="MXE11" s="460"/>
      <c r="MXF11" s="460"/>
      <c r="MXG11" s="460"/>
      <c r="MXH11" s="460"/>
      <c r="MXI11" s="460"/>
      <c r="MXJ11" s="460"/>
      <c r="MXK11" s="460"/>
      <c r="MXL11" s="460"/>
      <c r="MXM11" s="460"/>
      <c r="MXN11" s="460"/>
      <c r="MXO11" s="460"/>
      <c r="MXP11" s="460"/>
      <c r="MXQ11" s="460"/>
      <c r="MXR11" s="460"/>
      <c r="MXS11" s="460"/>
      <c r="MXT11" s="460"/>
      <c r="MXU11" s="460"/>
      <c r="MXV11" s="460"/>
      <c r="MXW11" s="460"/>
      <c r="MXX11" s="460"/>
      <c r="MXY11" s="460"/>
      <c r="MXZ11" s="460"/>
      <c r="MYA11" s="460"/>
      <c r="MYB11" s="460"/>
      <c r="MYC11" s="460"/>
      <c r="MYD11" s="460"/>
      <c r="MYE11" s="460"/>
      <c r="MYF11" s="460"/>
      <c r="MYG11" s="460"/>
      <c r="MYH11" s="460"/>
      <c r="MYI11" s="460"/>
      <c r="MYJ11" s="460"/>
      <c r="MYK11" s="460"/>
      <c r="MYL11" s="460"/>
      <c r="MYM11" s="460"/>
      <c r="MYN11" s="460"/>
      <c r="MYO11" s="460"/>
      <c r="MYP11" s="460"/>
      <c r="MYQ11" s="460"/>
      <c r="MYR11" s="460"/>
      <c r="MYS11" s="460"/>
      <c r="MYT11" s="460"/>
      <c r="MYU11" s="460"/>
      <c r="MYV11" s="460"/>
      <c r="MYW11" s="460"/>
      <c r="MYX11" s="460"/>
      <c r="MYY11" s="460"/>
      <c r="MYZ11" s="460"/>
      <c r="MZA11" s="460"/>
      <c r="MZB11" s="460"/>
      <c r="MZC11" s="460"/>
      <c r="MZD11" s="460"/>
      <c r="MZE11" s="460"/>
      <c r="MZF11" s="460"/>
      <c r="MZG11" s="460"/>
      <c r="MZH11" s="460"/>
      <c r="MZI11" s="460"/>
      <c r="MZJ11" s="460"/>
      <c r="MZK11" s="460"/>
      <c r="MZL11" s="460"/>
      <c r="MZM11" s="460"/>
      <c r="MZN11" s="460"/>
      <c r="MZO11" s="460"/>
      <c r="MZP11" s="460"/>
      <c r="MZQ11" s="460"/>
      <c r="MZR11" s="460"/>
      <c r="MZS11" s="460"/>
      <c r="MZT11" s="460"/>
      <c r="MZU11" s="460"/>
      <c r="MZV11" s="460"/>
      <c r="MZW11" s="460"/>
      <c r="MZX11" s="460"/>
      <c r="MZY11" s="460"/>
      <c r="MZZ11" s="460"/>
      <c r="NAA11" s="460"/>
      <c r="NAB11" s="460"/>
      <c r="NAC11" s="460"/>
      <c r="NAD11" s="460"/>
      <c r="NAE11" s="460"/>
      <c r="NAF11" s="460"/>
      <c r="NAG11" s="460"/>
      <c r="NAH11" s="460"/>
      <c r="NAI11" s="460"/>
      <c r="NAJ11" s="460"/>
      <c r="NAK11" s="460"/>
      <c r="NAL11" s="460"/>
      <c r="NAM11" s="460"/>
      <c r="NAN11" s="460"/>
      <c r="NAO11" s="460"/>
      <c r="NAP11" s="460"/>
      <c r="NAQ11" s="460"/>
      <c r="NAR11" s="460"/>
      <c r="NAS11" s="460"/>
      <c r="NAT11" s="460"/>
      <c r="NAU11" s="460"/>
      <c r="NAV11" s="460"/>
      <c r="NAW11" s="460"/>
      <c r="NAX11" s="460"/>
      <c r="NAY11" s="460"/>
      <c r="NAZ11" s="460"/>
      <c r="NBA11" s="460"/>
      <c r="NBB11" s="460"/>
      <c r="NBC11" s="460"/>
      <c r="NBD11" s="460"/>
      <c r="NBE11" s="460"/>
      <c r="NBF11" s="460"/>
      <c r="NBG11" s="460"/>
      <c r="NBH11" s="460"/>
      <c r="NBI11" s="460"/>
      <c r="NBJ11" s="460"/>
      <c r="NBK11" s="460"/>
      <c r="NBL11" s="460"/>
      <c r="NBM11" s="460"/>
      <c r="NBN11" s="460"/>
      <c r="NBO11" s="460"/>
      <c r="NBP11" s="460"/>
      <c r="NBQ11" s="460"/>
      <c r="NBR11" s="460"/>
      <c r="NBS11" s="460"/>
      <c r="NBT11" s="460"/>
      <c r="NBU11" s="460"/>
      <c r="NBV11" s="460"/>
      <c r="NBW11" s="460"/>
      <c r="NBX11" s="460"/>
      <c r="NBY11" s="460"/>
      <c r="NBZ11" s="460"/>
      <c r="NCA11" s="460"/>
      <c r="NCB11" s="460"/>
      <c r="NCC11" s="460"/>
      <c r="NCD11" s="460"/>
      <c r="NCE11" s="460"/>
      <c r="NCF11" s="460"/>
      <c r="NCG11" s="460"/>
      <c r="NCH11" s="460"/>
      <c r="NCI11" s="460"/>
      <c r="NCJ11" s="460"/>
      <c r="NCK11" s="460"/>
      <c r="NCL11" s="460"/>
      <c r="NCM11" s="460"/>
      <c r="NCN11" s="460"/>
      <c r="NCO11" s="460"/>
      <c r="NCP11" s="460"/>
      <c r="NCQ11" s="460"/>
      <c r="NCR11" s="460"/>
      <c r="NCS11" s="460"/>
      <c r="NCT11" s="460"/>
      <c r="NCU11" s="460"/>
      <c r="NCV11" s="460"/>
      <c r="NCW11" s="460"/>
      <c r="NCX11" s="460"/>
      <c r="NCY11" s="460"/>
      <c r="NCZ11" s="460"/>
      <c r="NDA11" s="460"/>
      <c r="NDB11" s="460"/>
      <c r="NDC11" s="460"/>
      <c r="NDD11" s="460"/>
      <c r="NDE11" s="460"/>
      <c r="NDF11" s="460"/>
      <c r="NDG11" s="460"/>
      <c r="NDH11" s="460"/>
      <c r="NDI11" s="460"/>
      <c r="NDJ11" s="460"/>
      <c r="NDK11" s="460"/>
      <c r="NDL11" s="460"/>
      <c r="NDM11" s="460"/>
      <c r="NDN11" s="460"/>
      <c r="NDO11" s="460"/>
      <c r="NDP11" s="460"/>
      <c r="NDQ11" s="460"/>
      <c r="NDR11" s="460"/>
      <c r="NDS11" s="460"/>
      <c r="NDT11" s="460"/>
      <c r="NDU11" s="460"/>
      <c r="NDV11" s="460"/>
      <c r="NDW11" s="460"/>
      <c r="NDX11" s="460"/>
      <c r="NDY11" s="460"/>
      <c r="NDZ11" s="460"/>
      <c r="NEA11" s="460"/>
      <c r="NEB11" s="460"/>
      <c r="NEC11" s="460"/>
      <c r="NED11" s="460"/>
      <c r="NEE11" s="460"/>
      <c r="NEF11" s="460"/>
      <c r="NEG11" s="460"/>
      <c r="NEH11" s="460"/>
      <c r="NEI11" s="460"/>
      <c r="NEJ11" s="460"/>
      <c r="NEK11" s="460"/>
      <c r="NEL11" s="460"/>
      <c r="NEM11" s="460"/>
      <c r="NEN11" s="460"/>
      <c r="NEO11" s="460"/>
      <c r="NEP11" s="460"/>
      <c r="NEQ11" s="460"/>
      <c r="NER11" s="460"/>
      <c r="NES11" s="460"/>
      <c r="NET11" s="460"/>
      <c r="NEU11" s="460"/>
      <c r="NEV11" s="460"/>
      <c r="NEW11" s="460"/>
      <c r="NEX11" s="460"/>
      <c r="NEY11" s="460"/>
      <c r="NEZ11" s="460"/>
      <c r="NFA11" s="460"/>
      <c r="NFB11" s="460"/>
      <c r="NFC11" s="460"/>
      <c r="NFD11" s="460"/>
      <c r="NFE11" s="460"/>
      <c r="NFF11" s="460"/>
      <c r="NFG11" s="460"/>
      <c r="NFH11" s="460"/>
      <c r="NFI11" s="460"/>
      <c r="NFJ11" s="460"/>
      <c r="NFK11" s="460"/>
      <c r="NFL11" s="460"/>
      <c r="NFM11" s="460"/>
      <c r="NFN11" s="460"/>
      <c r="NFO11" s="460"/>
      <c r="NFP11" s="460"/>
      <c r="NFQ11" s="460"/>
      <c r="NFR11" s="460"/>
      <c r="NFS11" s="460"/>
      <c r="NFT11" s="460"/>
      <c r="NFU11" s="460"/>
      <c r="NFV11" s="460"/>
      <c r="NFW11" s="460"/>
      <c r="NFX11" s="460"/>
      <c r="NFY11" s="460"/>
      <c r="NFZ11" s="460"/>
      <c r="NGA11" s="460"/>
      <c r="NGB11" s="460"/>
      <c r="NGC11" s="460"/>
      <c r="NGD11" s="460"/>
      <c r="NGE11" s="460"/>
      <c r="NGF11" s="460"/>
      <c r="NGG11" s="460"/>
      <c r="NGH11" s="460"/>
      <c r="NGI11" s="460"/>
      <c r="NGJ11" s="460"/>
      <c r="NGK11" s="460"/>
      <c r="NGL11" s="460"/>
      <c r="NGM11" s="460"/>
      <c r="NGN11" s="460"/>
      <c r="NGO11" s="460"/>
      <c r="NGP11" s="460"/>
      <c r="NGQ11" s="460"/>
      <c r="NGR11" s="460"/>
      <c r="NGS11" s="460"/>
      <c r="NGT11" s="460"/>
      <c r="NGU11" s="460"/>
      <c r="NGV11" s="460"/>
      <c r="NGW11" s="460"/>
      <c r="NGX11" s="460"/>
      <c r="NGY11" s="460"/>
      <c r="NGZ11" s="460"/>
      <c r="NHA11" s="460"/>
      <c r="NHB11" s="460"/>
      <c r="NHC11" s="460"/>
      <c r="NHD11" s="460"/>
      <c r="NHE11" s="460"/>
      <c r="NHF11" s="460"/>
      <c r="NHG11" s="460"/>
      <c r="NHH11" s="460"/>
      <c r="NHI11" s="460"/>
      <c r="NHJ11" s="460"/>
      <c r="NHK11" s="460"/>
      <c r="NHL11" s="460"/>
      <c r="NHM11" s="460"/>
      <c r="NHN11" s="460"/>
      <c r="NHO11" s="460"/>
      <c r="NHP11" s="460"/>
      <c r="NHQ11" s="460"/>
      <c r="NHR11" s="460"/>
      <c r="NHS11" s="460"/>
      <c r="NHT11" s="460"/>
      <c r="NHU11" s="460"/>
      <c r="NHV11" s="460"/>
      <c r="NHW11" s="460"/>
      <c r="NHX11" s="460"/>
      <c r="NHY11" s="460"/>
      <c r="NHZ11" s="460"/>
      <c r="NIA11" s="460"/>
      <c r="NIB11" s="460"/>
      <c r="NIC11" s="460"/>
      <c r="NID11" s="460"/>
      <c r="NIE11" s="460"/>
      <c r="NIF11" s="460"/>
      <c r="NIG11" s="460"/>
      <c r="NIH11" s="460"/>
      <c r="NII11" s="460"/>
      <c r="NIJ11" s="460"/>
      <c r="NIK11" s="460"/>
      <c r="NIL11" s="460"/>
      <c r="NIM11" s="460"/>
      <c r="NIN11" s="460"/>
      <c r="NIO11" s="460"/>
      <c r="NIP11" s="460"/>
      <c r="NIQ11" s="460"/>
      <c r="NIR11" s="460"/>
      <c r="NIS11" s="460"/>
      <c r="NIT11" s="460"/>
      <c r="NIU11" s="460"/>
      <c r="NIV11" s="460"/>
      <c r="NIW11" s="460"/>
      <c r="NIX11" s="460"/>
      <c r="NIY11" s="460"/>
      <c r="NIZ11" s="460"/>
      <c r="NJA11" s="460"/>
      <c r="NJB11" s="460"/>
      <c r="NJC11" s="460"/>
      <c r="NJD11" s="460"/>
      <c r="NJE11" s="460"/>
      <c r="NJF11" s="460"/>
      <c r="NJG11" s="460"/>
      <c r="NJH11" s="460"/>
      <c r="NJI11" s="460"/>
      <c r="NJJ11" s="460"/>
      <c r="NJK11" s="460"/>
      <c r="NJL11" s="460"/>
      <c r="NJM11" s="460"/>
      <c r="NJN11" s="460"/>
      <c r="NJO11" s="460"/>
      <c r="NJP11" s="460"/>
      <c r="NJQ11" s="460"/>
      <c r="NJR11" s="460"/>
      <c r="NJS11" s="460"/>
      <c r="NJT11" s="460"/>
      <c r="NJU11" s="460"/>
      <c r="NJV11" s="460"/>
      <c r="NJW11" s="460"/>
      <c r="NJX11" s="460"/>
      <c r="NJY11" s="460"/>
      <c r="NJZ11" s="460"/>
      <c r="NKA11" s="460"/>
      <c r="NKB11" s="460"/>
      <c r="NKC11" s="460"/>
      <c r="NKD11" s="460"/>
      <c r="NKE11" s="460"/>
      <c r="NKF11" s="460"/>
      <c r="NKG11" s="460"/>
      <c r="NKH11" s="460"/>
      <c r="NKI11" s="460"/>
      <c r="NKJ11" s="460"/>
      <c r="NKK11" s="460"/>
      <c r="NKL11" s="460"/>
      <c r="NKM11" s="460"/>
      <c r="NKN11" s="460"/>
      <c r="NKO11" s="460"/>
      <c r="NKP11" s="460"/>
      <c r="NKQ11" s="460"/>
      <c r="NKR11" s="460"/>
      <c r="NKS11" s="460"/>
      <c r="NKT11" s="460"/>
      <c r="NKU11" s="460"/>
      <c r="NKV11" s="460"/>
      <c r="NKW11" s="460"/>
      <c r="NKX11" s="460"/>
      <c r="NKY11" s="460"/>
      <c r="NKZ11" s="460"/>
      <c r="NLA11" s="460"/>
      <c r="NLB11" s="460"/>
      <c r="NLC11" s="460"/>
      <c r="NLD11" s="460"/>
      <c r="NLE11" s="460"/>
      <c r="NLF11" s="460"/>
      <c r="NLG11" s="460"/>
      <c r="NLH11" s="460"/>
      <c r="NLI11" s="460"/>
      <c r="NLJ11" s="460"/>
      <c r="NLK11" s="460"/>
      <c r="NLL11" s="460"/>
      <c r="NLM11" s="460"/>
      <c r="NLN11" s="460"/>
      <c r="NLO11" s="460"/>
      <c r="NLP11" s="460"/>
      <c r="NLQ11" s="460"/>
      <c r="NLR11" s="460"/>
      <c r="NLS11" s="460"/>
      <c r="NLT11" s="460"/>
      <c r="NLU11" s="460"/>
      <c r="NLV11" s="460"/>
      <c r="NLW11" s="460"/>
      <c r="NLX11" s="460"/>
      <c r="NLY11" s="460"/>
      <c r="NLZ11" s="460"/>
      <c r="NMA11" s="460"/>
      <c r="NMB11" s="460"/>
      <c r="NMC11" s="460"/>
      <c r="NMD11" s="460"/>
      <c r="NME11" s="460"/>
      <c r="NMF11" s="460"/>
      <c r="NMG11" s="460"/>
      <c r="NMH11" s="460"/>
      <c r="NMI11" s="460"/>
      <c r="NMJ11" s="460"/>
      <c r="NMK11" s="460"/>
      <c r="NML11" s="460"/>
      <c r="NMM11" s="460"/>
      <c r="NMN11" s="460"/>
      <c r="NMO11" s="460"/>
      <c r="NMP11" s="460"/>
      <c r="NMQ11" s="460"/>
      <c r="NMR11" s="460"/>
      <c r="NMS11" s="460"/>
      <c r="NMT11" s="460"/>
      <c r="NMU11" s="460"/>
      <c r="NMV11" s="460"/>
      <c r="NMW11" s="460"/>
      <c r="NMX11" s="460"/>
      <c r="NMY11" s="460"/>
      <c r="NMZ11" s="460"/>
      <c r="NNA11" s="460"/>
      <c r="NNB11" s="460"/>
      <c r="NNC11" s="460"/>
      <c r="NND11" s="460"/>
      <c r="NNE11" s="460"/>
      <c r="NNF11" s="460"/>
      <c r="NNG11" s="460"/>
      <c r="NNH11" s="460"/>
      <c r="NNI11" s="460"/>
      <c r="NNJ11" s="460"/>
      <c r="NNK11" s="460"/>
      <c r="NNL11" s="460"/>
      <c r="NNM11" s="460"/>
      <c r="NNN11" s="460"/>
      <c r="NNO11" s="460"/>
      <c r="NNP11" s="460"/>
      <c r="NNQ11" s="460"/>
      <c r="NNR11" s="460"/>
      <c r="NNS11" s="460"/>
      <c r="NNT11" s="460"/>
      <c r="NNU11" s="460"/>
      <c r="NNV11" s="460"/>
      <c r="NNW11" s="460"/>
      <c r="NNX11" s="460"/>
      <c r="NNY11" s="460"/>
      <c r="NNZ11" s="460"/>
      <c r="NOA11" s="460"/>
      <c r="NOB11" s="460"/>
      <c r="NOC11" s="460"/>
      <c r="NOD11" s="460"/>
      <c r="NOE11" s="460"/>
      <c r="NOF11" s="460"/>
      <c r="NOG11" s="460"/>
      <c r="NOH11" s="460"/>
      <c r="NOI11" s="460"/>
      <c r="NOJ11" s="460"/>
      <c r="NOK11" s="460"/>
      <c r="NOL11" s="460"/>
      <c r="NOM11" s="460"/>
      <c r="NON11" s="460"/>
      <c r="NOO11" s="460"/>
      <c r="NOP11" s="460"/>
      <c r="NOQ11" s="460"/>
      <c r="NOR11" s="460"/>
      <c r="NOS11" s="460"/>
      <c r="NOT11" s="460"/>
      <c r="NOU11" s="460"/>
      <c r="NOV11" s="460"/>
      <c r="NOW11" s="460"/>
      <c r="NOX11" s="460"/>
      <c r="NOY11" s="460"/>
      <c r="NOZ11" s="460"/>
      <c r="NPA11" s="460"/>
      <c r="NPB11" s="460"/>
      <c r="NPC11" s="460"/>
      <c r="NPD11" s="460"/>
      <c r="NPE11" s="460"/>
      <c r="NPF11" s="460"/>
      <c r="NPG11" s="460"/>
      <c r="NPH11" s="460"/>
      <c r="NPI11" s="460"/>
      <c r="NPJ11" s="460"/>
      <c r="NPK11" s="460"/>
      <c r="NPL11" s="460"/>
      <c r="NPM11" s="460"/>
      <c r="NPN11" s="460"/>
      <c r="NPO11" s="460"/>
      <c r="NPP11" s="460"/>
      <c r="NPQ11" s="460"/>
      <c r="NPR11" s="460"/>
      <c r="NPS11" s="460"/>
      <c r="NPT11" s="460"/>
      <c r="NPU11" s="460"/>
      <c r="NPV11" s="460"/>
      <c r="NPW11" s="460"/>
      <c r="NPX11" s="460"/>
      <c r="NPY11" s="460"/>
      <c r="NPZ11" s="460"/>
      <c r="NQA11" s="460"/>
      <c r="NQB11" s="460"/>
      <c r="NQC11" s="460"/>
      <c r="NQD11" s="460"/>
      <c r="NQE11" s="460"/>
      <c r="NQF11" s="460"/>
      <c r="NQG11" s="460"/>
      <c r="NQH11" s="460"/>
      <c r="NQI11" s="460"/>
      <c r="NQJ11" s="460"/>
      <c r="NQK11" s="460"/>
      <c r="NQL11" s="460"/>
      <c r="NQM11" s="460"/>
      <c r="NQN11" s="460"/>
      <c r="NQO11" s="460"/>
      <c r="NQP11" s="460"/>
      <c r="NQQ11" s="460"/>
      <c r="NQR11" s="460"/>
      <c r="NQS11" s="460"/>
      <c r="NQT11" s="460"/>
      <c r="NQU11" s="460"/>
      <c r="NQV11" s="460"/>
      <c r="NQW11" s="460"/>
      <c r="NQX11" s="460"/>
      <c r="NQY11" s="460"/>
      <c r="NQZ11" s="460"/>
      <c r="NRA11" s="460"/>
      <c r="NRB11" s="460"/>
      <c r="NRC11" s="460"/>
      <c r="NRD11" s="460"/>
      <c r="NRE11" s="460"/>
      <c r="NRF11" s="460"/>
      <c r="NRG11" s="460"/>
      <c r="NRH11" s="460"/>
      <c r="NRI11" s="460"/>
      <c r="NRJ11" s="460"/>
      <c r="NRK11" s="460"/>
      <c r="NRL11" s="460"/>
      <c r="NRM11" s="460"/>
      <c r="NRN11" s="460"/>
      <c r="NRO11" s="460"/>
      <c r="NRP11" s="460"/>
      <c r="NRQ11" s="460"/>
      <c r="NRR11" s="460"/>
      <c r="NRS11" s="460"/>
      <c r="NRT11" s="460"/>
      <c r="NRU11" s="460"/>
      <c r="NRV11" s="460"/>
      <c r="NRW11" s="460"/>
      <c r="NRX11" s="460"/>
      <c r="NRY11" s="460"/>
      <c r="NRZ11" s="460"/>
      <c r="NSA11" s="460"/>
      <c r="NSB11" s="460"/>
      <c r="NSC11" s="460"/>
      <c r="NSD11" s="460"/>
      <c r="NSE11" s="460"/>
      <c r="NSF11" s="460"/>
      <c r="NSG11" s="460"/>
      <c r="NSH11" s="460"/>
      <c r="NSI11" s="460"/>
      <c r="NSJ11" s="460"/>
      <c r="NSK11" s="460"/>
      <c r="NSL11" s="460"/>
      <c r="NSM11" s="460"/>
      <c r="NSN11" s="460"/>
      <c r="NSO11" s="460"/>
      <c r="NSP11" s="460"/>
      <c r="NSQ11" s="460"/>
      <c r="NSR11" s="460"/>
      <c r="NSS11" s="460"/>
      <c r="NST11" s="460"/>
      <c r="NSU11" s="460"/>
      <c r="NSV11" s="460"/>
      <c r="NSW11" s="460"/>
      <c r="NSX11" s="460"/>
      <c r="NSY11" s="460"/>
      <c r="NSZ11" s="460"/>
      <c r="NTA11" s="460"/>
      <c r="NTB11" s="460"/>
      <c r="NTC11" s="460"/>
      <c r="NTD11" s="460"/>
      <c r="NTE11" s="460"/>
      <c r="NTF11" s="460"/>
      <c r="NTG11" s="460"/>
      <c r="NTH11" s="460"/>
      <c r="NTI11" s="460"/>
      <c r="NTJ11" s="460"/>
      <c r="NTK11" s="460"/>
      <c r="NTL11" s="460"/>
      <c r="NTM11" s="460"/>
      <c r="NTN11" s="460"/>
      <c r="NTO11" s="460"/>
      <c r="NTP11" s="460"/>
      <c r="NTQ11" s="460"/>
      <c r="NTR11" s="460"/>
      <c r="NTS11" s="460"/>
      <c r="NTT11" s="460"/>
      <c r="NTU11" s="460"/>
      <c r="NTV11" s="460"/>
      <c r="NTW11" s="460"/>
      <c r="NTX11" s="460"/>
      <c r="NTY11" s="460"/>
      <c r="NTZ11" s="460"/>
      <c r="NUA11" s="460"/>
      <c r="NUB11" s="460"/>
      <c r="NUC11" s="460"/>
      <c r="NUD11" s="460"/>
      <c r="NUE11" s="460"/>
      <c r="NUF11" s="460"/>
      <c r="NUG11" s="460"/>
      <c r="NUH11" s="460"/>
      <c r="NUI11" s="460"/>
      <c r="NUJ11" s="460"/>
      <c r="NUK11" s="460"/>
      <c r="NUL11" s="460"/>
      <c r="NUM11" s="460"/>
      <c r="NUN11" s="460"/>
      <c r="NUO11" s="460"/>
      <c r="NUP11" s="460"/>
      <c r="NUQ11" s="460"/>
      <c r="NUR11" s="460"/>
      <c r="NUS11" s="460"/>
      <c r="NUT11" s="460"/>
      <c r="NUU11" s="460"/>
      <c r="NUV11" s="460"/>
      <c r="NUW11" s="460"/>
      <c r="NUX11" s="460"/>
      <c r="NUY11" s="460"/>
      <c r="NUZ11" s="460"/>
      <c r="NVA11" s="460"/>
      <c r="NVB11" s="460"/>
      <c r="NVC11" s="460"/>
      <c r="NVD11" s="460"/>
      <c r="NVE11" s="460"/>
      <c r="NVF11" s="460"/>
      <c r="NVG11" s="460"/>
      <c r="NVH11" s="460"/>
      <c r="NVI11" s="460"/>
      <c r="NVJ11" s="460"/>
      <c r="NVK11" s="460"/>
      <c r="NVL11" s="460"/>
      <c r="NVM11" s="460"/>
      <c r="NVN11" s="460"/>
      <c r="NVO11" s="460"/>
      <c r="NVP11" s="460"/>
      <c r="NVQ11" s="460"/>
      <c r="NVR11" s="460"/>
      <c r="NVS11" s="460"/>
      <c r="NVT11" s="460"/>
      <c r="NVU11" s="460"/>
      <c r="NVV11" s="460"/>
      <c r="NVW11" s="460"/>
      <c r="NVX11" s="460"/>
      <c r="NVY11" s="460"/>
      <c r="NVZ11" s="460"/>
      <c r="NWA11" s="460"/>
      <c r="NWB11" s="460"/>
      <c r="NWC11" s="460"/>
      <c r="NWD11" s="460"/>
      <c r="NWE11" s="460"/>
      <c r="NWF11" s="460"/>
      <c r="NWG11" s="460"/>
      <c r="NWH11" s="460"/>
      <c r="NWI11" s="460"/>
      <c r="NWJ11" s="460"/>
      <c r="NWK11" s="460"/>
      <c r="NWL11" s="460"/>
      <c r="NWM11" s="460"/>
      <c r="NWN11" s="460"/>
      <c r="NWO11" s="460"/>
      <c r="NWP11" s="460"/>
      <c r="NWQ11" s="460"/>
      <c r="NWR11" s="460"/>
      <c r="NWS11" s="460"/>
      <c r="NWT11" s="460"/>
      <c r="NWU11" s="460"/>
      <c r="NWV11" s="460"/>
      <c r="NWW11" s="460"/>
      <c r="NWX11" s="460"/>
      <c r="NWY11" s="460"/>
      <c r="NWZ11" s="460"/>
      <c r="NXA11" s="460"/>
      <c r="NXB11" s="460"/>
      <c r="NXC11" s="460"/>
      <c r="NXD11" s="460"/>
      <c r="NXE11" s="460"/>
      <c r="NXF11" s="460"/>
      <c r="NXG11" s="460"/>
      <c r="NXH11" s="460"/>
      <c r="NXI11" s="460"/>
      <c r="NXJ11" s="460"/>
      <c r="NXK11" s="460"/>
      <c r="NXL11" s="460"/>
      <c r="NXM11" s="460"/>
      <c r="NXN11" s="460"/>
      <c r="NXO11" s="460"/>
      <c r="NXP11" s="460"/>
      <c r="NXQ11" s="460"/>
      <c r="NXR11" s="460"/>
      <c r="NXS11" s="460"/>
      <c r="NXT11" s="460"/>
      <c r="NXU11" s="460"/>
      <c r="NXV11" s="460"/>
      <c r="NXW11" s="460"/>
      <c r="NXX11" s="460"/>
      <c r="NXY11" s="460"/>
      <c r="NXZ11" s="460"/>
      <c r="NYA11" s="460"/>
      <c r="NYB11" s="460"/>
      <c r="NYC11" s="460"/>
      <c r="NYD11" s="460"/>
      <c r="NYE11" s="460"/>
      <c r="NYF11" s="460"/>
      <c r="NYG11" s="460"/>
      <c r="NYH11" s="460"/>
      <c r="NYI11" s="460"/>
      <c r="NYJ11" s="460"/>
      <c r="NYK11" s="460"/>
      <c r="NYL11" s="460"/>
      <c r="NYM11" s="460"/>
      <c r="NYN11" s="460"/>
      <c r="NYO11" s="460"/>
      <c r="NYP11" s="460"/>
      <c r="NYQ11" s="460"/>
      <c r="NYR11" s="460"/>
      <c r="NYS11" s="460"/>
      <c r="NYT11" s="460"/>
      <c r="NYU11" s="460"/>
      <c r="NYV11" s="460"/>
      <c r="NYW11" s="460"/>
      <c r="NYX11" s="460"/>
      <c r="NYY11" s="460"/>
      <c r="NYZ11" s="460"/>
      <c r="NZA11" s="460"/>
      <c r="NZB11" s="460"/>
      <c r="NZC11" s="460"/>
      <c r="NZD11" s="460"/>
      <c r="NZE11" s="460"/>
      <c r="NZF11" s="460"/>
      <c r="NZG11" s="460"/>
      <c r="NZH11" s="460"/>
      <c r="NZI11" s="460"/>
      <c r="NZJ11" s="460"/>
      <c r="NZK11" s="460"/>
      <c r="NZL11" s="460"/>
      <c r="NZM11" s="460"/>
      <c r="NZN11" s="460"/>
      <c r="NZO11" s="460"/>
      <c r="NZP11" s="460"/>
      <c r="NZQ11" s="460"/>
      <c r="NZR11" s="460"/>
      <c r="NZS11" s="460"/>
      <c r="NZT11" s="460"/>
      <c r="NZU11" s="460"/>
      <c r="NZV11" s="460"/>
      <c r="NZW11" s="460"/>
      <c r="NZX11" s="460"/>
      <c r="NZY11" s="460"/>
      <c r="NZZ11" s="460"/>
      <c r="OAA11" s="460"/>
      <c r="OAB11" s="460"/>
      <c r="OAC11" s="460"/>
      <c r="OAD11" s="460"/>
      <c r="OAE11" s="460"/>
      <c r="OAF11" s="460"/>
      <c r="OAG11" s="460"/>
      <c r="OAH11" s="460"/>
      <c r="OAI11" s="460"/>
      <c r="OAJ11" s="460"/>
      <c r="OAK11" s="460"/>
      <c r="OAL11" s="460"/>
      <c r="OAM11" s="460"/>
      <c r="OAN11" s="460"/>
      <c r="OAO11" s="460"/>
      <c r="OAP11" s="460"/>
      <c r="OAQ11" s="460"/>
      <c r="OAR11" s="460"/>
      <c r="OAS11" s="460"/>
      <c r="OAT11" s="460"/>
      <c r="OAU11" s="460"/>
      <c r="OAV11" s="460"/>
      <c r="OAW11" s="460"/>
      <c r="OAX11" s="460"/>
      <c r="OAY11" s="460"/>
      <c r="OAZ11" s="460"/>
      <c r="OBA11" s="460"/>
      <c r="OBB11" s="460"/>
      <c r="OBC11" s="460"/>
      <c r="OBD11" s="460"/>
      <c r="OBE11" s="460"/>
      <c r="OBF11" s="460"/>
      <c r="OBG11" s="460"/>
      <c r="OBH11" s="460"/>
      <c r="OBI11" s="460"/>
      <c r="OBJ11" s="460"/>
      <c r="OBK11" s="460"/>
      <c r="OBL11" s="460"/>
      <c r="OBM11" s="460"/>
      <c r="OBN11" s="460"/>
      <c r="OBO11" s="460"/>
      <c r="OBP11" s="460"/>
      <c r="OBQ11" s="460"/>
      <c r="OBR11" s="460"/>
      <c r="OBS11" s="460"/>
      <c r="OBT11" s="460"/>
      <c r="OBU11" s="460"/>
      <c r="OBV11" s="460"/>
      <c r="OBW11" s="460"/>
      <c r="OBX11" s="460"/>
      <c r="OBY11" s="460"/>
      <c r="OBZ11" s="460"/>
      <c r="OCA11" s="460"/>
      <c r="OCB11" s="460"/>
      <c r="OCC11" s="460"/>
      <c r="OCD11" s="460"/>
      <c r="OCE11" s="460"/>
      <c r="OCF11" s="460"/>
      <c r="OCG11" s="460"/>
      <c r="OCH11" s="460"/>
      <c r="OCI11" s="460"/>
      <c r="OCJ11" s="460"/>
      <c r="OCK11" s="460"/>
      <c r="OCL11" s="460"/>
      <c r="OCM11" s="460"/>
      <c r="OCN11" s="460"/>
      <c r="OCO11" s="460"/>
      <c r="OCP11" s="460"/>
      <c r="OCQ11" s="460"/>
      <c r="OCR11" s="460"/>
      <c r="OCS11" s="460"/>
      <c r="OCT11" s="460"/>
      <c r="OCU11" s="460"/>
      <c r="OCV11" s="460"/>
      <c r="OCW11" s="460"/>
      <c r="OCX11" s="460"/>
      <c r="OCY11" s="460"/>
      <c r="OCZ11" s="460"/>
      <c r="ODA11" s="460"/>
      <c r="ODB11" s="460"/>
      <c r="ODC11" s="460"/>
      <c r="ODD11" s="460"/>
      <c r="ODE11" s="460"/>
      <c r="ODF11" s="460"/>
      <c r="ODG11" s="460"/>
      <c r="ODH11" s="460"/>
      <c r="ODI11" s="460"/>
      <c r="ODJ11" s="460"/>
      <c r="ODK11" s="460"/>
      <c r="ODL11" s="460"/>
      <c r="ODM11" s="460"/>
      <c r="ODN11" s="460"/>
      <c r="ODO11" s="460"/>
      <c r="ODP11" s="460"/>
      <c r="ODQ11" s="460"/>
      <c r="ODR11" s="460"/>
      <c r="ODS11" s="460"/>
      <c r="ODT11" s="460"/>
      <c r="ODU11" s="460"/>
      <c r="ODV11" s="460"/>
      <c r="ODW11" s="460"/>
      <c r="ODX11" s="460"/>
      <c r="ODY11" s="460"/>
      <c r="ODZ11" s="460"/>
      <c r="OEA11" s="460"/>
      <c r="OEB11" s="460"/>
      <c r="OEC11" s="460"/>
      <c r="OED11" s="460"/>
      <c r="OEE11" s="460"/>
      <c r="OEF11" s="460"/>
      <c r="OEG11" s="460"/>
      <c r="OEH11" s="460"/>
      <c r="OEI11" s="460"/>
      <c r="OEJ11" s="460"/>
      <c r="OEK11" s="460"/>
      <c r="OEL11" s="460"/>
      <c r="OEM11" s="460"/>
      <c r="OEN11" s="460"/>
      <c r="OEO11" s="460"/>
      <c r="OEP11" s="460"/>
      <c r="OEQ11" s="460"/>
      <c r="OER11" s="460"/>
      <c r="OES11" s="460"/>
      <c r="OET11" s="460"/>
      <c r="OEU11" s="460"/>
      <c r="OEV11" s="460"/>
      <c r="OEW11" s="460"/>
      <c r="OEX11" s="460"/>
      <c r="OEY11" s="460"/>
      <c r="OEZ11" s="460"/>
      <c r="OFA11" s="460"/>
      <c r="OFB11" s="460"/>
      <c r="OFC11" s="460"/>
      <c r="OFD11" s="460"/>
      <c r="OFE11" s="460"/>
      <c r="OFF11" s="460"/>
      <c r="OFG11" s="460"/>
      <c r="OFH11" s="460"/>
      <c r="OFI11" s="460"/>
      <c r="OFJ11" s="460"/>
      <c r="OFK11" s="460"/>
      <c r="OFL11" s="460"/>
      <c r="OFM11" s="460"/>
      <c r="OFN11" s="460"/>
      <c r="OFO11" s="460"/>
      <c r="OFP11" s="460"/>
      <c r="OFQ11" s="460"/>
      <c r="OFR11" s="460"/>
      <c r="OFS11" s="460"/>
      <c r="OFT11" s="460"/>
      <c r="OFU11" s="460"/>
      <c r="OFV11" s="460"/>
      <c r="OFW11" s="460"/>
      <c r="OFX11" s="460"/>
      <c r="OFY11" s="460"/>
      <c r="OFZ11" s="460"/>
      <c r="OGA11" s="460"/>
      <c r="OGB11" s="460"/>
      <c r="OGC11" s="460"/>
      <c r="OGD11" s="460"/>
      <c r="OGE11" s="460"/>
      <c r="OGF11" s="460"/>
      <c r="OGG11" s="460"/>
      <c r="OGH11" s="460"/>
      <c r="OGI11" s="460"/>
      <c r="OGJ11" s="460"/>
      <c r="OGK11" s="460"/>
      <c r="OGL11" s="460"/>
      <c r="OGM11" s="460"/>
      <c r="OGN11" s="460"/>
      <c r="OGO11" s="460"/>
      <c r="OGP11" s="460"/>
      <c r="OGQ11" s="460"/>
      <c r="OGR11" s="460"/>
      <c r="OGS11" s="460"/>
      <c r="OGT11" s="460"/>
      <c r="OGU11" s="460"/>
      <c r="OGV11" s="460"/>
      <c r="OGW11" s="460"/>
      <c r="OGX11" s="460"/>
      <c r="OGY11" s="460"/>
      <c r="OGZ11" s="460"/>
      <c r="OHA11" s="460"/>
      <c r="OHB11" s="460"/>
      <c r="OHC11" s="460"/>
      <c r="OHD11" s="460"/>
      <c r="OHE11" s="460"/>
      <c r="OHF11" s="460"/>
      <c r="OHG11" s="460"/>
      <c r="OHH11" s="460"/>
      <c r="OHI11" s="460"/>
      <c r="OHJ11" s="460"/>
      <c r="OHK11" s="460"/>
      <c r="OHL11" s="460"/>
      <c r="OHM11" s="460"/>
      <c r="OHN11" s="460"/>
      <c r="OHO11" s="460"/>
      <c r="OHP11" s="460"/>
      <c r="OHQ11" s="460"/>
      <c r="OHR11" s="460"/>
      <c r="OHS11" s="460"/>
      <c r="OHT11" s="460"/>
      <c r="OHU11" s="460"/>
      <c r="OHV11" s="460"/>
      <c r="OHW11" s="460"/>
      <c r="OHX11" s="460"/>
      <c r="OHY11" s="460"/>
      <c r="OHZ11" s="460"/>
      <c r="OIA11" s="460"/>
      <c r="OIB11" s="460"/>
      <c r="OIC11" s="460"/>
      <c r="OID11" s="460"/>
      <c r="OIE11" s="460"/>
      <c r="OIF11" s="460"/>
      <c r="OIG11" s="460"/>
      <c r="OIH11" s="460"/>
      <c r="OII11" s="460"/>
      <c r="OIJ11" s="460"/>
      <c r="OIK11" s="460"/>
      <c r="OIL11" s="460"/>
      <c r="OIM11" s="460"/>
      <c r="OIN11" s="460"/>
      <c r="OIO11" s="460"/>
      <c r="OIP11" s="460"/>
      <c r="OIQ11" s="460"/>
      <c r="OIR11" s="460"/>
      <c r="OIS11" s="460"/>
      <c r="OIT11" s="460"/>
      <c r="OIU11" s="460"/>
      <c r="OIV11" s="460"/>
      <c r="OIW11" s="460"/>
      <c r="OIX11" s="460"/>
      <c r="OIY11" s="460"/>
      <c r="OIZ11" s="460"/>
      <c r="OJA11" s="460"/>
      <c r="OJB11" s="460"/>
      <c r="OJC11" s="460"/>
      <c r="OJD11" s="460"/>
      <c r="OJE11" s="460"/>
      <c r="OJF11" s="460"/>
      <c r="OJG11" s="460"/>
      <c r="OJH11" s="460"/>
      <c r="OJI11" s="460"/>
      <c r="OJJ11" s="460"/>
      <c r="OJK11" s="460"/>
      <c r="OJL11" s="460"/>
      <c r="OJM11" s="460"/>
      <c r="OJN11" s="460"/>
      <c r="OJO11" s="460"/>
      <c r="OJP11" s="460"/>
      <c r="OJQ11" s="460"/>
      <c r="OJR11" s="460"/>
      <c r="OJS11" s="460"/>
      <c r="OJT11" s="460"/>
      <c r="OJU11" s="460"/>
      <c r="OJV11" s="460"/>
      <c r="OJW11" s="460"/>
      <c r="OJX11" s="460"/>
      <c r="OJY11" s="460"/>
      <c r="OJZ11" s="460"/>
      <c r="OKA11" s="460"/>
      <c r="OKB11" s="460"/>
      <c r="OKC11" s="460"/>
      <c r="OKD11" s="460"/>
      <c r="OKE11" s="460"/>
      <c r="OKF11" s="460"/>
      <c r="OKG11" s="460"/>
      <c r="OKH11" s="460"/>
      <c r="OKI11" s="460"/>
      <c r="OKJ11" s="460"/>
      <c r="OKK11" s="460"/>
      <c r="OKL11" s="460"/>
      <c r="OKM11" s="460"/>
      <c r="OKN11" s="460"/>
      <c r="OKO11" s="460"/>
      <c r="OKP11" s="460"/>
      <c r="OKQ11" s="460"/>
      <c r="OKR11" s="460"/>
      <c r="OKS11" s="460"/>
      <c r="OKT11" s="460"/>
      <c r="OKU11" s="460"/>
      <c r="OKV11" s="460"/>
      <c r="OKW11" s="460"/>
      <c r="OKX11" s="460"/>
      <c r="OKY11" s="460"/>
      <c r="OKZ11" s="460"/>
      <c r="OLA11" s="460"/>
      <c r="OLB11" s="460"/>
      <c r="OLC11" s="460"/>
      <c r="OLD11" s="460"/>
      <c r="OLE11" s="460"/>
      <c r="OLF11" s="460"/>
      <c r="OLG11" s="460"/>
      <c r="OLH11" s="460"/>
      <c r="OLI11" s="460"/>
      <c r="OLJ11" s="460"/>
      <c r="OLK11" s="460"/>
      <c r="OLL11" s="460"/>
      <c r="OLM11" s="460"/>
      <c r="OLN11" s="460"/>
      <c r="OLO11" s="460"/>
      <c r="OLP11" s="460"/>
      <c r="OLQ11" s="460"/>
      <c r="OLR11" s="460"/>
      <c r="OLS11" s="460"/>
      <c r="OLT11" s="460"/>
      <c r="OLU11" s="460"/>
      <c r="OLV11" s="460"/>
      <c r="OLW11" s="460"/>
      <c r="OLX11" s="460"/>
      <c r="OLY11" s="460"/>
      <c r="OLZ11" s="460"/>
      <c r="OMA11" s="460"/>
      <c r="OMB11" s="460"/>
      <c r="OMC11" s="460"/>
      <c r="OMD11" s="460"/>
      <c r="OME11" s="460"/>
      <c r="OMF11" s="460"/>
      <c r="OMG11" s="460"/>
      <c r="OMH11" s="460"/>
      <c r="OMI11" s="460"/>
      <c r="OMJ11" s="460"/>
      <c r="OMK11" s="460"/>
      <c r="OML11" s="460"/>
      <c r="OMM11" s="460"/>
      <c r="OMN11" s="460"/>
      <c r="OMO11" s="460"/>
      <c r="OMP11" s="460"/>
      <c r="OMQ11" s="460"/>
      <c r="OMR11" s="460"/>
      <c r="OMS11" s="460"/>
      <c r="OMT11" s="460"/>
      <c r="OMU11" s="460"/>
      <c r="OMV11" s="460"/>
      <c r="OMW11" s="460"/>
      <c r="OMX11" s="460"/>
      <c r="OMY11" s="460"/>
      <c r="OMZ11" s="460"/>
      <c r="ONA11" s="460"/>
      <c r="ONB11" s="460"/>
      <c r="ONC11" s="460"/>
      <c r="OND11" s="460"/>
      <c r="ONE11" s="460"/>
      <c r="ONF11" s="460"/>
      <c r="ONG11" s="460"/>
      <c r="ONH11" s="460"/>
      <c r="ONI11" s="460"/>
      <c r="ONJ11" s="460"/>
      <c r="ONK11" s="460"/>
      <c r="ONL11" s="460"/>
      <c r="ONM11" s="460"/>
      <c r="ONN11" s="460"/>
      <c r="ONO11" s="460"/>
      <c r="ONP11" s="460"/>
      <c r="ONQ11" s="460"/>
      <c r="ONR11" s="460"/>
      <c r="ONS11" s="460"/>
      <c r="ONT11" s="460"/>
      <c r="ONU11" s="460"/>
      <c r="ONV11" s="460"/>
      <c r="ONW11" s="460"/>
      <c r="ONX11" s="460"/>
      <c r="ONY11" s="460"/>
      <c r="ONZ11" s="460"/>
      <c r="OOA11" s="460"/>
      <c r="OOB11" s="460"/>
      <c r="OOC11" s="460"/>
      <c r="OOD11" s="460"/>
      <c r="OOE11" s="460"/>
      <c r="OOF11" s="460"/>
      <c r="OOG11" s="460"/>
      <c r="OOH11" s="460"/>
      <c r="OOI11" s="460"/>
      <c r="OOJ11" s="460"/>
      <c r="OOK11" s="460"/>
      <c r="OOL11" s="460"/>
      <c r="OOM11" s="460"/>
      <c r="OON11" s="460"/>
      <c r="OOO11" s="460"/>
      <c r="OOP11" s="460"/>
      <c r="OOQ11" s="460"/>
      <c r="OOR11" s="460"/>
      <c r="OOS11" s="460"/>
      <c r="OOT11" s="460"/>
      <c r="OOU11" s="460"/>
      <c r="OOV11" s="460"/>
      <c r="OOW11" s="460"/>
      <c r="OOX11" s="460"/>
      <c r="OOY11" s="460"/>
      <c r="OOZ11" s="460"/>
      <c r="OPA11" s="460"/>
      <c r="OPB11" s="460"/>
      <c r="OPC11" s="460"/>
      <c r="OPD11" s="460"/>
      <c r="OPE11" s="460"/>
      <c r="OPF11" s="460"/>
      <c r="OPG11" s="460"/>
      <c r="OPH11" s="460"/>
      <c r="OPI11" s="460"/>
      <c r="OPJ11" s="460"/>
      <c r="OPK11" s="460"/>
      <c r="OPL11" s="460"/>
      <c r="OPM11" s="460"/>
      <c r="OPN11" s="460"/>
      <c r="OPO11" s="460"/>
      <c r="OPP11" s="460"/>
      <c r="OPQ11" s="460"/>
      <c r="OPR11" s="460"/>
      <c r="OPS11" s="460"/>
      <c r="OPT11" s="460"/>
      <c r="OPU11" s="460"/>
      <c r="OPV11" s="460"/>
      <c r="OPW11" s="460"/>
      <c r="OPX11" s="460"/>
      <c r="OPY11" s="460"/>
      <c r="OPZ11" s="460"/>
      <c r="OQA11" s="460"/>
      <c r="OQB11" s="460"/>
      <c r="OQC11" s="460"/>
      <c r="OQD11" s="460"/>
      <c r="OQE11" s="460"/>
      <c r="OQF11" s="460"/>
      <c r="OQG11" s="460"/>
      <c r="OQH11" s="460"/>
      <c r="OQI11" s="460"/>
      <c r="OQJ11" s="460"/>
      <c r="OQK11" s="460"/>
      <c r="OQL11" s="460"/>
      <c r="OQM11" s="460"/>
      <c r="OQN11" s="460"/>
      <c r="OQO11" s="460"/>
      <c r="OQP11" s="460"/>
      <c r="OQQ11" s="460"/>
      <c r="OQR11" s="460"/>
      <c r="OQS11" s="460"/>
      <c r="OQT11" s="460"/>
      <c r="OQU11" s="460"/>
      <c r="OQV11" s="460"/>
      <c r="OQW11" s="460"/>
      <c r="OQX11" s="460"/>
      <c r="OQY11" s="460"/>
      <c r="OQZ11" s="460"/>
      <c r="ORA11" s="460"/>
      <c r="ORB11" s="460"/>
      <c r="ORC11" s="460"/>
      <c r="ORD11" s="460"/>
      <c r="ORE11" s="460"/>
      <c r="ORF11" s="460"/>
      <c r="ORG11" s="460"/>
      <c r="ORH11" s="460"/>
      <c r="ORI11" s="460"/>
      <c r="ORJ11" s="460"/>
      <c r="ORK11" s="460"/>
      <c r="ORL11" s="460"/>
      <c r="ORM11" s="460"/>
      <c r="ORN11" s="460"/>
      <c r="ORO11" s="460"/>
      <c r="ORP11" s="460"/>
      <c r="ORQ11" s="460"/>
      <c r="ORR11" s="460"/>
      <c r="ORS11" s="460"/>
      <c r="ORT11" s="460"/>
      <c r="ORU11" s="460"/>
      <c r="ORV11" s="460"/>
      <c r="ORW11" s="460"/>
      <c r="ORX11" s="460"/>
      <c r="ORY11" s="460"/>
      <c r="ORZ11" s="460"/>
      <c r="OSA11" s="460"/>
      <c r="OSB11" s="460"/>
      <c r="OSC11" s="460"/>
      <c r="OSD11" s="460"/>
      <c r="OSE11" s="460"/>
      <c r="OSF11" s="460"/>
      <c r="OSG11" s="460"/>
      <c r="OSH11" s="460"/>
      <c r="OSI11" s="460"/>
      <c r="OSJ11" s="460"/>
      <c r="OSK11" s="460"/>
      <c r="OSL11" s="460"/>
      <c r="OSM11" s="460"/>
      <c r="OSN11" s="460"/>
      <c r="OSO11" s="460"/>
      <c r="OSP11" s="460"/>
      <c r="OSQ11" s="460"/>
      <c r="OSR11" s="460"/>
      <c r="OSS11" s="460"/>
      <c r="OST11" s="460"/>
      <c r="OSU11" s="460"/>
      <c r="OSV11" s="460"/>
      <c r="OSW11" s="460"/>
      <c r="OSX11" s="460"/>
      <c r="OSY11" s="460"/>
      <c r="OSZ11" s="460"/>
      <c r="OTA11" s="460"/>
      <c r="OTB11" s="460"/>
      <c r="OTC11" s="460"/>
      <c r="OTD11" s="460"/>
      <c r="OTE11" s="460"/>
      <c r="OTF11" s="460"/>
      <c r="OTG11" s="460"/>
      <c r="OTH11" s="460"/>
      <c r="OTI11" s="460"/>
      <c r="OTJ11" s="460"/>
      <c r="OTK11" s="460"/>
      <c r="OTL11" s="460"/>
      <c r="OTM11" s="460"/>
      <c r="OTN11" s="460"/>
      <c r="OTO11" s="460"/>
      <c r="OTP11" s="460"/>
      <c r="OTQ11" s="460"/>
      <c r="OTR11" s="460"/>
      <c r="OTS11" s="460"/>
      <c r="OTT11" s="460"/>
      <c r="OTU11" s="460"/>
      <c r="OTV11" s="460"/>
      <c r="OTW11" s="460"/>
      <c r="OTX11" s="460"/>
      <c r="OTY11" s="460"/>
      <c r="OTZ11" s="460"/>
      <c r="OUA11" s="460"/>
      <c r="OUB11" s="460"/>
      <c r="OUC11" s="460"/>
      <c r="OUD11" s="460"/>
      <c r="OUE11" s="460"/>
      <c r="OUF11" s="460"/>
      <c r="OUG11" s="460"/>
      <c r="OUH11" s="460"/>
      <c r="OUI11" s="460"/>
      <c r="OUJ11" s="460"/>
      <c r="OUK11" s="460"/>
      <c r="OUL11" s="460"/>
      <c r="OUM11" s="460"/>
      <c r="OUN11" s="460"/>
      <c r="OUO11" s="460"/>
      <c r="OUP11" s="460"/>
      <c r="OUQ11" s="460"/>
      <c r="OUR11" s="460"/>
      <c r="OUS11" s="460"/>
      <c r="OUT11" s="460"/>
      <c r="OUU11" s="460"/>
      <c r="OUV11" s="460"/>
      <c r="OUW11" s="460"/>
      <c r="OUX11" s="460"/>
      <c r="OUY11" s="460"/>
      <c r="OUZ11" s="460"/>
      <c r="OVA11" s="460"/>
      <c r="OVB11" s="460"/>
      <c r="OVC11" s="460"/>
      <c r="OVD11" s="460"/>
      <c r="OVE11" s="460"/>
      <c r="OVF11" s="460"/>
      <c r="OVG11" s="460"/>
      <c r="OVH11" s="460"/>
      <c r="OVI11" s="460"/>
      <c r="OVJ11" s="460"/>
      <c r="OVK11" s="460"/>
      <c r="OVL11" s="460"/>
      <c r="OVM11" s="460"/>
      <c r="OVN11" s="460"/>
      <c r="OVO11" s="460"/>
      <c r="OVP11" s="460"/>
      <c r="OVQ11" s="460"/>
      <c r="OVR11" s="460"/>
      <c r="OVS11" s="460"/>
      <c r="OVT11" s="460"/>
      <c r="OVU11" s="460"/>
      <c r="OVV11" s="460"/>
      <c r="OVW11" s="460"/>
      <c r="OVX11" s="460"/>
      <c r="OVY11" s="460"/>
      <c r="OVZ11" s="460"/>
      <c r="OWA11" s="460"/>
      <c r="OWB11" s="460"/>
      <c r="OWC11" s="460"/>
      <c r="OWD11" s="460"/>
      <c r="OWE11" s="460"/>
      <c r="OWF11" s="460"/>
      <c r="OWG11" s="460"/>
      <c r="OWH11" s="460"/>
      <c r="OWI11" s="460"/>
      <c r="OWJ11" s="460"/>
      <c r="OWK11" s="460"/>
      <c r="OWL11" s="460"/>
      <c r="OWM11" s="460"/>
      <c r="OWN11" s="460"/>
      <c r="OWO11" s="460"/>
      <c r="OWP11" s="460"/>
      <c r="OWQ11" s="460"/>
      <c r="OWR11" s="460"/>
      <c r="OWS11" s="460"/>
      <c r="OWT11" s="460"/>
      <c r="OWU11" s="460"/>
      <c r="OWV11" s="460"/>
      <c r="OWW11" s="460"/>
      <c r="OWX11" s="460"/>
      <c r="OWY11" s="460"/>
      <c r="OWZ11" s="460"/>
      <c r="OXA11" s="460"/>
      <c r="OXB11" s="460"/>
      <c r="OXC11" s="460"/>
      <c r="OXD11" s="460"/>
      <c r="OXE11" s="460"/>
      <c r="OXF11" s="460"/>
      <c r="OXG11" s="460"/>
      <c r="OXH11" s="460"/>
      <c r="OXI11" s="460"/>
      <c r="OXJ11" s="460"/>
      <c r="OXK11" s="460"/>
      <c r="OXL11" s="460"/>
      <c r="OXM11" s="460"/>
      <c r="OXN11" s="460"/>
      <c r="OXO11" s="460"/>
      <c r="OXP11" s="460"/>
      <c r="OXQ11" s="460"/>
      <c r="OXR11" s="460"/>
      <c r="OXS11" s="460"/>
      <c r="OXT11" s="460"/>
      <c r="OXU11" s="460"/>
      <c r="OXV11" s="460"/>
      <c r="OXW11" s="460"/>
      <c r="OXX11" s="460"/>
      <c r="OXY11" s="460"/>
      <c r="OXZ11" s="460"/>
      <c r="OYA11" s="460"/>
      <c r="OYB11" s="460"/>
      <c r="OYC11" s="460"/>
      <c r="OYD11" s="460"/>
      <c r="OYE11" s="460"/>
      <c r="OYF11" s="460"/>
      <c r="OYG11" s="460"/>
      <c r="OYH11" s="460"/>
      <c r="OYI11" s="460"/>
      <c r="OYJ11" s="460"/>
      <c r="OYK11" s="460"/>
      <c r="OYL11" s="460"/>
      <c r="OYM11" s="460"/>
      <c r="OYN11" s="460"/>
      <c r="OYO11" s="460"/>
      <c r="OYP11" s="460"/>
      <c r="OYQ11" s="460"/>
      <c r="OYR11" s="460"/>
      <c r="OYS11" s="460"/>
      <c r="OYT11" s="460"/>
      <c r="OYU11" s="460"/>
      <c r="OYV11" s="460"/>
      <c r="OYW11" s="460"/>
      <c r="OYX11" s="460"/>
      <c r="OYY11" s="460"/>
      <c r="OYZ11" s="460"/>
      <c r="OZA11" s="460"/>
      <c r="OZB11" s="460"/>
      <c r="OZC11" s="460"/>
      <c r="OZD11" s="460"/>
      <c r="OZE11" s="460"/>
      <c r="OZF11" s="460"/>
      <c r="OZG11" s="460"/>
      <c r="OZH11" s="460"/>
      <c r="OZI11" s="460"/>
      <c r="OZJ11" s="460"/>
      <c r="OZK11" s="460"/>
      <c r="OZL11" s="460"/>
      <c r="OZM11" s="460"/>
      <c r="OZN11" s="460"/>
      <c r="OZO11" s="460"/>
      <c r="OZP11" s="460"/>
      <c r="OZQ11" s="460"/>
      <c r="OZR11" s="460"/>
      <c r="OZS11" s="460"/>
      <c r="OZT11" s="460"/>
      <c r="OZU11" s="460"/>
      <c r="OZV11" s="460"/>
      <c r="OZW11" s="460"/>
      <c r="OZX11" s="460"/>
      <c r="OZY11" s="460"/>
      <c r="OZZ11" s="460"/>
      <c r="PAA11" s="460"/>
      <c r="PAB11" s="460"/>
      <c r="PAC11" s="460"/>
      <c r="PAD11" s="460"/>
      <c r="PAE11" s="460"/>
      <c r="PAF11" s="460"/>
      <c r="PAG11" s="460"/>
      <c r="PAH11" s="460"/>
      <c r="PAI11" s="460"/>
      <c r="PAJ11" s="460"/>
      <c r="PAK11" s="460"/>
      <c r="PAL11" s="460"/>
      <c r="PAM11" s="460"/>
      <c r="PAN11" s="460"/>
      <c r="PAO11" s="460"/>
      <c r="PAP11" s="460"/>
      <c r="PAQ11" s="460"/>
      <c r="PAR11" s="460"/>
      <c r="PAS11" s="460"/>
      <c r="PAT11" s="460"/>
      <c r="PAU11" s="460"/>
      <c r="PAV11" s="460"/>
      <c r="PAW11" s="460"/>
      <c r="PAX11" s="460"/>
      <c r="PAY11" s="460"/>
      <c r="PAZ11" s="460"/>
      <c r="PBA11" s="460"/>
      <c r="PBB11" s="460"/>
      <c r="PBC11" s="460"/>
      <c r="PBD11" s="460"/>
      <c r="PBE11" s="460"/>
      <c r="PBF11" s="460"/>
      <c r="PBG11" s="460"/>
      <c r="PBH11" s="460"/>
      <c r="PBI11" s="460"/>
      <c r="PBJ11" s="460"/>
      <c r="PBK11" s="460"/>
      <c r="PBL11" s="460"/>
      <c r="PBM11" s="460"/>
      <c r="PBN11" s="460"/>
      <c r="PBO11" s="460"/>
      <c r="PBP11" s="460"/>
      <c r="PBQ11" s="460"/>
      <c r="PBR11" s="460"/>
      <c r="PBS11" s="460"/>
      <c r="PBT11" s="460"/>
      <c r="PBU11" s="460"/>
      <c r="PBV11" s="460"/>
      <c r="PBW11" s="460"/>
      <c r="PBX11" s="460"/>
      <c r="PBY11" s="460"/>
      <c r="PBZ11" s="460"/>
      <c r="PCA11" s="460"/>
      <c r="PCB11" s="460"/>
      <c r="PCC11" s="460"/>
      <c r="PCD11" s="460"/>
      <c r="PCE11" s="460"/>
      <c r="PCF11" s="460"/>
      <c r="PCG11" s="460"/>
      <c r="PCH11" s="460"/>
      <c r="PCI11" s="460"/>
      <c r="PCJ11" s="460"/>
      <c r="PCK11" s="460"/>
      <c r="PCL11" s="460"/>
      <c r="PCM11" s="460"/>
      <c r="PCN11" s="460"/>
      <c r="PCO11" s="460"/>
      <c r="PCP11" s="460"/>
      <c r="PCQ11" s="460"/>
      <c r="PCR11" s="460"/>
      <c r="PCS11" s="460"/>
      <c r="PCT11" s="460"/>
      <c r="PCU11" s="460"/>
      <c r="PCV11" s="460"/>
      <c r="PCW11" s="460"/>
      <c r="PCX11" s="460"/>
      <c r="PCY11" s="460"/>
      <c r="PCZ11" s="460"/>
      <c r="PDA11" s="460"/>
      <c r="PDB11" s="460"/>
      <c r="PDC11" s="460"/>
      <c r="PDD11" s="460"/>
      <c r="PDE11" s="460"/>
      <c r="PDF11" s="460"/>
      <c r="PDG11" s="460"/>
      <c r="PDH11" s="460"/>
      <c r="PDI11" s="460"/>
      <c r="PDJ11" s="460"/>
      <c r="PDK11" s="460"/>
      <c r="PDL11" s="460"/>
      <c r="PDM11" s="460"/>
      <c r="PDN11" s="460"/>
      <c r="PDO11" s="460"/>
      <c r="PDP11" s="460"/>
      <c r="PDQ11" s="460"/>
      <c r="PDR11" s="460"/>
      <c r="PDS11" s="460"/>
      <c r="PDT11" s="460"/>
      <c r="PDU11" s="460"/>
      <c r="PDV11" s="460"/>
      <c r="PDW11" s="460"/>
      <c r="PDX11" s="460"/>
      <c r="PDY11" s="460"/>
      <c r="PDZ11" s="460"/>
      <c r="PEA11" s="460"/>
      <c r="PEB11" s="460"/>
      <c r="PEC11" s="460"/>
      <c r="PED11" s="460"/>
      <c r="PEE11" s="460"/>
      <c r="PEF11" s="460"/>
      <c r="PEG11" s="460"/>
      <c r="PEH11" s="460"/>
      <c r="PEI11" s="460"/>
      <c r="PEJ11" s="460"/>
      <c r="PEK11" s="460"/>
      <c r="PEL11" s="460"/>
      <c r="PEM11" s="460"/>
      <c r="PEN11" s="460"/>
      <c r="PEO11" s="460"/>
      <c r="PEP11" s="460"/>
      <c r="PEQ11" s="460"/>
      <c r="PER11" s="460"/>
      <c r="PES11" s="460"/>
      <c r="PET11" s="460"/>
      <c r="PEU11" s="460"/>
      <c r="PEV11" s="460"/>
      <c r="PEW11" s="460"/>
      <c r="PEX11" s="460"/>
      <c r="PEY11" s="460"/>
      <c r="PEZ11" s="460"/>
      <c r="PFA11" s="460"/>
      <c r="PFB11" s="460"/>
      <c r="PFC11" s="460"/>
      <c r="PFD11" s="460"/>
      <c r="PFE11" s="460"/>
      <c r="PFF11" s="460"/>
      <c r="PFG11" s="460"/>
      <c r="PFH11" s="460"/>
      <c r="PFI11" s="460"/>
      <c r="PFJ11" s="460"/>
      <c r="PFK11" s="460"/>
      <c r="PFL11" s="460"/>
      <c r="PFM11" s="460"/>
      <c r="PFN11" s="460"/>
      <c r="PFO11" s="460"/>
      <c r="PFP11" s="460"/>
      <c r="PFQ11" s="460"/>
      <c r="PFR11" s="460"/>
      <c r="PFS11" s="460"/>
      <c r="PFT11" s="460"/>
      <c r="PFU11" s="460"/>
      <c r="PFV11" s="460"/>
      <c r="PFW11" s="460"/>
      <c r="PFX11" s="460"/>
      <c r="PFY11" s="460"/>
      <c r="PFZ11" s="460"/>
      <c r="PGA11" s="460"/>
      <c r="PGB11" s="460"/>
      <c r="PGC11" s="460"/>
      <c r="PGD11" s="460"/>
      <c r="PGE11" s="460"/>
      <c r="PGF11" s="460"/>
      <c r="PGG11" s="460"/>
      <c r="PGH11" s="460"/>
      <c r="PGI11" s="460"/>
      <c r="PGJ11" s="460"/>
      <c r="PGK11" s="460"/>
      <c r="PGL11" s="460"/>
      <c r="PGM11" s="460"/>
      <c r="PGN11" s="460"/>
      <c r="PGO11" s="460"/>
      <c r="PGP11" s="460"/>
      <c r="PGQ11" s="460"/>
      <c r="PGR11" s="460"/>
      <c r="PGS11" s="460"/>
      <c r="PGT11" s="460"/>
      <c r="PGU11" s="460"/>
      <c r="PGV11" s="460"/>
      <c r="PGW11" s="460"/>
      <c r="PGX11" s="460"/>
      <c r="PGY11" s="460"/>
      <c r="PGZ11" s="460"/>
      <c r="PHA11" s="460"/>
      <c r="PHB11" s="460"/>
      <c r="PHC11" s="460"/>
      <c r="PHD11" s="460"/>
      <c r="PHE11" s="460"/>
      <c r="PHF11" s="460"/>
      <c r="PHG11" s="460"/>
      <c r="PHH11" s="460"/>
      <c r="PHI11" s="460"/>
      <c r="PHJ11" s="460"/>
      <c r="PHK11" s="460"/>
      <c r="PHL11" s="460"/>
      <c r="PHM11" s="460"/>
      <c r="PHN11" s="460"/>
      <c r="PHO11" s="460"/>
      <c r="PHP11" s="460"/>
      <c r="PHQ11" s="460"/>
      <c r="PHR11" s="460"/>
      <c r="PHS11" s="460"/>
      <c r="PHT11" s="460"/>
      <c r="PHU11" s="460"/>
      <c r="PHV11" s="460"/>
      <c r="PHW11" s="460"/>
      <c r="PHX11" s="460"/>
      <c r="PHY11" s="460"/>
      <c r="PHZ11" s="460"/>
      <c r="PIA11" s="460"/>
      <c r="PIB11" s="460"/>
      <c r="PIC11" s="460"/>
      <c r="PID11" s="460"/>
      <c r="PIE11" s="460"/>
      <c r="PIF11" s="460"/>
      <c r="PIG11" s="460"/>
      <c r="PIH11" s="460"/>
      <c r="PII11" s="460"/>
      <c r="PIJ11" s="460"/>
      <c r="PIK11" s="460"/>
      <c r="PIL11" s="460"/>
      <c r="PIM11" s="460"/>
      <c r="PIN11" s="460"/>
      <c r="PIO11" s="460"/>
      <c r="PIP11" s="460"/>
      <c r="PIQ11" s="460"/>
      <c r="PIR11" s="460"/>
      <c r="PIS11" s="460"/>
      <c r="PIT11" s="460"/>
      <c r="PIU11" s="460"/>
      <c r="PIV11" s="460"/>
      <c r="PIW11" s="460"/>
      <c r="PIX11" s="460"/>
      <c r="PIY11" s="460"/>
      <c r="PIZ11" s="460"/>
      <c r="PJA11" s="460"/>
      <c r="PJB11" s="460"/>
      <c r="PJC11" s="460"/>
      <c r="PJD11" s="460"/>
      <c r="PJE11" s="460"/>
      <c r="PJF11" s="460"/>
      <c r="PJG11" s="460"/>
      <c r="PJH11" s="460"/>
      <c r="PJI11" s="460"/>
      <c r="PJJ11" s="460"/>
      <c r="PJK11" s="460"/>
      <c r="PJL11" s="460"/>
      <c r="PJM11" s="460"/>
      <c r="PJN11" s="460"/>
      <c r="PJO11" s="460"/>
      <c r="PJP11" s="460"/>
      <c r="PJQ11" s="460"/>
      <c r="PJR11" s="460"/>
      <c r="PJS11" s="460"/>
      <c r="PJT11" s="460"/>
      <c r="PJU11" s="460"/>
      <c r="PJV11" s="460"/>
      <c r="PJW11" s="460"/>
      <c r="PJX11" s="460"/>
      <c r="PJY11" s="460"/>
      <c r="PJZ11" s="460"/>
      <c r="PKA11" s="460"/>
      <c r="PKB11" s="460"/>
      <c r="PKC11" s="460"/>
      <c r="PKD11" s="460"/>
      <c r="PKE11" s="460"/>
      <c r="PKF11" s="460"/>
      <c r="PKG11" s="460"/>
      <c r="PKH11" s="460"/>
      <c r="PKI11" s="460"/>
      <c r="PKJ11" s="460"/>
      <c r="PKK11" s="460"/>
      <c r="PKL11" s="460"/>
      <c r="PKM11" s="460"/>
      <c r="PKN11" s="460"/>
      <c r="PKO11" s="460"/>
      <c r="PKP11" s="460"/>
      <c r="PKQ11" s="460"/>
      <c r="PKR11" s="460"/>
      <c r="PKS11" s="460"/>
      <c r="PKT11" s="460"/>
      <c r="PKU11" s="460"/>
      <c r="PKV11" s="460"/>
      <c r="PKW11" s="460"/>
      <c r="PKX11" s="460"/>
      <c r="PKY11" s="460"/>
      <c r="PKZ11" s="460"/>
      <c r="PLA11" s="460"/>
      <c r="PLB11" s="460"/>
      <c r="PLC11" s="460"/>
      <c r="PLD11" s="460"/>
      <c r="PLE11" s="460"/>
      <c r="PLF11" s="460"/>
      <c r="PLG11" s="460"/>
      <c r="PLH11" s="460"/>
      <c r="PLI11" s="460"/>
      <c r="PLJ11" s="460"/>
      <c r="PLK11" s="460"/>
      <c r="PLL11" s="460"/>
      <c r="PLM11" s="460"/>
      <c r="PLN11" s="460"/>
      <c r="PLO11" s="460"/>
      <c r="PLP11" s="460"/>
      <c r="PLQ11" s="460"/>
      <c r="PLR11" s="460"/>
      <c r="PLS11" s="460"/>
      <c r="PLT11" s="460"/>
      <c r="PLU11" s="460"/>
      <c r="PLV11" s="460"/>
      <c r="PLW11" s="460"/>
      <c r="PLX11" s="460"/>
      <c r="PLY11" s="460"/>
      <c r="PLZ11" s="460"/>
      <c r="PMA11" s="460"/>
      <c r="PMB11" s="460"/>
      <c r="PMC11" s="460"/>
      <c r="PMD11" s="460"/>
      <c r="PME11" s="460"/>
      <c r="PMF11" s="460"/>
      <c r="PMG11" s="460"/>
      <c r="PMH11" s="460"/>
      <c r="PMI11" s="460"/>
      <c r="PMJ11" s="460"/>
      <c r="PMK11" s="460"/>
      <c r="PML11" s="460"/>
      <c r="PMM11" s="460"/>
      <c r="PMN11" s="460"/>
      <c r="PMO11" s="460"/>
      <c r="PMP11" s="460"/>
      <c r="PMQ11" s="460"/>
      <c r="PMR11" s="460"/>
      <c r="PMS11" s="460"/>
      <c r="PMT11" s="460"/>
      <c r="PMU11" s="460"/>
      <c r="PMV11" s="460"/>
      <c r="PMW11" s="460"/>
      <c r="PMX11" s="460"/>
      <c r="PMY11" s="460"/>
      <c r="PMZ11" s="460"/>
      <c r="PNA11" s="460"/>
      <c r="PNB11" s="460"/>
      <c r="PNC11" s="460"/>
      <c r="PND11" s="460"/>
      <c r="PNE11" s="460"/>
      <c r="PNF11" s="460"/>
      <c r="PNG11" s="460"/>
      <c r="PNH11" s="460"/>
      <c r="PNI11" s="460"/>
      <c r="PNJ11" s="460"/>
      <c r="PNK11" s="460"/>
      <c r="PNL11" s="460"/>
      <c r="PNM11" s="460"/>
      <c r="PNN11" s="460"/>
      <c r="PNO11" s="460"/>
      <c r="PNP11" s="460"/>
      <c r="PNQ11" s="460"/>
      <c r="PNR11" s="460"/>
      <c r="PNS11" s="460"/>
      <c r="PNT11" s="460"/>
      <c r="PNU11" s="460"/>
      <c r="PNV11" s="460"/>
      <c r="PNW11" s="460"/>
      <c r="PNX11" s="460"/>
      <c r="PNY11" s="460"/>
      <c r="PNZ11" s="460"/>
      <c r="POA11" s="460"/>
      <c r="POB11" s="460"/>
      <c r="POC11" s="460"/>
      <c r="POD11" s="460"/>
      <c r="POE11" s="460"/>
      <c r="POF11" s="460"/>
      <c r="POG11" s="460"/>
      <c r="POH11" s="460"/>
      <c r="POI11" s="460"/>
      <c r="POJ11" s="460"/>
      <c r="POK11" s="460"/>
      <c r="POL11" s="460"/>
      <c r="POM11" s="460"/>
      <c r="PON11" s="460"/>
      <c r="POO11" s="460"/>
      <c r="POP11" s="460"/>
      <c r="POQ11" s="460"/>
      <c r="POR11" s="460"/>
      <c r="POS11" s="460"/>
      <c r="POT11" s="460"/>
      <c r="POU11" s="460"/>
      <c r="POV11" s="460"/>
      <c r="POW11" s="460"/>
      <c r="POX11" s="460"/>
      <c r="POY11" s="460"/>
      <c r="POZ11" s="460"/>
      <c r="PPA11" s="460"/>
      <c r="PPB11" s="460"/>
      <c r="PPC11" s="460"/>
      <c r="PPD11" s="460"/>
      <c r="PPE11" s="460"/>
      <c r="PPF11" s="460"/>
      <c r="PPG11" s="460"/>
      <c r="PPH11" s="460"/>
      <c r="PPI11" s="460"/>
      <c r="PPJ11" s="460"/>
      <c r="PPK11" s="460"/>
      <c r="PPL11" s="460"/>
      <c r="PPM11" s="460"/>
      <c r="PPN11" s="460"/>
      <c r="PPO11" s="460"/>
      <c r="PPP11" s="460"/>
      <c r="PPQ11" s="460"/>
      <c r="PPR11" s="460"/>
      <c r="PPS11" s="460"/>
      <c r="PPT11" s="460"/>
      <c r="PPU11" s="460"/>
      <c r="PPV11" s="460"/>
      <c r="PPW11" s="460"/>
      <c r="PPX11" s="460"/>
      <c r="PPY11" s="460"/>
      <c r="PPZ11" s="460"/>
      <c r="PQA11" s="460"/>
      <c r="PQB11" s="460"/>
      <c r="PQC11" s="460"/>
      <c r="PQD11" s="460"/>
      <c r="PQE11" s="460"/>
      <c r="PQF11" s="460"/>
      <c r="PQG11" s="460"/>
      <c r="PQH11" s="460"/>
      <c r="PQI11" s="460"/>
      <c r="PQJ11" s="460"/>
      <c r="PQK11" s="460"/>
      <c r="PQL11" s="460"/>
      <c r="PQM11" s="460"/>
      <c r="PQN11" s="460"/>
      <c r="PQO11" s="460"/>
      <c r="PQP11" s="460"/>
      <c r="PQQ11" s="460"/>
      <c r="PQR11" s="460"/>
      <c r="PQS11" s="460"/>
      <c r="PQT11" s="460"/>
      <c r="PQU11" s="460"/>
      <c r="PQV11" s="460"/>
      <c r="PQW11" s="460"/>
      <c r="PQX11" s="460"/>
      <c r="PQY11" s="460"/>
      <c r="PQZ11" s="460"/>
      <c r="PRA11" s="460"/>
      <c r="PRB11" s="460"/>
      <c r="PRC11" s="460"/>
      <c r="PRD11" s="460"/>
      <c r="PRE11" s="460"/>
      <c r="PRF11" s="460"/>
      <c r="PRG11" s="460"/>
      <c r="PRH11" s="460"/>
      <c r="PRI11" s="460"/>
      <c r="PRJ11" s="460"/>
      <c r="PRK11" s="460"/>
      <c r="PRL11" s="460"/>
      <c r="PRM11" s="460"/>
      <c r="PRN11" s="460"/>
      <c r="PRO11" s="460"/>
      <c r="PRP11" s="460"/>
      <c r="PRQ11" s="460"/>
      <c r="PRR11" s="460"/>
      <c r="PRS11" s="460"/>
      <c r="PRT11" s="460"/>
      <c r="PRU11" s="460"/>
      <c r="PRV11" s="460"/>
      <c r="PRW11" s="460"/>
      <c r="PRX11" s="460"/>
      <c r="PRY11" s="460"/>
      <c r="PRZ11" s="460"/>
      <c r="PSA11" s="460"/>
      <c r="PSB11" s="460"/>
      <c r="PSC11" s="460"/>
      <c r="PSD11" s="460"/>
      <c r="PSE11" s="460"/>
      <c r="PSF11" s="460"/>
      <c r="PSG11" s="460"/>
      <c r="PSH11" s="460"/>
      <c r="PSI11" s="460"/>
      <c r="PSJ11" s="460"/>
      <c r="PSK11" s="460"/>
      <c r="PSL11" s="460"/>
      <c r="PSM11" s="460"/>
      <c r="PSN11" s="460"/>
      <c r="PSO11" s="460"/>
      <c r="PSP11" s="460"/>
      <c r="PSQ11" s="460"/>
      <c r="PSR11" s="460"/>
      <c r="PSS11" s="460"/>
      <c r="PST11" s="460"/>
      <c r="PSU11" s="460"/>
      <c r="PSV11" s="460"/>
      <c r="PSW11" s="460"/>
      <c r="PSX11" s="460"/>
      <c r="PSY11" s="460"/>
      <c r="PSZ11" s="460"/>
      <c r="PTA11" s="460"/>
      <c r="PTB11" s="460"/>
      <c r="PTC11" s="460"/>
      <c r="PTD11" s="460"/>
      <c r="PTE11" s="460"/>
      <c r="PTF11" s="460"/>
      <c r="PTG11" s="460"/>
      <c r="PTH11" s="460"/>
      <c r="PTI11" s="460"/>
      <c r="PTJ11" s="460"/>
      <c r="PTK11" s="460"/>
      <c r="PTL11" s="460"/>
      <c r="PTM11" s="460"/>
      <c r="PTN11" s="460"/>
      <c r="PTO11" s="460"/>
      <c r="PTP11" s="460"/>
      <c r="PTQ11" s="460"/>
      <c r="PTR11" s="460"/>
      <c r="PTS11" s="460"/>
      <c r="PTT11" s="460"/>
      <c r="PTU11" s="460"/>
      <c r="PTV11" s="460"/>
      <c r="PTW11" s="460"/>
      <c r="PTX11" s="460"/>
      <c r="PTY11" s="460"/>
      <c r="PTZ11" s="460"/>
      <c r="PUA11" s="460"/>
      <c r="PUB11" s="460"/>
      <c r="PUC11" s="460"/>
      <c r="PUD11" s="460"/>
      <c r="PUE11" s="460"/>
      <c r="PUF11" s="460"/>
      <c r="PUG11" s="460"/>
      <c r="PUH11" s="460"/>
      <c r="PUI11" s="460"/>
      <c r="PUJ11" s="460"/>
      <c r="PUK11" s="460"/>
      <c r="PUL11" s="460"/>
      <c r="PUM11" s="460"/>
      <c r="PUN11" s="460"/>
      <c r="PUO11" s="460"/>
      <c r="PUP11" s="460"/>
      <c r="PUQ11" s="460"/>
      <c r="PUR11" s="460"/>
      <c r="PUS11" s="460"/>
      <c r="PUT11" s="460"/>
      <c r="PUU11" s="460"/>
      <c r="PUV11" s="460"/>
      <c r="PUW11" s="460"/>
      <c r="PUX11" s="460"/>
      <c r="PUY11" s="460"/>
      <c r="PUZ11" s="460"/>
      <c r="PVA11" s="460"/>
      <c r="PVB11" s="460"/>
      <c r="PVC11" s="460"/>
      <c r="PVD11" s="460"/>
      <c r="PVE11" s="460"/>
      <c r="PVF11" s="460"/>
      <c r="PVG11" s="460"/>
      <c r="PVH11" s="460"/>
      <c r="PVI11" s="460"/>
      <c r="PVJ11" s="460"/>
      <c r="PVK11" s="460"/>
      <c r="PVL11" s="460"/>
      <c r="PVM11" s="460"/>
      <c r="PVN11" s="460"/>
      <c r="PVO11" s="460"/>
      <c r="PVP11" s="460"/>
      <c r="PVQ11" s="460"/>
      <c r="PVR11" s="460"/>
      <c r="PVS11" s="460"/>
      <c r="PVT11" s="460"/>
      <c r="PVU11" s="460"/>
      <c r="PVV11" s="460"/>
      <c r="PVW11" s="460"/>
      <c r="PVX11" s="460"/>
      <c r="PVY11" s="460"/>
      <c r="PVZ11" s="460"/>
      <c r="PWA11" s="460"/>
      <c r="PWB11" s="460"/>
      <c r="PWC11" s="460"/>
      <c r="PWD11" s="460"/>
      <c r="PWE11" s="460"/>
      <c r="PWF11" s="460"/>
      <c r="PWG11" s="460"/>
      <c r="PWH11" s="460"/>
      <c r="PWI11" s="460"/>
      <c r="PWJ11" s="460"/>
      <c r="PWK11" s="460"/>
      <c r="PWL11" s="460"/>
      <c r="PWM11" s="460"/>
      <c r="PWN11" s="460"/>
      <c r="PWO11" s="460"/>
      <c r="PWP11" s="460"/>
      <c r="PWQ11" s="460"/>
      <c r="PWR11" s="460"/>
      <c r="PWS11" s="460"/>
      <c r="PWT11" s="460"/>
      <c r="PWU11" s="460"/>
      <c r="PWV11" s="460"/>
      <c r="PWW11" s="460"/>
      <c r="PWX11" s="460"/>
      <c r="PWY11" s="460"/>
      <c r="PWZ11" s="460"/>
      <c r="PXA11" s="460"/>
      <c r="PXB11" s="460"/>
      <c r="PXC11" s="460"/>
      <c r="PXD11" s="460"/>
      <c r="PXE11" s="460"/>
      <c r="PXF11" s="460"/>
      <c r="PXG11" s="460"/>
      <c r="PXH11" s="460"/>
      <c r="PXI11" s="460"/>
      <c r="PXJ11" s="460"/>
      <c r="PXK11" s="460"/>
      <c r="PXL11" s="460"/>
      <c r="PXM11" s="460"/>
      <c r="PXN11" s="460"/>
      <c r="PXO11" s="460"/>
      <c r="PXP11" s="460"/>
      <c r="PXQ11" s="460"/>
      <c r="PXR11" s="460"/>
      <c r="PXS11" s="460"/>
      <c r="PXT11" s="460"/>
      <c r="PXU11" s="460"/>
      <c r="PXV11" s="460"/>
      <c r="PXW11" s="460"/>
      <c r="PXX11" s="460"/>
      <c r="PXY11" s="460"/>
      <c r="PXZ11" s="460"/>
      <c r="PYA11" s="460"/>
      <c r="PYB11" s="460"/>
      <c r="PYC11" s="460"/>
      <c r="PYD11" s="460"/>
      <c r="PYE11" s="460"/>
      <c r="PYF11" s="460"/>
      <c r="PYG11" s="460"/>
      <c r="PYH11" s="460"/>
      <c r="PYI11" s="460"/>
      <c r="PYJ11" s="460"/>
      <c r="PYK11" s="460"/>
      <c r="PYL11" s="460"/>
      <c r="PYM11" s="460"/>
      <c r="PYN11" s="460"/>
      <c r="PYO11" s="460"/>
      <c r="PYP11" s="460"/>
      <c r="PYQ11" s="460"/>
      <c r="PYR11" s="460"/>
      <c r="PYS11" s="460"/>
      <c r="PYT11" s="460"/>
      <c r="PYU11" s="460"/>
      <c r="PYV11" s="460"/>
      <c r="PYW11" s="460"/>
      <c r="PYX11" s="460"/>
      <c r="PYY11" s="460"/>
      <c r="PYZ11" s="460"/>
      <c r="PZA11" s="460"/>
      <c r="PZB11" s="460"/>
      <c r="PZC11" s="460"/>
      <c r="PZD11" s="460"/>
      <c r="PZE11" s="460"/>
      <c r="PZF11" s="460"/>
      <c r="PZG11" s="460"/>
      <c r="PZH11" s="460"/>
      <c r="PZI11" s="460"/>
      <c r="PZJ11" s="460"/>
      <c r="PZK11" s="460"/>
      <c r="PZL11" s="460"/>
      <c r="PZM11" s="460"/>
      <c r="PZN11" s="460"/>
      <c r="PZO11" s="460"/>
      <c r="PZP11" s="460"/>
      <c r="PZQ11" s="460"/>
      <c r="PZR11" s="460"/>
      <c r="PZS11" s="460"/>
      <c r="PZT11" s="460"/>
      <c r="PZU11" s="460"/>
      <c r="PZV11" s="460"/>
      <c r="PZW11" s="460"/>
      <c r="PZX11" s="460"/>
      <c r="PZY11" s="460"/>
      <c r="PZZ11" s="460"/>
      <c r="QAA11" s="460"/>
      <c r="QAB11" s="460"/>
      <c r="QAC11" s="460"/>
      <c r="QAD11" s="460"/>
      <c r="QAE11" s="460"/>
      <c r="QAF11" s="460"/>
      <c r="QAG11" s="460"/>
      <c r="QAH11" s="460"/>
      <c r="QAI11" s="460"/>
      <c r="QAJ11" s="460"/>
      <c r="QAK11" s="460"/>
      <c r="QAL11" s="460"/>
      <c r="QAM11" s="460"/>
      <c r="QAN11" s="460"/>
      <c r="QAO11" s="460"/>
      <c r="QAP11" s="460"/>
      <c r="QAQ11" s="460"/>
      <c r="QAR11" s="460"/>
      <c r="QAS11" s="460"/>
      <c r="QAT11" s="460"/>
      <c r="QAU11" s="460"/>
      <c r="QAV11" s="460"/>
      <c r="QAW11" s="460"/>
      <c r="QAX11" s="460"/>
      <c r="QAY11" s="460"/>
      <c r="QAZ11" s="460"/>
      <c r="QBA11" s="460"/>
      <c r="QBB11" s="460"/>
      <c r="QBC11" s="460"/>
      <c r="QBD11" s="460"/>
      <c r="QBE11" s="460"/>
      <c r="QBF11" s="460"/>
      <c r="QBG11" s="460"/>
      <c r="QBH11" s="460"/>
      <c r="QBI11" s="460"/>
      <c r="QBJ11" s="460"/>
      <c r="QBK11" s="460"/>
      <c r="QBL11" s="460"/>
      <c r="QBM11" s="460"/>
      <c r="QBN11" s="460"/>
      <c r="QBO11" s="460"/>
      <c r="QBP11" s="460"/>
      <c r="QBQ11" s="460"/>
      <c r="QBR11" s="460"/>
      <c r="QBS11" s="460"/>
      <c r="QBT11" s="460"/>
      <c r="QBU11" s="460"/>
      <c r="QBV11" s="460"/>
      <c r="QBW11" s="460"/>
      <c r="QBX11" s="460"/>
      <c r="QBY11" s="460"/>
      <c r="QBZ11" s="460"/>
      <c r="QCA11" s="460"/>
      <c r="QCB11" s="460"/>
      <c r="QCC11" s="460"/>
      <c r="QCD11" s="460"/>
      <c r="QCE11" s="460"/>
      <c r="QCF11" s="460"/>
      <c r="QCG11" s="460"/>
      <c r="QCH11" s="460"/>
      <c r="QCI11" s="460"/>
      <c r="QCJ11" s="460"/>
      <c r="QCK11" s="460"/>
      <c r="QCL11" s="460"/>
      <c r="QCM11" s="460"/>
      <c r="QCN11" s="460"/>
      <c r="QCO11" s="460"/>
      <c r="QCP11" s="460"/>
      <c r="QCQ11" s="460"/>
      <c r="QCR11" s="460"/>
      <c r="QCS11" s="460"/>
      <c r="QCT11" s="460"/>
      <c r="QCU11" s="460"/>
      <c r="QCV11" s="460"/>
      <c r="QCW11" s="460"/>
      <c r="QCX11" s="460"/>
      <c r="QCY11" s="460"/>
      <c r="QCZ11" s="460"/>
      <c r="QDA11" s="460"/>
      <c r="QDB11" s="460"/>
      <c r="QDC11" s="460"/>
      <c r="QDD11" s="460"/>
      <c r="QDE11" s="460"/>
      <c r="QDF11" s="460"/>
      <c r="QDG11" s="460"/>
      <c r="QDH11" s="460"/>
      <c r="QDI11" s="460"/>
      <c r="QDJ11" s="460"/>
      <c r="QDK11" s="460"/>
      <c r="QDL11" s="460"/>
      <c r="QDM11" s="460"/>
      <c r="QDN11" s="460"/>
      <c r="QDO11" s="460"/>
      <c r="QDP11" s="460"/>
      <c r="QDQ11" s="460"/>
      <c r="QDR11" s="460"/>
      <c r="QDS11" s="460"/>
      <c r="QDT11" s="460"/>
      <c r="QDU11" s="460"/>
      <c r="QDV11" s="460"/>
      <c r="QDW11" s="460"/>
      <c r="QDX11" s="460"/>
      <c r="QDY11" s="460"/>
      <c r="QDZ11" s="460"/>
      <c r="QEA11" s="460"/>
      <c r="QEB11" s="460"/>
      <c r="QEC11" s="460"/>
      <c r="QED11" s="460"/>
      <c r="QEE11" s="460"/>
      <c r="QEF11" s="460"/>
      <c r="QEG11" s="460"/>
      <c r="QEH11" s="460"/>
      <c r="QEI11" s="460"/>
      <c r="QEJ11" s="460"/>
      <c r="QEK11" s="460"/>
      <c r="QEL11" s="460"/>
      <c r="QEM11" s="460"/>
      <c r="QEN11" s="460"/>
      <c r="QEO11" s="460"/>
      <c r="QEP11" s="460"/>
      <c r="QEQ11" s="460"/>
      <c r="QER11" s="460"/>
      <c r="QES11" s="460"/>
      <c r="QET11" s="460"/>
      <c r="QEU11" s="460"/>
      <c r="QEV11" s="460"/>
      <c r="QEW11" s="460"/>
      <c r="QEX11" s="460"/>
      <c r="QEY11" s="460"/>
      <c r="QEZ11" s="460"/>
      <c r="QFA11" s="460"/>
      <c r="QFB11" s="460"/>
      <c r="QFC11" s="460"/>
      <c r="QFD11" s="460"/>
      <c r="QFE11" s="460"/>
      <c r="QFF11" s="460"/>
      <c r="QFG11" s="460"/>
      <c r="QFH11" s="460"/>
      <c r="QFI11" s="460"/>
      <c r="QFJ11" s="460"/>
      <c r="QFK11" s="460"/>
      <c r="QFL11" s="460"/>
      <c r="QFM11" s="460"/>
      <c r="QFN11" s="460"/>
      <c r="QFO11" s="460"/>
      <c r="QFP11" s="460"/>
      <c r="QFQ11" s="460"/>
      <c r="QFR11" s="460"/>
      <c r="QFS11" s="460"/>
      <c r="QFT11" s="460"/>
      <c r="QFU11" s="460"/>
      <c r="QFV11" s="460"/>
      <c r="QFW11" s="460"/>
      <c r="QFX11" s="460"/>
      <c r="QFY11" s="460"/>
      <c r="QFZ11" s="460"/>
      <c r="QGA11" s="460"/>
      <c r="QGB11" s="460"/>
      <c r="QGC11" s="460"/>
      <c r="QGD11" s="460"/>
      <c r="QGE11" s="460"/>
      <c r="QGF11" s="460"/>
      <c r="QGG11" s="460"/>
      <c r="QGH11" s="460"/>
      <c r="QGI11" s="460"/>
      <c r="QGJ11" s="460"/>
      <c r="QGK11" s="460"/>
      <c r="QGL11" s="460"/>
      <c r="QGM11" s="460"/>
      <c r="QGN11" s="460"/>
      <c r="QGO11" s="460"/>
      <c r="QGP11" s="460"/>
      <c r="QGQ11" s="460"/>
      <c r="QGR11" s="460"/>
      <c r="QGS11" s="460"/>
      <c r="QGT11" s="460"/>
      <c r="QGU11" s="460"/>
      <c r="QGV11" s="460"/>
      <c r="QGW11" s="460"/>
      <c r="QGX11" s="460"/>
      <c r="QGY11" s="460"/>
      <c r="QGZ11" s="460"/>
      <c r="QHA11" s="460"/>
      <c r="QHB11" s="460"/>
      <c r="QHC11" s="460"/>
      <c r="QHD11" s="460"/>
      <c r="QHE11" s="460"/>
      <c r="QHF11" s="460"/>
      <c r="QHG11" s="460"/>
      <c r="QHH11" s="460"/>
      <c r="QHI11" s="460"/>
      <c r="QHJ11" s="460"/>
      <c r="QHK11" s="460"/>
      <c r="QHL11" s="460"/>
      <c r="QHM11" s="460"/>
      <c r="QHN11" s="460"/>
      <c r="QHO11" s="460"/>
      <c r="QHP11" s="460"/>
      <c r="QHQ11" s="460"/>
      <c r="QHR11" s="460"/>
      <c r="QHS11" s="460"/>
      <c r="QHT11" s="460"/>
      <c r="QHU11" s="460"/>
      <c r="QHV11" s="460"/>
      <c r="QHW11" s="460"/>
      <c r="QHX11" s="460"/>
      <c r="QHY11" s="460"/>
      <c r="QHZ11" s="460"/>
      <c r="QIA11" s="460"/>
      <c r="QIB11" s="460"/>
      <c r="QIC11" s="460"/>
      <c r="QID11" s="460"/>
      <c r="QIE11" s="460"/>
      <c r="QIF11" s="460"/>
      <c r="QIG11" s="460"/>
      <c r="QIH11" s="460"/>
      <c r="QII11" s="460"/>
      <c r="QIJ11" s="460"/>
      <c r="QIK11" s="460"/>
      <c r="QIL11" s="460"/>
      <c r="QIM11" s="460"/>
      <c r="QIN11" s="460"/>
      <c r="QIO11" s="460"/>
      <c r="QIP11" s="460"/>
      <c r="QIQ11" s="460"/>
      <c r="QIR11" s="460"/>
      <c r="QIS11" s="460"/>
      <c r="QIT11" s="460"/>
      <c r="QIU11" s="460"/>
      <c r="QIV11" s="460"/>
      <c r="QIW11" s="460"/>
      <c r="QIX11" s="460"/>
      <c r="QIY11" s="460"/>
      <c r="QIZ11" s="460"/>
      <c r="QJA11" s="460"/>
      <c r="QJB11" s="460"/>
      <c r="QJC11" s="460"/>
      <c r="QJD11" s="460"/>
      <c r="QJE11" s="460"/>
      <c r="QJF11" s="460"/>
      <c r="QJG11" s="460"/>
      <c r="QJH11" s="460"/>
      <c r="QJI11" s="460"/>
      <c r="QJJ11" s="460"/>
      <c r="QJK11" s="460"/>
      <c r="QJL11" s="460"/>
      <c r="QJM11" s="460"/>
      <c r="QJN11" s="460"/>
      <c r="QJO11" s="460"/>
      <c r="QJP11" s="460"/>
      <c r="QJQ11" s="460"/>
      <c r="QJR11" s="460"/>
      <c r="QJS11" s="460"/>
      <c r="QJT11" s="460"/>
      <c r="QJU11" s="460"/>
      <c r="QJV11" s="460"/>
      <c r="QJW11" s="460"/>
      <c r="QJX11" s="460"/>
      <c r="QJY11" s="460"/>
      <c r="QJZ11" s="460"/>
      <c r="QKA11" s="460"/>
      <c r="QKB11" s="460"/>
      <c r="QKC11" s="460"/>
      <c r="QKD11" s="460"/>
      <c r="QKE11" s="460"/>
      <c r="QKF11" s="460"/>
      <c r="QKG11" s="460"/>
      <c r="QKH11" s="460"/>
      <c r="QKI11" s="460"/>
      <c r="QKJ11" s="460"/>
      <c r="QKK11" s="460"/>
      <c r="QKL11" s="460"/>
      <c r="QKM11" s="460"/>
      <c r="QKN11" s="460"/>
      <c r="QKO11" s="460"/>
      <c r="QKP11" s="460"/>
      <c r="QKQ11" s="460"/>
      <c r="QKR11" s="460"/>
      <c r="QKS11" s="460"/>
      <c r="QKT11" s="460"/>
      <c r="QKU11" s="460"/>
      <c r="QKV11" s="460"/>
      <c r="QKW11" s="460"/>
      <c r="QKX11" s="460"/>
      <c r="QKY11" s="460"/>
      <c r="QKZ11" s="460"/>
      <c r="QLA11" s="460"/>
      <c r="QLB11" s="460"/>
      <c r="QLC11" s="460"/>
      <c r="QLD11" s="460"/>
      <c r="QLE11" s="460"/>
      <c r="QLF11" s="460"/>
      <c r="QLG11" s="460"/>
      <c r="QLH11" s="460"/>
      <c r="QLI11" s="460"/>
      <c r="QLJ11" s="460"/>
      <c r="QLK11" s="460"/>
      <c r="QLL11" s="460"/>
      <c r="QLM11" s="460"/>
      <c r="QLN11" s="460"/>
      <c r="QLO11" s="460"/>
      <c r="QLP11" s="460"/>
      <c r="QLQ11" s="460"/>
      <c r="QLR11" s="460"/>
      <c r="QLS11" s="460"/>
      <c r="QLT11" s="460"/>
      <c r="QLU11" s="460"/>
      <c r="QLV11" s="460"/>
      <c r="QLW11" s="460"/>
      <c r="QLX11" s="460"/>
      <c r="QLY11" s="460"/>
      <c r="QLZ11" s="460"/>
      <c r="QMA11" s="460"/>
      <c r="QMB11" s="460"/>
      <c r="QMC11" s="460"/>
      <c r="QMD11" s="460"/>
      <c r="QME11" s="460"/>
      <c r="QMF11" s="460"/>
      <c r="QMG11" s="460"/>
      <c r="QMH11" s="460"/>
      <c r="QMI11" s="460"/>
      <c r="QMJ11" s="460"/>
      <c r="QMK11" s="460"/>
      <c r="QML11" s="460"/>
      <c r="QMM11" s="460"/>
      <c r="QMN11" s="460"/>
      <c r="QMO11" s="460"/>
      <c r="QMP11" s="460"/>
      <c r="QMQ11" s="460"/>
      <c r="QMR11" s="460"/>
      <c r="QMS11" s="460"/>
      <c r="QMT11" s="460"/>
      <c r="QMU11" s="460"/>
      <c r="QMV11" s="460"/>
      <c r="QMW11" s="460"/>
      <c r="QMX11" s="460"/>
      <c r="QMY11" s="460"/>
      <c r="QMZ11" s="460"/>
      <c r="QNA11" s="460"/>
      <c r="QNB11" s="460"/>
      <c r="QNC11" s="460"/>
      <c r="QND11" s="460"/>
      <c r="QNE11" s="460"/>
      <c r="QNF11" s="460"/>
      <c r="QNG11" s="460"/>
      <c r="QNH11" s="460"/>
      <c r="QNI11" s="460"/>
      <c r="QNJ11" s="460"/>
      <c r="QNK11" s="460"/>
      <c r="QNL11" s="460"/>
      <c r="QNM11" s="460"/>
      <c r="QNN11" s="460"/>
      <c r="QNO11" s="460"/>
      <c r="QNP11" s="460"/>
      <c r="QNQ11" s="460"/>
      <c r="QNR11" s="460"/>
      <c r="QNS11" s="460"/>
      <c r="QNT11" s="460"/>
      <c r="QNU11" s="460"/>
      <c r="QNV11" s="460"/>
      <c r="QNW11" s="460"/>
      <c r="QNX11" s="460"/>
      <c r="QNY11" s="460"/>
      <c r="QNZ11" s="460"/>
      <c r="QOA11" s="460"/>
      <c r="QOB11" s="460"/>
      <c r="QOC11" s="460"/>
      <c r="QOD11" s="460"/>
      <c r="QOE11" s="460"/>
      <c r="QOF11" s="460"/>
      <c r="QOG11" s="460"/>
      <c r="QOH11" s="460"/>
      <c r="QOI11" s="460"/>
      <c r="QOJ11" s="460"/>
      <c r="QOK11" s="460"/>
      <c r="QOL11" s="460"/>
      <c r="QOM11" s="460"/>
      <c r="QON11" s="460"/>
      <c r="QOO11" s="460"/>
      <c r="QOP11" s="460"/>
      <c r="QOQ11" s="460"/>
      <c r="QOR11" s="460"/>
      <c r="QOS11" s="460"/>
      <c r="QOT11" s="460"/>
      <c r="QOU11" s="460"/>
      <c r="QOV11" s="460"/>
      <c r="QOW11" s="460"/>
      <c r="QOX11" s="460"/>
      <c r="QOY11" s="460"/>
      <c r="QOZ11" s="460"/>
      <c r="QPA11" s="460"/>
      <c r="QPB11" s="460"/>
      <c r="QPC11" s="460"/>
      <c r="QPD11" s="460"/>
      <c r="QPE11" s="460"/>
      <c r="QPF11" s="460"/>
      <c r="QPG11" s="460"/>
      <c r="QPH11" s="460"/>
      <c r="QPI11" s="460"/>
      <c r="QPJ11" s="460"/>
      <c r="QPK11" s="460"/>
      <c r="QPL11" s="460"/>
      <c r="QPM11" s="460"/>
      <c r="QPN11" s="460"/>
      <c r="QPO11" s="460"/>
      <c r="QPP11" s="460"/>
      <c r="QPQ11" s="460"/>
      <c r="QPR11" s="460"/>
      <c r="QPS11" s="460"/>
      <c r="QPT11" s="460"/>
      <c r="QPU11" s="460"/>
      <c r="QPV11" s="460"/>
      <c r="QPW11" s="460"/>
      <c r="QPX11" s="460"/>
      <c r="QPY11" s="460"/>
      <c r="QPZ11" s="460"/>
      <c r="QQA11" s="460"/>
      <c r="QQB11" s="460"/>
      <c r="QQC11" s="460"/>
      <c r="QQD11" s="460"/>
      <c r="QQE11" s="460"/>
      <c r="QQF11" s="460"/>
      <c r="QQG11" s="460"/>
      <c r="QQH11" s="460"/>
      <c r="QQI11" s="460"/>
      <c r="QQJ11" s="460"/>
      <c r="QQK11" s="460"/>
      <c r="QQL11" s="460"/>
      <c r="QQM11" s="460"/>
      <c r="QQN11" s="460"/>
      <c r="QQO11" s="460"/>
      <c r="QQP11" s="460"/>
      <c r="QQQ11" s="460"/>
      <c r="QQR11" s="460"/>
      <c r="QQS11" s="460"/>
      <c r="QQT11" s="460"/>
      <c r="QQU11" s="460"/>
      <c r="QQV11" s="460"/>
      <c r="QQW11" s="460"/>
      <c r="QQX11" s="460"/>
      <c r="QQY11" s="460"/>
      <c r="QQZ11" s="460"/>
      <c r="QRA11" s="460"/>
      <c r="QRB11" s="460"/>
      <c r="QRC11" s="460"/>
      <c r="QRD11" s="460"/>
      <c r="QRE11" s="460"/>
      <c r="QRF11" s="460"/>
      <c r="QRG11" s="460"/>
      <c r="QRH11" s="460"/>
      <c r="QRI11" s="460"/>
      <c r="QRJ11" s="460"/>
      <c r="QRK11" s="460"/>
      <c r="QRL11" s="460"/>
      <c r="QRM11" s="460"/>
      <c r="QRN11" s="460"/>
      <c r="QRO11" s="460"/>
      <c r="QRP11" s="460"/>
      <c r="QRQ11" s="460"/>
      <c r="QRR11" s="460"/>
      <c r="QRS11" s="460"/>
      <c r="QRT11" s="460"/>
      <c r="QRU11" s="460"/>
      <c r="QRV11" s="460"/>
      <c r="QRW11" s="460"/>
      <c r="QRX11" s="460"/>
      <c r="QRY11" s="460"/>
      <c r="QRZ11" s="460"/>
      <c r="QSA11" s="460"/>
      <c r="QSB11" s="460"/>
      <c r="QSC11" s="460"/>
      <c r="QSD11" s="460"/>
      <c r="QSE11" s="460"/>
      <c r="QSF11" s="460"/>
      <c r="QSG11" s="460"/>
      <c r="QSH11" s="460"/>
      <c r="QSI11" s="460"/>
      <c r="QSJ11" s="460"/>
      <c r="QSK11" s="460"/>
      <c r="QSL11" s="460"/>
      <c r="QSM11" s="460"/>
      <c r="QSN11" s="460"/>
      <c r="QSO11" s="460"/>
      <c r="QSP11" s="460"/>
      <c r="QSQ11" s="460"/>
      <c r="QSR11" s="460"/>
      <c r="QSS11" s="460"/>
      <c r="QST11" s="460"/>
      <c r="QSU11" s="460"/>
      <c r="QSV11" s="460"/>
      <c r="QSW11" s="460"/>
      <c r="QSX11" s="460"/>
      <c r="QSY11" s="460"/>
      <c r="QSZ11" s="460"/>
      <c r="QTA11" s="460"/>
      <c r="QTB11" s="460"/>
      <c r="QTC11" s="460"/>
      <c r="QTD11" s="460"/>
      <c r="QTE11" s="460"/>
      <c r="QTF11" s="460"/>
      <c r="QTG11" s="460"/>
      <c r="QTH11" s="460"/>
      <c r="QTI11" s="460"/>
      <c r="QTJ11" s="460"/>
      <c r="QTK11" s="460"/>
      <c r="QTL11" s="460"/>
      <c r="QTM11" s="460"/>
      <c r="QTN11" s="460"/>
      <c r="QTO11" s="460"/>
      <c r="QTP11" s="460"/>
      <c r="QTQ11" s="460"/>
      <c r="QTR11" s="460"/>
      <c r="QTS11" s="460"/>
      <c r="QTT11" s="460"/>
      <c r="QTU11" s="460"/>
      <c r="QTV11" s="460"/>
      <c r="QTW11" s="460"/>
      <c r="QTX11" s="460"/>
      <c r="QTY11" s="460"/>
      <c r="QTZ11" s="460"/>
      <c r="QUA11" s="460"/>
      <c r="QUB11" s="460"/>
      <c r="QUC11" s="460"/>
      <c r="QUD11" s="460"/>
      <c r="QUE11" s="460"/>
      <c r="QUF11" s="460"/>
      <c r="QUG11" s="460"/>
      <c r="QUH11" s="460"/>
      <c r="QUI11" s="460"/>
      <c r="QUJ11" s="460"/>
      <c r="QUK11" s="460"/>
      <c r="QUL11" s="460"/>
      <c r="QUM11" s="460"/>
      <c r="QUN11" s="460"/>
      <c r="QUO11" s="460"/>
      <c r="QUP11" s="460"/>
      <c r="QUQ11" s="460"/>
      <c r="QUR11" s="460"/>
      <c r="QUS11" s="460"/>
      <c r="QUT11" s="460"/>
      <c r="QUU11" s="460"/>
      <c r="QUV11" s="460"/>
      <c r="QUW11" s="460"/>
      <c r="QUX11" s="460"/>
      <c r="QUY11" s="460"/>
      <c r="QUZ11" s="460"/>
      <c r="QVA11" s="460"/>
      <c r="QVB11" s="460"/>
      <c r="QVC11" s="460"/>
      <c r="QVD11" s="460"/>
      <c r="QVE11" s="460"/>
      <c r="QVF11" s="460"/>
      <c r="QVG11" s="460"/>
      <c r="QVH11" s="460"/>
      <c r="QVI11" s="460"/>
      <c r="QVJ11" s="460"/>
      <c r="QVK11" s="460"/>
      <c r="QVL11" s="460"/>
      <c r="QVM11" s="460"/>
      <c r="QVN11" s="460"/>
      <c r="QVO11" s="460"/>
      <c r="QVP11" s="460"/>
      <c r="QVQ11" s="460"/>
      <c r="QVR11" s="460"/>
      <c r="QVS11" s="460"/>
      <c r="QVT11" s="460"/>
      <c r="QVU11" s="460"/>
      <c r="QVV11" s="460"/>
      <c r="QVW11" s="460"/>
      <c r="QVX11" s="460"/>
      <c r="QVY11" s="460"/>
      <c r="QVZ11" s="460"/>
      <c r="QWA11" s="460"/>
      <c r="QWB11" s="460"/>
      <c r="QWC11" s="460"/>
      <c r="QWD11" s="460"/>
      <c r="QWE11" s="460"/>
      <c r="QWF11" s="460"/>
      <c r="QWG11" s="460"/>
      <c r="QWH11" s="460"/>
      <c r="QWI11" s="460"/>
      <c r="QWJ11" s="460"/>
      <c r="QWK11" s="460"/>
      <c r="QWL11" s="460"/>
      <c r="QWM11" s="460"/>
      <c r="QWN11" s="460"/>
      <c r="QWO11" s="460"/>
      <c r="QWP11" s="460"/>
      <c r="QWQ11" s="460"/>
      <c r="QWR11" s="460"/>
      <c r="QWS11" s="460"/>
      <c r="QWT11" s="460"/>
      <c r="QWU11" s="460"/>
      <c r="QWV11" s="460"/>
      <c r="QWW11" s="460"/>
      <c r="QWX11" s="460"/>
      <c r="QWY11" s="460"/>
      <c r="QWZ11" s="460"/>
      <c r="QXA11" s="460"/>
      <c r="QXB11" s="460"/>
      <c r="QXC11" s="460"/>
      <c r="QXD11" s="460"/>
      <c r="QXE11" s="460"/>
      <c r="QXF11" s="460"/>
      <c r="QXG11" s="460"/>
      <c r="QXH11" s="460"/>
      <c r="QXI11" s="460"/>
      <c r="QXJ11" s="460"/>
      <c r="QXK11" s="460"/>
      <c r="QXL11" s="460"/>
      <c r="QXM11" s="460"/>
      <c r="QXN11" s="460"/>
      <c r="QXO11" s="460"/>
      <c r="QXP11" s="460"/>
      <c r="QXQ11" s="460"/>
      <c r="QXR11" s="460"/>
      <c r="QXS11" s="460"/>
      <c r="QXT11" s="460"/>
      <c r="QXU11" s="460"/>
      <c r="QXV11" s="460"/>
      <c r="QXW11" s="460"/>
      <c r="QXX11" s="460"/>
      <c r="QXY11" s="460"/>
      <c r="QXZ11" s="460"/>
      <c r="QYA11" s="460"/>
      <c r="QYB11" s="460"/>
      <c r="QYC11" s="460"/>
      <c r="QYD11" s="460"/>
      <c r="QYE11" s="460"/>
      <c r="QYF11" s="460"/>
      <c r="QYG11" s="460"/>
      <c r="QYH11" s="460"/>
      <c r="QYI11" s="460"/>
      <c r="QYJ11" s="460"/>
      <c r="QYK11" s="460"/>
      <c r="QYL11" s="460"/>
      <c r="QYM11" s="460"/>
      <c r="QYN11" s="460"/>
      <c r="QYO11" s="460"/>
      <c r="QYP11" s="460"/>
      <c r="QYQ11" s="460"/>
      <c r="QYR11" s="460"/>
      <c r="QYS11" s="460"/>
      <c r="QYT11" s="460"/>
      <c r="QYU11" s="460"/>
      <c r="QYV11" s="460"/>
      <c r="QYW11" s="460"/>
      <c r="QYX11" s="460"/>
      <c r="QYY11" s="460"/>
      <c r="QYZ11" s="460"/>
      <c r="QZA11" s="460"/>
      <c r="QZB11" s="460"/>
      <c r="QZC11" s="460"/>
      <c r="QZD11" s="460"/>
      <c r="QZE11" s="460"/>
      <c r="QZF11" s="460"/>
      <c r="QZG11" s="460"/>
      <c r="QZH11" s="460"/>
      <c r="QZI11" s="460"/>
      <c r="QZJ11" s="460"/>
      <c r="QZK11" s="460"/>
      <c r="QZL11" s="460"/>
      <c r="QZM11" s="460"/>
      <c r="QZN11" s="460"/>
      <c r="QZO11" s="460"/>
      <c r="QZP11" s="460"/>
      <c r="QZQ11" s="460"/>
      <c r="QZR11" s="460"/>
      <c r="QZS11" s="460"/>
      <c r="QZT11" s="460"/>
      <c r="QZU11" s="460"/>
      <c r="QZV11" s="460"/>
      <c r="QZW11" s="460"/>
      <c r="QZX11" s="460"/>
      <c r="QZY11" s="460"/>
      <c r="QZZ11" s="460"/>
      <c r="RAA11" s="460"/>
      <c r="RAB11" s="460"/>
      <c r="RAC11" s="460"/>
      <c r="RAD11" s="460"/>
      <c r="RAE11" s="460"/>
      <c r="RAF11" s="460"/>
      <c r="RAG11" s="460"/>
      <c r="RAH11" s="460"/>
      <c r="RAI11" s="460"/>
      <c r="RAJ11" s="460"/>
      <c r="RAK11" s="460"/>
      <c r="RAL11" s="460"/>
      <c r="RAM11" s="460"/>
      <c r="RAN11" s="460"/>
      <c r="RAO11" s="460"/>
      <c r="RAP11" s="460"/>
      <c r="RAQ11" s="460"/>
      <c r="RAR11" s="460"/>
      <c r="RAS11" s="460"/>
      <c r="RAT11" s="460"/>
      <c r="RAU11" s="460"/>
      <c r="RAV11" s="460"/>
      <c r="RAW11" s="460"/>
      <c r="RAX11" s="460"/>
      <c r="RAY11" s="460"/>
      <c r="RAZ11" s="460"/>
      <c r="RBA11" s="460"/>
      <c r="RBB11" s="460"/>
      <c r="RBC11" s="460"/>
      <c r="RBD11" s="460"/>
      <c r="RBE11" s="460"/>
      <c r="RBF11" s="460"/>
      <c r="RBG11" s="460"/>
      <c r="RBH11" s="460"/>
      <c r="RBI11" s="460"/>
      <c r="RBJ11" s="460"/>
      <c r="RBK11" s="460"/>
      <c r="RBL11" s="460"/>
      <c r="RBM11" s="460"/>
      <c r="RBN11" s="460"/>
      <c r="RBO11" s="460"/>
      <c r="RBP11" s="460"/>
      <c r="RBQ11" s="460"/>
      <c r="RBR11" s="460"/>
      <c r="RBS11" s="460"/>
      <c r="RBT11" s="460"/>
      <c r="RBU11" s="460"/>
      <c r="RBV11" s="460"/>
      <c r="RBW11" s="460"/>
      <c r="RBX11" s="460"/>
      <c r="RBY11" s="460"/>
      <c r="RBZ11" s="460"/>
      <c r="RCA11" s="460"/>
      <c r="RCB11" s="460"/>
      <c r="RCC11" s="460"/>
      <c r="RCD11" s="460"/>
      <c r="RCE11" s="460"/>
      <c r="RCF11" s="460"/>
      <c r="RCG11" s="460"/>
      <c r="RCH11" s="460"/>
      <c r="RCI11" s="460"/>
      <c r="RCJ11" s="460"/>
      <c r="RCK11" s="460"/>
      <c r="RCL11" s="460"/>
      <c r="RCM11" s="460"/>
      <c r="RCN11" s="460"/>
      <c r="RCO11" s="460"/>
      <c r="RCP11" s="460"/>
      <c r="RCQ11" s="460"/>
      <c r="RCR11" s="460"/>
      <c r="RCS11" s="460"/>
      <c r="RCT11" s="460"/>
      <c r="RCU11" s="460"/>
      <c r="RCV11" s="460"/>
      <c r="RCW11" s="460"/>
      <c r="RCX11" s="460"/>
      <c r="RCY11" s="460"/>
      <c r="RCZ11" s="460"/>
      <c r="RDA11" s="460"/>
      <c r="RDB11" s="460"/>
      <c r="RDC11" s="460"/>
      <c r="RDD11" s="460"/>
      <c r="RDE11" s="460"/>
      <c r="RDF11" s="460"/>
      <c r="RDG11" s="460"/>
      <c r="RDH11" s="460"/>
      <c r="RDI11" s="460"/>
      <c r="RDJ11" s="460"/>
      <c r="RDK11" s="460"/>
      <c r="RDL11" s="460"/>
      <c r="RDM11" s="460"/>
      <c r="RDN11" s="460"/>
      <c r="RDO11" s="460"/>
      <c r="RDP11" s="460"/>
      <c r="RDQ11" s="460"/>
      <c r="RDR11" s="460"/>
      <c r="RDS11" s="460"/>
      <c r="RDT11" s="460"/>
      <c r="RDU11" s="460"/>
      <c r="RDV11" s="460"/>
      <c r="RDW11" s="460"/>
      <c r="RDX11" s="460"/>
      <c r="RDY11" s="460"/>
      <c r="RDZ11" s="460"/>
      <c r="REA11" s="460"/>
      <c r="REB11" s="460"/>
      <c r="REC11" s="460"/>
      <c r="RED11" s="460"/>
      <c r="REE11" s="460"/>
      <c r="REF11" s="460"/>
      <c r="REG11" s="460"/>
      <c r="REH11" s="460"/>
      <c r="REI11" s="460"/>
      <c r="REJ11" s="460"/>
      <c r="REK11" s="460"/>
      <c r="REL11" s="460"/>
      <c r="REM11" s="460"/>
      <c r="REN11" s="460"/>
      <c r="REO11" s="460"/>
      <c r="REP11" s="460"/>
      <c r="REQ11" s="460"/>
      <c r="RER11" s="460"/>
      <c r="RES11" s="460"/>
      <c r="RET11" s="460"/>
      <c r="REU11" s="460"/>
      <c r="REV11" s="460"/>
      <c r="REW11" s="460"/>
      <c r="REX11" s="460"/>
      <c r="REY11" s="460"/>
      <c r="REZ11" s="460"/>
      <c r="RFA11" s="460"/>
      <c r="RFB11" s="460"/>
      <c r="RFC11" s="460"/>
      <c r="RFD11" s="460"/>
      <c r="RFE11" s="460"/>
      <c r="RFF11" s="460"/>
      <c r="RFG11" s="460"/>
      <c r="RFH11" s="460"/>
      <c r="RFI11" s="460"/>
      <c r="RFJ11" s="460"/>
      <c r="RFK11" s="460"/>
      <c r="RFL11" s="460"/>
      <c r="RFM11" s="460"/>
      <c r="RFN11" s="460"/>
      <c r="RFO11" s="460"/>
      <c r="RFP11" s="460"/>
      <c r="RFQ11" s="460"/>
      <c r="RFR11" s="460"/>
      <c r="RFS11" s="460"/>
      <c r="RFT11" s="460"/>
      <c r="RFU11" s="460"/>
      <c r="RFV11" s="460"/>
      <c r="RFW11" s="460"/>
      <c r="RFX11" s="460"/>
      <c r="RFY11" s="460"/>
      <c r="RFZ11" s="460"/>
      <c r="RGA11" s="460"/>
      <c r="RGB11" s="460"/>
      <c r="RGC11" s="460"/>
      <c r="RGD11" s="460"/>
      <c r="RGE11" s="460"/>
      <c r="RGF11" s="460"/>
      <c r="RGG11" s="460"/>
      <c r="RGH11" s="460"/>
      <c r="RGI11" s="460"/>
      <c r="RGJ11" s="460"/>
      <c r="RGK11" s="460"/>
      <c r="RGL11" s="460"/>
      <c r="RGM11" s="460"/>
      <c r="RGN11" s="460"/>
      <c r="RGO11" s="460"/>
      <c r="RGP11" s="460"/>
      <c r="RGQ11" s="460"/>
      <c r="RGR11" s="460"/>
      <c r="RGS11" s="460"/>
      <c r="RGT11" s="460"/>
      <c r="RGU11" s="460"/>
      <c r="RGV11" s="460"/>
      <c r="RGW11" s="460"/>
      <c r="RGX11" s="460"/>
      <c r="RGY11" s="460"/>
      <c r="RGZ11" s="460"/>
      <c r="RHA11" s="460"/>
      <c r="RHB11" s="460"/>
      <c r="RHC11" s="460"/>
      <c r="RHD11" s="460"/>
      <c r="RHE11" s="460"/>
      <c r="RHF11" s="460"/>
      <c r="RHG11" s="460"/>
      <c r="RHH11" s="460"/>
      <c r="RHI11" s="460"/>
      <c r="RHJ11" s="460"/>
      <c r="RHK11" s="460"/>
      <c r="RHL11" s="460"/>
      <c r="RHM11" s="460"/>
      <c r="RHN11" s="460"/>
      <c r="RHO11" s="460"/>
      <c r="RHP11" s="460"/>
      <c r="RHQ11" s="460"/>
      <c r="RHR11" s="460"/>
      <c r="RHS11" s="460"/>
      <c r="RHT11" s="460"/>
      <c r="RHU11" s="460"/>
      <c r="RHV11" s="460"/>
      <c r="RHW11" s="460"/>
      <c r="RHX11" s="460"/>
      <c r="RHY11" s="460"/>
      <c r="RHZ11" s="460"/>
      <c r="RIA11" s="460"/>
      <c r="RIB11" s="460"/>
      <c r="RIC11" s="460"/>
      <c r="RID11" s="460"/>
      <c r="RIE11" s="460"/>
      <c r="RIF11" s="460"/>
      <c r="RIG11" s="460"/>
      <c r="RIH11" s="460"/>
      <c r="RII11" s="460"/>
      <c r="RIJ11" s="460"/>
      <c r="RIK11" s="460"/>
      <c r="RIL11" s="460"/>
      <c r="RIM11" s="460"/>
      <c r="RIN11" s="460"/>
      <c r="RIO11" s="460"/>
      <c r="RIP11" s="460"/>
      <c r="RIQ11" s="460"/>
      <c r="RIR11" s="460"/>
      <c r="RIS11" s="460"/>
      <c r="RIT11" s="460"/>
      <c r="RIU11" s="460"/>
      <c r="RIV11" s="460"/>
      <c r="RIW11" s="460"/>
      <c r="RIX11" s="460"/>
      <c r="RIY11" s="460"/>
      <c r="RIZ11" s="460"/>
      <c r="RJA11" s="460"/>
      <c r="RJB11" s="460"/>
      <c r="RJC11" s="460"/>
      <c r="RJD11" s="460"/>
      <c r="RJE11" s="460"/>
      <c r="RJF11" s="460"/>
      <c r="RJG11" s="460"/>
      <c r="RJH11" s="460"/>
      <c r="RJI11" s="460"/>
      <c r="RJJ11" s="460"/>
      <c r="RJK11" s="460"/>
      <c r="RJL11" s="460"/>
      <c r="RJM11" s="460"/>
      <c r="RJN11" s="460"/>
      <c r="RJO11" s="460"/>
      <c r="RJP11" s="460"/>
      <c r="RJQ11" s="460"/>
      <c r="RJR11" s="460"/>
      <c r="RJS11" s="460"/>
      <c r="RJT11" s="460"/>
      <c r="RJU11" s="460"/>
      <c r="RJV11" s="460"/>
      <c r="RJW11" s="460"/>
      <c r="RJX11" s="460"/>
      <c r="RJY11" s="460"/>
      <c r="RJZ11" s="460"/>
      <c r="RKA11" s="460"/>
      <c r="RKB11" s="460"/>
      <c r="RKC11" s="460"/>
      <c r="RKD11" s="460"/>
      <c r="RKE11" s="460"/>
      <c r="RKF11" s="460"/>
      <c r="RKG11" s="460"/>
      <c r="RKH11" s="460"/>
      <c r="RKI11" s="460"/>
      <c r="RKJ11" s="460"/>
      <c r="RKK11" s="460"/>
      <c r="RKL11" s="460"/>
      <c r="RKM11" s="460"/>
      <c r="RKN11" s="460"/>
      <c r="RKO11" s="460"/>
      <c r="RKP11" s="460"/>
      <c r="RKQ11" s="460"/>
      <c r="RKR11" s="460"/>
      <c r="RKS11" s="460"/>
      <c r="RKT11" s="460"/>
      <c r="RKU11" s="460"/>
      <c r="RKV11" s="460"/>
      <c r="RKW11" s="460"/>
      <c r="RKX11" s="460"/>
      <c r="RKY11" s="460"/>
      <c r="RKZ11" s="460"/>
      <c r="RLA11" s="460"/>
      <c r="RLB11" s="460"/>
      <c r="RLC11" s="460"/>
      <c r="RLD11" s="460"/>
      <c r="RLE11" s="460"/>
      <c r="RLF11" s="460"/>
      <c r="RLG11" s="460"/>
      <c r="RLH11" s="460"/>
      <c r="RLI11" s="460"/>
      <c r="RLJ11" s="460"/>
      <c r="RLK11" s="460"/>
      <c r="RLL11" s="460"/>
      <c r="RLM11" s="460"/>
      <c r="RLN11" s="460"/>
      <c r="RLO11" s="460"/>
      <c r="RLP11" s="460"/>
      <c r="RLQ11" s="460"/>
      <c r="RLR11" s="460"/>
      <c r="RLS11" s="460"/>
      <c r="RLT11" s="460"/>
      <c r="RLU11" s="460"/>
      <c r="RLV11" s="460"/>
      <c r="RLW11" s="460"/>
      <c r="RLX11" s="460"/>
      <c r="RLY11" s="460"/>
      <c r="RLZ11" s="460"/>
      <c r="RMA11" s="460"/>
      <c r="RMB11" s="460"/>
      <c r="RMC11" s="460"/>
      <c r="RMD11" s="460"/>
      <c r="RME11" s="460"/>
      <c r="RMF11" s="460"/>
      <c r="RMG11" s="460"/>
      <c r="RMH11" s="460"/>
      <c r="RMI11" s="460"/>
      <c r="RMJ11" s="460"/>
      <c r="RMK11" s="460"/>
      <c r="RML11" s="460"/>
      <c r="RMM11" s="460"/>
      <c r="RMN11" s="460"/>
      <c r="RMO11" s="460"/>
      <c r="RMP11" s="460"/>
      <c r="RMQ11" s="460"/>
      <c r="RMR11" s="460"/>
      <c r="RMS11" s="460"/>
      <c r="RMT11" s="460"/>
      <c r="RMU11" s="460"/>
      <c r="RMV11" s="460"/>
      <c r="RMW11" s="460"/>
      <c r="RMX11" s="460"/>
      <c r="RMY11" s="460"/>
      <c r="RMZ11" s="460"/>
      <c r="RNA11" s="460"/>
      <c r="RNB11" s="460"/>
      <c r="RNC11" s="460"/>
      <c r="RND11" s="460"/>
      <c r="RNE11" s="460"/>
      <c r="RNF11" s="460"/>
      <c r="RNG11" s="460"/>
      <c r="RNH11" s="460"/>
      <c r="RNI11" s="460"/>
      <c r="RNJ11" s="460"/>
      <c r="RNK11" s="460"/>
      <c r="RNL11" s="460"/>
      <c r="RNM11" s="460"/>
      <c r="RNN11" s="460"/>
      <c r="RNO11" s="460"/>
      <c r="RNP11" s="460"/>
      <c r="RNQ11" s="460"/>
      <c r="RNR11" s="460"/>
      <c r="RNS11" s="460"/>
      <c r="RNT11" s="460"/>
      <c r="RNU11" s="460"/>
      <c r="RNV11" s="460"/>
      <c r="RNW11" s="460"/>
      <c r="RNX11" s="460"/>
      <c r="RNY11" s="460"/>
      <c r="RNZ11" s="460"/>
      <c r="ROA11" s="460"/>
      <c r="ROB11" s="460"/>
      <c r="ROC11" s="460"/>
      <c r="ROD11" s="460"/>
      <c r="ROE11" s="460"/>
      <c r="ROF11" s="460"/>
      <c r="ROG11" s="460"/>
      <c r="ROH11" s="460"/>
      <c r="ROI11" s="460"/>
      <c r="ROJ11" s="460"/>
      <c r="ROK11" s="460"/>
      <c r="ROL11" s="460"/>
      <c r="ROM11" s="460"/>
      <c r="RON11" s="460"/>
      <c r="ROO11" s="460"/>
      <c r="ROP11" s="460"/>
      <c r="ROQ11" s="460"/>
      <c r="ROR11" s="460"/>
      <c r="ROS11" s="460"/>
      <c r="ROT11" s="460"/>
      <c r="ROU11" s="460"/>
      <c r="ROV11" s="460"/>
      <c r="ROW11" s="460"/>
      <c r="ROX11" s="460"/>
      <c r="ROY11" s="460"/>
      <c r="ROZ11" s="460"/>
      <c r="RPA11" s="460"/>
      <c r="RPB11" s="460"/>
      <c r="RPC11" s="460"/>
      <c r="RPD11" s="460"/>
      <c r="RPE11" s="460"/>
      <c r="RPF11" s="460"/>
      <c r="RPG11" s="460"/>
      <c r="RPH11" s="460"/>
      <c r="RPI11" s="460"/>
      <c r="RPJ11" s="460"/>
      <c r="RPK11" s="460"/>
      <c r="RPL11" s="460"/>
      <c r="RPM11" s="460"/>
      <c r="RPN11" s="460"/>
      <c r="RPO11" s="460"/>
      <c r="RPP11" s="460"/>
      <c r="RPQ11" s="460"/>
      <c r="RPR11" s="460"/>
      <c r="RPS11" s="460"/>
      <c r="RPT11" s="460"/>
      <c r="RPU11" s="460"/>
      <c r="RPV11" s="460"/>
      <c r="RPW11" s="460"/>
      <c r="RPX11" s="460"/>
      <c r="RPY11" s="460"/>
      <c r="RPZ11" s="460"/>
      <c r="RQA11" s="460"/>
      <c r="RQB11" s="460"/>
      <c r="RQC11" s="460"/>
      <c r="RQD11" s="460"/>
      <c r="RQE11" s="460"/>
      <c r="RQF11" s="460"/>
      <c r="RQG11" s="460"/>
      <c r="RQH11" s="460"/>
      <c r="RQI11" s="460"/>
      <c r="RQJ11" s="460"/>
      <c r="RQK11" s="460"/>
      <c r="RQL11" s="460"/>
      <c r="RQM11" s="460"/>
      <c r="RQN11" s="460"/>
      <c r="RQO11" s="460"/>
      <c r="RQP11" s="460"/>
      <c r="RQQ11" s="460"/>
      <c r="RQR11" s="460"/>
      <c r="RQS11" s="460"/>
      <c r="RQT11" s="460"/>
      <c r="RQU11" s="460"/>
      <c r="RQV11" s="460"/>
      <c r="RQW11" s="460"/>
      <c r="RQX11" s="460"/>
      <c r="RQY11" s="460"/>
      <c r="RQZ11" s="460"/>
      <c r="RRA11" s="460"/>
      <c r="RRB11" s="460"/>
      <c r="RRC11" s="460"/>
      <c r="RRD11" s="460"/>
      <c r="RRE11" s="460"/>
      <c r="RRF11" s="460"/>
      <c r="RRG11" s="460"/>
      <c r="RRH11" s="460"/>
      <c r="RRI11" s="460"/>
      <c r="RRJ11" s="460"/>
      <c r="RRK11" s="460"/>
      <c r="RRL11" s="460"/>
      <c r="RRM11" s="460"/>
      <c r="RRN11" s="460"/>
      <c r="RRO11" s="460"/>
      <c r="RRP11" s="460"/>
      <c r="RRQ11" s="460"/>
      <c r="RRR11" s="460"/>
      <c r="RRS11" s="460"/>
      <c r="RRT11" s="460"/>
      <c r="RRU11" s="460"/>
      <c r="RRV11" s="460"/>
      <c r="RRW11" s="460"/>
      <c r="RRX11" s="460"/>
      <c r="RRY11" s="460"/>
      <c r="RRZ11" s="460"/>
      <c r="RSA11" s="460"/>
      <c r="RSB11" s="460"/>
      <c r="RSC11" s="460"/>
      <c r="RSD11" s="460"/>
      <c r="RSE11" s="460"/>
      <c r="RSF11" s="460"/>
      <c r="RSG11" s="460"/>
      <c r="RSH11" s="460"/>
      <c r="RSI11" s="460"/>
      <c r="RSJ11" s="460"/>
      <c r="RSK11" s="460"/>
      <c r="RSL11" s="460"/>
      <c r="RSM11" s="460"/>
      <c r="RSN11" s="460"/>
      <c r="RSO11" s="460"/>
      <c r="RSP11" s="460"/>
      <c r="RSQ11" s="460"/>
      <c r="RSR11" s="460"/>
      <c r="RSS11" s="460"/>
      <c r="RST11" s="460"/>
      <c r="RSU11" s="460"/>
      <c r="RSV11" s="460"/>
      <c r="RSW11" s="460"/>
      <c r="RSX11" s="460"/>
      <c r="RSY11" s="460"/>
      <c r="RSZ11" s="460"/>
      <c r="RTA11" s="460"/>
      <c r="RTB11" s="460"/>
      <c r="RTC11" s="460"/>
      <c r="RTD11" s="460"/>
      <c r="RTE11" s="460"/>
      <c r="RTF11" s="460"/>
      <c r="RTG11" s="460"/>
      <c r="RTH11" s="460"/>
      <c r="RTI11" s="460"/>
      <c r="RTJ11" s="460"/>
      <c r="RTK11" s="460"/>
      <c r="RTL11" s="460"/>
      <c r="RTM11" s="460"/>
      <c r="RTN11" s="460"/>
      <c r="RTO11" s="460"/>
      <c r="RTP11" s="460"/>
      <c r="RTQ11" s="460"/>
      <c r="RTR11" s="460"/>
      <c r="RTS11" s="460"/>
      <c r="RTT11" s="460"/>
      <c r="RTU11" s="460"/>
      <c r="RTV11" s="460"/>
      <c r="RTW11" s="460"/>
      <c r="RTX11" s="460"/>
      <c r="RTY11" s="460"/>
      <c r="RTZ11" s="460"/>
      <c r="RUA11" s="460"/>
      <c r="RUB11" s="460"/>
      <c r="RUC11" s="460"/>
      <c r="RUD11" s="460"/>
      <c r="RUE11" s="460"/>
      <c r="RUF11" s="460"/>
      <c r="RUG11" s="460"/>
      <c r="RUH11" s="460"/>
      <c r="RUI11" s="460"/>
      <c r="RUJ11" s="460"/>
      <c r="RUK11" s="460"/>
      <c r="RUL11" s="460"/>
      <c r="RUM11" s="460"/>
      <c r="RUN11" s="460"/>
      <c r="RUO11" s="460"/>
      <c r="RUP11" s="460"/>
      <c r="RUQ11" s="460"/>
      <c r="RUR11" s="460"/>
      <c r="RUS11" s="460"/>
      <c r="RUT11" s="460"/>
      <c r="RUU11" s="460"/>
      <c r="RUV11" s="460"/>
      <c r="RUW11" s="460"/>
      <c r="RUX11" s="460"/>
      <c r="RUY11" s="460"/>
      <c r="RUZ11" s="460"/>
      <c r="RVA11" s="460"/>
      <c r="RVB11" s="460"/>
      <c r="RVC11" s="460"/>
      <c r="RVD11" s="460"/>
      <c r="RVE11" s="460"/>
      <c r="RVF11" s="460"/>
      <c r="RVG11" s="460"/>
      <c r="RVH11" s="460"/>
      <c r="RVI11" s="460"/>
      <c r="RVJ11" s="460"/>
      <c r="RVK11" s="460"/>
      <c r="RVL11" s="460"/>
      <c r="RVM11" s="460"/>
      <c r="RVN11" s="460"/>
      <c r="RVO11" s="460"/>
      <c r="RVP11" s="460"/>
      <c r="RVQ11" s="460"/>
      <c r="RVR11" s="460"/>
      <c r="RVS11" s="460"/>
      <c r="RVT11" s="460"/>
      <c r="RVU11" s="460"/>
      <c r="RVV11" s="460"/>
      <c r="RVW11" s="460"/>
      <c r="RVX11" s="460"/>
      <c r="RVY11" s="460"/>
      <c r="RVZ11" s="460"/>
      <c r="RWA11" s="460"/>
      <c r="RWB11" s="460"/>
      <c r="RWC11" s="460"/>
      <c r="RWD11" s="460"/>
      <c r="RWE11" s="460"/>
      <c r="RWF11" s="460"/>
      <c r="RWG11" s="460"/>
      <c r="RWH11" s="460"/>
      <c r="RWI11" s="460"/>
      <c r="RWJ11" s="460"/>
      <c r="RWK11" s="460"/>
      <c r="RWL11" s="460"/>
      <c r="RWM11" s="460"/>
      <c r="RWN11" s="460"/>
      <c r="RWO11" s="460"/>
      <c r="RWP11" s="460"/>
      <c r="RWQ11" s="460"/>
      <c r="RWR11" s="460"/>
      <c r="RWS11" s="460"/>
      <c r="RWT11" s="460"/>
      <c r="RWU11" s="460"/>
      <c r="RWV11" s="460"/>
      <c r="RWW11" s="460"/>
      <c r="RWX11" s="460"/>
      <c r="RWY11" s="460"/>
      <c r="RWZ11" s="460"/>
      <c r="RXA11" s="460"/>
      <c r="RXB11" s="460"/>
      <c r="RXC11" s="460"/>
      <c r="RXD11" s="460"/>
      <c r="RXE11" s="460"/>
      <c r="RXF11" s="460"/>
      <c r="RXG11" s="460"/>
      <c r="RXH11" s="460"/>
      <c r="RXI11" s="460"/>
      <c r="RXJ11" s="460"/>
      <c r="RXK11" s="460"/>
      <c r="RXL11" s="460"/>
      <c r="RXM11" s="460"/>
      <c r="RXN11" s="460"/>
      <c r="RXO11" s="460"/>
      <c r="RXP11" s="460"/>
      <c r="RXQ11" s="460"/>
      <c r="RXR11" s="460"/>
      <c r="RXS11" s="460"/>
      <c r="RXT11" s="460"/>
      <c r="RXU11" s="460"/>
      <c r="RXV11" s="460"/>
      <c r="RXW11" s="460"/>
      <c r="RXX11" s="460"/>
      <c r="RXY11" s="460"/>
      <c r="RXZ11" s="460"/>
      <c r="RYA11" s="460"/>
      <c r="RYB11" s="460"/>
      <c r="RYC11" s="460"/>
      <c r="RYD11" s="460"/>
      <c r="RYE11" s="460"/>
      <c r="RYF11" s="460"/>
      <c r="RYG11" s="460"/>
      <c r="RYH11" s="460"/>
      <c r="RYI11" s="460"/>
      <c r="RYJ11" s="460"/>
      <c r="RYK11" s="460"/>
      <c r="RYL11" s="460"/>
      <c r="RYM11" s="460"/>
      <c r="RYN11" s="460"/>
      <c r="RYO11" s="460"/>
      <c r="RYP11" s="460"/>
      <c r="RYQ11" s="460"/>
      <c r="RYR11" s="460"/>
      <c r="RYS11" s="460"/>
      <c r="RYT11" s="460"/>
      <c r="RYU11" s="460"/>
      <c r="RYV11" s="460"/>
      <c r="RYW11" s="460"/>
      <c r="RYX11" s="460"/>
      <c r="RYY11" s="460"/>
      <c r="RYZ11" s="460"/>
      <c r="RZA11" s="460"/>
      <c r="RZB11" s="460"/>
      <c r="RZC11" s="460"/>
      <c r="RZD11" s="460"/>
      <c r="RZE11" s="460"/>
      <c r="RZF11" s="460"/>
      <c r="RZG11" s="460"/>
      <c r="RZH11" s="460"/>
      <c r="RZI11" s="460"/>
      <c r="RZJ11" s="460"/>
      <c r="RZK11" s="460"/>
      <c r="RZL11" s="460"/>
      <c r="RZM11" s="460"/>
      <c r="RZN11" s="460"/>
      <c r="RZO11" s="460"/>
      <c r="RZP11" s="460"/>
      <c r="RZQ11" s="460"/>
      <c r="RZR11" s="460"/>
      <c r="RZS11" s="460"/>
      <c r="RZT11" s="460"/>
      <c r="RZU11" s="460"/>
      <c r="RZV11" s="460"/>
      <c r="RZW11" s="460"/>
      <c r="RZX11" s="460"/>
      <c r="RZY11" s="460"/>
      <c r="RZZ11" s="460"/>
      <c r="SAA11" s="460"/>
      <c r="SAB11" s="460"/>
      <c r="SAC11" s="460"/>
      <c r="SAD11" s="460"/>
      <c r="SAE11" s="460"/>
      <c r="SAF11" s="460"/>
      <c r="SAG11" s="460"/>
      <c r="SAH11" s="460"/>
      <c r="SAI11" s="460"/>
      <c r="SAJ11" s="460"/>
      <c r="SAK11" s="460"/>
      <c r="SAL11" s="460"/>
      <c r="SAM11" s="460"/>
      <c r="SAN11" s="460"/>
      <c r="SAO11" s="460"/>
      <c r="SAP11" s="460"/>
      <c r="SAQ11" s="460"/>
      <c r="SAR11" s="460"/>
      <c r="SAS11" s="460"/>
      <c r="SAT11" s="460"/>
      <c r="SAU11" s="460"/>
      <c r="SAV11" s="460"/>
      <c r="SAW11" s="460"/>
      <c r="SAX11" s="460"/>
      <c r="SAY11" s="460"/>
      <c r="SAZ11" s="460"/>
      <c r="SBA11" s="460"/>
      <c r="SBB11" s="460"/>
      <c r="SBC11" s="460"/>
      <c r="SBD11" s="460"/>
      <c r="SBE11" s="460"/>
      <c r="SBF11" s="460"/>
      <c r="SBG11" s="460"/>
      <c r="SBH11" s="460"/>
      <c r="SBI11" s="460"/>
      <c r="SBJ11" s="460"/>
      <c r="SBK11" s="460"/>
      <c r="SBL11" s="460"/>
      <c r="SBM11" s="460"/>
      <c r="SBN11" s="460"/>
      <c r="SBO11" s="460"/>
      <c r="SBP11" s="460"/>
      <c r="SBQ11" s="460"/>
      <c r="SBR11" s="460"/>
      <c r="SBS11" s="460"/>
      <c r="SBT11" s="460"/>
      <c r="SBU11" s="460"/>
      <c r="SBV11" s="460"/>
      <c r="SBW11" s="460"/>
      <c r="SBX11" s="460"/>
      <c r="SBY11" s="460"/>
      <c r="SBZ11" s="460"/>
      <c r="SCA11" s="460"/>
      <c r="SCB11" s="460"/>
      <c r="SCC11" s="460"/>
      <c r="SCD11" s="460"/>
      <c r="SCE11" s="460"/>
      <c r="SCF11" s="460"/>
      <c r="SCG11" s="460"/>
      <c r="SCH11" s="460"/>
      <c r="SCI11" s="460"/>
      <c r="SCJ11" s="460"/>
      <c r="SCK11" s="460"/>
      <c r="SCL11" s="460"/>
      <c r="SCM11" s="460"/>
      <c r="SCN11" s="460"/>
      <c r="SCO11" s="460"/>
      <c r="SCP11" s="460"/>
      <c r="SCQ11" s="460"/>
      <c r="SCR11" s="460"/>
      <c r="SCS11" s="460"/>
      <c r="SCT11" s="460"/>
      <c r="SCU11" s="460"/>
      <c r="SCV11" s="460"/>
      <c r="SCW11" s="460"/>
      <c r="SCX11" s="460"/>
      <c r="SCY11" s="460"/>
      <c r="SCZ11" s="460"/>
      <c r="SDA11" s="460"/>
      <c r="SDB11" s="460"/>
      <c r="SDC11" s="460"/>
      <c r="SDD11" s="460"/>
      <c r="SDE11" s="460"/>
      <c r="SDF11" s="460"/>
      <c r="SDG11" s="460"/>
      <c r="SDH11" s="460"/>
      <c r="SDI11" s="460"/>
      <c r="SDJ11" s="460"/>
      <c r="SDK11" s="460"/>
      <c r="SDL11" s="460"/>
      <c r="SDM11" s="460"/>
      <c r="SDN11" s="460"/>
      <c r="SDO11" s="460"/>
      <c r="SDP11" s="460"/>
      <c r="SDQ11" s="460"/>
      <c r="SDR11" s="460"/>
      <c r="SDS11" s="460"/>
      <c r="SDT11" s="460"/>
      <c r="SDU11" s="460"/>
      <c r="SDV11" s="460"/>
      <c r="SDW11" s="460"/>
      <c r="SDX11" s="460"/>
      <c r="SDY11" s="460"/>
      <c r="SDZ11" s="460"/>
      <c r="SEA11" s="460"/>
      <c r="SEB11" s="460"/>
      <c r="SEC11" s="460"/>
      <c r="SED11" s="460"/>
      <c r="SEE11" s="460"/>
      <c r="SEF11" s="460"/>
      <c r="SEG11" s="460"/>
      <c r="SEH11" s="460"/>
      <c r="SEI11" s="460"/>
      <c r="SEJ11" s="460"/>
      <c r="SEK11" s="460"/>
      <c r="SEL11" s="460"/>
      <c r="SEM11" s="460"/>
      <c r="SEN11" s="460"/>
      <c r="SEO11" s="460"/>
      <c r="SEP11" s="460"/>
      <c r="SEQ11" s="460"/>
      <c r="SER11" s="460"/>
      <c r="SES11" s="460"/>
      <c r="SET11" s="460"/>
      <c r="SEU11" s="460"/>
      <c r="SEV11" s="460"/>
      <c r="SEW11" s="460"/>
      <c r="SEX11" s="460"/>
      <c r="SEY11" s="460"/>
      <c r="SEZ11" s="460"/>
      <c r="SFA11" s="460"/>
      <c r="SFB11" s="460"/>
      <c r="SFC11" s="460"/>
      <c r="SFD11" s="460"/>
      <c r="SFE11" s="460"/>
      <c r="SFF11" s="460"/>
      <c r="SFG11" s="460"/>
      <c r="SFH11" s="460"/>
      <c r="SFI11" s="460"/>
      <c r="SFJ11" s="460"/>
      <c r="SFK11" s="460"/>
      <c r="SFL11" s="460"/>
      <c r="SFM11" s="460"/>
      <c r="SFN11" s="460"/>
      <c r="SFO11" s="460"/>
      <c r="SFP11" s="460"/>
      <c r="SFQ11" s="460"/>
      <c r="SFR11" s="460"/>
      <c r="SFS11" s="460"/>
      <c r="SFT11" s="460"/>
      <c r="SFU11" s="460"/>
      <c r="SFV11" s="460"/>
      <c r="SFW11" s="460"/>
      <c r="SFX11" s="460"/>
      <c r="SFY11" s="460"/>
      <c r="SFZ11" s="460"/>
      <c r="SGA11" s="460"/>
      <c r="SGB11" s="460"/>
      <c r="SGC11" s="460"/>
      <c r="SGD11" s="460"/>
      <c r="SGE11" s="460"/>
      <c r="SGF11" s="460"/>
      <c r="SGG11" s="460"/>
      <c r="SGH11" s="460"/>
      <c r="SGI11" s="460"/>
      <c r="SGJ11" s="460"/>
      <c r="SGK11" s="460"/>
      <c r="SGL11" s="460"/>
      <c r="SGM11" s="460"/>
      <c r="SGN11" s="460"/>
      <c r="SGO11" s="460"/>
      <c r="SGP11" s="460"/>
      <c r="SGQ11" s="460"/>
      <c r="SGR11" s="460"/>
      <c r="SGS11" s="460"/>
      <c r="SGT11" s="460"/>
      <c r="SGU11" s="460"/>
      <c r="SGV11" s="460"/>
      <c r="SGW11" s="460"/>
      <c r="SGX11" s="460"/>
      <c r="SGY11" s="460"/>
      <c r="SGZ11" s="460"/>
      <c r="SHA11" s="460"/>
      <c r="SHB11" s="460"/>
      <c r="SHC11" s="460"/>
      <c r="SHD11" s="460"/>
      <c r="SHE11" s="460"/>
      <c r="SHF11" s="460"/>
      <c r="SHG11" s="460"/>
      <c r="SHH11" s="460"/>
      <c r="SHI11" s="460"/>
      <c r="SHJ11" s="460"/>
      <c r="SHK11" s="460"/>
      <c r="SHL11" s="460"/>
      <c r="SHM11" s="460"/>
      <c r="SHN11" s="460"/>
      <c r="SHO11" s="460"/>
      <c r="SHP11" s="460"/>
      <c r="SHQ11" s="460"/>
      <c r="SHR11" s="460"/>
      <c r="SHS11" s="460"/>
      <c r="SHT11" s="460"/>
      <c r="SHU11" s="460"/>
      <c r="SHV11" s="460"/>
      <c r="SHW11" s="460"/>
      <c r="SHX11" s="460"/>
      <c r="SHY11" s="460"/>
      <c r="SHZ11" s="460"/>
      <c r="SIA11" s="460"/>
      <c r="SIB11" s="460"/>
      <c r="SIC11" s="460"/>
      <c r="SID11" s="460"/>
      <c r="SIE11" s="460"/>
      <c r="SIF11" s="460"/>
      <c r="SIG11" s="460"/>
      <c r="SIH11" s="460"/>
      <c r="SII11" s="460"/>
      <c r="SIJ11" s="460"/>
      <c r="SIK11" s="460"/>
      <c r="SIL11" s="460"/>
      <c r="SIM11" s="460"/>
      <c r="SIN11" s="460"/>
      <c r="SIO11" s="460"/>
      <c r="SIP11" s="460"/>
      <c r="SIQ11" s="460"/>
      <c r="SIR11" s="460"/>
      <c r="SIS11" s="460"/>
      <c r="SIT11" s="460"/>
      <c r="SIU11" s="460"/>
      <c r="SIV11" s="460"/>
      <c r="SIW11" s="460"/>
      <c r="SIX11" s="460"/>
      <c r="SIY11" s="460"/>
      <c r="SIZ11" s="460"/>
      <c r="SJA11" s="460"/>
      <c r="SJB11" s="460"/>
      <c r="SJC11" s="460"/>
      <c r="SJD11" s="460"/>
      <c r="SJE11" s="460"/>
      <c r="SJF11" s="460"/>
      <c r="SJG11" s="460"/>
      <c r="SJH11" s="460"/>
      <c r="SJI11" s="460"/>
      <c r="SJJ11" s="460"/>
      <c r="SJK11" s="460"/>
      <c r="SJL11" s="460"/>
      <c r="SJM11" s="460"/>
      <c r="SJN11" s="460"/>
      <c r="SJO11" s="460"/>
      <c r="SJP11" s="460"/>
      <c r="SJQ11" s="460"/>
      <c r="SJR11" s="460"/>
      <c r="SJS11" s="460"/>
      <c r="SJT11" s="460"/>
      <c r="SJU11" s="460"/>
      <c r="SJV11" s="460"/>
      <c r="SJW11" s="460"/>
      <c r="SJX11" s="460"/>
      <c r="SJY11" s="460"/>
      <c r="SJZ11" s="460"/>
      <c r="SKA11" s="460"/>
      <c r="SKB11" s="460"/>
      <c r="SKC11" s="460"/>
      <c r="SKD11" s="460"/>
      <c r="SKE11" s="460"/>
      <c r="SKF11" s="460"/>
      <c r="SKG11" s="460"/>
      <c r="SKH11" s="460"/>
      <c r="SKI11" s="460"/>
      <c r="SKJ11" s="460"/>
      <c r="SKK11" s="460"/>
      <c r="SKL11" s="460"/>
      <c r="SKM11" s="460"/>
      <c r="SKN11" s="460"/>
      <c r="SKO11" s="460"/>
      <c r="SKP11" s="460"/>
      <c r="SKQ11" s="460"/>
      <c r="SKR11" s="460"/>
      <c r="SKS11" s="460"/>
      <c r="SKT11" s="460"/>
      <c r="SKU11" s="460"/>
      <c r="SKV11" s="460"/>
      <c r="SKW11" s="460"/>
      <c r="SKX11" s="460"/>
      <c r="SKY11" s="460"/>
      <c r="SKZ11" s="460"/>
      <c r="SLA11" s="460"/>
      <c r="SLB11" s="460"/>
      <c r="SLC11" s="460"/>
      <c r="SLD11" s="460"/>
      <c r="SLE11" s="460"/>
      <c r="SLF11" s="460"/>
      <c r="SLG11" s="460"/>
      <c r="SLH11" s="460"/>
      <c r="SLI11" s="460"/>
      <c r="SLJ11" s="460"/>
      <c r="SLK11" s="460"/>
      <c r="SLL11" s="460"/>
      <c r="SLM11" s="460"/>
      <c r="SLN11" s="460"/>
      <c r="SLO11" s="460"/>
      <c r="SLP11" s="460"/>
      <c r="SLQ11" s="460"/>
      <c r="SLR11" s="460"/>
      <c r="SLS11" s="460"/>
      <c r="SLT11" s="460"/>
      <c r="SLU11" s="460"/>
      <c r="SLV11" s="460"/>
      <c r="SLW11" s="460"/>
      <c r="SLX11" s="460"/>
      <c r="SLY11" s="460"/>
      <c r="SLZ11" s="460"/>
      <c r="SMA11" s="460"/>
      <c r="SMB11" s="460"/>
      <c r="SMC11" s="460"/>
      <c r="SMD11" s="460"/>
      <c r="SME11" s="460"/>
      <c r="SMF11" s="460"/>
      <c r="SMG11" s="460"/>
      <c r="SMH11" s="460"/>
      <c r="SMI11" s="460"/>
      <c r="SMJ11" s="460"/>
      <c r="SMK11" s="460"/>
      <c r="SML11" s="460"/>
      <c r="SMM11" s="460"/>
      <c r="SMN11" s="460"/>
      <c r="SMO11" s="460"/>
      <c r="SMP11" s="460"/>
      <c r="SMQ11" s="460"/>
      <c r="SMR11" s="460"/>
      <c r="SMS11" s="460"/>
      <c r="SMT11" s="460"/>
      <c r="SMU11" s="460"/>
      <c r="SMV11" s="460"/>
      <c r="SMW11" s="460"/>
      <c r="SMX11" s="460"/>
      <c r="SMY11" s="460"/>
      <c r="SMZ11" s="460"/>
      <c r="SNA11" s="460"/>
      <c r="SNB11" s="460"/>
      <c r="SNC11" s="460"/>
      <c r="SND11" s="460"/>
      <c r="SNE11" s="460"/>
      <c r="SNF11" s="460"/>
      <c r="SNG11" s="460"/>
      <c r="SNH11" s="460"/>
      <c r="SNI11" s="460"/>
      <c r="SNJ11" s="460"/>
      <c r="SNK11" s="460"/>
      <c r="SNL11" s="460"/>
      <c r="SNM11" s="460"/>
      <c r="SNN11" s="460"/>
      <c r="SNO11" s="460"/>
      <c r="SNP11" s="460"/>
      <c r="SNQ11" s="460"/>
      <c r="SNR11" s="460"/>
      <c r="SNS11" s="460"/>
      <c r="SNT11" s="460"/>
      <c r="SNU11" s="460"/>
      <c r="SNV11" s="460"/>
      <c r="SNW11" s="460"/>
      <c r="SNX11" s="460"/>
      <c r="SNY11" s="460"/>
      <c r="SNZ11" s="460"/>
      <c r="SOA11" s="460"/>
      <c r="SOB11" s="460"/>
      <c r="SOC11" s="460"/>
      <c r="SOD11" s="460"/>
      <c r="SOE11" s="460"/>
      <c r="SOF11" s="460"/>
      <c r="SOG11" s="460"/>
      <c r="SOH11" s="460"/>
      <c r="SOI11" s="460"/>
      <c r="SOJ11" s="460"/>
      <c r="SOK11" s="460"/>
      <c r="SOL11" s="460"/>
      <c r="SOM11" s="460"/>
      <c r="SON11" s="460"/>
      <c r="SOO11" s="460"/>
      <c r="SOP11" s="460"/>
      <c r="SOQ11" s="460"/>
      <c r="SOR11" s="460"/>
      <c r="SOS11" s="460"/>
      <c r="SOT11" s="460"/>
      <c r="SOU11" s="460"/>
      <c r="SOV11" s="460"/>
      <c r="SOW11" s="460"/>
      <c r="SOX11" s="460"/>
      <c r="SOY11" s="460"/>
      <c r="SOZ11" s="460"/>
      <c r="SPA11" s="460"/>
      <c r="SPB11" s="460"/>
      <c r="SPC11" s="460"/>
      <c r="SPD11" s="460"/>
      <c r="SPE11" s="460"/>
      <c r="SPF11" s="460"/>
      <c r="SPG11" s="460"/>
      <c r="SPH11" s="460"/>
      <c r="SPI11" s="460"/>
      <c r="SPJ11" s="460"/>
      <c r="SPK11" s="460"/>
      <c r="SPL11" s="460"/>
      <c r="SPM11" s="460"/>
      <c r="SPN11" s="460"/>
      <c r="SPO11" s="460"/>
      <c r="SPP11" s="460"/>
      <c r="SPQ11" s="460"/>
      <c r="SPR11" s="460"/>
      <c r="SPS11" s="460"/>
      <c r="SPT11" s="460"/>
      <c r="SPU11" s="460"/>
      <c r="SPV11" s="460"/>
      <c r="SPW11" s="460"/>
      <c r="SPX11" s="460"/>
      <c r="SPY11" s="460"/>
      <c r="SPZ11" s="460"/>
      <c r="SQA11" s="460"/>
      <c r="SQB11" s="460"/>
      <c r="SQC11" s="460"/>
      <c r="SQD11" s="460"/>
      <c r="SQE11" s="460"/>
      <c r="SQF11" s="460"/>
      <c r="SQG11" s="460"/>
      <c r="SQH11" s="460"/>
      <c r="SQI11" s="460"/>
      <c r="SQJ11" s="460"/>
      <c r="SQK11" s="460"/>
      <c r="SQL11" s="460"/>
      <c r="SQM11" s="460"/>
      <c r="SQN11" s="460"/>
      <c r="SQO11" s="460"/>
      <c r="SQP11" s="460"/>
      <c r="SQQ11" s="460"/>
      <c r="SQR11" s="460"/>
      <c r="SQS11" s="460"/>
      <c r="SQT11" s="460"/>
      <c r="SQU11" s="460"/>
      <c r="SQV11" s="460"/>
      <c r="SQW11" s="460"/>
      <c r="SQX11" s="460"/>
      <c r="SQY11" s="460"/>
      <c r="SQZ11" s="460"/>
      <c r="SRA11" s="460"/>
      <c r="SRB11" s="460"/>
      <c r="SRC11" s="460"/>
      <c r="SRD11" s="460"/>
      <c r="SRE11" s="460"/>
      <c r="SRF11" s="460"/>
      <c r="SRG11" s="460"/>
      <c r="SRH11" s="460"/>
      <c r="SRI11" s="460"/>
      <c r="SRJ11" s="460"/>
      <c r="SRK11" s="460"/>
      <c r="SRL11" s="460"/>
      <c r="SRM11" s="460"/>
      <c r="SRN11" s="460"/>
      <c r="SRO11" s="460"/>
      <c r="SRP11" s="460"/>
      <c r="SRQ11" s="460"/>
      <c r="SRR11" s="460"/>
      <c r="SRS11" s="460"/>
      <c r="SRT11" s="460"/>
      <c r="SRU11" s="460"/>
      <c r="SRV11" s="460"/>
      <c r="SRW11" s="460"/>
      <c r="SRX11" s="460"/>
      <c r="SRY11" s="460"/>
      <c r="SRZ11" s="460"/>
      <c r="SSA11" s="460"/>
      <c r="SSB11" s="460"/>
      <c r="SSC11" s="460"/>
      <c r="SSD11" s="460"/>
      <c r="SSE11" s="460"/>
      <c r="SSF11" s="460"/>
      <c r="SSG11" s="460"/>
      <c r="SSH11" s="460"/>
      <c r="SSI11" s="460"/>
      <c r="SSJ11" s="460"/>
      <c r="SSK11" s="460"/>
      <c r="SSL11" s="460"/>
      <c r="SSM11" s="460"/>
      <c r="SSN11" s="460"/>
      <c r="SSO11" s="460"/>
      <c r="SSP11" s="460"/>
      <c r="SSQ11" s="460"/>
      <c r="SSR11" s="460"/>
      <c r="SSS11" s="460"/>
      <c r="SST11" s="460"/>
      <c r="SSU11" s="460"/>
      <c r="SSV11" s="460"/>
      <c r="SSW11" s="460"/>
      <c r="SSX11" s="460"/>
      <c r="SSY11" s="460"/>
      <c r="SSZ11" s="460"/>
      <c r="STA11" s="460"/>
      <c r="STB11" s="460"/>
      <c r="STC11" s="460"/>
      <c r="STD11" s="460"/>
      <c r="STE11" s="460"/>
      <c r="STF11" s="460"/>
      <c r="STG11" s="460"/>
      <c r="STH11" s="460"/>
      <c r="STI11" s="460"/>
      <c r="STJ11" s="460"/>
      <c r="STK11" s="460"/>
      <c r="STL11" s="460"/>
      <c r="STM11" s="460"/>
      <c r="STN11" s="460"/>
      <c r="STO11" s="460"/>
      <c r="STP11" s="460"/>
      <c r="STQ11" s="460"/>
      <c r="STR11" s="460"/>
      <c r="STS11" s="460"/>
      <c r="STT11" s="460"/>
      <c r="STU11" s="460"/>
      <c r="STV11" s="460"/>
      <c r="STW11" s="460"/>
      <c r="STX11" s="460"/>
      <c r="STY11" s="460"/>
      <c r="STZ11" s="460"/>
      <c r="SUA11" s="460"/>
      <c r="SUB11" s="460"/>
      <c r="SUC11" s="460"/>
      <c r="SUD11" s="460"/>
      <c r="SUE11" s="460"/>
      <c r="SUF11" s="460"/>
      <c r="SUG11" s="460"/>
      <c r="SUH11" s="460"/>
      <c r="SUI11" s="460"/>
      <c r="SUJ11" s="460"/>
      <c r="SUK11" s="460"/>
      <c r="SUL11" s="460"/>
      <c r="SUM11" s="460"/>
      <c r="SUN11" s="460"/>
      <c r="SUO11" s="460"/>
      <c r="SUP11" s="460"/>
      <c r="SUQ11" s="460"/>
      <c r="SUR11" s="460"/>
      <c r="SUS11" s="460"/>
      <c r="SUT11" s="460"/>
      <c r="SUU11" s="460"/>
      <c r="SUV11" s="460"/>
      <c r="SUW11" s="460"/>
      <c r="SUX11" s="460"/>
      <c r="SUY11" s="460"/>
      <c r="SUZ11" s="460"/>
      <c r="SVA11" s="460"/>
      <c r="SVB11" s="460"/>
      <c r="SVC11" s="460"/>
      <c r="SVD11" s="460"/>
      <c r="SVE11" s="460"/>
      <c r="SVF11" s="460"/>
      <c r="SVG11" s="460"/>
      <c r="SVH11" s="460"/>
      <c r="SVI11" s="460"/>
      <c r="SVJ11" s="460"/>
      <c r="SVK11" s="460"/>
      <c r="SVL11" s="460"/>
      <c r="SVM11" s="460"/>
      <c r="SVN11" s="460"/>
      <c r="SVO11" s="460"/>
      <c r="SVP11" s="460"/>
      <c r="SVQ11" s="460"/>
      <c r="SVR11" s="460"/>
      <c r="SVS11" s="460"/>
      <c r="SVT11" s="460"/>
      <c r="SVU11" s="460"/>
      <c r="SVV11" s="460"/>
      <c r="SVW11" s="460"/>
      <c r="SVX11" s="460"/>
      <c r="SVY11" s="460"/>
      <c r="SVZ11" s="460"/>
      <c r="SWA11" s="460"/>
      <c r="SWB11" s="460"/>
      <c r="SWC11" s="460"/>
      <c r="SWD11" s="460"/>
      <c r="SWE11" s="460"/>
      <c r="SWF11" s="460"/>
      <c r="SWG11" s="460"/>
      <c r="SWH11" s="460"/>
      <c r="SWI11" s="460"/>
      <c r="SWJ11" s="460"/>
      <c r="SWK11" s="460"/>
      <c r="SWL11" s="460"/>
      <c r="SWM11" s="460"/>
      <c r="SWN11" s="460"/>
      <c r="SWO11" s="460"/>
      <c r="SWP11" s="460"/>
      <c r="SWQ11" s="460"/>
      <c r="SWR11" s="460"/>
      <c r="SWS11" s="460"/>
      <c r="SWT11" s="460"/>
      <c r="SWU11" s="460"/>
      <c r="SWV11" s="460"/>
      <c r="SWW11" s="460"/>
      <c r="SWX11" s="460"/>
      <c r="SWY11" s="460"/>
      <c r="SWZ11" s="460"/>
      <c r="SXA11" s="460"/>
      <c r="SXB11" s="460"/>
      <c r="SXC11" s="460"/>
      <c r="SXD11" s="460"/>
      <c r="SXE11" s="460"/>
      <c r="SXF11" s="460"/>
      <c r="SXG11" s="460"/>
      <c r="SXH11" s="460"/>
      <c r="SXI11" s="460"/>
      <c r="SXJ11" s="460"/>
      <c r="SXK11" s="460"/>
      <c r="SXL11" s="460"/>
      <c r="SXM11" s="460"/>
      <c r="SXN11" s="460"/>
      <c r="SXO11" s="460"/>
      <c r="SXP11" s="460"/>
      <c r="SXQ11" s="460"/>
      <c r="SXR11" s="460"/>
      <c r="SXS11" s="460"/>
      <c r="SXT11" s="460"/>
      <c r="SXU11" s="460"/>
      <c r="SXV11" s="460"/>
      <c r="SXW11" s="460"/>
      <c r="SXX11" s="460"/>
      <c r="SXY11" s="460"/>
      <c r="SXZ11" s="460"/>
      <c r="SYA11" s="460"/>
      <c r="SYB11" s="460"/>
      <c r="SYC11" s="460"/>
      <c r="SYD11" s="460"/>
      <c r="SYE11" s="460"/>
      <c r="SYF11" s="460"/>
      <c r="SYG11" s="460"/>
      <c r="SYH11" s="460"/>
      <c r="SYI11" s="460"/>
      <c r="SYJ11" s="460"/>
      <c r="SYK11" s="460"/>
      <c r="SYL11" s="460"/>
      <c r="SYM11" s="460"/>
      <c r="SYN11" s="460"/>
      <c r="SYO11" s="460"/>
      <c r="SYP11" s="460"/>
      <c r="SYQ11" s="460"/>
      <c r="SYR11" s="460"/>
      <c r="SYS11" s="460"/>
      <c r="SYT11" s="460"/>
      <c r="SYU11" s="460"/>
      <c r="SYV11" s="460"/>
      <c r="SYW11" s="460"/>
      <c r="SYX11" s="460"/>
      <c r="SYY11" s="460"/>
      <c r="SYZ11" s="460"/>
      <c r="SZA11" s="460"/>
      <c r="SZB11" s="460"/>
      <c r="SZC11" s="460"/>
      <c r="SZD11" s="460"/>
      <c r="SZE11" s="460"/>
      <c r="SZF11" s="460"/>
      <c r="SZG11" s="460"/>
      <c r="SZH11" s="460"/>
      <c r="SZI11" s="460"/>
      <c r="SZJ11" s="460"/>
      <c r="SZK11" s="460"/>
      <c r="SZL11" s="460"/>
      <c r="SZM11" s="460"/>
      <c r="SZN11" s="460"/>
      <c r="SZO11" s="460"/>
      <c r="SZP11" s="460"/>
      <c r="SZQ11" s="460"/>
      <c r="SZR11" s="460"/>
      <c r="SZS11" s="460"/>
      <c r="SZT11" s="460"/>
      <c r="SZU11" s="460"/>
      <c r="SZV11" s="460"/>
      <c r="SZW11" s="460"/>
      <c r="SZX11" s="460"/>
      <c r="SZY11" s="460"/>
      <c r="SZZ11" s="460"/>
      <c r="TAA11" s="460"/>
      <c r="TAB11" s="460"/>
      <c r="TAC11" s="460"/>
      <c r="TAD11" s="460"/>
      <c r="TAE11" s="460"/>
      <c r="TAF11" s="460"/>
      <c r="TAG11" s="460"/>
      <c r="TAH11" s="460"/>
      <c r="TAI11" s="460"/>
      <c r="TAJ11" s="460"/>
      <c r="TAK11" s="460"/>
      <c r="TAL11" s="460"/>
      <c r="TAM11" s="460"/>
      <c r="TAN11" s="460"/>
      <c r="TAO11" s="460"/>
      <c r="TAP11" s="460"/>
      <c r="TAQ11" s="460"/>
      <c r="TAR11" s="460"/>
      <c r="TAS11" s="460"/>
      <c r="TAT11" s="460"/>
      <c r="TAU11" s="460"/>
      <c r="TAV11" s="460"/>
      <c r="TAW11" s="460"/>
      <c r="TAX11" s="460"/>
      <c r="TAY11" s="460"/>
      <c r="TAZ11" s="460"/>
      <c r="TBA11" s="460"/>
      <c r="TBB11" s="460"/>
      <c r="TBC11" s="460"/>
      <c r="TBD11" s="460"/>
      <c r="TBE11" s="460"/>
      <c r="TBF11" s="460"/>
      <c r="TBG11" s="460"/>
      <c r="TBH11" s="460"/>
      <c r="TBI11" s="460"/>
      <c r="TBJ11" s="460"/>
      <c r="TBK11" s="460"/>
      <c r="TBL11" s="460"/>
      <c r="TBM11" s="460"/>
      <c r="TBN11" s="460"/>
      <c r="TBO11" s="460"/>
      <c r="TBP11" s="460"/>
      <c r="TBQ11" s="460"/>
      <c r="TBR11" s="460"/>
      <c r="TBS11" s="460"/>
      <c r="TBT11" s="460"/>
      <c r="TBU11" s="460"/>
      <c r="TBV11" s="460"/>
      <c r="TBW11" s="460"/>
      <c r="TBX11" s="460"/>
      <c r="TBY11" s="460"/>
      <c r="TBZ11" s="460"/>
      <c r="TCA11" s="460"/>
      <c r="TCB11" s="460"/>
      <c r="TCC11" s="460"/>
      <c r="TCD11" s="460"/>
      <c r="TCE11" s="460"/>
      <c r="TCF11" s="460"/>
      <c r="TCG11" s="460"/>
      <c r="TCH11" s="460"/>
      <c r="TCI11" s="460"/>
      <c r="TCJ11" s="460"/>
      <c r="TCK11" s="460"/>
      <c r="TCL11" s="460"/>
      <c r="TCM11" s="460"/>
      <c r="TCN11" s="460"/>
      <c r="TCO11" s="460"/>
      <c r="TCP11" s="460"/>
      <c r="TCQ11" s="460"/>
      <c r="TCR11" s="460"/>
      <c r="TCS11" s="460"/>
      <c r="TCT11" s="460"/>
      <c r="TCU11" s="460"/>
      <c r="TCV11" s="460"/>
      <c r="TCW11" s="460"/>
      <c r="TCX11" s="460"/>
      <c r="TCY11" s="460"/>
      <c r="TCZ11" s="460"/>
      <c r="TDA11" s="460"/>
      <c r="TDB11" s="460"/>
      <c r="TDC11" s="460"/>
      <c r="TDD11" s="460"/>
      <c r="TDE11" s="460"/>
      <c r="TDF11" s="460"/>
      <c r="TDG11" s="460"/>
      <c r="TDH11" s="460"/>
      <c r="TDI11" s="460"/>
      <c r="TDJ11" s="460"/>
      <c r="TDK11" s="460"/>
      <c r="TDL11" s="460"/>
      <c r="TDM11" s="460"/>
      <c r="TDN11" s="460"/>
      <c r="TDO11" s="460"/>
      <c r="TDP11" s="460"/>
      <c r="TDQ11" s="460"/>
      <c r="TDR11" s="460"/>
      <c r="TDS11" s="460"/>
      <c r="TDT11" s="460"/>
      <c r="TDU11" s="460"/>
      <c r="TDV11" s="460"/>
      <c r="TDW11" s="460"/>
      <c r="TDX11" s="460"/>
      <c r="TDY11" s="460"/>
      <c r="TDZ11" s="460"/>
      <c r="TEA11" s="460"/>
      <c r="TEB11" s="460"/>
      <c r="TEC11" s="460"/>
      <c r="TED11" s="460"/>
      <c r="TEE11" s="460"/>
      <c r="TEF11" s="460"/>
      <c r="TEG11" s="460"/>
      <c r="TEH11" s="460"/>
      <c r="TEI11" s="460"/>
      <c r="TEJ11" s="460"/>
      <c r="TEK11" s="460"/>
      <c r="TEL11" s="460"/>
      <c r="TEM11" s="460"/>
      <c r="TEN11" s="460"/>
      <c r="TEO11" s="460"/>
      <c r="TEP11" s="460"/>
      <c r="TEQ11" s="460"/>
      <c r="TER11" s="460"/>
      <c r="TES11" s="460"/>
      <c r="TET11" s="460"/>
      <c r="TEU11" s="460"/>
      <c r="TEV11" s="460"/>
      <c r="TEW11" s="460"/>
      <c r="TEX11" s="460"/>
      <c r="TEY11" s="460"/>
      <c r="TEZ11" s="460"/>
      <c r="TFA11" s="460"/>
      <c r="TFB11" s="460"/>
      <c r="TFC11" s="460"/>
      <c r="TFD11" s="460"/>
      <c r="TFE11" s="460"/>
      <c r="TFF11" s="460"/>
      <c r="TFG11" s="460"/>
      <c r="TFH11" s="460"/>
      <c r="TFI11" s="460"/>
      <c r="TFJ11" s="460"/>
      <c r="TFK11" s="460"/>
      <c r="TFL11" s="460"/>
      <c r="TFM11" s="460"/>
      <c r="TFN11" s="460"/>
      <c r="TFO11" s="460"/>
      <c r="TFP11" s="460"/>
      <c r="TFQ11" s="460"/>
      <c r="TFR11" s="460"/>
      <c r="TFS11" s="460"/>
      <c r="TFT11" s="460"/>
      <c r="TFU11" s="460"/>
      <c r="TFV11" s="460"/>
      <c r="TFW11" s="460"/>
      <c r="TFX11" s="460"/>
      <c r="TFY11" s="460"/>
      <c r="TFZ11" s="460"/>
      <c r="TGA11" s="460"/>
      <c r="TGB11" s="460"/>
      <c r="TGC11" s="460"/>
      <c r="TGD11" s="460"/>
      <c r="TGE11" s="460"/>
      <c r="TGF11" s="460"/>
      <c r="TGG11" s="460"/>
      <c r="TGH11" s="460"/>
      <c r="TGI11" s="460"/>
      <c r="TGJ11" s="460"/>
      <c r="TGK11" s="460"/>
      <c r="TGL11" s="460"/>
      <c r="TGM11" s="460"/>
      <c r="TGN11" s="460"/>
      <c r="TGO11" s="460"/>
      <c r="TGP11" s="460"/>
      <c r="TGQ11" s="460"/>
      <c r="TGR11" s="460"/>
      <c r="TGS11" s="460"/>
      <c r="TGT11" s="460"/>
      <c r="TGU11" s="460"/>
      <c r="TGV11" s="460"/>
      <c r="TGW11" s="460"/>
      <c r="TGX11" s="460"/>
      <c r="TGY11" s="460"/>
      <c r="TGZ11" s="460"/>
      <c r="THA11" s="460"/>
      <c r="THB11" s="460"/>
      <c r="THC11" s="460"/>
      <c r="THD11" s="460"/>
      <c r="THE11" s="460"/>
      <c r="THF11" s="460"/>
      <c r="THG11" s="460"/>
      <c r="THH11" s="460"/>
      <c r="THI11" s="460"/>
      <c r="THJ11" s="460"/>
      <c r="THK11" s="460"/>
      <c r="THL11" s="460"/>
      <c r="THM11" s="460"/>
      <c r="THN11" s="460"/>
      <c r="THO11" s="460"/>
      <c r="THP11" s="460"/>
      <c r="THQ11" s="460"/>
      <c r="THR11" s="460"/>
      <c r="THS11" s="460"/>
      <c r="THT11" s="460"/>
      <c r="THU11" s="460"/>
      <c r="THV11" s="460"/>
      <c r="THW11" s="460"/>
      <c r="THX11" s="460"/>
      <c r="THY11" s="460"/>
      <c r="THZ11" s="460"/>
      <c r="TIA11" s="460"/>
      <c r="TIB11" s="460"/>
      <c r="TIC11" s="460"/>
      <c r="TID11" s="460"/>
      <c r="TIE11" s="460"/>
      <c r="TIF11" s="460"/>
      <c r="TIG11" s="460"/>
      <c r="TIH11" s="460"/>
      <c r="TII11" s="460"/>
      <c r="TIJ11" s="460"/>
      <c r="TIK11" s="460"/>
      <c r="TIL11" s="460"/>
      <c r="TIM11" s="460"/>
      <c r="TIN11" s="460"/>
      <c r="TIO11" s="460"/>
      <c r="TIP11" s="460"/>
      <c r="TIQ11" s="460"/>
      <c r="TIR11" s="460"/>
      <c r="TIS11" s="460"/>
      <c r="TIT11" s="460"/>
      <c r="TIU11" s="460"/>
      <c r="TIV11" s="460"/>
      <c r="TIW11" s="460"/>
      <c r="TIX11" s="460"/>
      <c r="TIY11" s="460"/>
      <c r="TIZ11" s="460"/>
      <c r="TJA11" s="460"/>
      <c r="TJB11" s="460"/>
      <c r="TJC11" s="460"/>
      <c r="TJD11" s="460"/>
      <c r="TJE11" s="460"/>
      <c r="TJF11" s="460"/>
      <c r="TJG11" s="460"/>
      <c r="TJH11" s="460"/>
      <c r="TJI11" s="460"/>
      <c r="TJJ11" s="460"/>
      <c r="TJK11" s="460"/>
      <c r="TJL11" s="460"/>
      <c r="TJM11" s="460"/>
      <c r="TJN11" s="460"/>
      <c r="TJO11" s="460"/>
      <c r="TJP11" s="460"/>
      <c r="TJQ11" s="460"/>
      <c r="TJR11" s="460"/>
      <c r="TJS11" s="460"/>
      <c r="TJT11" s="460"/>
      <c r="TJU11" s="460"/>
      <c r="TJV11" s="460"/>
      <c r="TJW11" s="460"/>
      <c r="TJX11" s="460"/>
      <c r="TJY11" s="460"/>
      <c r="TJZ11" s="460"/>
      <c r="TKA11" s="460"/>
      <c r="TKB11" s="460"/>
      <c r="TKC11" s="460"/>
      <c r="TKD11" s="460"/>
      <c r="TKE11" s="460"/>
      <c r="TKF11" s="460"/>
      <c r="TKG11" s="460"/>
      <c r="TKH11" s="460"/>
      <c r="TKI11" s="460"/>
      <c r="TKJ11" s="460"/>
      <c r="TKK11" s="460"/>
      <c r="TKL11" s="460"/>
      <c r="TKM11" s="460"/>
      <c r="TKN11" s="460"/>
      <c r="TKO11" s="460"/>
      <c r="TKP11" s="460"/>
      <c r="TKQ11" s="460"/>
      <c r="TKR11" s="460"/>
      <c r="TKS11" s="460"/>
      <c r="TKT11" s="460"/>
      <c r="TKU11" s="460"/>
      <c r="TKV11" s="460"/>
      <c r="TKW11" s="460"/>
      <c r="TKX11" s="460"/>
      <c r="TKY11" s="460"/>
      <c r="TKZ11" s="460"/>
      <c r="TLA11" s="460"/>
      <c r="TLB11" s="460"/>
      <c r="TLC11" s="460"/>
      <c r="TLD11" s="460"/>
      <c r="TLE11" s="460"/>
      <c r="TLF11" s="460"/>
      <c r="TLG11" s="460"/>
      <c r="TLH11" s="460"/>
      <c r="TLI11" s="460"/>
      <c r="TLJ11" s="460"/>
      <c r="TLK11" s="460"/>
      <c r="TLL11" s="460"/>
      <c r="TLM11" s="460"/>
      <c r="TLN11" s="460"/>
      <c r="TLO11" s="460"/>
      <c r="TLP11" s="460"/>
      <c r="TLQ11" s="460"/>
      <c r="TLR11" s="460"/>
      <c r="TLS11" s="460"/>
      <c r="TLT11" s="460"/>
      <c r="TLU11" s="460"/>
      <c r="TLV11" s="460"/>
      <c r="TLW11" s="460"/>
      <c r="TLX11" s="460"/>
      <c r="TLY11" s="460"/>
      <c r="TLZ11" s="460"/>
      <c r="TMA11" s="460"/>
      <c r="TMB11" s="460"/>
      <c r="TMC11" s="460"/>
      <c r="TMD11" s="460"/>
      <c r="TME11" s="460"/>
      <c r="TMF11" s="460"/>
      <c r="TMG11" s="460"/>
      <c r="TMH11" s="460"/>
      <c r="TMI11" s="460"/>
      <c r="TMJ11" s="460"/>
      <c r="TMK11" s="460"/>
      <c r="TML11" s="460"/>
      <c r="TMM11" s="460"/>
      <c r="TMN11" s="460"/>
      <c r="TMO11" s="460"/>
      <c r="TMP11" s="460"/>
      <c r="TMQ11" s="460"/>
      <c r="TMR11" s="460"/>
      <c r="TMS11" s="460"/>
      <c r="TMT11" s="460"/>
      <c r="TMU11" s="460"/>
      <c r="TMV11" s="460"/>
      <c r="TMW11" s="460"/>
      <c r="TMX11" s="460"/>
      <c r="TMY11" s="460"/>
      <c r="TMZ11" s="460"/>
      <c r="TNA11" s="460"/>
      <c r="TNB11" s="460"/>
      <c r="TNC11" s="460"/>
      <c r="TND11" s="460"/>
      <c r="TNE11" s="460"/>
      <c r="TNF11" s="460"/>
      <c r="TNG11" s="460"/>
      <c r="TNH11" s="460"/>
      <c r="TNI11" s="460"/>
      <c r="TNJ11" s="460"/>
      <c r="TNK11" s="460"/>
      <c r="TNL11" s="460"/>
      <c r="TNM11" s="460"/>
      <c r="TNN11" s="460"/>
      <c r="TNO11" s="460"/>
      <c r="TNP11" s="460"/>
      <c r="TNQ11" s="460"/>
      <c r="TNR11" s="460"/>
      <c r="TNS11" s="460"/>
      <c r="TNT11" s="460"/>
      <c r="TNU11" s="460"/>
      <c r="TNV11" s="460"/>
      <c r="TNW11" s="460"/>
      <c r="TNX11" s="460"/>
      <c r="TNY11" s="460"/>
      <c r="TNZ11" s="460"/>
      <c r="TOA11" s="460"/>
      <c r="TOB11" s="460"/>
      <c r="TOC11" s="460"/>
      <c r="TOD11" s="460"/>
      <c r="TOE11" s="460"/>
      <c r="TOF11" s="460"/>
      <c r="TOG11" s="460"/>
      <c r="TOH11" s="460"/>
      <c r="TOI11" s="460"/>
      <c r="TOJ11" s="460"/>
      <c r="TOK11" s="460"/>
      <c r="TOL11" s="460"/>
      <c r="TOM11" s="460"/>
      <c r="TON11" s="460"/>
      <c r="TOO11" s="460"/>
      <c r="TOP11" s="460"/>
      <c r="TOQ11" s="460"/>
      <c r="TOR11" s="460"/>
      <c r="TOS11" s="460"/>
      <c r="TOT11" s="460"/>
      <c r="TOU11" s="460"/>
      <c r="TOV11" s="460"/>
      <c r="TOW11" s="460"/>
      <c r="TOX11" s="460"/>
      <c r="TOY11" s="460"/>
      <c r="TOZ11" s="460"/>
      <c r="TPA11" s="460"/>
      <c r="TPB11" s="460"/>
      <c r="TPC11" s="460"/>
      <c r="TPD11" s="460"/>
      <c r="TPE11" s="460"/>
      <c r="TPF11" s="460"/>
      <c r="TPG11" s="460"/>
      <c r="TPH11" s="460"/>
      <c r="TPI11" s="460"/>
      <c r="TPJ11" s="460"/>
      <c r="TPK11" s="460"/>
      <c r="TPL11" s="460"/>
      <c r="TPM11" s="460"/>
      <c r="TPN11" s="460"/>
      <c r="TPO11" s="460"/>
      <c r="TPP11" s="460"/>
      <c r="TPQ11" s="460"/>
      <c r="TPR11" s="460"/>
      <c r="TPS11" s="460"/>
      <c r="TPT11" s="460"/>
      <c r="TPU11" s="460"/>
      <c r="TPV11" s="460"/>
      <c r="TPW11" s="460"/>
      <c r="TPX11" s="460"/>
      <c r="TPY11" s="460"/>
      <c r="TPZ11" s="460"/>
      <c r="TQA11" s="460"/>
      <c r="TQB11" s="460"/>
      <c r="TQC11" s="460"/>
      <c r="TQD11" s="460"/>
      <c r="TQE11" s="460"/>
      <c r="TQF11" s="460"/>
      <c r="TQG11" s="460"/>
      <c r="TQH11" s="460"/>
      <c r="TQI11" s="460"/>
      <c r="TQJ11" s="460"/>
      <c r="TQK11" s="460"/>
      <c r="TQL11" s="460"/>
      <c r="TQM11" s="460"/>
      <c r="TQN11" s="460"/>
      <c r="TQO11" s="460"/>
      <c r="TQP11" s="460"/>
      <c r="TQQ11" s="460"/>
      <c r="TQR11" s="460"/>
      <c r="TQS11" s="460"/>
      <c r="TQT11" s="460"/>
      <c r="TQU11" s="460"/>
      <c r="TQV11" s="460"/>
      <c r="TQW11" s="460"/>
      <c r="TQX11" s="460"/>
      <c r="TQY11" s="460"/>
      <c r="TQZ11" s="460"/>
      <c r="TRA11" s="460"/>
      <c r="TRB11" s="460"/>
      <c r="TRC11" s="460"/>
      <c r="TRD11" s="460"/>
      <c r="TRE11" s="460"/>
      <c r="TRF11" s="460"/>
      <c r="TRG11" s="460"/>
      <c r="TRH11" s="460"/>
      <c r="TRI11" s="460"/>
      <c r="TRJ11" s="460"/>
      <c r="TRK11" s="460"/>
      <c r="TRL11" s="460"/>
      <c r="TRM11" s="460"/>
      <c r="TRN11" s="460"/>
      <c r="TRO11" s="460"/>
      <c r="TRP11" s="460"/>
      <c r="TRQ11" s="460"/>
      <c r="TRR11" s="460"/>
      <c r="TRS11" s="460"/>
      <c r="TRT11" s="460"/>
      <c r="TRU11" s="460"/>
      <c r="TRV11" s="460"/>
      <c r="TRW11" s="460"/>
      <c r="TRX11" s="460"/>
      <c r="TRY11" s="460"/>
      <c r="TRZ11" s="460"/>
      <c r="TSA11" s="460"/>
      <c r="TSB11" s="460"/>
      <c r="TSC11" s="460"/>
      <c r="TSD11" s="460"/>
      <c r="TSE11" s="460"/>
      <c r="TSF11" s="460"/>
      <c r="TSG11" s="460"/>
      <c r="TSH11" s="460"/>
      <c r="TSI11" s="460"/>
      <c r="TSJ11" s="460"/>
      <c r="TSK11" s="460"/>
      <c r="TSL11" s="460"/>
      <c r="TSM11" s="460"/>
      <c r="TSN11" s="460"/>
      <c r="TSO11" s="460"/>
      <c r="TSP11" s="460"/>
      <c r="TSQ11" s="460"/>
      <c r="TSR11" s="460"/>
      <c r="TSS11" s="460"/>
      <c r="TST11" s="460"/>
      <c r="TSU11" s="460"/>
      <c r="TSV11" s="460"/>
      <c r="TSW11" s="460"/>
      <c r="TSX11" s="460"/>
      <c r="TSY11" s="460"/>
      <c r="TSZ11" s="460"/>
      <c r="TTA11" s="460"/>
      <c r="TTB11" s="460"/>
      <c r="TTC11" s="460"/>
      <c r="TTD11" s="460"/>
      <c r="TTE11" s="460"/>
      <c r="TTF11" s="460"/>
      <c r="TTG11" s="460"/>
      <c r="TTH11" s="460"/>
      <c r="TTI11" s="460"/>
      <c r="TTJ11" s="460"/>
      <c r="TTK11" s="460"/>
      <c r="TTL11" s="460"/>
      <c r="TTM11" s="460"/>
      <c r="TTN11" s="460"/>
      <c r="TTO11" s="460"/>
      <c r="TTP11" s="460"/>
      <c r="TTQ11" s="460"/>
      <c r="TTR11" s="460"/>
      <c r="TTS11" s="460"/>
      <c r="TTT11" s="460"/>
      <c r="TTU11" s="460"/>
      <c r="TTV11" s="460"/>
      <c r="TTW11" s="460"/>
      <c r="TTX11" s="460"/>
      <c r="TTY11" s="460"/>
      <c r="TTZ11" s="460"/>
      <c r="TUA11" s="460"/>
      <c r="TUB11" s="460"/>
      <c r="TUC11" s="460"/>
      <c r="TUD11" s="460"/>
      <c r="TUE11" s="460"/>
      <c r="TUF11" s="460"/>
      <c r="TUG11" s="460"/>
      <c r="TUH11" s="460"/>
      <c r="TUI11" s="460"/>
      <c r="TUJ11" s="460"/>
      <c r="TUK11" s="460"/>
      <c r="TUL11" s="460"/>
      <c r="TUM11" s="460"/>
      <c r="TUN11" s="460"/>
      <c r="TUO11" s="460"/>
      <c r="TUP11" s="460"/>
      <c r="TUQ11" s="460"/>
      <c r="TUR11" s="460"/>
      <c r="TUS11" s="460"/>
      <c r="TUT11" s="460"/>
      <c r="TUU11" s="460"/>
      <c r="TUV11" s="460"/>
      <c r="TUW11" s="460"/>
      <c r="TUX11" s="460"/>
      <c r="TUY11" s="460"/>
      <c r="TUZ11" s="460"/>
      <c r="TVA11" s="460"/>
      <c r="TVB11" s="460"/>
      <c r="TVC11" s="460"/>
      <c r="TVD11" s="460"/>
      <c r="TVE11" s="460"/>
      <c r="TVF11" s="460"/>
      <c r="TVG11" s="460"/>
      <c r="TVH11" s="460"/>
      <c r="TVI11" s="460"/>
      <c r="TVJ11" s="460"/>
      <c r="TVK11" s="460"/>
      <c r="TVL11" s="460"/>
      <c r="TVM11" s="460"/>
      <c r="TVN11" s="460"/>
      <c r="TVO11" s="460"/>
      <c r="TVP11" s="460"/>
      <c r="TVQ11" s="460"/>
      <c r="TVR11" s="460"/>
      <c r="TVS11" s="460"/>
      <c r="TVT11" s="460"/>
      <c r="TVU11" s="460"/>
      <c r="TVV11" s="460"/>
      <c r="TVW11" s="460"/>
      <c r="TVX11" s="460"/>
      <c r="TVY11" s="460"/>
      <c r="TVZ11" s="460"/>
      <c r="TWA11" s="460"/>
      <c r="TWB11" s="460"/>
      <c r="TWC11" s="460"/>
      <c r="TWD11" s="460"/>
      <c r="TWE11" s="460"/>
      <c r="TWF11" s="460"/>
      <c r="TWG11" s="460"/>
      <c r="TWH11" s="460"/>
      <c r="TWI11" s="460"/>
      <c r="TWJ11" s="460"/>
      <c r="TWK11" s="460"/>
      <c r="TWL11" s="460"/>
      <c r="TWM11" s="460"/>
      <c r="TWN11" s="460"/>
      <c r="TWO11" s="460"/>
      <c r="TWP11" s="460"/>
      <c r="TWQ11" s="460"/>
      <c r="TWR11" s="460"/>
      <c r="TWS11" s="460"/>
      <c r="TWT11" s="460"/>
      <c r="TWU11" s="460"/>
      <c r="TWV11" s="460"/>
      <c r="TWW11" s="460"/>
      <c r="TWX11" s="460"/>
      <c r="TWY11" s="460"/>
      <c r="TWZ11" s="460"/>
      <c r="TXA11" s="460"/>
      <c r="TXB11" s="460"/>
      <c r="TXC11" s="460"/>
      <c r="TXD11" s="460"/>
      <c r="TXE11" s="460"/>
      <c r="TXF11" s="460"/>
      <c r="TXG11" s="460"/>
      <c r="TXH11" s="460"/>
      <c r="TXI11" s="460"/>
      <c r="TXJ11" s="460"/>
      <c r="TXK11" s="460"/>
      <c r="TXL11" s="460"/>
      <c r="TXM11" s="460"/>
      <c r="TXN11" s="460"/>
      <c r="TXO11" s="460"/>
      <c r="TXP11" s="460"/>
      <c r="TXQ11" s="460"/>
      <c r="TXR11" s="460"/>
      <c r="TXS11" s="460"/>
      <c r="TXT11" s="460"/>
      <c r="TXU11" s="460"/>
      <c r="TXV11" s="460"/>
      <c r="TXW11" s="460"/>
      <c r="TXX11" s="460"/>
      <c r="TXY11" s="460"/>
      <c r="TXZ11" s="460"/>
      <c r="TYA11" s="460"/>
      <c r="TYB11" s="460"/>
      <c r="TYC11" s="460"/>
      <c r="TYD11" s="460"/>
      <c r="TYE11" s="460"/>
      <c r="TYF11" s="460"/>
      <c r="TYG11" s="460"/>
      <c r="TYH11" s="460"/>
      <c r="TYI11" s="460"/>
      <c r="TYJ11" s="460"/>
      <c r="TYK11" s="460"/>
      <c r="TYL11" s="460"/>
      <c r="TYM11" s="460"/>
      <c r="TYN11" s="460"/>
      <c r="TYO11" s="460"/>
      <c r="TYP11" s="460"/>
      <c r="TYQ11" s="460"/>
      <c r="TYR11" s="460"/>
      <c r="TYS11" s="460"/>
      <c r="TYT11" s="460"/>
      <c r="TYU11" s="460"/>
      <c r="TYV11" s="460"/>
      <c r="TYW11" s="460"/>
      <c r="TYX11" s="460"/>
      <c r="TYY11" s="460"/>
      <c r="TYZ11" s="460"/>
      <c r="TZA11" s="460"/>
      <c r="TZB11" s="460"/>
      <c r="TZC11" s="460"/>
      <c r="TZD11" s="460"/>
      <c r="TZE11" s="460"/>
      <c r="TZF11" s="460"/>
      <c r="TZG11" s="460"/>
      <c r="TZH11" s="460"/>
      <c r="TZI11" s="460"/>
      <c r="TZJ11" s="460"/>
      <c r="TZK11" s="460"/>
      <c r="TZL11" s="460"/>
      <c r="TZM11" s="460"/>
      <c r="TZN11" s="460"/>
      <c r="TZO11" s="460"/>
      <c r="TZP11" s="460"/>
      <c r="TZQ11" s="460"/>
      <c r="TZR11" s="460"/>
      <c r="TZS11" s="460"/>
      <c r="TZT11" s="460"/>
      <c r="TZU11" s="460"/>
      <c r="TZV11" s="460"/>
      <c r="TZW11" s="460"/>
      <c r="TZX11" s="460"/>
      <c r="TZY11" s="460"/>
      <c r="TZZ11" s="460"/>
      <c r="UAA11" s="460"/>
      <c r="UAB11" s="460"/>
      <c r="UAC11" s="460"/>
      <c r="UAD11" s="460"/>
      <c r="UAE11" s="460"/>
      <c r="UAF11" s="460"/>
      <c r="UAG11" s="460"/>
      <c r="UAH11" s="460"/>
      <c r="UAI11" s="460"/>
      <c r="UAJ11" s="460"/>
      <c r="UAK11" s="460"/>
      <c r="UAL11" s="460"/>
      <c r="UAM11" s="460"/>
      <c r="UAN11" s="460"/>
      <c r="UAO11" s="460"/>
      <c r="UAP11" s="460"/>
      <c r="UAQ11" s="460"/>
      <c r="UAR11" s="460"/>
      <c r="UAS11" s="460"/>
      <c r="UAT11" s="460"/>
      <c r="UAU11" s="460"/>
      <c r="UAV11" s="460"/>
      <c r="UAW11" s="460"/>
      <c r="UAX11" s="460"/>
      <c r="UAY11" s="460"/>
      <c r="UAZ11" s="460"/>
      <c r="UBA11" s="460"/>
      <c r="UBB11" s="460"/>
      <c r="UBC11" s="460"/>
      <c r="UBD11" s="460"/>
      <c r="UBE11" s="460"/>
      <c r="UBF11" s="460"/>
      <c r="UBG11" s="460"/>
      <c r="UBH11" s="460"/>
      <c r="UBI11" s="460"/>
      <c r="UBJ11" s="460"/>
      <c r="UBK11" s="460"/>
      <c r="UBL11" s="460"/>
      <c r="UBM11" s="460"/>
      <c r="UBN11" s="460"/>
      <c r="UBO11" s="460"/>
      <c r="UBP11" s="460"/>
      <c r="UBQ11" s="460"/>
      <c r="UBR11" s="460"/>
      <c r="UBS11" s="460"/>
      <c r="UBT11" s="460"/>
      <c r="UBU11" s="460"/>
      <c r="UBV11" s="460"/>
      <c r="UBW11" s="460"/>
      <c r="UBX11" s="460"/>
      <c r="UBY11" s="460"/>
      <c r="UBZ11" s="460"/>
      <c r="UCA11" s="460"/>
      <c r="UCB11" s="460"/>
      <c r="UCC11" s="460"/>
      <c r="UCD11" s="460"/>
      <c r="UCE11" s="460"/>
      <c r="UCF11" s="460"/>
      <c r="UCG11" s="460"/>
      <c r="UCH11" s="460"/>
      <c r="UCI11" s="460"/>
      <c r="UCJ11" s="460"/>
      <c r="UCK11" s="460"/>
      <c r="UCL11" s="460"/>
      <c r="UCM11" s="460"/>
      <c r="UCN11" s="460"/>
      <c r="UCO11" s="460"/>
      <c r="UCP11" s="460"/>
      <c r="UCQ11" s="460"/>
      <c r="UCR11" s="460"/>
      <c r="UCS11" s="460"/>
      <c r="UCT11" s="460"/>
      <c r="UCU11" s="460"/>
      <c r="UCV11" s="460"/>
      <c r="UCW11" s="460"/>
      <c r="UCX11" s="460"/>
      <c r="UCY11" s="460"/>
      <c r="UCZ11" s="460"/>
      <c r="UDA11" s="460"/>
      <c r="UDB11" s="460"/>
      <c r="UDC11" s="460"/>
      <c r="UDD11" s="460"/>
      <c r="UDE11" s="460"/>
      <c r="UDF11" s="460"/>
      <c r="UDG11" s="460"/>
      <c r="UDH11" s="460"/>
      <c r="UDI11" s="460"/>
      <c r="UDJ11" s="460"/>
      <c r="UDK11" s="460"/>
      <c r="UDL11" s="460"/>
      <c r="UDM11" s="460"/>
      <c r="UDN11" s="460"/>
      <c r="UDO11" s="460"/>
      <c r="UDP11" s="460"/>
      <c r="UDQ11" s="460"/>
      <c r="UDR11" s="460"/>
      <c r="UDS11" s="460"/>
      <c r="UDT11" s="460"/>
      <c r="UDU11" s="460"/>
      <c r="UDV11" s="460"/>
      <c r="UDW11" s="460"/>
      <c r="UDX11" s="460"/>
      <c r="UDY11" s="460"/>
      <c r="UDZ11" s="460"/>
      <c r="UEA11" s="460"/>
      <c r="UEB11" s="460"/>
      <c r="UEC11" s="460"/>
      <c r="UED11" s="460"/>
      <c r="UEE11" s="460"/>
      <c r="UEF11" s="460"/>
      <c r="UEG11" s="460"/>
      <c r="UEH11" s="460"/>
      <c r="UEI11" s="460"/>
      <c r="UEJ11" s="460"/>
      <c r="UEK11" s="460"/>
      <c r="UEL11" s="460"/>
      <c r="UEM11" s="460"/>
      <c r="UEN11" s="460"/>
      <c r="UEO11" s="460"/>
      <c r="UEP11" s="460"/>
      <c r="UEQ11" s="460"/>
      <c r="UER11" s="460"/>
      <c r="UES11" s="460"/>
      <c r="UET11" s="460"/>
      <c r="UEU11" s="460"/>
      <c r="UEV11" s="460"/>
      <c r="UEW11" s="460"/>
      <c r="UEX11" s="460"/>
      <c r="UEY11" s="460"/>
      <c r="UEZ11" s="460"/>
      <c r="UFA11" s="460"/>
      <c r="UFB11" s="460"/>
      <c r="UFC11" s="460"/>
      <c r="UFD11" s="460"/>
      <c r="UFE11" s="460"/>
      <c r="UFF11" s="460"/>
      <c r="UFG11" s="460"/>
      <c r="UFH11" s="460"/>
      <c r="UFI11" s="460"/>
      <c r="UFJ11" s="460"/>
      <c r="UFK11" s="460"/>
      <c r="UFL11" s="460"/>
      <c r="UFM11" s="460"/>
      <c r="UFN11" s="460"/>
      <c r="UFO11" s="460"/>
      <c r="UFP11" s="460"/>
      <c r="UFQ11" s="460"/>
      <c r="UFR11" s="460"/>
      <c r="UFS11" s="460"/>
      <c r="UFT11" s="460"/>
      <c r="UFU11" s="460"/>
      <c r="UFV11" s="460"/>
      <c r="UFW11" s="460"/>
      <c r="UFX11" s="460"/>
      <c r="UFY11" s="460"/>
      <c r="UFZ11" s="460"/>
      <c r="UGA11" s="460"/>
      <c r="UGB11" s="460"/>
      <c r="UGC11" s="460"/>
      <c r="UGD11" s="460"/>
      <c r="UGE11" s="460"/>
      <c r="UGF11" s="460"/>
      <c r="UGG11" s="460"/>
      <c r="UGH11" s="460"/>
      <c r="UGI11" s="460"/>
      <c r="UGJ11" s="460"/>
      <c r="UGK11" s="460"/>
      <c r="UGL11" s="460"/>
      <c r="UGM11" s="460"/>
      <c r="UGN11" s="460"/>
      <c r="UGO11" s="460"/>
      <c r="UGP11" s="460"/>
      <c r="UGQ11" s="460"/>
      <c r="UGR11" s="460"/>
      <c r="UGS11" s="460"/>
      <c r="UGT11" s="460"/>
      <c r="UGU11" s="460"/>
      <c r="UGV11" s="460"/>
      <c r="UGW11" s="460"/>
      <c r="UGX11" s="460"/>
      <c r="UGY11" s="460"/>
      <c r="UGZ11" s="460"/>
      <c r="UHA11" s="460"/>
      <c r="UHB11" s="460"/>
      <c r="UHC11" s="460"/>
      <c r="UHD11" s="460"/>
      <c r="UHE11" s="460"/>
      <c r="UHF11" s="460"/>
      <c r="UHG11" s="460"/>
      <c r="UHH11" s="460"/>
      <c r="UHI11" s="460"/>
      <c r="UHJ11" s="460"/>
      <c r="UHK11" s="460"/>
      <c r="UHL11" s="460"/>
      <c r="UHM11" s="460"/>
      <c r="UHN11" s="460"/>
      <c r="UHO11" s="460"/>
      <c r="UHP11" s="460"/>
      <c r="UHQ11" s="460"/>
      <c r="UHR11" s="460"/>
      <c r="UHS11" s="460"/>
      <c r="UHT11" s="460"/>
      <c r="UHU11" s="460"/>
      <c r="UHV11" s="460"/>
      <c r="UHW11" s="460"/>
      <c r="UHX11" s="460"/>
      <c r="UHY11" s="460"/>
      <c r="UHZ11" s="460"/>
      <c r="UIA11" s="460"/>
      <c r="UIB11" s="460"/>
      <c r="UIC11" s="460"/>
      <c r="UID11" s="460"/>
      <c r="UIE11" s="460"/>
      <c r="UIF11" s="460"/>
      <c r="UIG11" s="460"/>
      <c r="UIH11" s="460"/>
      <c r="UII11" s="460"/>
      <c r="UIJ11" s="460"/>
      <c r="UIK11" s="460"/>
      <c r="UIL11" s="460"/>
      <c r="UIM11" s="460"/>
      <c r="UIN11" s="460"/>
      <c r="UIO11" s="460"/>
      <c r="UIP11" s="460"/>
      <c r="UIQ11" s="460"/>
      <c r="UIR11" s="460"/>
      <c r="UIS11" s="460"/>
      <c r="UIT11" s="460"/>
      <c r="UIU11" s="460"/>
      <c r="UIV11" s="460"/>
      <c r="UIW11" s="460"/>
      <c r="UIX11" s="460"/>
      <c r="UIY11" s="460"/>
      <c r="UIZ11" s="460"/>
      <c r="UJA11" s="460"/>
      <c r="UJB11" s="460"/>
      <c r="UJC11" s="460"/>
      <c r="UJD11" s="460"/>
      <c r="UJE11" s="460"/>
      <c r="UJF11" s="460"/>
      <c r="UJG11" s="460"/>
      <c r="UJH11" s="460"/>
      <c r="UJI11" s="460"/>
      <c r="UJJ11" s="460"/>
      <c r="UJK11" s="460"/>
      <c r="UJL11" s="460"/>
      <c r="UJM11" s="460"/>
      <c r="UJN11" s="460"/>
      <c r="UJO11" s="460"/>
      <c r="UJP11" s="460"/>
      <c r="UJQ11" s="460"/>
      <c r="UJR11" s="460"/>
      <c r="UJS11" s="460"/>
      <c r="UJT11" s="460"/>
      <c r="UJU11" s="460"/>
      <c r="UJV11" s="460"/>
      <c r="UJW11" s="460"/>
      <c r="UJX11" s="460"/>
      <c r="UJY11" s="460"/>
      <c r="UJZ11" s="460"/>
      <c r="UKA11" s="460"/>
      <c r="UKB11" s="460"/>
      <c r="UKC11" s="460"/>
      <c r="UKD11" s="460"/>
      <c r="UKE11" s="460"/>
      <c r="UKF11" s="460"/>
      <c r="UKG11" s="460"/>
      <c r="UKH11" s="460"/>
      <c r="UKI11" s="460"/>
      <c r="UKJ11" s="460"/>
      <c r="UKK11" s="460"/>
      <c r="UKL11" s="460"/>
      <c r="UKM11" s="460"/>
      <c r="UKN11" s="460"/>
      <c r="UKO11" s="460"/>
      <c r="UKP11" s="460"/>
      <c r="UKQ11" s="460"/>
      <c r="UKR11" s="460"/>
      <c r="UKS11" s="460"/>
      <c r="UKT11" s="460"/>
      <c r="UKU11" s="460"/>
      <c r="UKV11" s="460"/>
      <c r="UKW11" s="460"/>
      <c r="UKX11" s="460"/>
      <c r="UKY11" s="460"/>
      <c r="UKZ11" s="460"/>
      <c r="ULA11" s="460"/>
      <c r="ULB11" s="460"/>
      <c r="ULC11" s="460"/>
      <c r="ULD11" s="460"/>
      <c r="ULE11" s="460"/>
      <c r="ULF11" s="460"/>
      <c r="ULG11" s="460"/>
      <c r="ULH11" s="460"/>
      <c r="ULI11" s="460"/>
      <c r="ULJ11" s="460"/>
      <c r="ULK11" s="460"/>
      <c r="ULL11" s="460"/>
      <c r="ULM11" s="460"/>
      <c r="ULN11" s="460"/>
      <c r="ULO11" s="460"/>
      <c r="ULP11" s="460"/>
      <c r="ULQ11" s="460"/>
      <c r="ULR11" s="460"/>
      <c r="ULS11" s="460"/>
      <c r="ULT11" s="460"/>
      <c r="ULU11" s="460"/>
      <c r="ULV11" s="460"/>
      <c r="ULW11" s="460"/>
      <c r="ULX11" s="460"/>
      <c r="ULY11" s="460"/>
      <c r="ULZ11" s="460"/>
      <c r="UMA11" s="460"/>
      <c r="UMB11" s="460"/>
      <c r="UMC11" s="460"/>
      <c r="UMD11" s="460"/>
      <c r="UME11" s="460"/>
      <c r="UMF11" s="460"/>
      <c r="UMG11" s="460"/>
      <c r="UMH11" s="460"/>
      <c r="UMI11" s="460"/>
      <c r="UMJ11" s="460"/>
      <c r="UMK11" s="460"/>
      <c r="UML11" s="460"/>
      <c r="UMM11" s="460"/>
      <c r="UMN11" s="460"/>
      <c r="UMO11" s="460"/>
      <c r="UMP11" s="460"/>
      <c r="UMQ11" s="460"/>
      <c r="UMR11" s="460"/>
      <c r="UMS11" s="460"/>
      <c r="UMT11" s="460"/>
      <c r="UMU11" s="460"/>
      <c r="UMV11" s="460"/>
      <c r="UMW11" s="460"/>
      <c r="UMX11" s="460"/>
      <c r="UMY11" s="460"/>
      <c r="UMZ11" s="460"/>
      <c r="UNA11" s="460"/>
      <c r="UNB11" s="460"/>
      <c r="UNC11" s="460"/>
      <c r="UND11" s="460"/>
      <c r="UNE11" s="460"/>
      <c r="UNF11" s="460"/>
      <c r="UNG11" s="460"/>
      <c r="UNH11" s="460"/>
      <c r="UNI11" s="460"/>
      <c r="UNJ11" s="460"/>
      <c r="UNK11" s="460"/>
      <c r="UNL11" s="460"/>
      <c r="UNM11" s="460"/>
      <c r="UNN11" s="460"/>
      <c r="UNO11" s="460"/>
      <c r="UNP11" s="460"/>
      <c r="UNQ11" s="460"/>
      <c r="UNR11" s="460"/>
      <c r="UNS11" s="460"/>
      <c r="UNT11" s="460"/>
      <c r="UNU11" s="460"/>
      <c r="UNV11" s="460"/>
      <c r="UNW11" s="460"/>
      <c r="UNX11" s="460"/>
      <c r="UNY11" s="460"/>
      <c r="UNZ11" s="460"/>
      <c r="UOA11" s="460"/>
      <c r="UOB11" s="460"/>
      <c r="UOC11" s="460"/>
      <c r="UOD11" s="460"/>
      <c r="UOE11" s="460"/>
      <c r="UOF11" s="460"/>
      <c r="UOG11" s="460"/>
      <c r="UOH11" s="460"/>
      <c r="UOI11" s="460"/>
      <c r="UOJ11" s="460"/>
      <c r="UOK11" s="460"/>
      <c r="UOL11" s="460"/>
      <c r="UOM11" s="460"/>
      <c r="UON11" s="460"/>
      <c r="UOO11" s="460"/>
      <c r="UOP11" s="460"/>
      <c r="UOQ11" s="460"/>
      <c r="UOR11" s="460"/>
      <c r="UOS11" s="460"/>
      <c r="UOT11" s="460"/>
      <c r="UOU11" s="460"/>
      <c r="UOV11" s="460"/>
      <c r="UOW11" s="460"/>
      <c r="UOX11" s="460"/>
      <c r="UOY11" s="460"/>
      <c r="UOZ11" s="460"/>
      <c r="UPA11" s="460"/>
      <c r="UPB11" s="460"/>
      <c r="UPC11" s="460"/>
      <c r="UPD11" s="460"/>
      <c r="UPE11" s="460"/>
      <c r="UPF11" s="460"/>
      <c r="UPG11" s="460"/>
      <c r="UPH11" s="460"/>
      <c r="UPI11" s="460"/>
      <c r="UPJ11" s="460"/>
      <c r="UPK11" s="460"/>
      <c r="UPL11" s="460"/>
      <c r="UPM11" s="460"/>
      <c r="UPN11" s="460"/>
      <c r="UPO11" s="460"/>
      <c r="UPP11" s="460"/>
      <c r="UPQ11" s="460"/>
      <c r="UPR11" s="460"/>
      <c r="UPS11" s="460"/>
      <c r="UPT11" s="460"/>
      <c r="UPU11" s="460"/>
      <c r="UPV11" s="460"/>
      <c r="UPW11" s="460"/>
      <c r="UPX11" s="460"/>
      <c r="UPY11" s="460"/>
      <c r="UPZ11" s="460"/>
      <c r="UQA11" s="460"/>
      <c r="UQB11" s="460"/>
      <c r="UQC11" s="460"/>
      <c r="UQD11" s="460"/>
      <c r="UQE11" s="460"/>
      <c r="UQF11" s="460"/>
      <c r="UQG11" s="460"/>
      <c r="UQH11" s="460"/>
      <c r="UQI11" s="460"/>
      <c r="UQJ11" s="460"/>
      <c r="UQK11" s="460"/>
      <c r="UQL11" s="460"/>
      <c r="UQM11" s="460"/>
      <c r="UQN11" s="460"/>
      <c r="UQO11" s="460"/>
      <c r="UQP11" s="460"/>
      <c r="UQQ11" s="460"/>
      <c r="UQR11" s="460"/>
      <c r="UQS11" s="460"/>
      <c r="UQT11" s="460"/>
      <c r="UQU11" s="460"/>
      <c r="UQV11" s="460"/>
      <c r="UQW11" s="460"/>
      <c r="UQX11" s="460"/>
      <c r="UQY11" s="460"/>
      <c r="UQZ11" s="460"/>
      <c r="URA11" s="460"/>
      <c r="URB11" s="460"/>
      <c r="URC11" s="460"/>
      <c r="URD11" s="460"/>
      <c r="URE11" s="460"/>
      <c r="URF11" s="460"/>
      <c r="URG11" s="460"/>
      <c r="URH11" s="460"/>
      <c r="URI11" s="460"/>
      <c r="URJ11" s="460"/>
      <c r="URK11" s="460"/>
      <c r="URL11" s="460"/>
      <c r="URM11" s="460"/>
      <c r="URN11" s="460"/>
      <c r="URO11" s="460"/>
      <c r="URP11" s="460"/>
      <c r="URQ11" s="460"/>
      <c r="URR11" s="460"/>
      <c r="URS11" s="460"/>
      <c r="URT11" s="460"/>
      <c r="URU11" s="460"/>
      <c r="URV11" s="460"/>
      <c r="URW11" s="460"/>
      <c r="URX11" s="460"/>
      <c r="URY11" s="460"/>
      <c r="URZ11" s="460"/>
      <c r="USA11" s="460"/>
      <c r="USB11" s="460"/>
      <c r="USC11" s="460"/>
      <c r="USD11" s="460"/>
      <c r="USE11" s="460"/>
      <c r="USF11" s="460"/>
      <c r="USG11" s="460"/>
      <c r="USH11" s="460"/>
      <c r="USI11" s="460"/>
      <c r="USJ11" s="460"/>
      <c r="USK11" s="460"/>
      <c r="USL11" s="460"/>
      <c r="USM11" s="460"/>
      <c r="USN11" s="460"/>
      <c r="USO11" s="460"/>
      <c r="USP11" s="460"/>
      <c r="USQ11" s="460"/>
      <c r="USR11" s="460"/>
      <c r="USS11" s="460"/>
      <c r="UST11" s="460"/>
      <c r="USU11" s="460"/>
      <c r="USV11" s="460"/>
      <c r="USW11" s="460"/>
      <c r="USX11" s="460"/>
      <c r="USY11" s="460"/>
      <c r="USZ11" s="460"/>
      <c r="UTA11" s="460"/>
      <c r="UTB11" s="460"/>
      <c r="UTC11" s="460"/>
      <c r="UTD11" s="460"/>
      <c r="UTE11" s="460"/>
      <c r="UTF11" s="460"/>
      <c r="UTG11" s="460"/>
      <c r="UTH11" s="460"/>
      <c r="UTI11" s="460"/>
      <c r="UTJ11" s="460"/>
      <c r="UTK11" s="460"/>
      <c r="UTL11" s="460"/>
      <c r="UTM11" s="460"/>
      <c r="UTN11" s="460"/>
      <c r="UTO11" s="460"/>
      <c r="UTP11" s="460"/>
      <c r="UTQ11" s="460"/>
      <c r="UTR11" s="460"/>
      <c r="UTS11" s="460"/>
      <c r="UTT11" s="460"/>
      <c r="UTU11" s="460"/>
      <c r="UTV11" s="460"/>
      <c r="UTW11" s="460"/>
      <c r="UTX11" s="460"/>
      <c r="UTY11" s="460"/>
      <c r="UTZ11" s="460"/>
      <c r="UUA11" s="460"/>
      <c r="UUB11" s="460"/>
      <c r="UUC11" s="460"/>
      <c r="UUD11" s="460"/>
      <c r="UUE11" s="460"/>
      <c r="UUF11" s="460"/>
      <c r="UUG11" s="460"/>
      <c r="UUH11" s="460"/>
      <c r="UUI11" s="460"/>
      <c r="UUJ11" s="460"/>
      <c r="UUK11" s="460"/>
      <c r="UUL11" s="460"/>
      <c r="UUM11" s="460"/>
      <c r="UUN11" s="460"/>
      <c r="UUO11" s="460"/>
      <c r="UUP11" s="460"/>
      <c r="UUQ11" s="460"/>
      <c r="UUR11" s="460"/>
      <c r="UUS11" s="460"/>
      <c r="UUT11" s="460"/>
      <c r="UUU11" s="460"/>
      <c r="UUV11" s="460"/>
      <c r="UUW11" s="460"/>
      <c r="UUX11" s="460"/>
      <c r="UUY11" s="460"/>
      <c r="UUZ11" s="460"/>
      <c r="UVA11" s="460"/>
      <c r="UVB11" s="460"/>
      <c r="UVC11" s="460"/>
      <c r="UVD11" s="460"/>
      <c r="UVE11" s="460"/>
      <c r="UVF11" s="460"/>
      <c r="UVG11" s="460"/>
      <c r="UVH11" s="460"/>
      <c r="UVI11" s="460"/>
      <c r="UVJ11" s="460"/>
      <c r="UVK11" s="460"/>
      <c r="UVL11" s="460"/>
      <c r="UVM11" s="460"/>
      <c r="UVN11" s="460"/>
      <c r="UVO11" s="460"/>
      <c r="UVP11" s="460"/>
      <c r="UVQ11" s="460"/>
      <c r="UVR11" s="460"/>
      <c r="UVS11" s="460"/>
      <c r="UVT11" s="460"/>
      <c r="UVU11" s="460"/>
      <c r="UVV11" s="460"/>
      <c r="UVW11" s="460"/>
      <c r="UVX11" s="460"/>
      <c r="UVY11" s="460"/>
      <c r="UVZ11" s="460"/>
      <c r="UWA11" s="460"/>
      <c r="UWB11" s="460"/>
      <c r="UWC11" s="460"/>
      <c r="UWD11" s="460"/>
      <c r="UWE11" s="460"/>
      <c r="UWF11" s="460"/>
      <c r="UWG11" s="460"/>
      <c r="UWH11" s="460"/>
      <c r="UWI11" s="460"/>
      <c r="UWJ11" s="460"/>
      <c r="UWK11" s="460"/>
      <c r="UWL11" s="460"/>
      <c r="UWM11" s="460"/>
      <c r="UWN11" s="460"/>
      <c r="UWO11" s="460"/>
      <c r="UWP11" s="460"/>
      <c r="UWQ11" s="460"/>
      <c r="UWR11" s="460"/>
      <c r="UWS11" s="460"/>
      <c r="UWT11" s="460"/>
      <c r="UWU11" s="460"/>
      <c r="UWV11" s="460"/>
      <c r="UWW11" s="460"/>
      <c r="UWX11" s="460"/>
      <c r="UWY11" s="460"/>
      <c r="UWZ11" s="460"/>
      <c r="UXA11" s="460"/>
      <c r="UXB11" s="460"/>
      <c r="UXC11" s="460"/>
      <c r="UXD11" s="460"/>
      <c r="UXE11" s="460"/>
      <c r="UXF11" s="460"/>
      <c r="UXG11" s="460"/>
      <c r="UXH11" s="460"/>
      <c r="UXI11" s="460"/>
      <c r="UXJ11" s="460"/>
      <c r="UXK11" s="460"/>
      <c r="UXL11" s="460"/>
      <c r="UXM11" s="460"/>
      <c r="UXN11" s="460"/>
      <c r="UXO11" s="460"/>
      <c r="UXP11" s="460"/>
      <c r="UXQ11" s="460"/>
      <c r="UXR11" s="460"/>
      <c r="UXS11" s="460"/>
      <c r="UXT11" s="460"/>
      <c r="UXU11" s="460"/>
      <c r="UXV11" s="460"/>
      <c r="UXW11" s="460"/>
      <c r="UXX11" s="460"/>
      <c r="UXY11" s="460"/>
      <c r="UXZ11" s="460"/>
      <c r="UYA11" s="460"/>
      <c r="UYB11" s="460"/>
      <c r="UYC11" s="460"/>
      <c r="UYD11" s="460"/>
      <c r="UYE11" s="460"/>
      <c r="UYF11" s="460"/>
      <c r="UYG11" s="460"/>
      <c r="UYH11" s="460"/>
      <c r="UYI11" s="460"/>
      <c r="UYJ11" s="460"/>
      <c r="UYK11" s="460"/>
      <c r="UYL11" s="460"/>
      <c r="UYM11" s="460"/>
      <c r="UYN11" s="460"/>
      <c r="UYO11" s="460"/>
      <c r="UYP11" s="460"/>
      <c r="UYQ11" s="460"/>
      <c r="UYR11" s="460"/>
      <c r="UYS11" s="460"/>
      <c r="UYT11" s="460"/>
      <c r="UYU11" s="460"/>
      <c r="UYV11" s="460"/>
      <c r="UYW11" s="460"/>
      <c r="UYX11" s="460"/>
      <c r="UYY11" s="460"/>
      <c r="UYZ11" s="460"/>
      <c r="UZA11" s="460"/>
      <c r="UZB11" s="460"/>
      <c r="UZC11" s="460"/>
      <c r="UZD11" s="460"/>
      <c r="UZE11" s="460"/>
      <c r="UZF11" s="460"/>
      <c r="UZG11" s="460"/>
      <c r="UZH11" s="460"/>
      <c r="UZI11" s="460"/>
      <c r="UZJ11" s="460"/>
      <c r="UZK11" s="460"/>
      <c r="UZL11" s="460"/>
      <c r="UZM11" s="460"/>
      <c r="UZN11" s="460"/>
      <c r="UZO11" s="460"/>
      <c r="UZP11" s="460"/>
      <c r="UZQ11" s="460"/>
      <c r="UZR11" s="460"/>
      <c r="UZS11" s="460"/>
      <c r="UZT11" s="460"/>
      <c r="UZU11" s="460"/>
      <c r="UZV11" s="460"/>
      <c r="UZW11" s="460"/>
      <c r="UZX11" s="460"/>
      <c r="UZY11" s="460"/>
      <c r="UZZ11" s="460"/>
      <c r="VAA11" s="460"/>
      <c r="VAB11" s="460"/>
      <c r="VAC11" s="460"/>
      <c r="VAD11" s="460"/>
      <c r="VAE11" s="460"/>
      <c r="VAF11" s="460"/>
      <c r="VAG11" s="460"/>
      <c r="VAH11" s="460"/>
      <c r="VAI11" s="460"/>
      <c r="VAJ11" s="460"/>
      <c r="VAK11" s="460"/>
      <c r="VAL11" s="460"/>
      <c r="VAM11" s="460"/>
      <c r="VAN11" s="460"/>
      <c r="VAO11" s="460"/>
      <c r="VAP11" s="460"/>
      <c r="VAQ11" s="460"/>
      <c r="VAR11" s="460"/>
      <c r="VAS11" s="460"/>
      <c r="VAT11" s="460"/>
      <c r="VAU11" s="460"/>
      <c r="VAV11" s="460"/>
      <c r="VAW11" s="460"/>
      <c r="VAX11" s="460"/>
      <c r="VAY11" s="460"/>
      <c r="VAZ11" s="460"/>
      <c r="VBA11" s="460"/>
      <c r="VBB11" s="460"/>
      <c r="VBC11" s="460"/>
      <c r="VBD11" s="460"/>
      <c r="VBE11" s="460"/>
      <c r="VBF11" s="460"/>
      <c r="VBG11" s="460"/>
      <c r="VBH11" s="460"/>
      <c r="VBI11" s="460"/>
      <c r="VBJ11" s="460"/>
      <c r="VBK11" s="460"/>
      <c r="VBL11" s="460"/>
      <c r="VBM11" s="460"/>
      <c r="VBN11" s="460"/>
      <c r="VBO11" s="460"/>
      <c r="VBP11" s="460"/>
      <c r="VBQ11" s="460"/>
      <c r="VBR11" s="460"/>
      <c r="VBS11" s="460"/>
      <c r="VBT11" s="460"/>
      <c r="VBU11" s="460"/>
      <c r="VBV11" s="460"/>
      <c r="VBW11" s="460"/>
      <c r="VBX11" s="460"/>
      <c r="VBY11" s="460"/>
      <c r="VBZ11" s="460"/>
      <c r="VCA11" s="460"/>
      <c r="VCB11" s="460"/>
      <c r="VCC11" s="460"/>
      <c r="VCD11" s="460"/>
      <c r="VCE11" s="460"/>
      <c r="VCF11" s="460"/>
      <c r="VCG11" s="460"/>
      <c r="VCH11" s="460"/>
      <c r="VCI11" s="460"/>
      <c r="VCJ11" s="460"/>
      <c r="VCK11" s="460"/>
      <c r="VCL11" s="460"/>
      <c r="VCM11" s="460"/>
      <c r="VCN11" s="460"/>
      <c r="VCO11" s="460"/>
      <c r="VCP11" s="460"/>
      <c r="VCQ11" s="460"/>
      <c r="VCR11" s="460"/>
      <c r="VCS11" s="460"/>
      <c r="VCT11" s="460"/>
      <c r="VCU11" s="460"/>
      <c r="VCV11" s="460"/>
      <c r="VCW11" s="460"/>
      <c r="VCX11" s="460"/>
      <c r="VCY11" s="460"/>
      <c r="VCZ11" s="460"/>
      <c r="VDA11" s="460"/>
      <c r="VDB11" s="460"/>
      <c r="VDC11" s="460"/>
      <c r="VDD11" s="460"/>
      <c r="VDE11" s="460"/>
      <c r="VDF11" s="460"/>
      <c r="VDG11" s="460"/>
      <c r="VDH11" s="460"/>
      <c r="VDI11" s="460"/>
      <c r="VDJ11" s="460"/>
      <c r="VDK11" s="460"/>
      <c r="VDL11" s="460"/>
      <c r="VDM11" s="460"/>
      <c r="VDN11" s="460"/>
      <c r="VDO11" s="460"/>
      <c r="VDP11" s="460"/>
      <c r="VDQ11" s="460"/>
      <c r="VDR11" s="460"/>
      <c r="VDS11" s="460"/>
      <c r="VDT11" s="460"/>
      <c r="VDU11" s="460"/>
      <c r="VDV11" s="460"/>
      <c r="VDW11" s="460"/>
      <c r="VDX11" s="460"/>
      <c r="VDY11" s="460"/>
      <c r="VDZ11" s="460"/>
      <c r="VEA11" s="460"/>
      <c r="VEB11" s="460"/>
      <c r="VEC11" s="460"/>
      <c r="VED11" s="460"/>
      <c r="VEE11" s="460"/>
      <c r="VEF11" s="460"/>
      <c r="VEG11" s="460"/>
      <c r="VEH11" s="460"/>
      <c r="VEI11" s="460"/>
      <c r="VEJ11" s="460"/>
      <c r="VEK11" s="460"/>
      <c r="VEL11" s="460"/>
      <c r="VEM11" s="460"/>
      <c r="VEN11" s="460"/>
      <c r="VEO11" s="460"/>
      <c r="VEP11" s="460"/>
      <c r="VEQ11" s="460"/>
      <c r="VER11" s="460"/>
      <c r="VES11" s="460"/>
      <c r="VET11" s="460"/>
      <c r="VEU11" s="460"/>
      <c r="VEV11" s="460"/>
      <c r="VEW11" s="460"/>
      <c r="VEX11" s="460"/>
      <c r="VEY11" s="460"/>
      <c r="VEZ11" s="460"/>
      <c r="VFA11" s="460"/>
      <c r="VFB11" s="460"/>
      <c r="VFC11" s="460"/>
      <c r="VFD11" s="460"/>
      <c r="VFE11" s="460"/>
      <c r="VFF11" s="460"/>
      <c r="VFG11" s="460"/>
      <c r="VFH11" s="460"/>
      <c r="VFI11" s="460"/>
      <c r="VFJ11" s="460"/>
      <c r="VFK11" s="460"/>
      <c r="VFL11" s="460"/>
      <c r="VFM11" s="460"/>
      <c r="VFN11" s="460"/>
      <c r="VFO11" s="460"/>
      <c r="VFP11" s="460"/>
      <c r="VFQ11" s="460"/>
      <c r="VFR11" s="460"/>
      <c r="VFS11" s="460"/>
      <c r="VFT11" s="460"/>
      <c r="VFU11" s="460"/>
      <c r="VFV11" s="460"/>
      <c r="VFW11" s="460"/>
      <c r="VFX11" s="460"/>
      <c r="VFY11" s="460"/>
      <c r="VFZ11" s="460"/>
      <c r="VGA11" s="460"/>
      <c r="VGB11" s="460"/>
      <c r="VGC11" s="460"/>
      <c r="VGD11" s="460"/>
      <c r="VGE11" s="460"/>
      <c r="VGF11" s="460"/>
      <c r="VGG11" s="460"/>
      <c r="VGH11" s="460"/>
      <c r="VGI11" s="460"/>
      <c r="VGJ11" s="460"/>
      <c r="VGK11" s="460"/>
      <c r="VGL11" s="460"/>
      <c r="VGM11" s="460"/>
      <c r="VGN11" s="460"/>
      <c r="VGO11" s="460"/>
      <c r="VGP11" s="460"/>
      <c r="VGQ11" s="460"/>
      <c r="VGR11" s="460"/>
      <c r="VGS11" s="460"/>
      <c r="VGT11" s="460"/>
      <c r="VGU11" s="460"/>
      <c r="VGV11" s="460"/>
      <c r="VGW11" s="460"/>
      <c r="VGX11" s="460"/>
      <c r="VGY11" s="460"/>
      <c r="VGZ11" s="460"/>
      <c r="VHA11" s="460"/>
      <c r="VHB11" s="460"/>
      <c r="VHC11" s="460"/>
      <c r="VHD11" s="460"/>
      <c r="VHE11" s="460"/>
      <c r="VHF11" s="460"/>
      <c r="VHG11" s="460"/>
      <c r="VHH11" s="460"/>
      <c r="VHI11" s="460"/>
      <c r="VHJ11" s="460"/>
      <c r="VHK11" s="460"/>
      <c r="VHL11" s="460"/>
      <c r="VHM11" s="460"/>
      <c r="VHN11" s="460"/>
      <c r="VHO11" s="460"/>
      <c r="VHP11" s="460"/>
      <c r="VHQ11" s="460"/>
      <c r="VHR11" s="460"/>
      <c r="VHS11" s="460"/>
      <c r="VHT11" s="460"/>
      <c r="VHU11" s="460"/>
      <c r="VHV11" s="460"/>
      <c r="VHW11" s="460"/>
      <c r="VHX11" s="460"/>
      <c r="VHY11" s="460"/>
      <c r="VHZ11" s="460"/>
      <c r="VIA11" s="460"/>
      <c r="VIB11" s="460"/>
      <c r="VIC11" s="460"/>
      <c r="VID11" s="460"/>
      <c r="VIE11" s="460"/>
      <c r="VIF11" s="460"/>
      <c r="VIG11" s="460"/>
      <c r="VIH11" s="460"/>
      <c r="VII11" s="460"/>
      <c r="VIJ11" s="460"/>
      <c r="VIK11" s="460"/>
      <c r="VIL11" s="460"/>
      <c r="VIM11" s="460"/>
      <c r="VIN11" s="460"/>
      <c r="VIO11" s="460"/>
      <c r="VIP11" s="460"/>
      <c r="VIQ11" s="460"/>
      <c r="VIR11" s="460"/>
      <c r="VIS11" s="460"/>
      <c r="VIT11" s="460"/>
      <c r="VIU11" s="460"/>
      <c r="VIV11" s="460"/>
      <c r="VIW11" s="460"/>
      <c r="VIX11" s="460"/>
      <c r="VIY11" s="460"/>
      <c r="VIZ11" s="460"/>
      <c r="VJA11" s="460"/>
      <c r="VJB11" s="460"/>
      <c r="VJC11" s="460"/>
      <c r="VJD11" s="460"/>
      <c r="VJE11" s="460"/>
      <c r="VJF11" s="460"/>
      <c r="VJG11" s="460"/>
      <c r="VJH11" s="460"/>
      <c r="VJI11" s="460"/>
      <c r="VJJ11" s="460"/>
      <c r="VJK11" s="460"/>
      <c r="VJL11" s="460"/>
      <c r="VJM11" s="460"/>
      <c r="VJN11" s="460"/>
      <c r="VJO11" s="460"/>
      <c r="VJP11" s="460"/>
      <c r="VJQ11" s="460"/>
      <c r="VJR11" s="460"/>
      <c r="VJS11" s="460"/>
      <c r="VJT11" s="460"/>
      <c r="VJU11" s="460"/>
      <c r="VJV11" s="460"/>
      <c r="VJW11" s="460"/>
      <c r="VJX11" s="460"/>
      <c r="VJY11" s="460"/>
      <c r="VJZ11" s="460"/>
      <c r="VKA11" s="460"/>
      <c r="VKB11" s="460"/>
      <c r="VKC11" s="460"/>
      <c r="VKD11" s="460"/>
      <c r="VKE11" s="460"/>
      <c r="VKF11" s="460"/>
      <c r="VKG11" s="460"/>
      <c r="VKH11" s="460"/>
      <c r="VKI11" s="460"/>
      <c r="VKJ11" s="460"/>
      <c r="VKK11" s="460"/>
      <c r="VKL11" s="460"/>
      <c r="VKM11" s="460"/>
      <c r="VKN11" s="460"/>
      <c r="VKO11" s="460"/>
      <c r="VKP11" s="460"/>
      <c r="VKQ11" s="460"/>
      <c r="VKR11" s="460"/>
      <c r="VKS11" s="460"/>
      <c r="VKT11" s="460"/>
      <c r="VKU11" s="460"/>
      <c r="VKV11" s="460"/>
      <c r="VKW11" s="460"/>
      <c r="VKX11" s="460"/>
      <c r="VKY11" s="460"/>
      <c r="VKZ11" s="460"/>
      <c r="VLA11" s="460"/>
      <c r="VLB11" s="460"/>
      <c r="VLC11" s="460"/>
      <c r="VLD11" s="460"/>
      <c r="VLE11" s="460"/>
      <c r="VLF11" s="460"/>
      <c r="VLG11" s="460"/>
      <c r="VLH11" s="460"/>
      <c r="VLI11" s="460"/>
      <c r="VLJ11" s="460"/>
      <c r="VLK11" s="460"/>
      <c r="VLL11" s="460"/>
      <c r="VLM11" s="460"/>
      <c r="VLN11" s="460"/>
      <c r="VLO11" s="460"/>
      <c r="VLP11" s="460"/>
      <c r="VLQ11" s="460"/>
      <c r="VLR11" s="460"/>
      <c r="VLS11" s="460"/>
      <c r="VLT11" s="460"/>
      <c r="VLU11" s="460"/>
      <c r="VLV11" s="460"/>
      <c r="VLW11" s="460"/>
      <c r="VLX11" s="460"/>
      <c r="VLY11" s="460"/>
      <c r="VLZ11" s="460"/>
      <c r="VMA11" s="460"/>
      <c r="VMB11" s="460"/>
      <c r="VMC11" s="460"/>
      <c r="VMD11" s="460"/>
      <c r="VME11" s="460"/>
      <c r="VMF11" s="460"/>
      <c r="VMG11" s="460"/>
      <c r="VMH11" s="460"/>
      <c r="VMI11" s="460"/>
      <c r="VMJ11" s="460"/>
      <c r="VMK11" s="460"/>
      <c r="VML11" s="460"/>
      <c r="VMM11" s="460"/>
      <c r="VMN11" s="460"/>
      <c r="VMO11" s="460"/>
      <c r="VMP11" s="460"/>
      <c r="VMQ11" s="460"/>
      <c r="VMR11" s="460"/>
      <c r="VMS11" s="460"/>
      <c r="VMT11" s="460"/>
      <c r="VMU11" s="460"/>
      <c r="VMV11" s="460"/>
      <c r="VMW11" s="460"/>
      <c r="VMX11" s="460"/>
      <c r="VMY11" s="460"/>
      <c r="VMZ11" s="460"/>
      <c r="VNA11" s="460"/>
      <c r="VNB11" s="460"/>
      <c r="VNC11" s="460"/>
      <c r="VND11" s="460"/>
      <c r="VNE11" s="460"/>
      <c r="VNF11" s="460"/>
      <c r="VNG11" s="460"/>
      <c r="VNH11" s="460"/>
      <c r="VNI11" s="460"/>
      <c r="VNJ11" s="460"/>
      <c r="VNK11" s="460"/>
      <c r="VNL11" s="460"/>
      <c r="VNM11" s="460"/>
      <c r="VNN11" s="460"/>
      <c r="VNO11" s="460"/>
      <c r="VNP11" s="460"/>
      <c r="VNQ11" s="460"/>
      <c r="VNR11" s="460"/>
      <c r="VNS11" s="460"/>
      <c r="VNT11" s="460"/>
      <c r="VNU11" s="460"/>
      <c r="VNV11" s="460"/>
      <c r="VNW11" s="460"/>
      <c r="VNX11" s="460"/>
      <c r="VNY11" s="460"/>
      <c r="VNZ11" s="460"/>
      <c r="VOA11" s="460"/>
      <c r="VOB11" s="460"/>
      <c r="VOC11" s="460"/>
      <c r="VOD11" s="460"/>
      <c r="VOE11" s="460"/>
      <c r="VOF11" s="460"/>
      <c r="VOG11" s="460"/>
      <c r="VOH11" s="460"/>
      <c r="VOI11" s="460"/>
      <c r="VOJ11" s="460"/>
      <c r="VOK11" s="460"/>
      <c r="VOL11" s="460"/>
      <c r="VOM11" s="460"/>
      <c r="VON11" s="460"/>
      <c r="VOO11" s="460"/>
      <c r="VOP11" s="460"/>
      <c r="VOQ11" s="460"/>
      <c r="VOR11" s="460"/>
      <c r="VOS11" s="460"/>
      <c r="VOT11" s="460"/>
      <c r="VOU11" s="460"/>
      <c r="VOV11" s="460"/>
      <c r="VOW11" s="460"/>
      <c r="VOX11" s="460"/>
      <c r="VOY11" s="460"/>
      <c r="VOZ11" s="460"/>
      <c r="VPA11" s="460"/>
      <c r="VPB11" s="460"/>
      <c r="VPC11" s="460"/>
      <c r="VPD11" s="460"/>
      <c r="VPE11" s="460"/>
      <c r="VPF11" s="460"/>
      <c r="VPG11" s="460"/>
      <c r="VPH11" s="460"/>
      <c r="VPI11" s="460"/>
      <c r="VPJ11" s="460"/>
      <c r="VPK11" s="460"/>
      <c r="VPL11" s="460"/>
      <c r="VPM11" s="460"/>
      <c r="VPN11" s="460"/>
      <c r="VPO11" s="460"/>
      <c r="VPP11" s="460"/>
      <c r="VPQ11" s="460"/>
      <c r="VPR11" s="460"/>
      <c r="VPS11" s="460"/>
      <c r="VPT11" s="460"/>
      <c r="VPU11" s="460"/>
      <c r="VPV11" s="460"/>
      <c r="VPW11" s="460"/>
      <c r="VPX11" s="460"/>
      <c r="VPY11" s="460"/>
      <c r="VPZ11" s="460"/>
      <c r="VQA11" s="460"/>
      <c r="VQB11" s="460"/>
      <c r="VQC11" s="460"/>
      <c r="VQD11" s="460"/>
      <c r="VQE11" s="460"/>
      <c r="VQF11" s="460"/>
      <c r="VQG11" s="460"/>
      <c r="VQH11" s="460"/>
      <c r="VQI11" s="460"/>
      <c r="VQJ11" s="460"/>
      <c r="VQK11" s="460"/>
      <c r="VQL11" s="460"/>
      <c r="VQM11" s="460"/>
      <c r="VQN11" s="460"/>
      <c r="VQO11" s="460"/>
      <c r="VQP11" s="460"/>
      <c r="VQQ11" s="460"/>
      <c r="VQR11" s="460"/>
      <c r="VQS11" s="460"/>
      <c r="VQT11" s="460"/>
      <c r="VQU11" s="460"/>
      <c r="VQV11" s="460"/>
      <c r="VQW11" s="460"/>
      <c r="VQX11" s="460"/>
      <c r="VQY11" s="460"/>
      <c r="VQZ11" s="460"/>
      <c r="VRA11" s="460"/>
      <c r="VRB11" s="460"/>
      <c r="VRC11" s="460"/>
      <c r="VRD11" s="460"/>
      <c r="VRE11" s="460"/>
      <c r="VRF11" s="460"/>
      <c r="VRG11" s="460"/>
      <c r="VRH11" s="460"/>
      <c r="VRI11" s="460"/>
      <c r="VRJ11" s="460"/>
      <c r="VRK11" s="460"/>
      <c r="VRL11" s="460"/>
      <c r="VRM11" s="460"/>
      <c r="VRN11" s="460"/>
      <c r="VRO11" s="460"/>
      <c r="VRP11" s="460"/>
      <c r="VRQ11" s="460"/>
      <c r="VRR11" s="460"/>
      <c r="VRS11" s="460"/>
      <c r="VRT11" s="460"/>
      <c r="VRU11" s="460"/>
      <c r="VRV11" s="460"/>
      <c r="VRW11" s="460"/>
      <c r="VRX11" s="460"/>
      <c r="VRY11" s="460"/>
      <c r="VRZ11" s="460"/>
      <c r="VSA11" s="460"/>
      <c r="VSB11" s="460"/>
      <c r="VSC11" s="460"/>
      <c r="VSD11" s="460"/>
      <c r="VSE11" s="460"/>
      <c r="VSF11" s="460"/>
      <c r="VSG11" s="460"/>
      <c r="VSH11" s="460"/>
      <c r="VSI11" s="460"/>
      <c r="VSJ11" s="460"/>
      <c r="VSK11" s="460"/>
      <c r="VSL11" s="460"/>
      <c r="VSM11" s="460"/>
      <c r="VSN11" s="460"/>
      <c r="VSO11" s="460"/>
      <c r="VSP11" s="460"/>
      <c r="VSQ11" s="460"/>
      <c r="VSR11" s="460"/>
      <c r="VSS11" s="460"/>
      <c r="VST11" s="460"/>
      <c r="VSU11" s="460"/>
      <c r="VSV11" s="460"/>
      <c r="VSW11" s="460"/>
      <c r="VSX11" s="460"/>
      <c r="VSY11" s="460"/>
      <c r="VSZ11" s="460"/>
      <c r="VTA11" s="460"/>
      <c r="VTB11" s="460"/>
      <c r="VTC11" s="460"/>
      <c r="VTD11" s="460"/>
      <c r="VTE11" s="460"/>
      <c r="VTF11" s="460"/>
      <c r="VTG11" s="460"/>
      <c r="VTH11" s="460"/>
      <c r="VTI11" s="460"/>
      <c r="VTJ11" s="460"/>
      <c r="VTK11" s="460"/>
      <c r="VTL11" s="460"/>
      <c r="VTM11" s="460"/>
      <c r="VTN11" s="460"/>
      <c r="VTO11" s="460"/>
      <c r="VTP11" s="460"/>
      <c r="VTQ11" s="460"/>
      <c r="VTR11" s="460"/>
      <c r="VTS11" s="460"/>
      <c r="VTT11" s="460"/>
      <c r="VTU11" s="460"/>
      <c r="VTV11" s="460"/>
      <c r="VTW11" s="460"/>
      <c r="VTX11" s="460"/>
      <c r="VTY11" s="460"/>
      <c r="VTZ11" s="460"/>
      <c r="VUA11" s="460"/>
      <c r="VUB11" s="460"/>
      <c r="VUC11" s="460"/>
      <c r="VUD11" s="460"/>
      <c r="VUE11" s="460"/>
      <c r="VUF11" s="460"/>
      <c r="VUG11" s="460"/>
      <c r="VUH11" s="460"/>
      <c r="VUI11" s="460"/>
      <c r="VUJ11" s="460"/>
      <c r="VUK11" s="460"/>
      <c r="VUL11" s="460"/>
      <c r="VUM11" s="460"/>
      <c r="VUN11" s="460"/>
      <c r="VUO11" s="460"/>
      <c r="VUP11" s="460"/>
      <c r="VUQ11" s="460"/>
      <c r="VUR11" s="460"/>
      <c r="VUS11" s="460"/>
      <c r="VUT11" s="460"/>
      <c r="VUU11" s="460"/>
      <c r="VUV11" s="460"/>
      <c r="VUW11" s="460"/>
      <c r="VUX11" s="460"/>
      <c r="VUY11" s="460"/>
      <c r="VUZ11" s="460"/>
      <c r="VVA11" s="460"/>
      <c r="VVB11" s="460"/>
      <c r="VVC11" s="460"/>
      <c r="VVD11" s="460"/>
      <c r="VVE11" s="460"/>
      <c r="VVF11" s="460"/>
      <c r="VVG11" s="460"/>
      <c r="VVH11" s="460"/>
      <c r="VVI11" s="460"/>
      <c r="VVJ11" s="460"/>
      <c r="VVK11" s="460"/>
      <c r="VVL11" s="460"/>
      <c r="VVM11" s="460"/>
      <c r="VVN11" s="460"/>
      <c r="VVO11" s="460"/>
      <c r="VVP11" s="460"/>
      <c r="VVQ11" s="460"/>
      <c r="VVR11" s="460"/>
      <c r="VVS11" s="460"/>
      <c r="VVT11" s="460"/>
      <c r="VVU11" s="460"/>
      <c r="VVV11" s="460"/>
      <c r="VVW11" s="460"/>
      <c r="VVX11" s="460"/>
      <c r="VVY11" s="460"/>
      <c r="VVZ11" s="460"/>
      <c r="VWA11" s="460"/>
      <c r="VWB11" s="460"/>
      <c r="VWC11" s="460"/>
      <c r="VWD11" s="460"/>
      <c r="VWE11" s="460"/>
      <c r="VWF11" s="460"/>
      <c r="VWG11" s="460"/>
      <c r="VWH11" s="460"/>
      <c r="VWI11" s="460"/>
      <c r="VWJ11" s="460"/>
      <c r="VWK11" s="460"/>
      <c r="VWL11" s="460"/>
      <c r="VWM11" s="460"/>
      <c r="VWN11" s="460"/>
      <c r="VWO11" s="460"/>
      <c r="VWP11" s="460"/>
      <c r="VWQ11" s="460"/>
      <c r="VWR11" s="460"/>
      <c r="VWS11" s="460"/>
      <c r="VWT11" s="460"/>
      <c r="VWU11" s="460"/>
      <c r="VWV11" s="460"/>
      <c r="VWW11" s="460"/>
      <c r="VWX11" s="460"/>
      <c r="VWY11" s="460"/>
      <c r="VWZ11" s="460"/>
      <c r="VXA11" s="460"/>
      <c r="VXB11" s="460"/>
      <c r="VXC11" s="460"/>
      <c r="VXD11" s="460"/>
      <c r="VXE11" s="460"/>
      <c r="VXF11" s="460"/>
      <c r="VXG11" s="460"/>
      <c r="VXH11" s="460"/>
      <c r="VXI11" s="460"/>
      <c r="VXJ11" s="460"/>
      <c r="VXK11" s="460"/>
      <c r="VXL11" s="460"/>
      <c r="VXM11" s="460"/>
      <c r="VXN11" s="460"/>
      <c r="VXO11" s="460"/>
      <c r="VXP11" s="460"/>
      <c r="VXQ11" s="460"/>
      <c r="VXR11" s="460"/>
      <c r="VXS11" s="460"/>
      <c r="VXT11" s="460"/>
      <c r="VXU11" s="460"/>
      <c r="VXV11" s="460"/>
      <c r="VXW11" s="460"/>
      <c r="VXX11" s="460"/>
      <c r="VXY11" s="460"/>
      <c r="VXZ11" s="460"/>
      <c r="VYA11" s="460"/>
      <c r="VYB11" s="460"/>
      <c r="VYC11" s="460"/>
      <c r="VYD11" s="460"/>
      <c r="VYE11" s="460"/>
      <c r="VYF11" s="460"/>
      <c r="VYG11" s="460"/>
      <c r="VYH11" s="460"/>
      <c r="VYI11" s="460"/>
      <c r="VYJ11" s="460"/>
      <c r="VYK11" s="460"/>
      <c r="VYL11" s="460"/>
      <c r="VYM11" s="460"/>
      <c r="VYN11" s="460"/>
      <c r="VYO11" s="460"/>
      <c r="VYP11" s="460"/>
      <c r="VYQ11" s="460"/>
      <c r="VYR11" s="460"/>
      <c r="VYS11" s="460"/>
      <c r="VYT11" s="460"/>
      <c r="VYU11" s="460"/>
      <c r="VYV11" s="460"/>
      <c r="VYW11" s="460"/>
      <c r="VYX11" s="460"/>
      <c r="VYY11" s="460"/>
      <c r="VYZ11" s="460"/>
      <c r="VZA11" s="460"/>
      <c r="VZB11" s="460"/>
      <c r="VZC11" s="460"/>
      <c r="VZD11" s="460"/>
      <c r="VZE11" s="460"/>
      <c r="VZF11" s="460"/>
      <c r="VZG11" s="460"/>
      <c r="VZH11" s="460"/>
      <c r="VZI11" s="460"/>
      <c r="VZJ11" s="460"/>
      <c r="VZK11" s="460"/>
      <c r="VZL11" s="460"/>
      <c r="VZM11" s="460"/>
      <c r="VZN11" s="460"/>
      <c r="VZO11" s="460"/>
      <c r="VZP11" s="460"/>
      <c r="VZQ11" s="460"/>
      <c r="VZR11" s="460"/>
      <c r="VZS11" s="460"/>
      <c r="VZT11" s="460"/>
      <c r="VZU11" s="460"/>
      <c r="VZV11" s="460"/>
      <c r="VZW11" s="460"/>
      <c r="VZX11" s="460"/>
      <c r="VZY11" s="460"/>
      <c r="VZZ11" s="460"/>
      <c r="WAA11" s="460"/>
      <c r="WAB11" s="460"/>
      <c r="WAC11" s="460"/>
      <c r="WAD11" s="460"/>
      <c r="WAE11" s="460"/>
      <c r="WAF11" s="460"/>
      <c r="WAG11" s="460"/>
      <c r="WAH11" s="460"/>
      <c r="WAI11" s="460"/>
      <c r="WAJ11" s="460"/>
      <c r="WAK11" s="460"/>
      <c r="WAL11" s="460"/>
      <c r="WAM11" s="460"/>
      <c r="WAN11" s="460"/>
      <c r="WAO11" s="460"/>
      <c r="WAP11" s="460"/>
      <c r="WAQ11" s="460"/>
      <c r="WAR11" s="460"/>
      <c r="WAS11" s="460"/>
      <c r="WAT11" s="460"/>
      <c r="WAU11" s="460"/>
      <c r="WAV11" s="460"/>
      <c r="WAW11" s="460"/>
      <c r="WAX11" s="460"/>
      <c r="WAY11" s="460"/>
      <c r="WAZ11" s="460"/>
      <c r="WBA11" s="460"/>
      <c r="WBB11" s="460"/>
      <c r="WBC11" s="460"/>
      <c r="WBD11" s="460"/>
      <c r="WBE11" s="460"/>
      <c r="WBF11" s="460"/>
      <c r="WBG11" s="460"/>
      <c r="WBH11" s="460"/>
      <c r="WBI11" s="460"/>
      <c r="WBJ11" s="460"/>
      <c r="WBK11" s="460"/>
      <c r="WBL11" s="460"/>
      <c r="WBM11" s="460"/>
      <c r="WBN11" s="460"/>
      <c r="WBO11" s="460"/>
      <c r="WBP11" s="460"/>
      <c r="WBQ11" s="460"/>
      <c r="WBR11" s="460"/>
      <c r="WBS11" s="460"/>
      <c r="WBT11" s="460"/>
      <c r="WBU11" s="460"/>
      <c r="WBV11" s="460"/>
      <c r="WBW11" s="460"/>
      <c r="WBX11" s="460"/>
      <c r="WBY11" s="460"/>
      <c r="WBZ11" s="460"/>
      <c r="WCA11" s="460"/>
      <c r="WCB11" s="460"/>
      <c r="WCC11" s="460"/>
      <c r="WCD11" s="460"/>
      <c r="WCE11" s="460"/>
      <c r="WCF11" s="460"/>
      <c r="WCG11" s="460"/>
      <c r="WCH11" s="460"/>
      <c r="WCI11" s="460"/>
      <c r="WCJ11" s="460"/>
      <c r="WCK11" s="460"/>
      <c r="WCL11" s="460"/>
      <c r="WCM11" s="460"/>
      <c r="WCN11" s="460"/>
      <c r="WCO11" s="460"/>
      <c r="WCP11" s="460"/>
      <c r="WCQ11" s="460"/>
      <c r="WCR11" s="460"/>
      <c r="WCS11" s="460"/>
      <c r="WCT11" s="460"/>
      <c r="WCU11" s="460"/>
      <c r="WCV11" s="460"/>
      <c r="WCW11" s="460"/>
      <c r="WCX11" s="460"/>
      <c r="WCY11" s="460"/>
      <c r="WCZ11" s="460"/>
      <c r="WDA11" s="460"/>
      <c r="WDB11" s="460"/>
      <c r="WDC11" s="460"/>
      <c r="WDD11" s="460"/>
      <c r="WDE11" s="460"/>
      <c r="WDF11" s="460"/>
      <c r="WDG11" s="460"/>
      <c r="WDH11" s="460"/>
      <c r="WDI11" s="460"/>
      <c r="WDJ11" s="460"/>
      <c r="WDK11" s="460"/>
      <c r="WDL11" s="460"/>
      <c r="WDM11" s="460"/>
      <c r="WDN11" s="460"/>
      <c r="WDO11" s="460"/>
      <c r="WDP11" s="460"/>
      <c r="WDQ11" s="460"/>
      <c r="WDR11" s="460"/>
      <c r="WDS11" s="460"/>
      <c r="WDT11" s="460"/>
      <c r="WDU11" s="460"/>
      <c r="WDV11" s="460"/>
      <c r="WDW11" s="460"/>
      <c r="WDX11" s="460"/>
      <c r="WDY11" s="460"/>
      <c r="WDZ11" s="460"/>
      <c r="WEA11" s="460"/>
      <c r="WEB11" s="460"/>
      <c r="WEC11" s="460"/>
      <c r="WED11" s="460"/>
      <c r="WEE11" s="460"/>
      <c r="WEF11" s="460"/>
      <c r="WEG11" s="460"/>
      <c r="WEH11" s="460"/>
      <c r="WEI11" s="460"/>
      <c r="WEJ11" s="460"/>
      <c r="WEK11" s="460"/>
      <c r="WEL11" s="460"/>
      <c r="WEM11" s="460"/>
      <c r="WEN11" s="460"/>
      <c r="WEO11" s="460"/>
      <c r="WEP11" s="460"/>
      <c r="WEQ11" s="460"/>
      <c r="WER11" s="460"/>
      <c r="WES11" s="460"/>
      <c r="WET11" s="460"/>
      <c r="WEU11" s="460"/>
      <c r="WEV11" s="460"/>
      <c r="WEW11" s="460"/>
      <c r="WEX11" s="460"/>
      <c r="WEY11" s="460"/>
      <c r="WEZ11" s="460"/>
      <c r="WFA11" s="460"/>
      <c r="WFB11" s="460"/>
      <c r="WFC11" s="460"/>
      <c r="WFD11" s="460"/>
      <c r="WFE11" s="460"/>
      <c r="WFF11" s="460"/>
      <c r="WFG11" s="460"/>
      <c r="WFH11" s="460"/>
      <c r="WFI11" s="460"/>
      <c r="WFJ11" s="460"/>
      <c r="WFK11" s="460"/>
      <c r="WFL11" s="460"/>
      <c r="WFM11" s="460"/>
      <c r="WFN11" s="460"/>
      <c r="WFO11" s="460"/>
      <c r="WFP11" s="460"/>
      <c r="WFQ11" s="460"/>
      <c r="WFR11" s="460"/>
      <c r="WFS11" s="460"/>
      <c r="WFT11" s="460"/>
      <c r="WFU11" s="460"/>
      <c r="WFV11" s="460"/>
      <c r="WFW11" s="460"/>
      <c r="WFX11" s="460"/>
      <c r="WFY11" s="460"/>
      <c r="WFZ11" s="460"/>
      <c r="WGA11" s="460"/>
      <c r="WGB11" s="460"/>
      <c r="WGC11" s="460"/>
      <c r="WGD11" s="460"/>
      <c r="WGE11" s="460"/>
      <c r="WGF11" s="460"/>
      <c r="WGG11" s="460"/>
      <c r="WGH11" s="460"/>
      <c r="WGI11" s="460"/>
      <c r="WGJ11" s="460"/>
      <c r="WGK11" s="460"/>
      <c r="WGL11" s="460"/>
      <c r="WGM11" s="460"/>
      <c r="WGN11" s="460"/>
      <c r="WGO11" s="460"/>
      <c r="WGP11" s="460"/>
      <c r="WGQ11" s="460"/>
      <c r="WGR11" s="460"/>
      <c r="WGS11" s="460"/>
      <c r="WGT11" s="460"/>
      <c r="WGU11" s="460"/>
      <c r="WGV11" s="460"/>
      <c r="WGW11" s="460"/>
      <c r="WGX11" s="460"/>
      <c r="WGY11" s="460"/>
      <c r="WGZ11" s="460"/>
      <c r="WHA11" s="460"/>
      <c r="WHB11" s="460"/>
      <c r="WHC11" s="460"/>
      <c r="WHD11" s="460"/>
      <c r="WHE11" s="460"/>
      <c r="WHF11" s="460"/>
      <c r="WHG11" s="460"/>
      <c r="WHH11" s="460"/>
      <c r="WHI11" s="460"/>
      <c r="WHJ11" s="460"/>
      <c r="WHK11" s="460"/>
      <c r="WHL11" s="460"/>
      <c r="WHM11" s="460"/>
      <c r="WHN11" s="460"/>
      <c r="WHO11" s="460"/>
      <c r="WHP11" s="460"/>
      <c r="WHQ11" s="460"/>
      <c r="WHR11" s="460"/>
      <c r="WHS11" s="460"/>
      <c r="WHT11" s="460"/>
      <c r="WHU11" s="460"/>
      <c r="WHV11" s="460"/>
      <c r="WHW11" s="460"/>
      <c r="WHX11" s="460"/>
      <c r="WHY11" s="460"/>
      <c r="WHZ11" s="460"/>
      <c r="WIA11" s="460"/>
      <c r="WIB11" s="460"/>
      <c r="WIC11" s="460"/>
      <c r="WID11" s="460"/>
      <c r="WIE11" s="460"/>
      <c r="WIF11" s="460"/>
      <c r="WIG11" s="460"/>
      <c r="WIH11" s="460"/>
      <c r="WII11" s="460"/>
      <c r="WIJ11" s="460"/>
      <c r="WIK11" s="460"/>
      <c r="WIL11" s="460"/>
      <c r="WIM11" s="460"/>
      <c r="WIN11" s="460"/>
      <c r="WIO11" s="460"/>
      <c r="WIP11" s="460"/>
      <c r="WIQ11" s="460"/>
      <c r="WIR11" s="460"/>
      <c r="WIS11" s="460"/>
      <c r="WIT11" s="460"/>
      <c r="WIU11" s="460"/>
      <c r="WIV11" s="460"/>
      <c r="WIW11" s="460"/>
      <c r="WIX11" s="460"/>
      <c r="WIY11" s="460"/>
      <c r="WIZ11" s="460"/>
      <c r="WJA11" s="460"/>
      <c r="WJB11" s="460"/>
      <c r="WJC11" s="460"/>
      <c r="WJD11" s="460"/>
      <c r="WJE11" s="460"/>
      <c r="WJF11" s="460"/>
      <c r="WJG11" s="460"/>
      <c r="WJH11" s="460"/>
      <c r="WJI11" s="460"/>
      <c r="WJJ11" s="460"/>
      <c r="WJK11" s="460"/>
      <c r="WJL11" s="460"/>
      <c r="WJM11" s="460"/>
      <c r="WJN11" s="460"/>
      <c r="WJO11" s="460"/>
      <c r="WJP11" s="460"/>
      <c r="WJQ11" s="460"/>
      <c r="WJR11" s="460"/>
      <c r="WJS11" s="460"/>
      <c r="WJT11" s="460"/>
      <c r="WJU11" s="460"/>
      <c r="WJV11" s="460"/>
      <c r="WJW11" s="460"/>
      <c r="WJX11" s="460"/>
      <c r="WJY11" s="460"/>
      <c r="WJZ11" s="460"/>
      <c r="WKA11" s="460"/>
      <c r="WKB11" s="460"/>
      <c r="WKC11" s="460"/>
      <c r="WKD11" s="460"/>
      <c r="WKE11" s="460"/>
      <c r="WKF11" s="460"/>
      <c r="WKG11" s="460"/>
      <c r="WKH11" s="460"/>
      <c r="WKI11" s="460"/>
      <c r="WKJ11" s="460"/>
      <c r="WKK11" s="460"/>
      <c r="WKL11" s="460"/>
      <c r="WKM11" s="460"/>
      <c r="WKN11" s="460"/>
      <c r="WKO11" s="460"/>
      <c r="WKP11" s="460"/>
      <c r="WKQ11" s="460"/>
      <c r="WKR11" s="460"/>
      <c r="WKS11" s="460"/>
      <c r="WKT11" s="460"/>
      <c r="WKU11" s="460"/>
      <c r="WKV11" s="460"/>
      <c r="WKW11" s="460"/>
      <c r="WKX11" s="460"/>
      <c r="WKY11" s="460"/>
      <c r="WKZ11" s="460"/>
      <c r="WLA11" s="460"/>
      <c r="WLB11" s="460"/>
      <c r="WLC11" s="460"/>
      <c r="WLD11" s="460"/>
      <c r="WLE11" s="460"/>
      <c r="WLF11" s="460"/>
      <c r="WLG11" s="460"/>
      <c r="WLH11" s="460"/>
      <c r="WLI11" s="460"/>
      <c r="WLJ11" s="460"/>
      <c r="WLK11" s="460"/>
      <c r="WLL11" s="460"/>
      <c r="WLM11" s="460"/>
      <c r="WLN11" s="460"/>
      <c r="WLO11" s="460"/>
      <c r="WLP11" s="460"/>
      <c r="WLQ11" s="460"/>
      <c r="WLR11" s="460"/>
      <c r="WLS11" s="460"/>
      <c r="WLT11" s="460"/>
      <c r="WLU11" s="460"/>
      <c r="WLV11" s="460"/>
      <c r="WLW11" s="460"/>
      <c r="WLX11" s="460"/>
      <c r="WLY11" s="460"/>
      <c r="WLZ11" s="460"/>
      <c r="WMA11" s="460"/>
      <c r="WMB11" s="460"/>
      <c r="WMC11" s="460"/>
      <c r="WMD11" s="460"/>
      <c r="WME11" s="460"/>
      <c r="WMF11" s="460"/>
      <c r="WMG11" s="460"/>
      <c r="WMH11" s="460"/>
      <c r="WMI11" s="460"/>
      <c r="WMJ11" s="460"/>
      <c r="WMK11" s="460"/>
      <c r="WML11" s="460"/>
      <c r="WMM11" s="460"/>
      <c r="WMN11" s="460"/>
      <c r="WMO11" s="460"/>
      <c r="WMP11" s="460"/>
      <c r="WMQ11" s="460"/>
      <c r="WMR11" s="460"/>
      <c r="WMS11" s="460"/>
      <c r="WMT11" s="460"/>
      <c r="WMU11" s="460"/>
      <c r="WMV11" s="460"/>
      <c r="WMW11" s="460"/>
      <c r="WMX11" s="460"/>
      <c r="WMY11" s="460"/>
      <c r="WMZ11" s="460"/>
      <c r="WNA11" s="460"/>
      <c r="WNB11" s="460"/>
      <c r="WNC11" s="460"/>
      <c r="WND11" s="460"/>
      <c r="WNE11" s="460"/>
      <c r="WNF11" s="460"/>
      <c r="WNG11" s="460"/>
      <c r="WNH11" s="460"/>
      <c r="WNI11" s="460"/>
      <c r="WNJ11" s="460"/>
      <c r="WNK11" s="460"/>
      <c r="WNL11" s="460"/>
      <c r="WNM11" s="460"/>
      <c r="WNN11" s="460"/>
      <c r="WNO11" s="460"/>
      <c r="WNP11" s="460"/>
      <c r="WNQ11" s="460"/>
      <c r="WNR11" s="460"/>
      <c r="WNS11" s="460"/>
      <c r="WNT11" s="460"/>
      <c r="WNU11" s="460"/>
      <c r="WNV11" s="460"/>
      <c r="WNW11" s="460"/>
      <c r="WNX11" s="460"/>
      <c r="WNY11" s="460"/>
      <c r="WNZ11" s="460"/>
      <c r="WOA11" s="460"/>
      <c r="WOB11" s="460"/>
      <c r="WOC11" s="460"/>
      <c r="WOD11" s="460"/>
      <c r="WOE11" s="460"/>
      <c r="WOF11" s="460"/>
      <c r="WOG11" s="460"/>
      <c r="WOH11" s="460"/>
      <c r="WOI11" s="460"/>
      <c r="WOJ11" s="460"/>
      <c r="WOK11" s="460"/>
      <c r="WOL11" s="460"/>
      <c r="WOM11" s="460"/>
      <c r="WON11" s="460"/>
      <c r="WOO11" s="460"/>
      <c r="WOP11" s="460"/>
      <c r="WOQ11" s="460"/>
      <c r="WOR11" s="460"/>
      <c r="WOS11" s="460"/>
      <c r="WOT11" s="460"/>
      <c r="WOU11" s="460"/>
      <c r="WOV11" s="460"/>
      <c r="WOW11" s="460"/>
      <c r="WOX11" s="460"/>
      <c r="WOY11" s="460"/>
      <c r="WOZ11" s="460"/>
      <c r="WPA11" s="460"/>
      <c r="WPB11" s="460"/>
      <c r="WPC11" s="460"/>
      <c r="WPD11" s="460"/>
      <c r="WPE11" s="460"/>
      <c r="WPF11" s="460"/>
      <c r="WPG11" s="460"/>
      <c r="WPH11" s="460"/>
      <c r="WPI11" s="460"/>
      <c r="WPJ11" s="460"/>
      <c r="WPK11" s="460"/>
      <c r="WPL11" s="460"/>
      <c r="WPM11" s="460"/>
      <c r="WPN11" s="460"/>
      <c r="WPO11" s="460"/>
      <c r="WPP11" s="460"/>
      <c r="WPQ11" s="460"/>
      <c r="WPR11" s="460"/>
      <c r="WPS11" s="460"/>
      <c r="WPT11" s="460"/>
      <c r="WPU11" s="460"/>
      <c r="WPV11" s="460"/>
      <c r="WPW11" s="460"/>
      <c r="WPX11" s="460"/>
      <c r="WPY11" s="460"/>
      <c r="WPZ11" s="460"/>
      <c r="WQA11" s="460"/>
      <c r="WQB11" s="460"/>
      <c r="WQC11" s="460"/>
      <c r="WQD11" s="460"/>
      <c r="WQE11" s="460"/>
      <c r="WQF11" s="460"/>
      <c r="WQG11" s="460"/>
      <c r="WQH11" s="460"/>
      <c r="WQI11" s="460"/>
      <c r="WQJ11" s="460"/>
      <c r="WQK11" s="460"/>
      <c r="WQL11" s="460"/>
      <c r="WQM11" s="460"/>
      <c r="WQN11" s="460"/>
      <c r="WQO11" s="460"/>
      <c r="WQP11" s="460"/>
      <c r="WQQ11" s="460"/>
      <c r="WQR11" s="460"/>
      <c r="WQS11" s="460"/>
      <c r="WQT11" s="460"/>
      <c r="WQU11" s="460"/>
      <c r="WQV11" s="460"/>
      <c r="WQW11" s="460"/>
      <c r="WQX11" s="460"/>
      <c r="WQY11" s="460"/>
      <c r="WQZ11" s="460"/>
      <c r="WRA11" s="460"/>
      <c r="WRB11" s="460"/>
      <c r="WRC11" s="460"/>
      <c r="WRD11" s="460"/>
      <c r="WRE11" s="460"/>
      <c r="WRF11" s="460"/>
      <c r="WRG11" s="460"/>
      <c r="WRH11" s="460"/>
      <c r="WRI11" s="460"/>
      <c r="WRJ11" s="460"/>
      <c r="WRK11" s="460"/>
      <c r="WRL11" s="460"/>
      <c r="WRM11" s="460"/>
      <c r="WRN11" s="460"/>
      <c r="WRO11" s="460"/>
      <c r="WRP11" s="460"/>
      <c r="WRQ11" s="460"/>
      <c r="WRR11" s="460"/>
      <c r="WRS11" s="460"/>
      <c r="WRT11" s="460"/>
      <c r="WRU11" s="460"/>
      <c r="WRV11" s="460"/>
      <c r="WRW11" s="460"/>
      <c r="WRX11" s="460"/>
      <c r="WRY11" s="460"/>
      <c r="WRZ11" s="460"/>
      <c r="WSA11" s="460"/>
      <c r="WSB11" s="460"/>
      <c r="WSC11" s="460"/>
      <c r="WSD11" s="460"/>
      <c r="WSE11" s="460"/>
      <c r="WSF11" s="460"/>
      <c r="WSG11" s="460"/>
      <c r="WSH11" s="460"/>
      <c r="WSI11" s="460"/>
      <c r="WSJ11" s="460"/>
      <c r="WSK11" s="460"/>
      <c r="WSL11" s="460"/>
      <c r="WSM11" s="460"/>
      <c r="WSN11" s="460"/>
      <c r="WSO11" s="460"/>
      <c r="WSP11" s="460"/>
      <c r="WSQ11" s="460"/>
      <c r="WSR11" s="460"/>
      <c r="WSS11" s="460"/>
      <c r="WST11" s="460"/>
      <c r="WSU11" s="460"/>
      <c r="WSV11" s="460"/>
      <c r="WSW11" s="460"/>
      <c r="WSX11" s="460"/>
      <c r="WSY11" s="460"/>
      <c r="WSZ11" s="460"/>
      <c r="WTA11" s="460"/>
      <c r="WTB11" s="460"/>
      <c r="WTC11" s="460"/>
      <c r="WTD11" s="460"/>
      <c r="WTE11" s="460"/>
      <c r="WTF11" s="460"/>
      <c r="WTG11" s="460"/>
      <c r="WTH11" s="460"/>
      <c r="WTI11" s="460"/>
      <c r="WTJ11" s="460"/>
      <c r="WTK11" s="460"/>
      <c r="WTL11" s="460"/>
      <c r="WTM11" s="460"/>
      <c r="WTN11" s="460"/>
      <c r="WTO11" s="460"/>
      <c r="WTP11" s="460"/>
      <c r="WTQ11" s="460"/>
      <c r="WTR11" s="460"/>
      <c r="WTS11" s="460"/>
      <c r="WTT11" s="460"/>
      <c r="WTU11" s="460"/>
      <c r="WTV11" s="460"/>
      <c r="WTW11" s="460"/>
      <c r="WTX11" s="460"/>
      <c r="WTY11" s="460"/>
      <c r="WTZ11" s="460"/>
      <c r="WUA11" s="460"/>
      <c r="WUB11" s="460"/>
      <c r="WUC11" s="460"/>
      <c r="WUD11" s="460"/>
      <c r="WUE11" s="460"/>
      <c r="WUF11" s="460"/>
      <c r="WUG11" s="460"/>
      <c r="WUH11" s="460"/>
      <c r="WUI11" s="460"/>
      <c r="WUJ11" s="460"/>
      <c r="WUK11" s="460"/>
      <c r="WUL11" s="460"/>
      <c r="WUM11" s="460"/>
      <c r="WUN11" s="460"/>
      <c r="WUO11" s="460"/>
      <c r="WUP11" s="460"/>
      <c r="WUQ11" s="460"/>
      <c r="WUR11" s="460"/>
      <c r="WUS11" s="460"/>
      <c r="WUT11" s="460"/>
      <c r="WUU11" s="460"/>
      <c r="WUV11" s="460"/>
      <c r="WUW11" s="460"/>
      <c r="WUX11" s="460"/>
      <c r="WUY11" s="460"/>
      <c r="WUZ11" s="460"/>
      <c r="WVA11" s="460"/>
      <c r="WVB11" s="460"/>
      <c r="WVC11" s="460"/>
      <c r="WVD11" s="460"/>
      <c r="WVE11" s="460"/>
      <c r="WVF11" s="460"/>
      <c r="WVG11" s="460"/>
      <c r="WVH11" s="460"/>
      <c r="WVI11" s="460"/>
      <c r="WVJ11" s="460"/>
      <c r="WVK11" s="460"/>
      <c r="WVL11" s="460"/>
      <c r="WVM11" s="460"/>
      <c r="WVN11" s="460"/>
      <c r="WVO11" s="460"/>
      <c r="WVP11" s="460"/>
      <c r="WVQ11" s="460"/>
      <c r="WVR11" s="460"/>
      <c r="WVS11" s="460"/>
      <c r="WVT11" s="460"/>
      <c r="WVU11" s="460"/>
      <c r="WVV11" s="460"/>
      <c r="WVW11" s="460"/>
      <c r="WVX11" s="460"/>
      <c r="WVY11" s="460"/>
      <c r="WVZ11" s="460"/>
      <c r="WWA11" s="460"/>
      <c r="WWB11" s="460"/>
      <c r="WWC11" s="460"/>
      <c r="WWD11" s="460"/>
      <c r="WWE11" s="460"/>
      <c r="WWF11" s="460"/>
      <c r="WWG11" s="460"/>
      <c r="WWH11" s="460"/>
      <c r="WWI11" s="460"/>
      <c r="WWJ11" s="460"/>
      <c r="WWK11" s="460"/>
      <c r="WWL11" s="460"/>
      <c r="WWM11" s="460"/>
      <c r="WWN11" s="460"/>
      <c r="WWO11" s="460"/>
      <c r="WWP11" s="460"/>
      <c r="WWQ11" s="460"/>
      <c r="WWR11" s="460"/>
      <c r="WWS11" s="460"/>
      <c r="WWT11" s="460"/>
      <c r="WWU11" s="460"/>
      <c r="WWV11" s="460"/>
      <c r="WWW11" s="460"/>
      <c r="WWX11" s="460"/>
      <c r="WWY11" s="460"/>
      <c r="WWZ11" s="460"/>
      <c r="WXA11" s="460"/>
      <c r="WXB11" s="460"/>
      <c r="WXC11" s="460"/>
      <c r="WXD11" s="460"/>
      <c r="WXE11" s="460"/>
      <c r="WXF11" s="460"/>
      <c r="WXG11" s="460"/>
      <c r="WXH11" s="460"/>
      <c r="WXI11" s="460"/>
      <c r="WXJ11" s="460"/>
      <c r="WXK11" s="460"/>
      <c r="WXL11" s="460"/>
      <c r="WXM11" s="460"/>
      <c r="WXN11" s="460"/>
      <c r="WXO11" s="460"/>
      <c r="WXP11" s="460"/>
      <c r="WXQ11" s="460"/>
      <c r="WXR11" s="460"/>
      <c r="WXS11" s="460"/>
      <c r="WXT11" s="460"/>
      <c r="WXU11" s="460"/>
      <c r="WXV11" s="460"/>
      <c r="WXW11" s="460"/>
      <c r="WXX11" s="460"/>
      <c r="WXY11" s="460"/>
      <c r="WXZ11" s="460"/>
      <c r="WYA11" s="460"/>
      <c r="WYB11" s="460"/>
      <c r="WYC11" s="460"/>
      <c r="WYD11" s="460"/>
      <c r="WYE11" s="460"/>
      <c r="WYF11" s="460"/>
      <c r="WYG11" s="460"/>
      <c r="WYH11" s="460"/>
      <c r="WYI11" s="460"/>
      <c r="WYJ11" s="460"/>
      <c r="WYK11" s="460"/>
      <c r="WYL11" s="460"/>
      <c r="WYM11" s="460"/>
      <c r="WYN11" s="460"/>
      <c r="WYO11" s="460"/>
      <c r="WYP11" s="460"/>
      <c r="WYQ11" s="460"/>
      <c r="WYR11" s="460"/>
      <c r="WYS11" s="460"/>
      <c r="WYT11" s="460"/>
      <c r="WYU11" s="460"/>
      <c r="WYV11" s="460"/>
      <c r="WYW11" s="460"/>
      <c r="WYX11" s="460"/>
      <c r="WYY11" s="460"/>
      <c r="WYZ11" s="460"/>
      <c r="WZA11" s="460"/>
      <c r="WZB11" s="460"/>
      <c r="WZC11" s="460"/>
      <c r="WZD11" s="460"/>
      <c r="WZE11" s="460"/>
      <c r="WZF11" s="460"/>
      <c r="WZG11" s="460"/>
      <c r="WZH11" s="460"/>
      <c r="WZI11" s="460"/>
      <c r="WZJ11" s="460"/>
      <c r="WZK11" s="460"/>
      <c r="WZL11" s="460"/>
      <c r="WZM11" s="460"/>
      <c r="WZN11" s="460"/>
      <c r="WZO11" s="460"/>
      <c r="WZP11" s="460"/>
      <c r="WZQ11" s="460"/>
      <c r="WZR11" s="460"/>
      <c r="WZS11" s="460"/>
      <c r="WZT11" s="460"/>
      <c r="WZU11" s="460"/>
      <c r="WZV11" s="460"/>
      <c r="WZW11" s="460"/>
      <c r="WZX11" s="460"/>
      <c r="WZY11" s="460"/>
      <c r="WZZ11" s="460"/>
      <c r="XAA11" s="460"/>
      <c r="XAB11" s="460"/>
      <c r="XAC11" s="460"/>
      <c r="XAD11" s="460"/>
      <c r="XAE11" s="460"/>
      <c r="XAF11" s="460"/>
      <c r="XAG11" s="460"/>
      <c r="XAH11" s="460"/>
      <c r="XAI11" s="460"/>
      <c r="XAJ11" s="460"/>
      <c r="XAK11" s="460"/>
      <c r="XAL11" s="460"/>
      <c r="XAM11" s="460"/>
      <c r="XAN11" s="460"/>
      <c r="XAO11" s="460"/>
      <c r="XAP11" s="460"/>
      <c r="XAQ11" s="460"/>
      <c r="XAR11" s="460"/>
      <c r="XAS11" s="460"/>
      <c r="XAT11" s="460"/>
      <c r="XAU11" s="460"/>
      <c r="XAV11" s="460"/>
      <c r="XAW11" s="460"/>
      <c r="XAX11" s="460"/>
      <c r="XAY11" s="460"/>
      <c r="XAZ11" s="460"/>
      <c r="XBA11" s="460"/>
      <c r="XBB11" s="460"/>
      <c r="XBC11" s="460"/>
      <c r="XBD11" s="460"/>
      <c r="XBE11" s="460"/>
      <c r="XBF11" s="460"/>
      <c r="XBG11" s="460"/>
      <c r="XBH11" s="460"/>
      <c r="XBI11" s="460"/>
      <c r="XBJ11" s="460"/>
      <c r="XBK11" s="460"/>
      <c r="XBL11" s="460"/>
      <c r="XBM11" s="460"/>
      <c r="XBN11" s="460"/>
      <c r="XBO11" s="460"/>
      <c r="XBP11" s="460"/>
      <c r="XBQ11" s="460"/>
      <c r="XBR11" s="460"/>
      <c r="XBS11" s="460"/>
      <c r="XBT11" s="460"/>
      <c r="XBU11" s="460"/>
      <c r="XBV11" s="460"/>
      <c r="XBW11" s="460"/>
      <c r="XBX11" s="460"/>
      <c r="XBY11" s="460"/>
      <c r="XBZ11" s="460"/>
      <c r="XCA11" s="460"/>
      <c r="XCB11" s="460"/>
      <c r="XCC11" s="460"/>
      <c r="XCD11" s="460"/>
      <c r="XCE11" s="460"/>
      <c r="XCF11" s="460"/>
      <c r="XCG11" s="460"/>
      <c r="XCH11" s="460"/>
      <c r="XCI11" s="460"/>
      <c r="XCJ11" s="460"/>
      <c r="XCK11" s="460"/>
      <c r="XCL11" s="460"/>
      <c r="XCM11" s="460"/>
      <c r="XCN11" s="460"/>
      <c r="XCO11" s="460"/>
      <c r="XCP11" s="460"/>
      <c r="XCQ11" s="460"/>
      <c r="XCR11" s="460"/>
      <c r="XCS11" s="460"/>
      <c r="XCT11" s="460"/>
      <c r="XCU11" s="460"/>
      <c r="XCV11" s="460"/>
      <c r="XCW11" s="460"/>
      <c r="XCX11" s="460"/>
      <c r="XCY11" s="460"/>
      <c r="XCZ11" s="460"/>
      <c r="XDA11" s="460"/>
      <c r="XDB11" s="460"/>
      <c r="XDC11" s="460"/>
      <c r="XDD11" s="460"/>
      <c r="XDE11" s="460"/>
      <c r="XDF11" s="460"/>
      <c r="XDG11" s="460"/>
      <c r="XDH11" s="460"/>
      <c r="XDI11" s="460"/>
      <c r="XDJ11" s="460"/>
      <c r="XDK11" s="460"/>
      <c r="XDL11" s="460"/>
      <c r="XDM11" s="460"/>
      <c r="XDN11" s="460"/>
      <c r="XDO11" s="460"/>
      <c r="XDP11" s="460"/>
      <c r="XDQ11" s="460"/>
      <c r="XDR11" s="460"/>
      <c r="XDS11" s="460"/>
      <c r="XDT11" s="460"/>
      <c r="XDU11" s="460"/>
      <c r="XDV11" s="460"/>
      <c r="XDW11" s="460"/>
      <c r="XDX11" s="460"/>
      <c r="XDY11" s="460"/>
      <c r="XDZ11" s="460"/>
      <c r="XEA11" s="460"/>
      <c r="XEB11" s="460"/>
      <c r="XEC11" s="460"/>
      <c r="XED11" s="460"/>
      <c r="XEE11" s="460"/>
      <c r="XEF11" s="460"/>
      <c r="XEG11" s="460"/>
      <c r="XEH11" s="460"/>
      <c r="XEI11" s="460"/>
      <c r="XEJ11" s="460"/>
      <c r="XEK11" s="460"/>
      <c r="XEL11" s="460"/>
      <c r="XEM11" s="460"/>
      <c r="XEN11" s="460"/>
      <c r="XEO11" s="460"/>
      <c r="XEP11" s="460"/>
      <c r="XEQ11" s="460"/>
      <c r="XER11" s="460"/>
      <c r="XES11" s="460"/>
      <c r="XET11" s="460"/>
      <c r="XEU11" s="460"/>
      <c r="XEV11" s="460"/>
      <c r="XEW11" s="460"/>
      <c r="XEX11" s="460"/>
      <c r="XEY11" s="460"/>
      <c r="XEZ11" s="460"/>
      <c r="XFA11" s="460"/>
      <c r="XFB11" s="460"/>
      <c r="XFC11" s="460"/>
      <c r="XFD11" s="460"/>
    </row>
    <row r="12" spans="1:16384" ht="12" customHeight="1" x14ac:dyDescent="0.2">
      <c r="A12" s="476" t="s">
        <v>457</v>
      </c>
      <c r="B12" s="476"/>
      <c r="C12" s="476"/>
      <c r="D12" s="476"/>
      <c r="E12" s="476"/>
      <c r="F12" s="476"/>
      <c r="G12" s="476"/>
      <c r="H12" s="476"/>
      <c r="I12" s="49"/>
    </row>
    <row r="13" spans="1:16384" ht="18.75" customHeight="1" x14ac:dyDescent="0.2">
      <c r="A13" s="476"/>
      <c r="B13" s="476"/>
      <c r="C13" s="476"/>
      <c r="D13" s="476"/>
      <c r="E13" s="476"/>
      <c r="F13" s="476"/>
      <c r="G13" s="476"/>
      <c r="H13" s="476"/>
      <c r="I13" s="49"/>
    </row>
    <row r="14" spans="1:16384" ht="33.75" customHeight="1" x14ac:dyDescent="0.2">
      <c r="A14" s="118" t="s">
        <v>104</v>
      </c>
      <c r="B14" s="118" t="s">
        <v>105</v>
      </c>
      <c r="C14" s="118" t="s">
        <v>103</v>
      </c>
      <c r="D14" s="118" t="s">
        <v>106</v>
      </c>
      <c r="E14" s="118" t="s">
        <v>100</v>
      </c>
      <c r="F14" s="118" t="s">
        <v>101</v>
      </c>
      <c r="G14" s="118" t="s">
        <v>102</v>
      </c>
      <c r="H14" s="146" t="s">
        <v>481</v>
      </c>
      <c r="I14" s="49"/>
    </row>
    <row r="15" spans="1:16384" ht="12" customHeight="1" x14ac:dyDescent="0.2">
      <c r="A15" s="119">
        <v>1</v>
      </c>
      <c r="B15" s="120"/>
      <c r="C15" s="120" t="s">
        <v>339</v>
      </c>
      <c r="D15" s="120"/>
      <c r="E15" s="121"/>
      <c r="F15" s="121"/>
      <c r="G15" s="121"/>
      <c r="H15" s="122">
        <f>SUM(H16:H20)</f>
        <v>11108.448951033717</v>
      </c>
      <c r="I15" s="50">
        <f>SUM(H16:H20)</f>
        <v>11108.448951033717</v>
      </c>
    </row>
    <row r="16" spans="1:16384" ht="12" customHeight="1" x14ac:dyDescent="0.2">
      <c r="A16" s="90" t="s">
        <v>192</v>
      </c>
      <c r="B16" s="91">
        <v>10767</v>
      </c>
      <c r="C16" s="92" t="s">
        <v>75</v>
      </c>
      <c r="D16" s="90" t="s">
        <v>1</v>
      </c>
      <c r="E16" s="93">
        <v>9</v>
      </c>
      <c r="F16" s="93">
        <v>283.52999999999997</v>
      </c>
      <c r="G16" s="93">
        <f>Comp!I51</f>
        <v>349.88081514877194</v>
      </c>
      <c r="H16" s="93">
        <f t="shared" ref="H16:H20" si="0">G16*E16</f>
        <v>3148.9273363389475</v>
      </c>
      <c r="I16" s="49"/>
    </row>
    <row r="17" spans="1:9" ht="12" customHeight="1" x14ac:dyDescent="0.2">
      <c r="A17" s="90" t="s">
        <v>476</v>
      </c>
      <c r="B17" s="94">
        <v>10009</v>
      </c>
      <c r="C17" s="92" t="s">
        <v>452</v>
      </c>
      <c r="D17" s="90" t="s">
        <v>1</v>
      </c>
      <c r="E17" s="93">
        <f>'Memoria de Calculo'!F20</f>
        <v>355.584</v>
      </c>
      <c r="F17" s="93">
        <v>2.66</v>
      </c>
      <c r="G17" s="93">
        <f>Comp!I64</f>
        <v>3.2840338344000002</v>
      </c>
      <c r="H17" s="93">
        <f t="shared" si="0"/>
        <v>1167.7498869712897</v>
      </c>
      <c r="I17" s="49"/>
    </row>
    <row r="18" spans="1:9" ht="12" customHeight="1" x14ac:dyDescent="0.2">
      <c r="A18" s="90" t="s">
        <v>477</v>
      </c>
      <c r="B18" s="95">
        <v>2</v>
      </c>
      <c r="C18" s="92" t="s">
        <v>76</v>
      </c>
      <c r="D18" s="90" t="s">
        <v>6</v>
      </c>
      <c r="E18" s="93">
        <v>1</v>
      </c>
      <c r="F18" s="93">
        <v>1750</v>
      </c>
      <c r="G18" s="93">
        <f>Comp!I75</f>
        <v>2159.4972654560002</v>
      </c>
      <c r="H18" s="93">
        <f t="shared" si="0"/>
        <v>2159.4972654560002</v>
      </c>
      <c r="I18" s="49"/>
    </row>
    <row r="19" spans="1:9" ht="12" customHeight="1" x14ac:dyDescent="0.2">
      <c r="A19" s="90" t="s">
        <v>193</v>
      </c>
      <c r="B19" s="91">
        <v>10004</v>
      </c>
      <c r="C19" s="92" t="s">
        <v>77</v>
      </c>
      <c r="D19" s="90" t="s">
        <v>1</v>
      </c>
      <c r="E19" s="93">
        <f>'Memoria de Calculo'!F24</f>
        <v>6</v>
      </c>
      <c r="F19" s="93">
        <v>231.4</v>
      </c>
      <c r="G19" s="93">
        <f>Comp!I88</f>
        <v>285.54601369053199</v>
      </c>
      <c r="H19" s="93">
        <f t="shared" si="0"/>
        <v>1713.2760821431921</v>
      </c>
      <c r="I19" s="49"/>
    </row>
    <row r="20" spans="1:9" ht="12" customHeight="1" x14ac:dyDescent="0.2">
      <c r="A20" s="90" t="s">
        <v>194</v>
      </c>
      <c r="B20" s="94">
        <v>10003</v>
      </c>
      <c r="C20" s="92" t="s">
        <v>375</v>
      </c>
      <c r="D20" s="90" t="s">
        <v>1</v>
      </c>
      <c r="E20" s="93">
        <f>20*2.2</f>
        <v>44</v>
      </c>
      <c r="F20" s="93">
        <v>53.76</v>
      </c>
      <c r="G20" s="93">
        <f>Comp!I198</f>
        <v>66.340872275552002</v>
      </c>
      <c r="H20" s="93">
        <f t="shared" si="0"/>
        <v>2918.9983801242879</v>
      </c>
      <c r="I20" s="49"/>
    </row>
    <row r="21" spans="1:9" ht="12" customHeight="1" x14ac:dyDescent="0.2">
      <c r="A21" s="461"/>
      <c r="B21" s="462"/>
      <c r="C21" s="462"/>
      <c r="D21" s="462"/>
      <c r="E21" s="462"/>
      <c r="F21" s="462"/>
      <c r="G21" s="462"/>
      <c r="H21" s="463"/>
      <c r="I21" s="49"/>
    </row>
    <row r="22" spans="1:9" ht="12" customHeight="1" x14ac:dyDescent="0.2">
      <c r="A22" s="119">
        <v>2</v>
      </c>
      <c r="B22" s="123"/>
      <c r="C22" s="120" t="s">
        <v>458</v>
      </c>
      <c r="D22" s="124"/>
      <c r="E22" s="125"/>
      <c r="F22" s="125"/>
      <c r="G22" s="126"/>
      <c r="H22" s="127">
        <f>SUM(H23:H33)</f>
        <v>8560.0549338393903</v>
      </c>
      <c r="I22" s="50">
        <f>SUM(H23:H33)</f>
        <v>8560.0549338393903</v>
      </c>
    </row>
    <row r="23" spans="1:9" ht="12" customHeight="1" x14ac:dyDescent="0.2">
      <c r="A23" s="90" t="s">
        <v>478</v>
      </c>
      <c r="B23" s="91">
        <v>20023</v>
      </c>
      <c r="C23" s="92" t="s">
        <v>78</v>
      </c>
      <c r="D23" s="90" t="s">
        <v>1</v>
      </c>
      <c r="E23" s="93">
        <f>'Memoria de Calculo'!F32</f>
        <v>262.61</v>
      </c>
      <c r="F23" s="93">
        <v>5.82</v>
      </c>
      <c r="G23" s="93">
        <f>Comp!I207</f>
        <v>7.1777012900048005</v>
      </c>
      <c r="H23" s="93">
        <f t="shared" ref="H23:H33" si="1">G23*E23</f>
        <v>1884.9361357681607</v>
      </c>
      <c r="I23" s="49"/>
    </row>
    <row r="24" spans="1:9" ht="12" customHeight="1" x14ac:dyDescent="0.2">
      <c r="A24" s="90" t="s">
        <v>195</v>
      </c>
      <c r="B24" s="91">
        <v>20016</v>
      </c>
      <c r="C24" s="92" t="s">
        <v>79</v>
      </c>
      <c r="D24" s="90" t="s">
        <v>0</v>
      </c>
      <c r="E24" s="93">
        <f>'Memoria de Calculo'!F36</f>
        <v>23.4</v>
      </c>
      <c r="F24" s="93">
        <v>25.61</v>
      </c>
      <c r="G24" s="93">
        <f>Comp!I216</f>
        <v>31.599838638944</v>
      </c>
      <c r="H24" s="93">
        <f t="shared" si="1"/>
        <v>739.43622415128959</v>
      </c>
      <c r="I24" s="49"/>
    </row>
    <row r="25" spans="1:9" ht="12" customHeight="1" x14ac:dyDescent="0.2">
      <c r="A25" s="90" t="s">
        <v>196</v>
      </c>
      <c r="B25" s="91">
        <v>20014</v>
      </c>
      <c r="C25" s="92" t="s">
        <v>80</v>
      </c>
      <c r="D25" s="90" t="s">
        <v>1</v>
      </c>
      <c r="E25" s="93">
        <f>'Memoria de Calculo'!F41</f>
        <v>13.680000000000001</v>
      </c>
      <c r="F25" s="93">
        <v>2.54</v>
      </c>
      <c r="G25" s="93">
        <f>Comp!I225</f>
        <v>3.1268986412120001</v>
      </c>
      <c r="H25" s="93">
        <f t="shared" si="1"/>
        <v>42.775973411780164</v>
      </c>
      <c r="I25" s="49"/>
    </row>
    <row r="26" spans="1:9" ht="12" customHeight="1" x14ac:dyDescent="0.2">
      <c r="A26" s="90" t="s">
        <v>197</v>
      </c>
      <c r="B26" s="91">
        <v>21527</v>
      </c>
      <c r="C26" s="92" t="s">
        <v>81</v>
      </c>
      <c r="D26" s="90" t="s">
        <v>1</v>
      </c>
      <c r="E26" s="93">
        <f>'Memoria de Calculo'!F47</f>
        <v>54</v>
      </c>
      <c r="F26" s="93">
        <v>10.14</v>
      </c>
      <c r="G26" s="93">
        <f>Comp!I234</f>
        <v>12.511069666799999</v>
      </c>
      <c r="H26" s="93">
        <f t="shared" si="1"/>
        <v>675.5977620072</v>
      </c>
      <c r="I26" s="49"/>
    </row>
    <row r="27" spans="1:9" ht="12" customHeight="1" x14ac:dyDescent="0.2">
      <c r="A27" s="90" t="s">
        <v>198</v>
      </c>
      <c r="B27" s="91">
        <v>21526</v>
      </c>
      <c r="C27" s="92" t="s">
        <v>82</v>
      </c>
      <c r="D27" s="90" t="s">
        <v>6</v>
      </c>
      <c r="E27" s="93">
        <v>2</v>
      </c>
      <c r="F27" s="93">
        <v>17.86</v>
      </c>
      <c r="G27" s="93">
        <f>Comp!I243</f>
        <v>22.037254349128396</v>
      </c>
      <c r="H27" s="93">
        <f t="shared" si="1"/>
        <v>44.074508698256793</v>
      </c>
      <c r="I27" s="49"/>
    </row>
    <row r="28" spans="1:9" ht="12" customHeight="1" x14ac:dyDescent="0.2">
      <c r="A28" s="90" t="s">
        <v>199</v>
      </c>
      <c r="B28" s="91">
        <v>20862</v>
      </c>
      <c r="C28" s="92" t="s">
        <v>83</v>
      </c>
      <c r="D28" s="90" t="s">
        <v>6</v>
      </c>
      <c r="E28" s="93">
        <v>31</v>
      </c>
      <c r="F28" s="93">
        <v>20.079999999999998</v>
      </c>
      <c r="G28" s="93">
        <f>Comp!I252</f>
        <v>24.779816690352</v>
      </c>
      <c r="H28" s="93">
        <f t="shared" si="1"/>
        <v>768.17431740091195</v>
      </c>
      <c r="I28" s="49"/>
    </row>
    <row r="29" spans="1:9" ht="12" customHeight="1" x14ac:dyDescent="0.2">
      <c r="A29" s="90" t="s">
        <v>200</v>
      </c>
      <c r="B29" s="91">
        <v>21529</v>
      </c>
      <c r="C29" s="92" t="s">
        <v>84</v>
      </c>
      <c r="D29" s="90" t="s">
        <v>27</v>
      </c>
      <c r="E29" s="93">
        <v>15</v>
      </c>
      <c r="F29" s="93">
        <v>9.2200000000000006</v>
      </c>
      <c r="G29" s="93">
        <f>Comp!I261</f>
        <v>11.380108666800002</v>
      </c>
      <c r="H29" s="93">
        <f t="shared" si="1"/>
        <v>170.70163000200003</v>
      </c>
      <c r="I29" s="49"/>
    </row>
    <row r="30" spans="1:9" ht="12" customHeight="1" x14ac:dyDescent="0.2">
      <c r="A30" s="90" t="s">
        <v>201</v>
      </c>
      <c r="B30" s="91">
        <v>20857</v>
      </c>
      <c r="C30" s="92" t="s">
        <v>85</v>
      </c>
      <c r="D30" s="90" t="s">
        <v>27</v>
      </c>
      <c r="E30" s="93">
        <v>10</v>
      </c>
      <c r="F30" s="93">
        <v>7.14</v>
      </c>
      <c r="G30" s="93">
        <f>Comp!I270</f>
        <v>8.8132815555999997</v>
      </c>
      <c r="H30" s="93">
        <f t="shared" si="1"/>
        <v>88.132815555999997</v>
      </c>
      <c r="I30" s="49"/>
    </row>
    <row r="31" spans="1:9" ht="12" customHeight="1" x14ac:dyDescent="0.2">
      <c r="A31" s="90" t="s">
        <v>202</v>
      </c>
      <c r="B31" s="91">
        <v>20019</v>
      </c>
      <c r="C31" s="92" t="s">
        <v>86</v>
      </c>
      <c r="D31" s="90" t="s">
        <v>1</v>
      </c>
      <c r="E31" s="93">
        <f>'Memoria de Calculo'!F51</f>
        <v>297.36</v>
      </c>
      <c r="F31" s="93">
        <v>2.56</v>
      </c>
      <c r="G31" s="93">
        <f>Comp!I279</f>
        <v>3.1621785556000002</v>
      </c>
      <c r="H31" s="93">
        <f t="shared" si="1"/>
        <v>940.30541529321613</v>
      </c>
      <c r="I31" s="49"/>
    </row>
    <row r="32" spans="1:9" ht="12" customHeight="1" x14ac:dyDescent="0.2">
      <c r="A32" s="90" t="s">
        <v>203</v>
      </c>
      <c r="B32" s="94">
        <v>20020</v>
      </c>
      <c r="C32" s="92" t="s">
        <v>404</v>
      </c>
      <c r="D32" s="90" t="s">
        <v>1</v>
      </c>
      <c r="E32" s="93">
        <f>'Memoria de Calculo'!F56</f>
        <v>348</v>
      </c>
      <c r="F32" s="93">
        <v>3.2</v>
      </c>
      <c r="G32" s="93">
        <f>Comp!I288</f>
        <v>3.9457394642967998</v>
      </c>
      <c r="H32" s="93">
        <f t="shared" si="1"/>
        <v>1373.1173335752862</v>
      </c>
      <c r="I32" s="49"/>
    </row>
    <row r="33" spans="1:9" ht="12" customHeight="1" x14ac:dyDescent="0.2">
      <c r="A33" s="90" t="s">
        <v>406</v>
      </c>
      <c r="B33" s="94">
        <v>20307</v>
      </c>
      <c r="C33" s="92" t="s">
        <v>405</v>
      </c>
      <c r="D33" s="90" t="s">
        <v>1</v>
      </c>
      <c r="E33" s="93">
        <f>'Memoria de Calculo'!F61</f>
        <v>348</v>
      </c>
      <c r="F33" s="93">
        <v>4.2699999999999996</v>
      </c>
      <c r="G33" s="93">
        <f>Comp!I297</f>
        <v>5.2666747642968001</v>
      </c>
      <c r="H33" s="93">
        <f t="shared" si="1"/>
        <v>1832.8028179752864</v>
      </c>
      <c r="I33" s="49"/>
    </row>
    <row r="34" spans="1:9" ht="12" customHeight="1" x14ac:dyDescent="0.2">
      <c r="A34" s="461"/>
      <c r="B34" s="462"/>
      <c r="C34" s="462"/>
      <c r="D34" s="462"/>
      <c r="E34" s="462"/>
      <c r="F34" s="462"/>
      <c r="G34" s="462"/>
      <c r="H34" s="463"/>
      <c r="I34" s="49"/>
    </row>
    <row r="35" spans="1:9" ht="12" customHeight="1" x14ac:dyDescent="0.2">
      <c r="A35" s="119">
        <v>3</v>
      </c>
      <c r="B35" s="123"/>
      <c r="C35" s="120" t="s">
        <v>341</v>
      </c>
      <c r="D35" s="119"/>
      <c r="E35" s="127"/>
      <c r="F35" s="125"/>
      <c r="G35" s="126"/>
      <c r="H35" s="127">
        <f>SUM(H36:H37)</f>
        <v>12426.686260999524</v>
      </c>
      <c r="I35" s="50">
        <f>SUM(H36:H37)</f>
        <v>12426.686260999524</v>
      </c>
    </row>
    <row r="36" spans="1:9" ht="12" customHeight="1" x14ac:dyDescent="0.2">
      <c r="A36" s="90" t="s">
        <v>204</v>
      </c>
      <c r="B36" s="91">
        <v>30011</v>
      </c>
      <c r="C36" s="92" t="s">
        <v>415</v>
      </c>
      <c r="D36" s="90" t="s">
        <v>0</v>
      </c>
      <c r="E36" s="93">
        <f>'Memoria de Calculo'!F67</f>
        <v>401.7</v>
      </c>
      <c r="F36" s="93">
        <v>23.65</v>
      </c>
      <c r="G36" s="93">
        <f>Comp!I305</f>
        <v>29.184754612566799</v>
      </c>
      <c r="H36" s="93">
        <f>G36*E36</f>
        <v>11723.515927868082</v>
      </c>
      <c r="I36" s="49"/>
    </row>
    <row r="37" spans="1:9" ht="12" customHeight="1" x14ac:dyDescent="0.2">
      <c r="A37" s="90" t="s">
        <v>205</v>
      </c>
      <c r="B37" s="91">
        <v>30010</v>
      </c>
      <c r="C37" s="92" t="s">
        <v>87</v>
      </c>
      <c r="D37" s="90" t="s">
        <v>0</v>
      </c>
      <c r="E37" s="93">
        <f>'Memoria de Calculo'!F74</f>
        <v>25.32</v>
      </c>
      <c r="F37" s="93">
        <v>22.5</v>
      </c>
      <c r="G37" s="93">
        <f>Comp!I313</f>
        <v>27.771340171068001</v>
      </c>
      <c r="H37" s="93">
        <f>G37*E37</f>
        <v>703.17033313144179</v>
      </c>
      <c r="I37" s="49"/>
    </row>
    <row r="38" spans="1:9" ht="12" customHeight="1" x14ac:dyDescent="0.2">
      <c r="A38" s="461"/>
      <c r="B38" s="462"/>
      <c r="C38" s="462"/>
      <c r="D38" s="462"/>
      <c r="E38" s="462"/>
      <c r="F38" s="462"/>
      <c r="G38" s="462"/>
      <c r="H38" s="463"/>
      <c r="I38" s="49"/>
    </row>
    <row r="39" spans="1:9" ht="12" customHeight="1" x14ac:dyDescent="0.2">
      <c r="A39" s="119">
        <v>4</v>
      </c>
      <c r="B39" s="123"/>
      <c r="C39" s="120" t="s">
        <v>342</v>
      </c>
      <c r="D39" s="128"/>
      <c r="E39" s="129"/>
      <c r="F39" s="129"/>
      <c r="G39" s="127"/>
      <c r="H39" s="127">
        <f>SUM(H40:H41)</f>
        <v>22387.254742447654</v>
      </c>
      <c r="I39" s="50">
        <f>SUM(H40:H41)</f>
        <v>22387.254742447654</v>
      </c>
    </row>
    <row r="40" spans="1:9" ht="12" customHeight="1" x14ac:dyDescent="0.2">
      <c r="A40" s="90" t="s">
        <v>206</v>
      </c>
      <c r="B40" s="91">
        <v>40284</v>
      </c>
      <c r="C40" s="92" t="s">
        <v>88</v>
      </c>
      <c r="D40" s="90" t="s">
        <v>0</v>
      </c>
      <c r="E40" s="93">
        <f>'Memoria de Calculo'!F86</f>
        <v>8.1870000000000012</v>
      </c>
      <c r="F40" s="93">
        <v>1398.67</v>
      </c>
      <c r="G40" s="93">
        <f>Comp!I333</f>
        <v>1725.9555727994484</v>
      </c>
      <c r="H40" s="93">
        <f>G40*E40</f>
        <v>14130.398274509087</v>
      </c>
      <c r="I40" s="49"/>
    </row>
    <row r="41" spans="1:9" ht="12" customHeight="1" x14ac:dyDescent="0.2">
      <c r="A41" s="90" t="s">
        <v>207</v>
      </c>
      <c r="B41" s="91">
        <v>40283</v>
      </c>
      <c r="C41" s="92" t="s">
        <v>89</v>
      </c>
      <c r="D41" s="90" t="s">
        <v>0</v>
      </c>
      <c r="E41" s="93">
        <f>'Memoria de Calculo'!F81</f>
        <v>4.5120000000000005</v>
      </c>
      <c r="F41" s="93">
        <v>1482.97</v>
      </c>
      <c r="G41" s="93">
        <f>Comp!I353</f>
        <v>1829.9770540643985</v>
      </c>
      <c r="H41" s="93">
        <f>G41*E41</f>
        <v>8256.8564679385672</v>
      </c>
      <c r="I41" s="49"/>
    </row>
    <row r="42" spans="1:9" ht="12" customHeight="1" x14ac:dyDescent="0.2">
      <c r="A42" s="461"/>
      <c r="B42" s="462"/>
      <c r="C42" s="462"/>
      <c r="D42" s="462"/>
      <c r="E42" s="462"/>
      <c r="F42" s="462"/>
      <c r="G42" s="462"/>
      <c r="H42" s="463"/>
      <c r="I42" s="49"/>
    </row>
    <row r="43" spans="1:9" ht="12" customHeight="1" x14ac:dyDescent="0.2">
      <c r="A43" s="130">
        <v>5</v>
      </c>
      <c r="B43" s="131"/>
      <c r="C43" s="132" t="s">
        <v>343</v>
      </c>
      <c r="D43" s="128"/>
      <c r="E43" s="133"/>
      <c r="F43" s="133"/>
      <c r="G43" s="134"/>
      <c r="H43" s="134">
        <f>SUM(H45)</f>
        <v>10223.753006294486</v>
      </c>
      <c r="I43" s="50">
        <f>SUM(H44:H45)</f>
        <v>10223.753006294486</v>
      </c>
    </row>
    <row r="44" spans="1:9" ht="12" customHeight="1" x14ac:dyDescent="0.2">
      <c r="A44" s="98" t="s">
        <v>208</v>
      </c>
      <c r="B44" s="99"/>
      <c r="C44" s="100" t="s">
        <v>459</v>
      </c>
      <c r="D44" s="96"/>
      <c r="E44" s="97"/>
      <c r="F44" s="97"/>
      <c r="G44" s="93"/>
      <c r="H44" s="93"/>
      <c r="I44" s="49"/>
    </row>
    <row r="45" spans="1:9" ht="12" customHeight="1" x14ac:dyDescent="0.2">
      <c r="A45" s="90" t="s">
        <v>209</v>
      </c>
      <c r="B45" s="91">
        <v>51172</v>
      </c>
      <c r="C45" s="92" t="s">
        <v>386</v>
      </c>
      <c r="D45" s="90" t="s">
        <v>0</v>
      </c>
      <c r="E45" s="93">
        <f>'Memoria de Calculo'!F94</f>
        <v>5.2930799999999998</v>
      </c>
      <c r="F45" s="93">
        <v>1565.26</v>
      </c>
      <c r="G45" s="93">
        <f>Comp!I373</f>
        <v>1931.5319258908776</v>
      </c>
      <c r="H45" s="93">
        <f>G45*E45</f>
        <v>10223.753006294486</v>
      </c>
      <c r="I45" s="49"/>
    </row>
    <row r="46" spans="1:9" ht="12" customHeight="1" x14ac:dyDescent="0.2">
      <c r="A46" s="461"/>
      <c r="B46" s="462"/>
      <c r="C46" s="462"/>
      <c r="D46" s="462"/>
      <c r="E46" s="462"/>
      <c r="F46" s="462"/>
      <c r="G46" s="462"/>
      <c r="H46" s="463"/>
      <c r="I46" s="49"/>
    </row>
    <row r="47" spans="1:9" ht="12" customHeight="1" x14ac:dyDescent="0.2">
      <c r="A47" s="135">
        <v>6</v>
      </c>
      <c r="B47" s="123"/>
      <c r="C47" s="136" t="s">
        <v>344</v>
      </c>
      <c r="D47" s="128"/>
      <c r="E47" s="129"/>
      <c r="F47" s="129"/>
      <c r="G47" s="127"/>
      <c r="H47" s="127">
        <f>SUM(H48)</f>
        <v>27077.165147986983</v>
      </c>
      <c r="I47" s="50">
        <f>SUM(H48:H48)</f>
        <v>27077.165147986983</v>
      </c>
    </row>
    <row r="48" spans="1:9" ht="12" customHeight="1" x14ac:dyDescent="0.2">
      <c r="A48" s="90" t="s">
        <v>210</v>
      </c>
      <c r="B48" s="91">
        <v>60046</v>
      </c>
      <c r="C48" s="92" t="s">
        <v>74</v>
      </c>
      <c r="D48" s="90" t="s">
        <v>1</v>
      </c>
      <c r="E48" s="93">
        <f>'Memoria de Calculo'!F107</f>
        <v>669.43799999999999</v>
      </c>
      <c r="F48" s="93">
        <v>32.78</v>
      </c>
      <c r="G48" s="93">
        <f>Comp!I384</f>
        <v>40.447607019599999</v>
      </c>
      <c r="H48" s="93">
        <f>G48*E48</f>
        <v>27077.165147986983</v>
      </c>
      <c r="I48" s="49"/>
    </row>
    <row r="49" spans="1:9" ht="12" customHeight="1" x14ac:dyDescent="0.2">
      <c r="A49" s="461"/>
      <c r="B49" s="462"/>
      <c r="C49" s="462"/>
      <c r="D49" s="462"/>
      <c r="E49" s="462"/>
      <c r="F49" s="462"/>
      <c r="G49" s="462"/>
      <c r="H49" s="463"/>
      <c r="I49" s="49"/>
    </row>
    <row r="50" spans="1:9" ht="14.25" customHeight="1" x14ac:dyDescent="0.2">
      <c r="A50" s="119">
        <v>7</v>
      </c>
      <c r="B50" s="123"/>
      <c r="C50" s="120" t="s">
        <v>345</v>
      </c>
      <c r="D50" s="124"/>
      <c r="E50" s="125"/>
      <c r="F50" s="125"/>
      <c r="G50" s="126"/>
      <c r="H50" s="127">
        <f>SUM(H52:H61)</f>
        <v>107655.72014661417</v>
      </c>
      <c r="I50" s="50">
        <f>SUM(H51:H61)</f>
        <v>107655.72014661417</v>
      </c>
    </row>
    <row r="51" spans="1:9" ht="12" customHeight="1" x14ac:dyDescent="0.2">
      <c r="A51" s="98" t="s">
        <v>211</v>
      </c>
      <c r="B51" s="99"/>
      <c r="C51" s="100" t="s">
        <v>90</v>
      </c>
      <c r="D51" s="96"/>
      <c r="E51" s="97"/>
      <c r="F51" s="97"/>
      <c r="G51" s="93"/>
      <c r="H51" s="93"/>
      <c r="I51" s="49"/>
    </row>
    <row r="52" spans="1:9" ht="12" customHeight="1" x14ac:dyDescent="0.2">
      <c r="A52" s="90" t="s">
        <v>212</v>
      </c>
      <c r="B52" s="91">
        <v>70308</v>
      </c>
      <c r="C52" s="92" t="s">
        <v>72</v>
      </c>
      <c r="D52" s="90" t="s">
        <v>1</v>
      </c>
      <c r="E52" s="93">
        <f>'Memoria de Calculo'!F117</f>
        <v>818.01</v>
      </c>
      <c r="F52" s="93">
        <v>31.46</v>
      </c>
      <c r="G52" s="93">
        <f>Comp!I394</f>
        <v>38.816999419599995</v>
      </c>
      <c r="H52" s="93">
        <f>G52*E52</f>
        <v>31752.69369522699</v>
      </c>
      <c r="I52" s="49"/>
    </row>
    <row r="53" spans="1:9" ht="12" customHeight="1" x14ac:dyDescent="0.2">
      <c r="A53" s="90" t="s">
        <v>213</v>
      </c>
      <c r="B53" s="91">
        <v>71361</v>
      </c>
      <c r="C53" s="92" t="s">
        <v>325</v>
      </c>
      <c r="D53" s="90" t="s">
        <v>1</v>
      </c>
      <c r="E53" s="93">
        <v>31.12</v>
      </c>
      <c r="F53" s="93">
        <v>122.87</v>
      </c>
      <c r="G53" s="93">
        <f>Comp!I405</f>
        <v>151.62090993800001</v>
      </c>
      <c r="H53" s="93">
        <f>G53*E53</f>
        <v>4718.4427172705609</v>
      </c>
      <c r="I53" s="49"/>
    </row>
    <row r="54" spans="1:9" ht="12" customHeight="1" x14ac:dyDescent="0.2">
      <c r="A54" s="90" t="s">
        <v>214</v>
      </c>
      <c r="B54" s="91">
        <v>70195</v>
      </c>
      <c r="C54" s="92" t="s">
        <v>73</v>
      </c>
      <c r="D54" s="90" t="s">
        <v>6</v>
      </c>
      <c r="E54" s="93">
        <v>7</v>
      </c>
      <c r="F54" s="93">
        <v>688.98</v>
      </c>
      <c r="G54" s="93">
        <f>Comp!I416</f>
        <v>850.20494425800007</v>
      </c>
      <c r="H54" s="93">
        <f>G54*E54</f>
        <v>5951.4346098060005</v>
      </c>
      <c r="I54" s="49"/>
    </row>
    <row r="55" spans="1:9" ht="12" customHeight="1" x14ac:dyDescent="0.2">
      <c r="A55" s="98" t="s">
        <v>215</v>
      </c>
      <c r="B55" s="99"/>
      <c r="C55" s="100" t="s">
        <v>460</v>
      </c>
      <c r="D55" s="96"/>
      <c r="E55" s="97"/>
      <c r="F55" s="97"/>
      <c r="G55" s="93"/>
      <c r="H55" s="93"/>
      <c r="I55" s="49"/>
    </row>
    <row r="56" spans="1:9" ht="12" customHeight="1" x14ac:dyDescent="0.2">
      <c r="A56" s="90" t="s">
        <v>216</v>
      </c>
      <c r="B56" s="91">
        <v>70058</v>
      </c>
      <c r="C56" s="92" t="s">
        <v>321</v>
      </c>
      <c r="D56" s="90" t="s">
        <v>1</v>
      </c>
      <c r="E56" s="93">
        <f>'Memoria de Calculo'!F126</f>
        <v>818.01</v>
      </c>
      <c r="F56" s="93">
        <v>40.35</v>
      </c>
      <c r="G56" s="93">
        <f>Comp!I427</f>
        <v>49.78792035</v>
      </c>
      <c r="H56" s="93">
        <f>G56*E56</f>
        <v>40727.016725503498</v>
      </c>
      <c r="I56" s="49"/>
    </row>
    <row r="57" spans="1:9" ht="12" customHeight="1" x14ac:dyDescent="0.2">
      <c r="A57" s="90" t="s">
        <v>412</v>
      </c>
      <c r="B57" s="94">
        <v>71364</v>
      </c>
      <c r="C57" s="92" t="s">
        <v>411</v>
      </c>
      <c r="D57" s="90" t="s">
        <v>1</v>
      </c>
      <c r="E57" s="93">
        <f>'Memoria de Calculo'!F131</f>
        <v>56.704000000000001</v>
      </c>
      <c r="F57" s="93">
        <v>265.98</v>
      </c>
      <c r="G57" s="93">
        <f>Comp!I437</f>
        <v>328.21963467</v>
      </c>
      <c r="H57" s="93">
        <f t="shared" ref="H57" si="2">G57*E57</f>
        <v>18611.366164327679</v>
      </c>
      <c r="I57" s="49"/>
    </row>
    <row r="58" spans="1:9" ht="12" customHeight="1" x14ac:dyDescent="0.2">
      <c r="A58" s="98" t="s">
        <v>217</v>
      </c>
      <c r="B58" s="99"/>
      <c r="C58" s="100" t="s">
        <v>461</v>
      </c>
      <c r="D58" s="96"/>
      <c r="E58" s="97"/>
      <c r="F58" s="97"/>
      <c r="G58" s="93"/>
      <c r="H58" s="93"/>
      <c r="I58" s="49"/>
    </row>
    <row r="59" spans="1:9" ht="12" customHeight="1" x14ac:dyDescent="0.2">
      <c r="A59" s="90" t="s">
        <v>218</v>
      </c>
      <c r="B59" s="91">
        <v>70277</v>
      </c>
      <c r="C59" s="92" t="s">
        <v>69</v>
      </c>
      <c r="D59" s="90" t="s">
        <v>2</v>
      </c>
      <c r="E59" s="93">
        <f>22+26+6.47+16.71*2</f>
        <v>87.89</v>
      </c>
      <c r="F59" s="93">
        <v>31.79</v>
      </c>
      <c r="G59" s="93">
        <f>Comp!I450</f>
        <v>39.233519184183997</v>
      </c>
      <c r="H59" s="93">
        <f>G59*E59</f>
        <v>3448.2340010979315</v>
      </c>
      <c r="I59" s="49"/>
    </row>
    <row r="60" spans="1:9" ht="12" customHeight="1" x14ac:dyDescent="0.2">
      <c r="A60" s="90" t="s">
        <v>219</v>
      </c>
      <c r="B60" s="91">
        <v>70287</v>
      </c>
      <c r="C60" s="92" t="s">
        <v>70</v>
      </c>
      <c r="D60" s="90" t="s">
        <v>2</v>
      </c>
      <c r="E60" s="93">
        <f>26.08+20.26+22.3+21</f>
        <v>89.64</v>
      </c>
      <c r="F60" s="93">
        <v>16.78</v>
      </c>
      <c r="G60" s="93">
        <f>Comp!I460</f>
        <v>20.705554271600001</v>
      </c>
      <c r="H60" s="93">
        <f>G60*E60</f>
        <v>1856.045884906224</v>
      </c>
      <c r="I60" s="49"/>
    </row>
    <row r="61" spans="1:9" ht="12" customHeight="1" x14ac:dyDescent="0.2">
      <c r="A61" s="90" t="s">
        <v>220</v>
      </c>
      <c r="B61" s="91">
        <v>70294</v>
      </c>
      <c r="C61" s="92" t="s">
        <v>71</v>
      </c>
      <c r="D61" s="90" t="s">
        <v>2</v>
      </c>
      <c r="E61" s="93">
        <f>6.33+6.28+5.54+5.07</f>
        <v>23.22</v>
      </c>
      <c r="F61" s="93">
        <v>20.61</v>
      </c>
      <c r="G61" s="93">
        <f>Comp!I470</f>
        <v>25.430075300400006</v>
      </c>
      <c r="H61" s="93">
        <f>G61*E61</f>
        <v>590.48634847528808</v>
      </c>
      <c r="I61" s="49"/>
    </row>
    <row r="62" spans="1:9" ht="12" customHeight="1" x14ac:dyDescent="0.2">
      <c r="A62" s="461"/>
      <c r="B62" s="462"/>
      <c r="C62" s="462"/>
      <c r="D62" s="462"/>
      <c r="E62" s="462"/>
      <c r="F62" s="462"/>
      <c r="G62" s="462"/>
      <c r="H62" s="463"/>
      <c r="I62" s="49"/>
    </row>
    <row r="63" spans="1:9" ht="12" customHeight="1" x14ac:dyDescent="0.2">
      <c r="A63" s="119">
        <v>8</v>
      </c>
      <c r="B63" s="123"/>
      <c r="C63" s="120" t="s">
        <v>462</v>
      </c>
      <c r="D63" s="128"/>
      <c r="E63" s="129"/>
      <c r="F63" s="129"/>
      <c r="G63" s="127"/>
      <c r="H63" s="127">
        <f>SUM(H64:H65)</f>
        <v>5522.7933287370342</v>
      </c>
      <c r="I63" s="50">
        <f>SUM(H64:H65)</f>
        <v>5522.7933287370342</v>
      </c>
    </row>
    <row r="64" spans="1:9" ht="12" customHeight="1" x14ac:dyDescent="0.2">
      <c r="A64" s="90" t="s">
        <v>221</v>
      </c>
      <c r="B64" s="91">
        <v>80200</v>
      </c>
      <c r="C64" s="92" t="s">
        <v>67</v>
      </c>
      <c r="D64" s="90" t="s">
        <v>1</v>
      </c>
      <c r="E64" s="93">
        <v>77.2</v>
      </c>
      <c r="F64" s="93">
        <v>16.61</v>
      </c>
      <c r="G64" s="93">
        <f>Comp!I480</f>
        <v>20.504251358000001</v>
      </c>
      <c r="H64" s="93">
        <f>G64*E64</f>
        <v>1582.9282048376001</v>
      </c>
      <c r="I64" s="49"/>
    </row>
    <row r="65" spans="1:9" ht="12" customHeight="1" x14ac:dyDescent="0.2">
      <c r="A65" s="90" t="s">
        <v>222</v>
      </c>
      <c r="B65" s="91">
        <v>80300</v>
      </c>
      <c r="C65" s="92" t="s">
        <v>68</v>
      </c>
      <c r="D65" s="90" t="s">
        <v>1</v>
      </c>
      <c r="E65" s="93">
        <f>'Memoria de Calculo'!F136</f>
        <v>818.01</v>
      </c>
      <c r="F65" s="93">
        <v>3.91</v>
      </c>
      <c r="G65" s="93">
        <f>Comp!I490</f>
        <v>4.8164021514400002</v>
      </c>
      <c r="H65" s="93">
        <f>G65*E65</f>
        <v>3939.8651238994344</v>
      </c>
      <c r="I65" s="49"/>
    </row>
    <row r="66" spans="1:9" ht="12" customHeight="1" x14ac:dyDescent="0.2">
      <c r="A66" s="461"/>
      <c r="B66" s="462"/>
      <c r="C66" s="462"/>
      <c r="D66" s="462"/>
      <c r="E66" s="462"/>
      <c r="F66" s="462"/>
      <c r="G66" s="462"/>
      <c r="H66" s="463"/>
      <c r="I66" s="49"/>
    </row>
    <row r="67" spans="1:9" ht="12" customHeight="1" x14ac:dyDescent="0.2">
      <c r="A67" s="119">
        <v>9</v>
      </c>
      <c r="B67" s="123"/>
      <c r="C67" s="120" t="s">
        <v>347</v>
      </c>
      <c r="D67" s="124"/>
      <c r="E67" s="125"/>
      <c r="F67" s="125"/>
      <c r="G67" s="126"/>
      <c r="H67" s="127">
        <f>SUM(H68:H75)</f>
        <v>53095.855938945315</v>
      </c>
      <c r="I67" s="50">
        <f>SUM(H68:H75)</f>
        <v>53095.855938945315</v>
      </c>
    </row>
    <row r="68" spans="1:9" ht="12" customHeight="1" x14ac:dyDescent="0.2">
      <c r="A68" s="98" t="s">
        <v>223</v>
      </c>
      <c r="B68" s="99"/>
      <c r="C68" s="100" t="s">
        <v>463</v>
      </c>
      <c r="D68" s="96"/>
      <c r="E68" s="97"/>
      <c r="F68" s="97"/>
      <c r="G68" s="93"/>
      <c r="H68" s="93"/>
      <c r="I68" s="49"/>
    </row>
    <row r="69" spans="1:9" ht="12" customHeight="1" x14ac:dyDescent="0.2">
      <c r="A69" s="90" t="s">
        <v>224</v>
      </c>
      <c r="B69" s="91">
        <v>90062</v>
      </c>
      <c r="C69" s="92" t="s">
        <v>66</v>
      </c>
      <c r="D69" s="90" t="s">
        <v>1</v>
      </c>
      <c r="E69" s="93">
        <f>'Memoria de Calculo'!F144</f>
        <v>20.490000000000002</v>
      </c>
      <c r="F69" s="93">
        <v>376.8</v>
      </c>
      <c r="G69" s="93">
        <f>Comp!I501</f>
        <v>464.96572227399997</v>
      </c>
      <c r="H69" s="93">
        <f>G69*E69</f>
        <v>9527.147649394261</v>
      </c>
      <c r="I69" s="49"/>
    </row>
    <row r="70" spans="1:9" ht="12" customHeight="1" x14ac:dyDescent="0.2">
      <c r="A70" s="98" t="s">
        <v>225</v>
      </c>
      <c r="B70" s="99"/>
      <c r="C70" s="100" t="s">
        <v>464</v>
      </c>
      <c r="D70" s="96"/>
      <c r="E70" s="97"/>
      <c r="F70" s="97"/>
      <c r="G70" s="93"/>
      <c r="H70" s="93"/>
      <c r="I70" s="49"/>
    </row>
    <row r="71" spans="1:9" ht="12" customHeight="1" x14ac:dyDescent="0.2">
      <c r="A71" s="90" t="s">
        <v>226</v>
      </c>
      <c r="B71" s="91">
        <v>90825</v>
      </c>
      <c r="C71" s="92" t="s">
        <v>63</v>
      </c>
      <c r="D71" s="90" t="s">
        <v>1</v>
      </c>
      <c r="E71" s="93">
        <f>'Memoria de Calculo'!F152</f>
        <v>110.1</v>
      </c>
      <c r="F71" s="93">
        <v>223.34</v>
      </c>
      <c r="G71" s="93">
        <f>Comp!I512</f>
        <v>275.60254473200001</v>
      </c>
      <c r="H71" s="93">
        <f>G71*E71</f>
        <v>30343.840174993198</v>
      </c>
      <c r="I71" s="49"/>
    </row>
    <row r="72" spans="1:9" ht="12" customHeight="1" x14ac:dyDescent="0.2">
      <c r="A72" s="90" t="s">
        <v>227</v>
      </c>
      <c r="B72" s="91">
        <v>90070</v>
      </c>
      <c r="C72" s="92" t="s">
        <v>64</v>
      </c>
      <c r="D72" s="90" t="s">
        <v>1</v>
      </c>
      <c r="E72" s="93">
        <f>'Memoria de Calculo'!F156</f>
        <v>3</v>
      </c>
      <c r="F72" s="93">
        <v>298.58</v>
      </c>
      <c r="G72" s="93">
        <f>Comp!I523</f>
        <v>368.44870473199995</v>
      </c>
      <c r="H72" s="93">
        <f>G72*E72</f>
        <v>1105.3461141959999</v>
      </c>
      <c r="I72" s="49"/>
    </row>
    <row r="73" spans="1:9" ht="12" customHeight="1" x14ac:dyDescent="0.2">
      <c r="A73" s="90" t="s">
        <v>228</v>
      </c>
      <c r="B73" s="91">
        <v>90822</v>
      </c>
      <c r="C73" s="92" t="s">
        <v>65</v>
      </c>
      <c r="D73" s="90" t="s">
        <v>1</v>
      </c>
      <c r="E73" s="93">
        <f>'Memoria de Calculo'!F161</f>
        <v>5</v>
      </c>
      <c r="F73" s="93">
        <v>250.9</v>
      </c>
      <c r="G73" s="93">
        <f>Comp!I534</f>
        <v>309.60541473200004</v>
      </c>
      <c r="H73" s="93">
        <f>G73*E73</f>
        <v>1548.0270736600003</v>
      </c>
      <c r="I73" s="49"/>
    </row>
    <row r="74" spans="1:9" ht="12" customHeight="1" x14ac:dyDescent="0.2">
      <c r="A74" s="98" t="s">
        <v>229</v>
      </c>
      <c r="B74" s="99"/>
      <c r="C74" s="100" t="s">
        <v>465</v>
      </c>
      <c r="D74" s="96"/>
      <c r="E74" s="97"/>
      <c r="F74" s="97"/>
      <c r="G74" s="93"/>
      <c r="H74" s="93"/>
      <c r="I74" s="49"/>
    </row>
    <row r="75" spans="1:9" ht="12" customHeight="1" x14ac:dyDescent="0.2">
      <c r="A75" s="90" t="s">
        <v>230</v>
      </c>
      <c r="B75" s="91">
        <v>91376</v>
      </c>
      <c r="C75" s="92" t="s">
        <v>62</v>
      </c>
      <c r="D75" s="90" t="s">
        <v>1</v>
      </c>
      <c r="E75" s="93">
        <f>'Memoria de Calculo'!F169</f>
        <v>22.008000000000003</v>
      </c>
      <c r="F75" s="93">
        <v>389.26</v>
      </c>
      <c r="G75" s="93">
        <f>Comp!I545</f>
        <v>480.34782473199994</v>
      </c>
      <c r="H75" s="93">
        <f>G75*E75</f>
        <v>10571.494926701856</v>
      </c>
      <c r="I75" s="49"/>
    </row>
    <row r="76" spans="1:9" ht="12" customHeight="1" x14ac:dyDescent="0.2">
      <c r="A76" s="461"/>
      <c r="B76" s="462"/>
      <c r="C76" s="462"/>
      <c r="D76" s="462"/>
      <c r="E76" s="462"/>
      <c r="F76" s="462"/>
      <c r="G76" s="462"/>
      <c r="H76" s="463"/>
      <c r="I76" s="49"/>
    </row>
    <row r="77" spans="1:9" ht="12" customHeight="1" x14ac:dyDescent="0.2">
      <c r="A77" s="119">
        <v>10</v>
      </c>
      <c r="B77" s="123"/>
      <c r="C77" s="120" t="s">
        <v>91</v>
      </c>
      <c r="D77" s="124"/>
      <c r="E77" s="125"/>
      <c r="F77" s="125"/>
      <c r="G77" s="126"/>
      <c r="H77" s="127">
        <f>SUM(H78)</f>
        <v>2866.6955747636648</v>
      </c>
      <c r="I77" s="50">
        <f>H77</f>
        <v>2866.6955747636648</v>
      </c>
    </row>
    <row r="78" spans="1:9" ht="12" customHeight="1" x14ac:dyDescent="0.2">
      <c r="A78" s="90" t="s">
        <v>231</v>
      </c>
      <c r="B78" s="91">
        <v>161392</v>
      </c>
      <c r="C78" s="92" t="s">
        <v>61</v>
      </c>
      <c r="D78" s="90" t="s">
        <v>1</v>
      </c>
      <c r="E78" s="93">
        <f>'Memoria de Calculo'!F173</f>
        <v>11.340000000000002</v>
      </c>
      <c r="F78" s="93">
        <v>204.86</v>
      </c>
      <c r="G78" s="93">
        <f>Comp!I555</f>
        <v>252.79502422960002</v>
      </c>
      <c r="H78" s="93">
        <f>G78*E78</f>
        <v>2866.6955747636648</v>
      </c>
      <c r="I78" s="49"/>
    </row>
    <row r="79" spans="1:9" ht="12" customHeight="1" x14ac:dyDescent="0.2">
      <c r="A79" s="461"/>
      <c r="B79" s="462"/>
      <c r="C79" s="462"/>
      <c r="D79" s="462"/>
      <c r="E79" s="462"/>
      <c r="F79" s="462"/>
      <c r="G79" s="462"/>
      <c r="H79" s="463"/>
      <c r="I79" s="49"/>
    </row>
    <row r="80" spans="1:9" ht="12" customHeight="1" x14ac:dyDescent="0.2">
      <c r="A80" s="119">
        <v>11</v>
      </c>
      <c r="B80" s="123"/>
      <c r="C80" s="120" t="s">
        <v>348</v>
      </c>
      <c r="D80" s="124"/>
      <c r="E80" s="125"/>
      <c r="F80" s="125"/>
      <c r="G80" s="126"/>
      <c r="H80" s="127">
        <f>SUM(H81:H85)</f>
        <v>2565.6971361659998</v>
      </c>
      <c r="I80" s="50">
        <f>SUM(H81:H85)</f>
        <v>2565.6971361659998</v>
      </c>
    </row>
    <row r="81" spans="1:9" ht="12" customHeight="1" x14ac:dyDescent="0.2">
      <c r="A81" s="98" t="s">
        <v>232</v>
      </c>
      <c r="B81" s="99"/>
      <c r="C81" s="100" t="s">
        <v>466</v>
      </c>
      <c r="D81" s="96"/>
      <c r="E81" s="97"/>
      <c r="F81" s="97"/>
      <c r="G81" s="93"/>
      <c r="H81" s="93"/>
      <c r="I81" s="49"/>
    </row>
    <row r="82" spans="1:9" ht="12" customHeight="1" x14ac:dyDescent="0.2">
      <c r="A82" s="90" t="s">
        <v>233</v>
      </c>
      <c r="B82" s="91">
        <v>100816</v>
      </c>
      <c r="C82" s="92" t="s">
        <v>57</v>
      </c>
      <c r="D82" s="90" t="s">
        <v>6</v>
      </c>
      <c r="E82" s="93">
        <v>7</v>
      </c>
      <c r="F82" s="93">
        <v>55.1</v>
      </c>
      <c r="G82" s="93">
        <f>Comp!I566</f>
        <v>67.988052337599996</v>
      </c>
      <c r="H82" s="93">
        <f>G82*E82</f>
        <v>475.91636636319998</v>
      </c>
      <c r="I82" s="49"/>
    </row>
    <row r="83" spans="1:9" ht="12" customHeight="1" x14ac:dyDescent="0.2">
      <c r="A83" s="90" t="s">
        <v>479</v>
      </c>
      <c r="B83" s="91">
        <v>100818</v>
      </c>
      <c r="C83" s="92" t="s">
        <v>58</v>
      </c>
      <c r="D83" s="90" t="s">
        <v>6</v>
      </c>
      <c r="E83" s="93">
        <v>6</v>
      </c>
      <c r="F83" s="93">
        <v>56.4</v>
      </c>
      <c r="G83" s="93">
        <f>Comp!I576</f>
        <v>69.595275144000013</v>
      </c>
      <c r="H83" s="93">
        <f>G83*E83</f>
        <v>417.57165086400005</v>
      </c>
      <c r="I83" s="49"/>
    </row>
    <row r="84" spans="1:9" ht="12" customHeight="1" x14ac:dyDescent="0.2">
      <c r="A84" s="90" t="s">
        <v>234</v>
      </c>
      <c r="B84" s="91">
        <v>100228</v>
      </c>
      <c r="C84" s="92" t="s">
        <v>59</v>
      </c>
      <c r="D84" s="90" t="s">
        <v>5</v>
      </c>
      <c r="E84" s="93">
        <v>7</v>
      </c>
      <c r="F84" s="93">
        <v>103.64</v>
      </c>
      <c r="G84" s="93">
        <f>Comp!I587</f>
        <v>127.89107068759998</v>
      </c>
      <c r="H84" s="93">
        <f>G84*E84</f>
        <v>895.23749481319987</v>
      </c>
      <c r="I84" s="49"/>
    </row>
    <row r="85" spans="1:9" ht="12" customHeight="1" x14ac:dyDescent="0.2">
      <c r="A85" s="90" t="s">
        <v>235</v>
      </c>
      <c r="B85" s="91">
        <v>100227</v>
      </c>
      <c r="C85" s="92" t="s">
        <v>60</v>
      </c>
      <c r="D85" s="90" t="s">
        <v>5</v>
      </c>
      <c r="E85" s="93">
        <v>6</v>
      </c>
      <c r="F85" s="93">
        <v>104.94</v>
      </c>
      <c r="G85" s="93">
        <f>Comp!I598</f>
        <v>129.4952706876</v>
      </c>
      <c r="H85" s="93">
        <f>G85*E85</f>
        <v>776.97162412559999</v>
      </c>
      <c r="I85" s="49"/>
    </row>
    <row r="86" spans="1:9" ht="12" customHeight="1" x14ac:dyDescent="0.2">
      <c r="A86" s="461"/>
      <c r="B86" s="462"/>
      <c r="C86" s="462"/>
      <c r="D86" s="462"/>
      <c r="E86" s="462"/>
      <c r="F86" s="462"/>
      <c r="G86" s="462"/>
      <c r="H86" s="463"/>
      <c r="I86" s="49"/>
    </row>
    <row r="87" spans="1:9" ht="12" customHeight="1" x14ac:dyDescent="0.2">
      <c r="A87" s="119">
        <v>12</v>
      </c>
      <c r="B87" s="123"/>
      <c r="C87" s="120" t="s">
        <v>467</v>
      </c>
      <c r="D87" s="124"/>
      <c r="E87" s="125"/>
      <c r="F87" s="125"/>
      <c r="G87" s="126"/>
      <c r="H87" s="127">
        <f>SUM(H88:H91)</f>
        <v>54258.157828779615</v>
      </c>
      <c r="I87" s="50">
        <f>SUM(H88:H91)</f>
        <v>54258.157828779615</v>
      </c>
    </row>
    <row r="88" spans="1:9" ht="12" customHeight="1" x14ac:dyDescent="0.2">
      <c r="A88" s="90" t="s">
        <v>236</v>
      </c>
      <c r="B88" s="91">
        <v>110644</v>
      </c>
      <c r="C88" s="92" t="s">
        <v>55</v>
      </c>
      <c r="D88" s="90" t="s">
        <v>1</v>
      </c>
      <c r="E88" s="93">
        <f>'Memoria de Calculo'!F182</f>
        <v>196.41000000000005</v>
      </c>
      <c r="F88" s="93">
        <v>52.02</v>
      </c>
      <c r="G88" s="93">
        <f>Comp!I611</f>
        <v>64.187009403008418</v>
      </c>
      <c r="H88" s="93">
        <f>G88*E88</f>
        <v>12606.970516844887</v>
      </c>
      <c r="I88" s="49"/>
    </row>
    <row r="89" spans="1:9" ht="12" customHeight="1" x14ac:dyDescent="0.2">
      <c r="A89" s="90" t="s">
        <v>237</v>
      </c>
      <c r="B89" s="91">
        <v>110143</v>
      </c>
      <c r="C89" s="92" t="s">
        <v>56</v>
      </c>
      <c r="D89" s="90" t="s">
        <v>1</v>
      </c>
      <c r="E89" s="93">
        <f>'Memoria de Calculo'!F186</f>
        <v>1338.876</v>
      </c>
      <c r="F89" s="93">
        <v>5.35</v>
      </c>
      <c r="G89" s="93">
        <f>Comp!I621</f>
        <v>6.5978653629600004</v>
      </c>
      <c r="H89" s="93">
        <f>G89*E89</f>
        <v>8833.7235856984335</v>
      </c>
      <c r="I89" s="49"/>
    </row>
    <row r="90" spans="1:9" ht="12" customHeight="1" x14ac:dyDescent="0.2">
      <c r="A90" s="90" t="s">
        <v>238</v>
      </c>
      <c r="B90" s="91">
        <v>110762</v>
      </c>
      <c r="C90" s="92" t="s">
        <v>322</v>
      </c>
      <c r="D90" s="90" t="s">
        <v>1</v>
      </c>
      <c r="E90" s="93">
        <f>'Memoria de Calculo'!F190</f>
        <v>196.41</v>
      </c>
      <c r="F90" s="93">
        <v>18.84</v>
      </c>
      <c r="G90" s="93">
        <f>Comp!I631</f>
        <v>23.2495615144</v>
      </c>
      <c r="H90" s="93">
        <f>G90*E90</f>
        <v>4566.446377043304</v>
      </c>
      <c r="I90" s="49"/>
    </row>
    <row r="91" spans="1:9" ht="12" customHeight="1" x14ac:dyDescent="0.2">
      <c r="A91" s="90" t="s">
        <v>239</v>
      </c>
      <c r="B91" s="91">
        <v>110763</v>
      </c>
      <c r="C91" s="92" t="s">
        <v>323</v>
      </c>
      <c r="D91" s="90" t="s">
        <v>1</v>
      </c>
      <c r="E91" s="93">
        <f>'Memoria de Calculo'!F194</f>
        <v>1046.4659999999999</v>
      </c>
      <c r="F91" s="93">
        <v>21.88</v>
      </c>
      <c r="G91" s="93">
        <f>Comp!I641</f>
        <v>26.9965936296</v>
      </c>
      <c r="H91" s="93">
        <f>G91*E91</f>
        <v>28251.017349192989</v>
      </c>
      <c r="I91" s="49"/>
    </row>
    <row r="92" spans="1:9" ht="12" customHeight="1" x14ac:dyDescent="0.2">
      <c r="A92" s="461"/>
      <c r="B92" s="462"/>
      <c r="C92" s="462"/>
      <c r="D92" s="462"/>
      <c r="E92" s="462"/>
      <c r="F92" s="462"/>
      <c r="G92" s="462"/>
      <c r="H92" s="463"/>
      <c r="I92" s="49"/>
    </row>
    <row r="93" spans="1:9" ht="12" customHeight="1" x14ac:dyDescent="0.2">
      <c r="A93" s="119">
        <v>13</v>
      </c>
      <c r="B93" s="123"/>
      <c r="C93" s="120" t="s">
        <v>475</v>
      </c>
      <c r="D93" s="124"/>
      <c r="E93" s="125"/>
      <c r="F93" s="125"/>
      <c r="G93" s="126"/>
      <c r="H93" s="127">
        <f>SUM(H94)</f>
        <v>2848.3502028334806</v>
      </c>
      <c r="I93" s="50">
        <f>H93</f>
        <v>2848.3502028334806</v>
      </c>
    </row>
    <row r="94" spans="1:9" ht="12" customHeight="1" x14ac:dyDescent="0.2">
      <c r="A94" s="90" t="s">
        <v>240</v>
      </c>
      <c r="B94" s="91">
        <v>120164</v>
      </c>
      <c r="C94" s="92" t="s">
        <v>54</v>
      </c>
      <c r="D94" s="90" t="s">
        <v>2</v>
      </c>
      <c r="E94" s="93">
        <v>252.07</v>
      </c>
      <c r="F94" s="93">
        <v>9.16</v>
      </c>
      <c r="G94" s="93">
        <f>Comp!I651</f>
        <v>11.299838151439999</v>
      </c>
      <c r="H94" s="93">
        <f>G94*E94</f>
        <v>2848.3502028334806</v>
      </c>
      <c r="I94" s="49"/>
    </row>
    <row r="95" spans="1:9" ht="12" customHeight="1" x14ac:dyDescent="0.2">
      <c r="A95" s="461"/>
      <c r="B95" s="462"/>
      <c r="C95" s="462"/>
      <c r="D95" s="462"/>
      <c r="E95" s="462"/>
      <c r="F95" s="462"/>
      <c r="G95" s="462"/>
      <c r="H95" s="463"/>
      <c r="I95" s="49"/>
    </row>
    <row r="96" spans="1:9" ht="12" customHeight="1" x14ac:dyDescent="0.2">
      <c r="A96" s="119">
        <v>14</v>
      </c>
      <c r="B96" s="123"/>
      <c r="C96" s="120" t="s">
        <v>351</v>
      </c>
      <c r="D96" s="124"/>
      <c r="E96" s="125"/>
      <c r="F96" s="125"/>
      <c r="G96" s="126"/>
      <c r="H96" s="127">
        <f>SUM(H97:H101)</f>
        <v>91780.454723544302</v>
      </c>
      <c r="I96" s="50">
        <f>SUM(H97:H101)</f>
        <v>91780.454723544302</v>
      </c>
    </row>
    <row r="97" spans="1:9" ht="12" customHeight="1" x14ac:dyDescent="0.2">
      <c r="A97" s="90" t="s">
        <v>241</v>
      </c>
      <c r="B97" s="91">
        <v>130492</v>
      </c>
      <c r="C97" s="92" t="s">
        <v>49</v>
      </c>
      <c r="D97" s="90" t="s">
        <v>1</v>
      </c>
      <c r="E97" s="93">
        <f>'Memoria de Calculo'!F206</f>
        <v>240.8485</v>
      </c>
      <c r="F97" s="93">
        <v>65.010000000000005</v>
      </c>
      <c r="G97" s="93">
        <f>Comp!I661</f>
        <v>80.220015144000001</v>
      </c>
      <c r="H97" s="93">
        <f>G97*E97</f>
        <v>19320.870317409685</v>
      </c>
      <c r="I97" s="49"/>
    </row>
    <row r="98" spans="1:9" ht="12" customHeight="1" x14ac:dyDescent="0.2">
      <c r="A98" s="90" t="s">
        <v>242</v>
      </c>
      <c r="B98" s="91">
        <v>130507</v>
      </c>
      <c r="C98" s="92" t="s">
        <v>50</v>
      </c>
      <c r="D98" s="90" t="s">
        <v>1</v>
      </c>
      <c r="E98" s="93">
        <f>'Memoria de Calculo'!F214</f>
        <v>519.14599999999996</v>
      </c>
      <c r="F98" s="93">
        <v>35.49</v>
      </c>
      <c r="G98" s="93">
        <f>Comp!I671</f>
        <v>43.786165144000002</v>
      </c>
      <c r="H98" s="93">
        <f>G98*E98</f>
        <v>22731.412489847022</v>
      </c>
      <c r="I98" s="49"/>
    </row>
    <row r="99" spans="1:9" ht="12" customHeight="1" x14ac:dyDescent="0.2">
      <c r="A99" s="90" t="s">
        <v>243</v>
      </c>
      <c r="B99" s="91">
        <v>130110</v>
      </c>
      <c r="C99" s="92" t="s">
        <v>51</v>
      </c>
      <c r="D99" s="90" t="s">
        <v>1</v>
      </c>
      <c r="E99" s="93">
        <f>'Memoria de Calculo'!F222</f>
        <v>519.14599999999996</v>
      </c>
      <c r="F99" s="93">
        <v>18.329999999999998</v>
      </c>
      <c r="G99" s="93">
        <f>Comp!I683</f>
        <v>22.615014774800002</v>
      </c>
      <c r="H99" s="93">
        <f>G99*E99</f>
        <v>11740.494460278322</v>
      </c>
      <c r="I99" s="49"/>
    </row>
    <row r="100" spans="1:9" ht="12" customHeight="1" x14ac:dyDescent="0.2">
      <c r="A100" s="90" t="s">
        <v>244</v>
      </c>
      <c r="B100" s="91">
        <v>131026</v>
      </c>
      <c r="C100" s="92" t="s">
        <v>52</v>
      </c>
      <c r="D100" s="90" t="s">
        <v>1</v>
      </c>
      <c r="E100" s="93">
        <f>'Memoria de Calculo'!F231</f>
        <v>71.823999999999998</v>
      </c>
      <c r="F100" s="93">
        <v>51.88</v>
      </c>
      <c r="G100" s="93">
        <f>Comp!I693</f>
        <v>64.017595143999998</v>
      </c>
      <c r="H100" s="93">
        <f>G100*E100</f>
        <v>4597.9997536226556</v>
      </c>
      <c r="I100" s="49"/>
    </row>
    <row r="101" spans="1:9" ht="12" customHeight="1" x14ac:dyDescent="0.2">
      <c r="A101" s="90" t="s">
        <v>245</v>
      </c>
      <c r="B101" s="91">
        <v>130725</v>
      </c>
      <c r="C101" s="92" t="s">
        <v>53</v>
      </c>
      <c r="D101" s="90" t="s">
        <v>1</v>
      </c>
      <c r="E101" s="93">
        <f>'Memoria de Calculo'!F240</f>
        <v>446.29599999999999</v>
      </c>
      <c r="F101" s="93">
        <v>60.63</v>
      </c>
      <c r="G101" s="93">
        <f>Comp!I703</f>
        <v>74.815095143999997</v>
      </c>
      <c r="H101" s="93">
        <f>G101*E101</f>
        <v>33389.677702386623</v>
      </c>
      <c r="I101" s="49"/>
    </row>
    <row r="102" spans="1:9" ht="12" customHeight="1" x14ac:dyDescent="0.2">
      <c r="A102" s="461"/>
      <c r="B102" s="462"/>
      <c r="C102" s="462"/>
      <c r="D102" s="462"/>
      <c r="E102" s="462"/>
      <c r="F102" s="462"/>
      <c r="G102" s="462"/>
      <c r="H102" s="463"/>
      <c r="I102" s="49"/>
    </row>
    <row r="103" spans="1:9" ht="12" customHeight="1" x14ac:dyDescent="0.2">
      <c r="A103" s="119">
        <v>15</v>
      </c>
      <c r="B103" s="123"/>
      <c r="C103" s="120" t="s">
        <v>352</v>
      </c>
      <c r="D103" s="124"/>
      <c r="E103" s="125"/>
      <c r="F103" s="125"/>
      <c r="G103" s="126"/>
      <c r="H103" s="127">
        <f>SUM(H104:H105)</f>
        <v>15835.141785039359</v>
      </c>
      <c r="I103" s="50">
        <f>SUM(H104:H105)</f>
        <v>15835.141785039359</v>
      </c>
    </row>
    <row r="104" spans="1:9" ht="12" customHeight="1" x14ac:dyDescent="0.2">
      <c r="A104" s="90" t="s">
        <v>246</v>
      </c>
      <c r="B104" s="91">
        <v>140348</v>
      </c>
      <c r="C104" s="92" t="s">
        <v>47</v>
      </c>
      <c r="D104" s="90" t="s">
        <v>1</v>
      </c>
      <c r="E104" s="93">
        <f>'Memoria de Calculo'!F248</f>
        <v>238.44</v>
      </c>
      <c r="F104" s="93">
        <v>26.47</v>
      </c>
      <c r="G104" s="93">
        <f>Comp!I713</f>
        <v>32.655413572</v>
      </c>
      <c r="H104" s="93">
        <f>G104*E104</f>
        <v>7786.3568121076796</v>
      </c>
      <c r="I104" s="49"/>
    </row>
    <row r="105" spans="1:9" ht="12" customHeight="1" x14ac:dyDescent="0.2">
      <c r="A105" s="90" t="s">
        <v>247</v>
      </c>
      <c r="B105" s="91">
        <v>141336</v>
      </c>
      <c r="C105" s="92" t="s">
        <v>48</v>
      </c>
      <c r="D105" s="90" t="s">
        <v>1</v>
      </c>
      <c r="E105" s="93">
        <f>'Memoria de Calculo'!F255</f>
        <v>238.44</v>
      </c>
      <c r="F105" s="93">
        <v>27.36</v>
      </c>
      <c r="G105" s="93">
        <f>Comp!I723</f>
        <v>33.756018171999997</v>
      </c>
      <c r="H105" s="93">
        <f>G105*E105</f>
        <v>8048.7849729316795</v>
      </c>
      <c r="I105" s="49"/>
    </row>
    <row r="106" spans="1:9" ht="12" customHeight="1" x14ac:dyDescent="0.2">
      <c r="A106" s="461"/>
      <c r="B106" s="462"/>
      <c r="C106" s="462"/>
      <c r="D106" s="462"/>
      <c r="E106" s="462"/>
      <c r="F106" s="462"/>
      <c r="G106" s="462"/>
      <c r="H106" s="463"/>
      <c r="I106" s="49"/>
    </row>
    <row r="107" spans="1:9" ht="12" customHeight="1" x14ac:dyDescent="0.2">
      <c r="A107" s="119">
        <v>16</v>
      </c>
      <c r="B107" s="123"/>
      <c r="C107" s="120" t="s">
        <v>353</v>
      </c>
      <c r="D107" s="124"/>
      <c r="E107" s="125"/>
      <c r="F107" s="125"/>
      <c r="G107" s="126"/>
      <c r="H107" s="127">
        <f>SUM(H108:H116)</f>
        <v>41248.728952929094</v>
      </c>
      <c r="I107" s="50">
        <f>SUM(H108:H116)</f>
        <v>41248.728952929094</v>
      </c>
    </row>
    <row r="108" spans="1:9" ht="12" customHeight="1" x14ac:dyDescent="0.2">
      <c r="A108" s="98" t="s">
        <v>248</v>
      </c>
      <c r="B108" s="99"/>
      <c r="C108" s="100" t="s">
        <v>468</v>
      </c>
      <c r="D108" s="96"/>
      <c r="E108" s="97"/>
      <c r="F108" s="97"/>
      <c r="G108" s="93"/>
      <c r="H108" s="93"/>
      <c r="I108" s="49"/>
    </row>
    <row r="109" spans="1:9" ht="12" customHeight="1" x14ac:dyDescent="0.2">
      <c r="A109" s="90" t="s">
        <v>249</v>
      </c>
      <c r="B109" s="91">
        <v>150491</v>
      </c>
      <c r="C109" s="92" t="s">
        <v>45</v>
      </c>
      <c r="D109" s="90" t="s">
        <v>1</v>
      </c>
      <c r="E109" s="93">
        <f>'Memoria de Calculo'!F264</f>
        <v>71.599999999999994</v>
      </c>
      <c r="F109" s="93">
        <v>25.21</v>
      </c>
      <c r="G109" s="93">
        <f>Comp!I733</f>
        <v>31.106819660440003</v>
      </c>
      <c r="H109" s="93">
        <f>G109*E109</f>
        <v>2227.2482876875042</v>
      </c>
      <c r="I109" s="49"/>
    </row>
    <row r="110" spans="1:9" ht="12" customHeight="1" x14ac:dyDescent="0.2">
      <c r="A110" s="90" t="s">
        <v>250</v>
      </c>
      <c r="B110" s="91">
        <v>150134</v>
      </c>
      <c r="C110" s="92" t="s">
        <v>46</v>
      </c>
      <c r="D110" s="90" t="s">
        <v>1</v>
      </c>
      <c r="E110" s="93">
        <f>'Memoria de Calculo'!F271</f>
        <v>20.490000000000002</v>
      </c>
      <c r="F110" s="93">
        <v>21.63</v>
      </c>
      <c r="G110" s="93">
        <f>Comp!I743</f>
        <v>26.688886869480001</v>
      </c>
      <c r="H110" s="93">
        <f>G110*E110</f>
        <v>546.85529195564527</v>
      </c>
      <c r="I110" s="49"/>
    </row>
    <row r="111" spans="1:9" ht="12" customHeight="1" x14ac:dyDescent="0.2">
      <c r="A111" s="98" t="s">
        <v>251</v>
      </c>
      <c r="B111" s="99"/>
      <c r="C111" s="100" t="s">
        <v>469</v>
      </c>
      <c r="D111" s="96"/>
      <c r="E111" s="97"/>
      <c r="F111" s="97"/>
      <c r="G111" s="93"/>
      <c r="H111" s="93"/>
      <c r="I111" s="49"/>
    </row>
    <row r="112" spans="1:9" ht="12" customHeight="1" x14ac:dyDescent="0.2">
      <c r="A112" s="90" t="s">
        <v>252</v>
      </c>
      <c r="B112" s="91">
        <v>150741</v>
      </c>
      <c r="C112" s="92" t="s">
        <v>43</v>
      </c>
      <c r="D112" s="90" t="s">
        <v>1</v>
      </c>
      <c r="E112" s="93">
        <f>'Memoria de Calculo'!F277</f>
        <v>588.59</v>
      </c>
      <c r="F112" s="93">
        <v>7.39</v>
      </c>
      <c r="G112" s="93">
        <f>Comp!I753</f>
        <v>9.1206192485319999</v>
      </c>
      <c r="H112" s="93">
        <f>G112*E112</f>
        <v>5368.3052834934497</v>
      </c>
      <c r="I112" s="49"/>
    </row>
    <row r="113" spans="1:9" ht="12" customHeight="1" x14ac:dyDescent="0.2">
      <c r="A113" s="90" t="s">
        <v>253</v>
      </c>
      <c r="B113" s="101">
        <v>150586</v>
      </c>
      <c r="C113" s="92" t="s">
        <v>376</v>
      </c>
      <c r="D113" s="90" t="s">
        <v>1</v>
      </c>
      <c r="E113" s="93">
        <v>588.59</v>
      </c>
      <c r="F113" s="93">
        <v>12</v>
      </c>
      <c r="G113" s="423">
        <f>Comp!I763</f>
        <v>14.811160895936002</v>
      </c>
      <c r="H113" s="93">
        <f>G113*E113</f>
        <v>8717.7011917389718</v>
      </c>
      <c r="I113" s="49"/>
    </row>
    <row r="114" spans="1:9" ht="12" customHeight="1" x14ac:dyDescent="0.2">
      <c r="A114" s="90" t="s">
        <v>377</v>
      </c>
      <c r="B114" s="91">
        <v>150253</v>
      </c>
      <c r="C114" s="92" t="s">
        <v>44</v>
      </c>
      <c r="D114" s="90" t="s">
        <v>1</v>
      </c>
      <c r="E114" s="93">
        <f>'Memoria de Calculo'!F282</f>
        <v>768.5300000000002</v>
      </c>
      <c r="F114" s="93">
        <v>23.11</v>
      </c>
      <c r="G114" s="93">
        <f>Comp!I774</f>
        <v>28.519666895935998</v>
      </c>
      <c r="H114" s="93">
        <f>G114*E114</f>
        <v>21918.219599533699</v>
      </c>
      <c r="I114" s="49"/>
    </row>
    <row r="115" spans="1:9" ht="12" customHeight="1" x14ac:dyDescent="0.2">
      <c r="A115" s="98" t="s">
        <v>254</v>
      </c>
      <c r="B115" s="99"/>
      <c r="C115" s="100" t="s">
        <v>470</v>
      </c>
      <c r="D115" s="96"/>
      <c r="E115" s="97"/>
      <c r="F115" s="97"/>
      <c r="G115" s="93"/>
      <c r="H115" s="93"/>
      <c r="I115" s="49"/>
    </row>
    <row r="116" spans="1:9" ht="12" customHeight="1" x14ac:dyDescent="0.2">
      <c r="A116" s="90" t="s">
        <v>255</v>
      </c>
      <c r="B116" s="91">
        <v>150207</v>
      </c>
      <c r="C116" s="92" t="s">
        <v>42</v>
      </c>
      <c r="D116" s="90" t="s">
        <v>1</v>
      </c>
      <c r="E116" s="93">
        <f>'Memoria de Calculo'!F292</f>
        <v>208.52349999999996</v>
      </c>
      <c r="F116" s="93">
        <v>9.6</v>
      </c>
      <c r="G116" s="93">
        <f>Comp!I784</f>
        <v>11.847102597644</v>
      </c>
      <c r="H116" s="93">
        <f>G116*E116</f>
        <v>2470.3992985198179</v>
      </c>
      <c r="I116" s="49"/>
    </row>
    <row r="117" spans="1:9" ht="12" customHeight="1" x14ac:dyDescent="0.2">
      <c r="A117" s="461"/>
      <c r="B117" s="462"/>
      <c r="C117" s="462"/>
      <c r="D117" s="462"/>
      <c r="E117" s="462"/>
      <c r="F117" s="462"/>
      <c r="G117" s="462"/>
      <c r="H117" s="463"/>
      <c r="I117" s="49"/>
    </row>
    <row r="118" spans="1:9" ht="12" customHeight="1" x14ac:dyDescent="0.2">
      <c r="A118" s="119">
        <v>17</v>
      </c>
      <c r="B118" s="123"/>
      <c r="C118" s="120" t="s">
        <v>92</v>
      </c>
      <c r="D118" s="124"/>
      <c r="E118" s="125"/>
      <c r="F118" s="125"/>
      <c r="G118" s="126"/>
      <c r="H118" s="127">
        <f>SUM(H119:H132)</f>
        <v>22172.3110028716</v>
      </c>
      <c r="I118" s="50">
        <f>SUM(H119:H132)</f>
        <v>22172.3110028716</v>
      </c>
    </row>
    <row r="119" spans="1:9" ht="12" customHeight="1" x14ac:dyDescent="0.2">
      <c r="A119" s="102" t="s">
        <v>258</v>
      </c>
      <c r="B119" s="103"/>
      <c r="C119" s="104" t="s">
        <v>471</v>
      </c>
      <c r="D119" s="96"/>
      <c r="E119" s="97"/>
      <c r="F119" s="97"/>
      <c r="G119" s="93"/>
      <c r="H119" s="93"/>
      <c r="I119" s="49"/>
    </row>
    <row r="120" spans="1:9" ht="12" customHeight="1" x14ac:dyDescent="0.2">
      <c r="A120" s="90" t="s">
        <v>259</v>
      </c>
      <c r="B120" s="91">
        <v>170887</v>
      </c>
      <c r="C120" s="92" t="s">
        <v>40</v>
      </c>
      <c r="D120" s="90" t="s">
        <v>6</v>
      </c>
      <c r="E120" s="93">
        <v>1</v>
      </c>
      <c r="F120" s="93">
        <v>332.44</v>
      </c>
      <c r="G120" s="93">
        <f>Comp!I794</f>
        <v>410.23078230400006</v>
      </c>
      <c r="H120" s="93">
        <f>G120*E120</f>
        <v>410.23078230400006</v>
      </c>
      <c r="I120" s="49"/>
    </row>
    <row r="121" spans="1:9" ht="12" customHeight="1" x14ac:dyDescent="0.2">
      <c r="A121" s="90" t="s">
        <v>260</v>
      </c>
      <c r="B121" s="91">
        <v>170615</v>
      </c>
      <c r="C121" s="92" t="s">
        <v>41</v>
      </c>
      <c r="D121" s="90" t="s">
        <v>6</v>
      </c>
      <c r="E121" s="93">
        <v>1</v>
      </c>
      <c r="F121" s="93">
        <v>431.18</v>
      </c>
      <c r="G121" s="93">
        <f>Comp!I804</f>
        <v>532.08112510399997</v>
      </c>
      <c r="H121" s="93">
        <f>G121*E121</f>
        <v>532.08112510399997</v>
      </c>
      <c r="I121" s="49"/>
    </row>
    <row r="122" spans="1:9" ht="12" customHeight="1" x14ac:dyDescent="0.2">
      <c r="A122" s="102" t="s">
        <v>261</v>
      </c>
      <c r="B122" s="103"/>
      <c r="C122" s="104" t="s">
        <v>472</v>
      </c>
      <c r="D122" s="96"/>
      <c r="E122" s="97"/>
      <c r="F122" s="97"/>
      <c r="G122" s="93"/>
      <c r="H122" s="93"/>
      <c r="I122" s="49"/>
    </row>
    <row r="123" spans="1:9" ht="12" customHeight="1" x14ac:dyDescent="0.2">
      <c r="A123" s="90" t="s">
        <v>262</v>
      </c>
      <c r="B123" s="91">
        <v>170326</v>
      </c>
      <c r="C123" s="92" t="s">
        <v>36</v>
      </c>
      <c r="D123" s="90" t="s">
        <v>6</v>
      </c>
      <c r="E123" s="93">
        <v>10</v>
      </c>
      <c r="F123" s="93">
        <v>11.9</v>
      </c>
      <c r="G123" s="93">
        <f>Comp!I814</f>
        <v>14.6789307572</v>
      </c>
      <c r="H123" s="93">
        <f>G123*E123</f>
        <v>146.78930757199998</v>
      </c>
      <c r="I123" s="49"/>
    </row>
    <row r="124" spans="1:9" ht="12" customHeight="1" x14ac:dyDescent="0.2">
      <c r="A124" s="90" t="s">
        <v>263</v>
      </c>
      <c r="B124" s="91">
        <v>170330</v>
      </c>
      <c r="C124" s="92" t="s">
        <v>37</v>
      </c>
      <c r="D124" s="90" t="s">
        <v>6</v>
      </c>
      <c r="E124" s="93">
        <v>2</v>
      </c>
      <c r="F124" s="93">
        <v>13.74</v>
      </c>
      <c r="G124" s="93">
        <f>Comp!I824</f>
        <v>16.961830757200001</v>
      </c>
      <c r="H124" s="93">
        <f>G124*E124</f>
        <v>33.923661514400003</v>
      </c>
      <c r="I124" s="49"/>
    </row>
    <row r="125" spans="1:9" ht="12" customHeight="1" x14ac:dyDescent="0.2">
      <c r="A125" s="90" t="s">
        <v>264</v>
      </c>
      <c r="B125" s="91">
        <v>170362</v>
      </c>
      <c r="C125" s="92" t="s">
        <v>38</v>
      </c>
      <c r="D125" s="90" t="s">
        <v>6</v>
      </c>
      <c r="E125" s="93">
        <v>2</v>
      </c>
      <c r="F125" s="93">
        <v>40.92</v>
      </c>
      <c r="G125" s="93">
        <f>Comp!I834</f>
        <v>50.501950757199999</v>
      </c>
      <c r="H125" s="93">
        <f>G125*E125</f>
        <v>101.0039015144</v>
      </c>
      <c r="I125" s="49"/>
    </row>
    <row r="126" spans="1:9" ht="12" customHeight="1" x14ac:dyDescent="0.2">
      <c r="A126" s="90" t="s">
        <v>265</v>
      </c>
      <c r="B126" s="91">
        <v>170388</v>
      </c>
      <c r="C126" s="92" t="s">
        <v>39</v>
      </c>
      <c r="D126" s="90" t="s">
        <v>6</v>
      </c>
      <c r="E126" s="93">
        <v>1</v>
      </c>
      <c r="F126" s="93">
        <v>56.07</v>
      </c>
      <c r="G126" s="93">
        <f>Comp!I844</f>
        <v>69.193348757199999</v>
      </c>
      <c r="H126" s="93">
        <f>G126*E126</f>
        <v>69.193348757199999</v>
      </c>
      <c r="I126" s="49"/>
    </row>
    <row r="127" spans="1:9" ht="12" customHeight="1" x14ac:dyDescent="0.2">
      <c r="A127" s="102" t="s">
        <v>266</v>
      </c>
      <c r="B127" s="103"/>
      <c r="C127" s="104" t="s">
        <v>93</v>
      </c>
      <c r="D127" s="96"/>
      <c r="E127" s="97"/>
      <c r="F127" s="97"/>
      <c r="G127" s="93"/>
      <c r="H127" s="93"/>
      <c r="I127" s="49"/>
    </row>
    <row r="128" spans="1:9" ht="12" customHeight="1" x14ac:dyDescent="0.2">
      <c r="A128" s="90" t="s">
        <v>267</v>
      </c>
      <c r="B128" s="91">
        <v>170701</v>
      </c>
      <c r="C128" s="92" t="s">
        <v>33</v>
      </c>
      <c r="D128" s="90" t="s">
        <v>27</v>
      </c>
      <c r="E128" s="93">
        <v>40</v>
      </c>
      <c r="F128" s="93">
        <v>223.17</v>
      </c>
      <c r="G128" s="93">
        <f>Comp!I855</f>
        <v>275.38604930399998</v>
      </c>
      <c r="H128" s="93">
        <f>G128*E128</f>
        <v>11015.441972159999</v>
      </c>
      <c r="I128" s="49"/>
    </row>
    <row r="129" spans="1:9" ht="12" customHeight="1" x14ac:dyDescent="0.2">
      <c r="A129" s="90" t="s">
        <v>268</v>
      </c>
      <c r="B129" s="91">
        <v>170081</v>
      </c>
      <c r="C129" s="92" t="s">
        <v>34</v>
      </c>
      <c r="D129" s="90" t="s">
        <v>27</v>
      </c>
      <c r="E129" s="93">
        <v>42</v>
      </c>
      <c r="F129" s="93">
        <v>107.36</v>
      </c>
      <c r="G129" s="93">
        <f>Comp!I865</f>
        <v>132.47991514399999</v>
      </c>
      <c r="H129" s="93">
        <f>G129*E129</f>
        <v>5564.1564360479997</v>
      </c>
      <c r="I129" s="49"/>
    </row>
    <row r="130" spans="1:9" ht="12" customHeight="1" x14ac:dyDescent="0.2">
      <c r="A130" s="90" t="s">
        <v>269</v>
      </c>
      <c r="B130" s="91">
        <v>170692</v>
      </c>
      <c r="C130" s="92" t="s">
        <v>35</v>
      </c>
      <c r="D130" s="90" t="s">
        <v>27</v>
      </c>
      <c r="E130" s="93">
        <v>15</v>
      </c>
      <c r="F130" s="93">
        <v>53.17</v>
      </c>
      <c r="G130" s="93">
        <f>Comp!I875</f>
        <v>65.608601215999997</v>
      </c>
      <c r="H130" s="93">
        <f>G130*E130</f>
        <v>984.12901823999994</v>
      </c>
      <c r="I130" s="49"/>
    </row>
    <row r="131" spans="1:9" ht="12" customHeight="1" x14ac:dyDescent="0.2">
      <c r="A131" s="105" t="s">
        <v>270</v>
      </c>
      <c r="B131" s="106"/>
      <c r="C131" s="104" t="s">
        <v>94</v>
      </c>
      <c r="D131" s="96"/>
      <c r="E131" s="97"/>
      <c r="F131" s="97"/>
      <c r="G131" s="93"/>
      <c r="H131" s="93"/>
      <c r="I131" s="49"/>
    </row>
    <row r="132" spans="1:9" ht="12" customHeight="1" x14ac:dyDescent="0.2">
      <c r="A132" s="90" t="s">
        <v>271</v>
      </c>
      <c r="B132" s="91">
        <v>170981</v>
      </c>
      <c r="C132" s="92" t="s">
        <v>32</v>
      </c>
      <c r="D132" s="90" t="s">
        <v>6</v>
      </c>
      <c r="E132" s="93">
        <v>42</v>
      </c>
      <c r="F132" s="93">
        <v>63.97</v>
      </c>
      <c r="G132" s="93">
        <f>Comp!I885</f>
        <v>78.937177372800008</v>
      </c>
      <c r="H132" s="93">
        <f>G132*E132</f>
        <v>3315.3614496576001</v>
      </c>
      <c r="I132" s="49"/>
    </row>
    <row r="133" spans="1:9" ht="12" customHeight="1" x14ac:dyDescent="0.2">
      <c r="A133" s="461"/>
      <c r="B133" s="462"/>
      <c r="C133" s="462"/>
      <c r="D133" s="462"/>
      <c r="E133" s="462"/>
      <c r="F133" s="462"/>
      <c r="G133" s="462"/>
      <c r="H133" s="463"/>
      <c r="I133" s="49"/>
    </row>
    <row r="134" spans="1:9" ht="12" customHeight="1" x14ac:dyDescent="0.2">
      <c r="A134" s="139">
        <v>18</v>
      </c>
      <c r="B134" s="140"/>
      <c r="C134" s="140" t="s">
        <v>473</v>
      </c>
      <c r="D134" s="141"/>
      <c r="E134" s="142"/>
      <c r="F134" s="125"/>
      <c r="G134" s="126"/>
      <c r="H134" s="127">
        <f>SUM(H135:H141)</f>
        <v>4512.8508310367997</v>
      </c>
      <c r="I134" s="50">
        <f>H134</f>
        <v>4512.8508310367997</v>
      </c>
    </row>
    <row r="135" spans="1:9" ht="12" customHeight="1" x14ac:dyDescent="0.2">
      <c r="A135" s="102" t="s">
        <v>272</v>
      </c>
      <c r="B135" s="109"/>
      <c r="C135" s="104" t="s">
        <v>417</v>
      </c>
      <c r="D135" s="90"/>
      <c r="E135" s="93"/>
      <c r="F135" s="93"/>
      <c r="G135" s="93"/>
      <c r="H135" s="93"/>
      <c r="I135" s="49"/>
    </row>
    <row r="136" spans="1:9" ht="12" customHeight="1" x14ac:dyDescent="0.2">
      <c r="A136" s="90" t="s">
        <v>273</v>
      </c>
      <c r="B136" s="110">
        <v>231084</v>
      </c>
      <c r="C136" s="92" t="s">
        <v>418</v>
      </c>
      <c r="D136" s="90" t="s">
        <v>27</v>
      </c>
      <c r="E136" s="93">
        <v>2</v>
      </c>
      <c r="F136" s="93">
        <v>92.12</v>
      </c>
      <c r="G136" s="93">
        <f>Comp!I895</f>
        <v>113.67896657279999</v>
      </c>
      <c r="H136" s="93">
        <f t="shared" ref="H136" si="3">G136*E136</f>
        <v>227.35793314559999</v>
      </c>
      <c r="I136" s="49"/>
    </row>
    <row r="137" spans="1:9" ht="12" customHeight="1" x14ac:dyDescent="0.2">
      <c r="A137" s="102" t="s">
        <v>274</v>
      </c>
      <c r="B137" s="109"/>
      <c r="C137" s="104" t="s">
        <v>419</v>
      </c>
      <c r="D137" s="96"/>
      <c r="E137" s="97"/>
      <c r="F137" s="97"/>
      <c r="G137" s="93"/>
      <c r="H137" s="93"/>
    </row>
    <row r="138" spans="1:9" ht="12" customHeight="1" x14ac:dyDescent="0.2">
      <c r="A138" s="105" t="s">
        <v>275</v>
      </c>
      <c r="B138" s="111">
        <v>231215</v>
      </c>
      <c r="C138" s="112" t="s">
        <v>420</v>
      </c>
      <c r="D138" s="90" t="s">
        <v>6</v>
      </c>
      <c r="E138" s="93">
        <v>2</v>
      </c>
      <c r="F138" s="93">
        <v>49.06</v>
      </c>
      <c r="G138" s="93">
        <f>Comp!I905</f>
        <v>60.538977772799996</v>
      </c>
      <c r="H138" s="93">
        <f t="shared" ref="H138" si="4">G138*E138</f>
        <v>121.07795554559999</v>
      </c>
      <c r="I138" s="49"/>
    </row>
    <row r="139" spans="1:9" ht="12" customHeight="1" x14ac:dyDescent="0.2">
      <c r="A139" s="102" t="s">
        <v>274</v>
      </c>
      <c r="B139" s="109"/>
      <c r="C139" s="104" t="s">
        <v>421</v>
      </c>
      <c r="D139" s="96"/>
      <c r="E139" s="97"/>
      <c r="F139" s="97"/>
      <c r="G139" s="93"/>
      <c r="H139" s="93"/>
      <c r="I139" s="49"/>
    </row>
    <row r="140" spans="1:9" ht="12" customHeight="1" x14ac:dyDescent="0.2">
      <c r="A140" s="90" t="s">
        <v>275</v>
      </c>
      <c r="B140" s="110">
        <v>231309</v>
      </c>
      <c r="C140" s="92" t="s">
        <v>422</v>
      </c>
      <c r="D140" s="90" t="s">
        <v>6</v>
      </c>
      <c r="E140" s="93">
        <v>1</v>
      </c>
      <c r="F140" s="93">
        <v>1397.44</v>
      </c>
      <c r="G140" s="93">
        <f>Comp!I915</f>
        <v>1724.4398977728001</v>
      </c>
      <c r="H140" s="93">
        <f t="shared" ref="H140:H141" si="5">G140*E140</f>
        <v>1724.4398977728001</v>
      </c>
      <c r="I140" s="49"/>
    </row>
    <row r="141" spans="1:9" ht="12" customHeight="1" x14ac:dyDescent="0.2">
      <c r="A141" s="90" t="s">
        <v>276</v>
      </c>
      <c r="B141" s="110">
        <v>231310</v>
      </c>
      <c r="C141" s="92" t="s">
        <v>423</v>
      </c>
      <c r="D141" s="90" t="s">
        <v>6</v>
      </c>
      <c r="E141" s="93">
        <v>1</v>
      </c>
      <c r="F141" s="93">
        <v>1977.29</v>
      </c>
      <c r="G141" s="93">
        <f>Comp!I925</f>
        <v>2439.9750445728</v>
      </c>
      <c r="H141" s="93">
        <f t="shared" si="5"/>
        <v>2439.9750445728</v>
      </c>
      <c r="I141" s="49"/>
    </row>
    <row r="142" spans="1:9" ht="12" customHeight="1" x14ac:dyDescent="0.2">
      <c r="A142" s="461"/>
      <c r="B142" s="462"/>
      <c r="C142" s="462"/>
      <c r="D142" s="462"/>
      <c r="E142" s="462"/>
      <c r="F142" s="462"/>
      <c r="G142" s="462"/>
      <c r="H142" s="463"/>
      <c r="I142" s="49"/>
    </row>
    <row r="143" spans="1:9" ht="12" customHeight="1" x14ac:dyDescent="0.2">
      <c r="A143" s="143">
        <v>19</v>
      </c>
      <c r="B143" s="144"/>
      <c r="C143" s="145" t="s">
        <v>474</v>
      </c>
      <c r="D143" s="137"/>
      <c r="E143" s="138"/>
      <c r="F143" s="125"/>
      <c r="G143" s="126"/>
      <c r="H143" s="127">
        <f>SUM(H144:H153)</f>
        <v>22007.567710052146</v>
      </c>
      <c r="I143" s="50">
        <f>SUM(H144:H153)</f>
        <v>22007.567710052146</v>
      </c>
    </row>
    <row r="144" spans="1:9" ht="12" customHeight="1" x14ac:dyDescent="0.2">
      <c r="A144" s="102" t="s">
        <v>277</v>
      </c>
      <c r="B144" s="103"/>
      <c r="C144" s="104" t="s">
        <v>95</v>
      </c>
      <c r="D144" s="107"/>
      <c r="E144" s="108"/>
      <c r="F144" s="97"/>
      <c r="G144" s="93"/>
      <c r="H144" s="93"/>
      <c r="I144" s="49"/>
    </row>
    <row r="145" spans="1:9" ht="12" customHeight="1" x14ac:dyDescent="0.2">
      <c r="A145" s="90" t="s">
        <v>424</v>
      </c>
      <c r="B145" s="91">
        <v>180299</v>
      </c>
      <c r="C145" s="92" t="s">
        <v>30</v>
      </c>
      <c r="D145" s="90" t="s">
        <v>27</v>
      </c>
      <c r="E145" s="93">
        <v>10</v>
      </c>
      <c r="F145" s="93">
        <v>181.2</v>
      </c>
      <c r="G145" s="93">
        <f>Comp!I935</f>
        <v>223.60343952599999</v>
      </c>
      <c r="H145" s="93">
        <f>G145*E145</f>
        <v>2236.0343952599997</v>
      </c>
      <c r="I145" s="49"/>
    </row>
    <row r="146" spans="1:9" ht="12" customHeight="1" x14ac:dyDescent="0.2">
      <c r="A146" s="90" t="s">
        <v>425</v>
      </c>
      <c r="B146" s="91">
        <v>181504</v>
      </c>
      <c r="C146" s="92" t="s">
        <v>31</v>
      </c>
      <c r="D146" s="90" t="s">
        <v>6</v>
      </c>
      <c r="E146" s="93">
        <v>1</v>
      </c>
      <c r="F146" s="93">
        <v>1324.55</v>
      </c>
      <c r="G146" s="93">
        <f>Comp!I945</f>
        <v>1634.486027448</v>
      </c>
      <c r="H146" s="93">
        <f>G146*E146</f>
        <v>1634.486027448</v>
      </c>
      <c r="I146" s="49"/>
    </row>
    <row r="147" spans="1:9" ht="12" customHeight="1" x14ac:dyDescent="0.2">
      <c r="A147" s="102" t="s">
        <v>278</v>
      </c>
      <c r="B147" s="103"/>
      <c r="C147" s="104" t="s">
        <v>96</v>
      </c>
      <c r="D147" s="96"/>
      <c r="E147" s="97"/>
      <c r="F147" s="97"/>
      <c r="G147" s="93"/>
      <c r="H147" s="93"/>
      <c r="I147" s="49"/>
    </row>
    <row r="148" spans="1:9" ht="12" customHeight="1" x14ac:dyDescent="0.2">
      <c r="A148" s="90" t="s">
        <v>426</v>
      </c>
      <c r="B148" s="91">
        <v>180548</v>
      </c>
      <c r="C148" s="92" t="s">
        <v>25</v>
      </c>
      <c r="D148" s="90" t="s">
        <v>6</v>
      </c>
      <c r="E148" s="93">
        <v>1</v>
      </c>
      <c r="F148" s="93">
        <v>8108.28</v>
      </c>
      <c r="G148" s="93">
        <f>Comp!I958</f>
        <v>10005.616018947592</v>
      </c>
      <c r="H148" s="93">
        <f>G148*E148</f>
        <v>10005.616018947592</v>
      </c>
      <c r="I148" s="49"/>
    </row>
    <row r="149" spans="1:9" ht="12" customHeight="1" x14ac:dyDescent="0.2">
      <c r="A149" s="90" t="s">
        <v>427</v>
      </c>
      <c r="B149" s="91">
        <v>180214</v>
      </c>
      <c r="C149" s="92" t="s">
        <v>26</v>
      </c>
      <c r="D149" s="90" t="s">
        <v>27</v>
      </c>
      <c r="E149" s="93">
        <v>10</v>
      </c>
      <c r="F149" s="93">
        <v>184.94</v>
      </c>
      <c r="G149" s="93">
        <f>Comp!I969</f>
        <v>228.22375838640002</v>
      </c>
      <c r="H149" s="93">
        <f>G149*E149</f>
        <v>2282.237583864</v>
      </c>
      <c r="I149" s="49"/>
    </row>
    <row r="150" spans="1:9" ht="12" customHeight="1" x14ac:dyDescent="0.2">
      <c r="A150" s="90" t="s">
        <v>428</v>
      </c>
      <c r="B150" s="91">
        <v>180540</v>
      </c>
      <c r="C150" s="92" t="s">
        <v>28</v>
      </c>
      <c r="D150" s="90" t="s">
        <v>6</v>
      </c>
      <c r="E150" s="93">
        <v>1</v>
      </c>
      <c r="F150" s="93">
        <v>3753.49</v>
      </c>
      <c r="G150" s="93">
        <f>Comp!I981</f>
        <v>4631.806392947592</v>
      </c>
      <c r="H150" s="93">
        <f>G150*E150</f>
        <v>4631.806392947592</v>
      </c>
      <c r="I150" s="49"/>
    </row>
    <row r="151" spans="1:9" ht="12" customHeight="1" x14ac:dyDescent="0.2">
      <c r="A151" s="90" t="s">
        <v>429</v>
      </c>
      <c r="B151" s="91">
        <v>180102</v>
      </c>
      <c r="C151" s="92" t="s">
        <v>29</v>
      </c>
      <c r="D151" s="90" t="s">
        <v>2</v>
      </c>
      <c r="E151" s="93">
        <v>40</v>
      </c>
      <c r="F151" s="93">
        <v>19.27</v>
      </c>
      <c r="G151" s="93">
        <f>Comp!I991</f>
        <v>23.782102980735999</v>
      </c>
      <c r="H151" s="93">
        <f>G151*E151</f>
        <v>951.28411922943997</v>
      </c>
      <c r="I151" s="49"/>
    </row>
    <row r="152" spans="1:9" ht="12" customHeight="1" x14ac:dyDescent="0.2">
      <c r="A152" s="102" t="s">
        <v>279</v>
      </c>
      <c r="B152" s="103"/>
      <c r="C152" s="104" t="s">
        <v>97</v>
      </c>
      <c r="D152" s="96"/>
      <c r="E152" s="97"/>
      <c r="F152" s="97"/>
      <c r="G152" s="93"/>
      <c r="H152" s="93"/>
      <c r="I152" s="49"/>
    </row>
    <row r="153" spans="1:9" ht="12" customHeight="1" x14ac:dyDescent="0.2">
      <c r="A153" s="90" t="s">
        <v>430</v>
      </c>
      <c r="B153" s="91">
        <v>180474</v>
      </c>
      <c r="C153" s="92" t="s">
        <v>24</v>
      </c>
      <c r="D153" s="90" t="s">
        <v>6</v>
      </c>
      <c r="E153" s="93">
        <v>15</v>
      </c>
      <c r="F153" s="93">
        <v>14.38</v>
      </c>
      <c r="G153" s="93">
        <f>Comp!I1001</f>
        <v>17.740211490367997</v>
      </c>
      <c r="H153" s="93">
        <f>G153*E153</f>
        <v>266.10317235551997</v>
      </c>
      <c r="I153" s="49"/>
    </row>
    <row r="154" spans="1:9" ht="12" customHeight="1" x14ac:dyDescent="0.2">
      <c r="A154" s="461"/>
      <c r="B154" s="462"/>
      <c r="C154" s="462"/>
      <c r="D154" s="462"/>
      <c r="E154" s="462"/>
      <c r="F154" s="462"/>
      <c r="G154" s="462"/>
      <c r="H154" s="463"/>
      <c r="I154" s="49"/>
    </row>
    <row r="155" spans="1:9" ht="12" customHeight="1" x14ac:dyDescent="0.2">
      <c r="A155" s="143">
        <v>20</v>
      </c>
      <c r="B155" s="144"/>
      <c r="C155" s="145" t="s">
        <v>753</v>
      </c>
      <c r="D155" s="137"/>
      <c r="E155" s="138"/>
      <c r="F155" s="125"/>
      <c r="G155" s="126"/>
      <c r="H155" s="127">
        <f>SUM(H156:H158)</f>
        <v>2608.1504476924802</v>
      </c>
      <c r="I155" s="50">
        <f>SUM(H156:H158)</f>
        <v>2608.1504476924802</v>
      </c>
    </row>
    <row r="156" spans="1:9" ht="12" customHeight="1" x14ac:dyDescent="0.2">
      <c r="A156" s="90" t="s">
        <v>280</v>
      </c>
      <c r="B156" s="91">
        <v>201328</v>
      </c>
      <c r="C156" s="92" t="s">
        <v>21</v>
      </c>
      <c r="D156" s="90" t="s">
        <v>6</v>
      </c>
      <c r="E156" s="93">
        <v>2</v>
      </c>
      <c r="F156" s="93">
        <v>338.93</v>
      </c>
      <c r="G156" s="93">
        <f>Comp!I1011</f>
        <v>418.24241081439999</v>
      </c>
      <c r="H156" s="93">
        <f>G156*E156</f>
        <v>836.48482162879998</v>
      </c>
      <c r="I156" s="49"/>
    </row>
    <row r="157" spans="1:9" ht="12" customHeight="1" x14ac:dyDescent="0.2">
      <c r="A157" s="90" t="s">
        <v>281</v>
      </c>
      <c r="B157" s="91">
        <v>201509</v>
      </c>
      <c r="C157" s="92" t="s">
        <v>22</v>
      </c>
      <c r="D157" s="90" t="s">
        <v>6</v>
      </c>
      <c r="E157" s="93">
        <v>2</v>
      </c>
      <c r="F157" s="93">
        <v>308.93</v>
      </c>
      <c r="G157" s="93">
        <f>Comp!I1021</f>
        <v>381.21712702384002</v>
      </c>
      <c r="H157" s="93">
        <f>G157*E157</f>
        <v>762.43425404768004</v>
      </c>
      <c r="I157" s="49"/>
    </row>
    <row r="158" spans="1:9" ht="12" customHeight="1" x14ac:dyDescent="0.2">
      <c r="A158" s="90" t="s">
        <v>282</v>
      </c>
      <c r="B158" s="91">
        <v>201325</v>
      </c>
      <c r="C158" s="92" t="s">
        <v>23</v>
      </c>
      <c r="D158" s="90" t="s">
        <v>6</v>
      </c>
      <c r="E158" s="93">
        <v>2</v>
      </c>
      <c r="F158" s="93">
        <v>408.93</v>
      </c>
      <c r="G158" s="93">
        <f>Comp!I1031</f>
        <v>504.61568600800007</v>
      </c>
      <c r="H158" s="93">
        <f>G158*E158</f>
        <v>1009.2313720160001</v>
      </c>
      <c r="I158" s="49"/>
    </row>
    <row r="159" spans="1:9" ht="12" customHeight="1" x14ac:dyDescent="0.2">
      <c r="A159" s="461"/>
      <c r="B159" s="462"/>
      <c r="C159" s="462"/>
      <c r="D159" s="462"/>
      <c r="E159" s="462"/>
      <c r="F159" s="462"/>
      <c r="G159" s="462"/>
      <c r="H159" s="463"/>
      <c r="I159" s="49"/>
    </row>
    <row r="160" spans="1:9" ht="12" customHeight="1" x14ac:dyDescent="0.2">
      <c r="A160" s="143">
        <v>21</v>
      </c>
      <c r="B160" s="144"/>
      <c r="C160" s="145" t="s">
        <v>99</v>
      </c>
      <c r="D160" s="137"/>
      <c r="E160" s="138"/>
      <c r="F160" s="125"/>
      <c r="G160" s="126"/>
      <c r="H160" s="127">
        <f>H161+H162+H163+H164+H165+H166+H167+H168+H169+H170</f>
        <v>15435.432842881202</v>
      </c>
      <c r="I160" s="50">
        <f>SUM(H161:H170)</f>
        <v>15435.432842881202</v>
      </c>
    </row>
    <row r="161" spans="1:9" ht="12" customHeight="1" x14ac:dyDescent="0.2">
      <c r="A161" s="90" t="s">
        <v>283</v>
      </c>
      <c r="B161" s="91">
        <v>190303</v>
      </c>
      <c r="C161" s="92" t="s">
        <v>11</v>
      </c>
      <c r="D161" s="90" t="s">
        <v>6</v>
      </c>
      <c r="E161" s="93">
        <v>2</v>
      </c>
      <c r="F161" s="93">
        <v>702.68</v>
      </c>
      <c r="G161" s="93">
        <f>Comp!I1042</f>
        <v>867.10661257920003</v>
      </c>
      <c r="H161" s="93">
        <f t="shared" ref="H161:H170" si="6">G161*E161</f>
        <v>1734.2132251584001</v>
      </c>
      <c r="I161" s="49"/>
    </row>
    <row r="162" spans="1:9" ht="12" customHeight="1" x14ac:dyDescent="0.2">
      <c r="A162" s="90" t="s">
        <v>385</v>
      </c>
      <c r="B162" s="91">
        <v>190609</v>
      </c>
      <c r="C162" s="92" t="s">
        <v>12</v>
      </c>
      <c r="D162" s="90" t="s">
        <v>6</v>
      </c>
      <c r="E162" s="93">
        <v>5</v>
      </c>
      <c r="F162" s="93">
        <v>377.27</v>
      </c>
      <c r="G162" s="93">
        <f>Comp!I1053</f>
        <v>465.55457646159994</v>
      </c>
      <c r="H162" s="93">
        <f t="shared" si="6"/>
        <v>2327.7728823079997</v>
      </c>
      <c r="I162" s="49"/>
    </row>
    <row r="163" spans="1:9" ht="12" customHeight="1" x14ac:dyDescent="0.2">
      <c r="A163" s="90" t="s">
        <v>431</v>
      </c>
      <c r="B163" s="91">
        <v>190716</v>
      </c>
      <c r="C163" s="92" t="s">
        <v>13</v>
      </c>
      <c r="D163" s="90" t="s">
        <v>2</v>
      </c>
      <c r="E163" s="93">
        <v>4</v>
      </c>
      <c r="F163" s="93">
        <v>201</v>
      </c>
      <c r="G163" s="93">
        <f>Comp!I1064</f>
        <v>248.02525834399998</v>
      </c>
      <c r="H163" s="93">
        <f t="shared" si="6"/>
        <v>992.10103337599992</v>
      </c>
      <c r="I163" s="49"/>
    </row>
    <row r="164" spans="1:9" ht="12" customHeight="1" x14ac:dyDescent="0.2">
      <c r="A164" s="90" t="s">
        <v>432</v>
      </c>
      <c r="B164" s="91">
        <v>190529</v>
      </c>
      <c r="C164" s="92" t="s">
        <v>14</v>
      </c>
      <c r="D164" s="90" t="s">
        <v>6</v>
      </c>
      <c r="E164" s="93">
        <v>2</v>
      </c>
      <c r="F164" s="93">
        <v>2970.5</v>
      </c>
      <c r="G164" s="93">
        <f>Comp!I1075</f>
        <v>3665.600631415201</v>
      </c>
      <c r="H164" s="93">
        <f t="shared" si="6"/>
        <v>7331.2012628304019</v>
      </c>
      <c r="I164" s="49"/>
    </row>
    <row r="165" spans="1:9" ht="12" customHeight="1" x14ac:dyDescent="0.2">
      <c r="A165" s="90" t="s">
        <v>750</v>
      </c>
      <c r="B165" s="91">
        <v>190092</v>
      </c>
      <c r="C165" s="92" t="s">
        <v>15</v>
      </c>
      <c r="D165" s="90" t="s">
        <v>6</v>
      </c>
      <c r="E165" s="93">
        <v>1</v>
      </c>
      <c r="F165" s="93">
        <v>350.92</v>
      </c>
      <c r="G165" s="93">
        <f>Comp!I1086</f>
        <v>433.03789114400001</v>
      </c>
      <c r="H165" s="93">
        <f t="shared" si="6"/>
        <v>433.03789114400001</v>
      </c>
      <c r="I165" s="49"/>
    </row>
    <row r="166" spans="1:9" ht="12" customHeight="1" x14ac:dyDescent="0.2">
      <c r="A166" s="90" t="s">
        <v>433</v>
      </c>
      <c r="B166" s="91">
        <v>191089</v>
      </c>
      <c r="C166" s="92" t="s">
        <v>16</v>
      </c>
      <c r="D166" s="90" t="s">
        <v>6</v>
      </c>
      <c r="E166" s="93">
        <v>1</v>
      </c>
      <c r="F166" s="93">
        <v>745.52</v>
      </c>
      <c r="G166" s="93">
        <f>Comp!I1097</f>
        <v>919.96988304920001</v>
      </c>
      <c r="H166" s="93">
        <f t="shared" si="6"/>
        <v>919.96988304920001</v>
      </c>
      <c r="I166" s="49"/>
    </row>
    <row r="167" spans="1:9" ht="12" customHeight="1" x14ac:dyDescent="0.2">
      <c r="A167" s="90" t="s">
        <v>434</v>
      </c>
      <c r="B167" s="91">
        <v>190101</v>
      </c>
      <c r="C167" s="92" t="s">
        <v>17</v>
      </c>
      <c r="D167" s="90" t="s">
        <v>6</v>
      </c>
      <c r="E167" s="93">
        <v>1</v>
      </c>
      <c r="F167" s="93">
        <v>739.16</v>
      </c>
      <c r="G167" s="93">
        <f>Comp!I1108</f>
        <v>912.11617914400006</v>
      </c>
      <c r="H167" s="93">
        <f t="shared" si="6"/>
        <v>912.11617914400006</v>
      </c>
      <c r="I167" s="49"/>
    </row>
    <row r="168" spans="1:9" ht="12" customHeight="1" x14ac:dyDescent="0.2">
      <c r="A168" s="90" t="s">
        <v>435</v>
      </c>
      <c r="B168" s="91">
        <v>190797</v>
      </c>
      <c r="C168" s="92" t="s">
        <v>18</v>
      </c>
      <c r="D168" s="90" t="s">
        <v>6</v>
      </c>
      <c r="E168" s="93">
        <v>7</v>
      </c>
      <c r="F168" s="93">
        <v>37.14</v>
      </c>
      <c r="G168" s="93">
        <f>Comp!I1119</f>
        <v>45.825706029599999</v>
      </c>
      <c r="H168" s="93">
        <f t="shared" si="6"/>
        <v>320.77994220720001</v>
      </c>
      <c r="I168" s="49"/>
    </row>
    <row r="169" spans="1:9" ht="12" customHeight="1" x14ac:dyDescent="0.2">
      <c r="A169" s="90" t="s">
        <v>436</v>
      </c>
      <c r="B169" s="91">
        <v>190795</v>
      </c>
      <c r="C169" s="92" t="s">
        <v>19</v>
      </c>
      <c r="D169" s="90" t="s">
        <v>6</v>
      </c>
      <c r="E169" s="93">
        <v>3</v>
      </c>
      <c r="F169" s="93">
        <v>91.94</v>
      </c>
      <c r="G169" s="93">
        <f>Comp!I1130</f>
        <v>113.44719274399999</v>
      </c>
      <c r="H169" s="93">
        <f t="shared" si="6"/>
        <v>340.34157823199996</v>
      </c>
      <c r="I169" s="49"/>
    </row>
    <row r="170" spans="1:9" ht="12" customHeight="1" x14ac:dyDescent="0.2">
      <c r="A170" s="90" t="s">
        <v>437</v>
      </c>
      <c r="B170" s="91">
        <v>190794</v>
      </c>
      <c r="C170" s="92" t="s">
        <v>20</v>
      </c>
      <c r="D170" s="90" t="s">
        <v>6</v>
      </c>
      <c r="E170" s="93">
        <v>3</v>
      </c>
      <c r="F170" s="93">
        <v>33.47</v>
      </c>
      <c r="G170" s="93">
        <f>Comp!I1140</f>
        <v>41.299655143999999</v>
      </c>
      <c r="H170" s="93">
        <f t="shared" si="6"/>
        <v>123.898965432</v>
      </c>
      <c r="I170" s="49"/>
    </row>
    <row r="171" spans="1:9" ht="12" customHeight="1" x14ac:dyDescent="0.2">
      <c r="A171" s="461"/>
      <c r="B171" s="462"/>
      <c r="C171" s="462"/>
      <c r="D171" s="462"/>
      <c r="E171" s="462"/>
      <c r="F171" s="462"/>
      <c r="G171" s="462"/>
      <c r="H171" s="463"/>
      <c r="I171" s="49"/>
    </row>
    <row r="172" spans="1:9" ht="12" customHeight="1" x14ac:dyDescent="0.2">
      <c r="A172" s="143">
        <v>22</v>
      </c>
      <c r="B172" s="144"/>
      <c r="C172" s="145" t="s">
        <v>754</v>
      </c>
      <c r="D172" s="137"/>
      <c r="E172" s="138"/>
      <c r="F172" s="125"/>
      <c r="G172" s="126"/>
      <c r="H172" s="127">
        <f>SUM(H173:H174)</f>
        <v>4569.3266002469436</v>
      </c>
      <c r="I172" s="50">
        <f>SUM(H173:H174)</f>
        <v>4569.3266002469436</v>
      </c>
    </row>
    <row r="173" spans="1:9" ht="12" customHeight="1" x14ac:dyDescent="0.2">
      <c r="A173" s="90" t="s">
        <v>284</v>
      </c>
      <c r="B173" s="91">
        <v>240618</v>
      </c>
      <c r="C173" s="92" t="s">
        <v>10</v>
      </c>
      <c r="D173" s="90" t="s">
        <v>2</v>
      </c>
      <c r="E173" s="93">
        <v>6</v>
      </c>
      <c r="F173" s="93">
        <v>303.7</v>
      </c>
      <c r="G173" s="93">
        <f>Comp!I1150</f>
        <v>374.76594314400006</v>
      </c>
      <c r="H173" s="93">
        <f>G173*E173</f>
        <v>2248.5956588640001</v>
      </c>
      <c r="I173" s="49"/>
    </row>
    <row r="174" spans="1:9" ht="12" customHeight="1" x14ac:dyDescent="0.2">
      <c r="A174" s="90" t="s">
        <v>438</v>
      </c>
      <c r="B174" s="101">
        <v>241470</v>
      </c>
      <c r="C174" s="92" t="s">
        <v>384</v>
      </c>
      <c r="D174" s="90" t="s">
        <v>1</v>
      </c>
      <c r="E174" s="93">
        <f>(6.75+1.2+6.72+8.02)* 0.4</f>
        <v>9.0759999999999987</v>
      </c>
      <c r="F174" s="93">
        <v>207.21</v>
      </c>
      <c r="G174" s="93">
        <f>Comp!I1160</f>
        <v>255.69975114399998</v>
      </c>
      <c r="H174" s="93">
        <f t="shared" ref="H174" si="7">G174*E174</f>
        <v>2320.7309413829435</v>
      </c>
      <c r="I174" s="49"/>
    </row>
    <row r="175" spans="1:9" ht="12" customHeight="1" x14ac:dyDescent="0.2">
      <c r="A175" s="461"/>
      <c r="B175" s="462"/>
      <c r="C175" s="462"/>
      <c r="D175" s="462"/>
      <c r="E175" s="462"/>
      <c r="F175" s="462"/>
      <c r="G175" s="462"/>
      <c r="H175" s="463"/>
      <c r="I175" s="49"/>
    </row>
    <row r="176" spans="1:9" ht="12" customHeight="1" x14ac:dyDescent="0.2">
      <c r="A176" s="143">
        <v>23</v>
      </c>
      <c r="B176" s="144"/>
      <c r="C176" s="145" t="s">
        <v>755</v>
      </c>
      <c r="D176" s="137"/>
      <c r="E176" s="138"/>
      <c r="F176" s="125"/>
      <c r="G176" s="126"/>
      <c r="H176" s="127">
        <f>H177</f>
        <v>7399.1478886527193</v>
      </c>
      <c r="I176" s="50">
        <f>SUM(H177)</f>
        <v>7399.1478886527193</v>
      </c>
    </row>
    <row r="177" spans="1:9" ht="20.100000000000001" customHeight="1" x14ac:dyDescent="0.2">
      <c r="A177" s="90" t="s">
        <v>285</v>
      </c>
      <c r="B177" s="91">
        <v>251520</v>
      </c>
      <c r="C177" s="113" t="s">
        <v>9</v>
      </c>
      <c r="D177" s="114" t="s">
        <v>1</v>
      </c>
      <c r="E177" s="115">
        <v>23.63</v>
      </c>
      <c r="F177" s="115">
        <v>253.75</v>
      </c>
      <c r="G177" s="115">
        <f>Comp!I1170</f>
        <v>313.12517514399997</v>
      </c>
      <c r="H177" s="115">
        <f>G177*E177</f>
        <v>7399.1478886527193</v>
      </c>
      <c r="I177" s="49"/>
    </row>
    <row r="178" spans="1:9" ht="12" customHeight="1" x14ac:dyDescent="0.2">
      <c r="A178" s="461"/>
      <c r="B178" s="462"/>
      <c r="C178" s="462"/>
      <c r="D178" s="462"/>
      <c r="E178" s="462"/>
      <c r="F178" s="462"/>
      <c r="G178" s="462"/>
      <c r="H178" s="463"/>
      <c r="I178" s="49"/>
    </row>
    <row r="179" spans="1:9" ht="12" customHeight="1" x14ac:dyDescent="0.2">
      <c r="A179" s="143">
        <v>24</v>
      </c>
      <c r="B179" s="144"/>
      <c r="C179" s="145" t="s">
        <v>363</v>
      </c>
      <c r="D179" s="137"/>
      <c r="E179" s="138"/>
      <c r="F179" s="125"/>
      <c r="G179" s="126"/>
      <c r="H179" s="127">
        <f>H180</f>
        <v>9161.8468602880002</v>
      </c>
      <c r="I179" s="50">
        <f>SUM(H180:H180)</f>
        <v>9161.8468602880002</v>
      </c>
    </row>
    <row r="180" spans="1:9" ht="12" customHeight="1" x14ac:dyDescent="0.2">
      <c r="A180" s="90" t="s">
        <v>286</v>
      </c>
      <c r="B180" s="91">
        <v>250658</v>
      </c>
      <c r="C180" s="92" t="s">
        <v>8</v>
      </c>
      <c r="D180" s="90" t="s">
        <v>6</v>
      </c>
      <c r="E180" s="93">
        <v>1</v>
      </c>
      <c r="F180" s="93">
        <v>7424.51</v>
      </c>
      <c r="G180" s="93">
        <f>Comp!I1180</f>
        <v>9161.8468602880002</v>
      </c>
      <c r="H180" s="93">
        <f>G180*E180</f>
        <v>9161.8468602880002</v>
      </c>
      <c r="I180" s="49"/>
    </row>
    <row r="181" spans="1:9" ht="12" customHeight="1" x14ac:dyDescent="0.2">
      <c r="A181" s="461"/>
      <c r="B181" s="462"/>
      <c r="C181" s="462"/>
      <c r="D181" s="462"/>
      <c r="E181" s="462"/>
      <c r="F181" s="462"/>
      <c r="G181" s="462"/>
      <c r="H181" s="463"/>
      <c r="I181" s="49"/>
    </row>
    <row r="182" spans="1:9" ht="12" customHeight="1" x14ac:dyDescent="0.2">
      <c r="A182" s="143">
        <v>25</v>
      </c>
      <c r="B182" s="144"/>
      <c r="C182" s="145" t="s">
        <v>98</v>
      </c>
      <c r="D182" s="137"/>
      <c r="E182" s="138"/>
      <c r="F182" s="125"/>
      <c r="G182" s="126"/>
      <c r="H182" s="127">
        <f>SUM(H183:H184)</f>
        <v>3780.77210835184</v>
      </c>
      <c r="I182" s="50">
        <f>SUM(H183:H184)</f>
        <v>3780.77210835184</v>
      </c>
    </row>
    <row r="183" spans="1:9" ht="12" customHeight="1" x14ac:dyDescent="0.2">
      <c r="A183" s="90" t="s">
        <v>287</v>
      </c>
      <c r="B183" s="91">
        <v>250732</v>
      </c>
      <c r="C183" s="92" t="s">
        <v>7</v>
      </c>
      <c r="D183" s="90" t="s">
        <v>6</v>
      </c>
      <c r="E183" s="93">
        <v>15</v>
      </c>
      <c r="F183" s="93">
        <v>177.86</v>
      </c>
      <c r="G183" s="93">
        <f>Comp!I1190</f>
        <v>219.4786141152</v>
      </c>
      <c r="H183" s="93">
        <f>G183*E183</f>
        <v>3292.1792117280002</v>
      </c>
      <c r="I183" s="49"/>
    </row>
    <row r="184" spans="1:9" ht="12" customHeight="1" x14ac:dyDescent="0.2">
      <c r="A184" s="90" t="s">
        <v>381</v>
      </c>
      <c r="B184" s="101">
        <v>251293</v>
      </c>
      <c r="C184" s="92" t="s">
        <v>387</v>
      </c>
      <c r="D184" s="90" t="s">
        <v>1</v>
      </c>
      <c r="E184" s="93">
        <v>1.075</v>
      </c>
      <c r="F184" s="93">
        <v>368.32</v>
      </c>
      <c r="G184" s="93">
        <f>Comp!I1200</f>
        <v>454.50502011520001</v>
      </c>
      <c r="H184" s="93">
        <f t="shared" ref="H184" si="8">G184*E184</f>
        <v>488.59289662383998</v>
      </c>
      <c r="I184" s="49"/>
    </row>
    <row r="185" spans="1:9" ht="12" customHeight="1" x14ac:dyDescent="0.2">
      <c r="A185" s="461"/>
      <c r="B185" s="462"/>
      <c r="C185" s="462"/>
      <c r="D185" s="462"/>
      <c r="E185" s="462"/>
      <c r="F185" s="462"/>
      <c r="G185" s="462"/>
      <c r="H185" s="463"/>
      <c r="I185" s="49"/>
    </row>
    <row r="186" spans="1:9" ht="12" customHeight="1" x14ac:dyDescent="0.2">
      <c r="A186" s="143">
        <v>26</v>
      </c>
      <c r="B186" s="144"/>
      <c r="C186" s="145" t="s">
        <v>358</v>
      </c>
      <c r="D186" s="137"/>
      <c r="E186" s="138"/>
      <c r="F186" s="125"/>
      <c r="G186" s="126"/>
      <c r="H186" s="127">
        <f>SUM(H187:H191)</f>
        <v>92709.256577281049</v>
      </c>
      <c r="I186" s="50">
        <f>SUM(H187:H191)</f>
        <v>92709.256577281049</v>
      </c>
    </row>
    <row r="187" spans="1:9" ht="12" customHeight="1" x14ac:dyDescent="0.2">
      <c r="A187" s="105" t="s">
        <v>288</v>
      </c>
      <c r="B187" s="110">
        <v>260850</v>
      </c>
      <c r="C187" s="92" t="s">
        <v>390</v>
      </c>
      <c r="D187" s="90" t="s">
        <v>0</v>
      </c>
      <c r="E187" s="93">
        <f>'Memoria de Calculo'!F297</f>
        <v>15</v>
      </c>
      <c r="F187" s="93">
        <v>107.3</v>
      </c>
      <c r="G187" s="93">
        <f>Comp!I1209</f>
        <v>132.41490555599998</v>
      </c>
      <c r="H187" s="93">
        <f t="shared" ref="H187" si="9">G187*E187</f>
        <v>1986.2235833399998</v>
      </c>
      <c r="I187" s="50"/>
    </row>
    <row r="188" spans="1:9" ht="12" customHeight="1" x14ac:dyDescent="0.2">
      <c r="A188" s="105" t="s">
        <v>439</v>
      </c>
      <c r="B188" s="110">
        <v>260168</v>
      </c>
      <c r="C188" s="92" t="s">
        <v>389</v>
      </c>
      <c r="D188" s="90" t="s">
        <v>1</v>
      </c>
      <c r="E188" s="93">
        <v>150</v>
      </c>
      <c r="F188" s="93">
        <v>19.899999999999999</v>
      </c>
      <c r="G188" s="93">
        <f>Comp!I1218</f>
        <v>24.555372337824</v>
      </c>
      <c r="H188" s="93">
        <f t="shared" ref="H188" si="10">G188*E188</f>
        <v>3683.3058506736002</v>
      </c>
      <c r="I188" s="50"/>
    </row>
    <row r="189" spans="1:9" ht="22.5" x14ac:dyDescent="0.2">
      <c r="A189" s="105" t="s">
        <v>440</v>
      </c>
      <c r="B189" s="91">
        <v>260728</v>
      </c>
      <c r="C189" s="92" t="s">
        <v>4</v>
      </c>
      <c r="D189" s="90" t="s">
        <v>1</v>
      </c>
      <c r="E189" s="93">
        <f>'Memoria de Calculo'!F307</f>
        <v>373.41983666645302</v>
      </c>
      <c r="F189" s="93">
        <v>66.53</v>
      </c>
      <c r="G189" s="93">
        <f>Comp!I1228</f>
        <v>82.09569514399999</v>
      </c>
      <c r="H189" s="93">
        <f>G189*E189</f>
        <v>30656.161071691397</v>
      </c>
      <c r="I189" s="49"/>
    </row>
    <row r="190" spans="1:9" ht="14.25" x14ac:dyDescent="0.2">
      <c r="A190" s="105" t="s">
        <v>441</v>
      </c>
      <c r="B190" s="101">
        <v>260213</v>
      </c>
      <c r="C190" s="92" t="s">
        <v>380</v>
      </c>
      <c r="D190" s="90" t="s">
        <v>2</v>
      </c>
      <c r="E190" s="93">
        <f>56.34+56+26</f>
        <v>138.34</v>
      </c>
      <c r="F190" s="93">
        <v>286.81</v>
      </c>
      <c r="G190" s="93">
        <f>Comp!I1238</f>
        <v>353.91790555600005</v>
      </c>
      <c r="H190" s="93">
        <f t="shared" ref="H190:H191" si="11">G190*E190</f>
        <v>48961.003054617046</v>
      </c>
      <c r="I190" s="49"/>
    </row>
    <row r="191" spans="1:9" ht="14.25" x14ac:dyDescent="0.2">
      <c r="A191" s="105" t="s">
        <v>442</v>
      </c>
      <c r="B191" s="101">
        <v>250312</v>
      </c>
      <c r="C191" s="92" t="s">
        <v>388</v>
      </c>
      <c r="D191" s="90" t="s">
        <v>2</v>
      </c>
      <c r="E191" s="93">
        <v>32.75</v>
      </c>
      <c r="F191" s="93">
        <v>183.66</v>
      </c>
      <c r="G191" s="93">
        <f>Comp!I1248</f>
        <v>226.64314555599998</v>
      </c>
      <c r="H191" s="93">
        <f t="shared" si="11"/>
        <v>7422.5630169589995</v>
      </c>
      <c r="I191" s="49"/>
    </row>
    <row r="192" spans="1:9" ht="12" customHeight="1" x14ac:dyDescent="0.2">
      <c r="A192" s="461"/>
      <c r="B192" s="462"/>
      <c r="C192" s="462"/>
      <c r="D192" s="462"/>
      <c r="E192" s="462"/>
      <c r="F192" s="462"/>
      <c r="G192" s="462"/>
      <c r="H192" s="463"/>
      <c r="I192" s="49"/>
    </row>
    <row r="193" spans="1:9" ht="12" customHeight="1" x14ac:dyDescent="0.2">
      <c r="A193" s="143">
        <v>27</v>
      </c>
      <c r="B193" s="144"/>
      <c r="C193" s="145" t="s">
        <v>359</v>
      </c>
      <c r="D193" s="137"/>
      <c r="E193" s="138"/>
      <c r="F193" s="125"/>
      <c r="G193" s="126"/>
      <c r="H193" s="127">
        <f>H194</f>
        <v>4434.8317200480005</v>
      </c>
      <c r="I193" s="50">
        <f>SUM(H194)</f>
        <v>4434.8317200480005</v>
      </c>
    </row>
    <row r="194" spans="1:9" ht="12" customHeight="1" x14ac:dyDescent="0.2">
      <c r="A194" s="90" t="s">
        <v>752</v>
      </c>
      <c r="B194" s="91">
        <v>270220</v>
      </c>
      <c r="C194" s="92" t="s">
        <v>3</v>
      </c>
      <c r="D194" s="90" t="s">
        <v>1</v>
      </c>
      <c r="E194" s="93">
        <v>1200</v>
      </c>
      <c r="F194" s="93">
        <v>3</v>
      </c>
      <c r="G194" s="93">
        <f>Comp!I1257</f>
        <v>3.6956931000400002</v>
      </c>
      <c r="H194" s="93">
        <f>G194*E194</f>
        <v>4434.8317200480005</v>
      </c>
    </row>
    <row r="195" spans="1:9" ht="12" customHeight="1" x14ac:dyDescent="0.2">
      <c r="A195" s="461"/>
      <c r="B195" s="462"/>
      <c r="C195" s="462"/>
      <c r="D195" s="462"/>
      <c r="E195" s="462"/>
      <c r="F195" s="462"/>
      <c r="G195" s="462"/>
      <c r="H195" s="463"/>
      <c r="I195" s="49"/>
    </row>
    <row r="196" spans="1:9" ht="9" customHeight="1" x14ac:dyDescent="0.2">
      <c r="A196" s="467" t="s">
        <v>480</v>
      </c>
      <c r="B196" s="468"/>
      <c r="C196" s="468"/>
      <c r="D196" s="468"/>
      <c r="E196" s="468"/>
      <c r="F196" s="468"/>
      <c r="G196" s="469"/>
      <c r="H196" s="464">
        <f>H193+H186+H182+H179+H176+H172+H160+H155+H143+H134+H118+H107+H103+H96+H93+H87+H80+H77+H67+H63+H50+H47+H43+H39+H35+H22+H15</f>
        <v>658252.45325035648</v>
      </c>
      <c r="I196" s="466">
        <f>SUM(I15:I194)</f>
        <v>658252.45325035648</v>
      </c>
    </row>
    <row r="197" spans="1:9" ht="6.75" customHeight="1" x14ac:dyDescent="0.2">
      <c r="A197" s="470"/>
      <c r="B197" s="471"/>
      <c r="C197" s="471"/>
      <c r="D197" s="471"/>
      <c r="E197" s="471"/>
      <c r="F197" s="471"/>
      <c r="G197" s="472"/>
      <c r="H197" s="465"/>
      <c r="I197" s="466"/>
    </row>
  </sheetData>
  <mergeCells count="12321">
    <mergeCell ref="XCS10:XCZ10"/>
    <mergeCell ref="XDA10:XDH10"/>
    <mergeCell ref="XDI10:XDP10"/>
    <mergeCell ref="XDQ10:XDX10"/>
    <mergeCell ref="XDY10:XEF10"/>
    <mergeCell ref="XEG10:XEN10"/>
    <mergeCell ref="XEO10:XEV10"/>
    <mergeCell ref="XEW10:XFD10"/>
    <mergeCell ref="WXM10:WXT10"/>
    <mergeCell ref="WXU10:WYB10"/>
    <mergeCell ref="WYC10:WYJ10"/>
    <mergeCell ref="WYK10:WYR10"/>
    <mergeCell ref="WYS10:WYZ10"/>
    <mergeCell ref="WZA10:WZH10"/>
    <mergeCell ref="WZI10:WZP10"/>
    <mergeCell ref="WZQ10:WZX10"/>
    <mergeCell ref="WZY10:XAF10"/>
    <mergeCell ref="XAG10:XAN10"/>
    <mergeCell ref="XAO10:XAV10"/>
    <mergeCell ref="XAW10:XBD10"/>
    <mergeCell ref="XBE10:XBL10"/>
    <mergeCell ref="XBM10:XBT10"/>
    <mergeCell ref="XBU10:XCB10"/>
    <mergeCell ref="XCC10:XCJ10"/>
    <mergeCell ref="XCK10:XCR10"/>
    <mergeCell ref="WSG10:WSN10"/>
    <mergeCell ref="WSO10:WSV10"/>
    <mergeCell ref="WSW10:WTD10"/>
    <mergeCell ref="WTE10:WTL10"/>
    <mergeCell ref="WTM10:WTT10"/>
    <mergeCell ref="WTU10:WUB10"/>
    <mergeCell ref="WUC10:WUJ10"/>
    <mergeCell ref="WUK10:WUR10"/>
    <mergeCell ref="WUS10:WUZ10"/>
    <mergeCell ref="WVA10:WVH10"/>
    <mergeCell ref="WVI10:WVP10"/>
    <mergeCell ref="WVQ10:WVX10"/>
    <mergeCell ref="WVY10:WWF10"/>
    <mergeCell ref="WWG10:WWN10"/>
    <mergeCell ref="WWO10:WWV10"/>
    <mergeCell ref="WWW10:WXD10"/>
    <mergeCell ref="WXE10:WXL10"/>
    <mergeCell ref="WNA10:WNH10"/>
    <mergeCell ref="WNI10:WNP10"/>
    <mergeCell ref="WNQ10:WNX10"/>
    <mergeCell ref="WNY10:WOF10"/>
    <mergeCell ref="WOG10:WON10"/>
    <mergeCell ref="WOO10:WOV10"/>
    <mergeCell ref="WOW10:WPD10"/>
    <mergeCell ref="WPE10:WPL10"/>
    <mergeCell ref="WPM10:WPT10"/>
    <mergeCell ref="WPU10:WQB10"/>
    <mergeCell ref="WQC10:WQJ10"/>
    <mergeCell ref="WQK10:WQR10"/>
    <mergeCell ref="WQS10:WQZ10"/>
    <mergeCell ref="WRA10:WRH10"/>
    <mergeCell ref="WRI10:WRP10"/>
    <mergeCell ref="WRQ10:WRX10"/>
    <mergeCell ref="WRY10:WSF10"/>
    <mergeCell ref="WHU10:WIB10"/>
    <mergeCell ref="WIC10:WIJ10"/>
    <mergeCell ref="WIK10:WIR10"/>
    <mergeCell ref="WIS10:WIZ10"/>
    <mergeCell ref="WJA10:WJH10"/>
    <mergeCell ref="WJI10:WJP10"/>
    <mergeCell ref="WJQ10:WJX10"/>
    <mergeCell ref="WJY10:WKF10"/>
    <mergeCell ref="WKG10:WKN10"/>
    <mergeCell ref="WKO10:WKV10"/>
    <mergeCell ref="WKW10:WLD10"/>
    <mergeCell ref="WLE10:WLL10"/>
    <mergeCell ref="WLM10:WLT10"/>
    <mergeCell ref="WLU10:WMB10"/>
    <mergeCell ref="WMC10:WMJ10"/>
    <mergeCell ref="WMK10:WMR10"/>
    <mergeCell ref="WMS10:WMZ10"/>
    <mergeCell ref="WCO10:WCV10"/>
    <mergeCell ref="WCW10:WDD10"/>
    <mergeCell ref="WDE10:WDL10"/>
    <mergeCell ref="WDM10:WDT10"/>
    <mergeCell ref="WDU10:WEB10"/>
    <mergeCell ref="WEC10:WEJ10"/>
    <mergeCell ref="WEK10:WER10"/>
    <mergeCell ref="WES10:WEZ10"/>
    <mergeCell ref="WFA10:WFH10"/>
    <mergeCell ref="WFI10:WFP10"/>
    <mergeCell ref="WFQ10:WFX10"/>
    <mergeCell ref="WFY10:WGF10"/>
    <mergeCell ref="WGG10:WGN10"/>
    <mergeCell ref="WGO10:WGV10"/>
    <mergeCell ref="WGW10:WHD10"/>
    <mergeCell ref="WHE10:WHL10"/>
    <mergeCell ref="WHM10:WHT10"/>
    <mergeCell ref="VXI10:VXP10"/>
    <mergeCell ref="VXQ10:VXX10"/>
    <mergeCell ref="VXY10:VYF10"/>
    <mergeCell ref="VYG10:VYN10"/>
    <mergeCell ref="VYO10:VYV10"/>
    <mergeCell ref="VYW10:VZD10"/>
    <mergeCell ref="VZE10:VZL10"/>
    <mergeCell ref="VZM10:VZT10"/>
    <mergeCell ref="VZU10:WAB10"/>
    <mergeCell ref="WAC10:WAJ10"/>
    <mergeCell ref="WAK10:WAR10"/>
    <mergeCell ref="WAS10:WAZ10"/>
    <mergeCell ref="WBA10:WBH10"/>
    <mergeCell ref="WBI10:WBP10"/>
    <mergeCell ref="WBQ10:WBX10"/>
    <mergeCell ref="WBY10:WCF10"/>
    <mergeCell ref="WCG10:WCN10"/>
    <mergeCell ref="VSC10:VSJ10"/>
    <mergeCell ref="VSK10:VSR10"/>
    <mergeCell ref="VSS10:VSZ10"/>
    <mergeCell ref="VTA10:VTH10"/>
    <mergeCell ref="VTI10:VTP10"/>
    <mergeCell ref="VTQ10:VTX10"/>
    <mergeCell ref="VTY10:VUF10"/>
    <mergeCell ref="VUG10:VUN10"/>
    <mergeCell ref="VUO10:VUV10"/>
    <mergeCell ref="VUW10:VVD10"/>
    <mergeCell ref="VVE10:VVL10"/>
    <mergeCell ref="VVM10:VVT10"/>
    <mergeCell ref="VVU10:VWB10"/>
    <mergeCell ref="VWC10:VWJ10"/>
    <mergeCell ref="VWK10:VWR10"/>
    <mergeCell ref="VWS10:VWZ10"/>
    <mergeCell ref="VXA10:VXH10"/>
    <mergeCell ref="VMW10:VND10"/>
    <mergeCell ref="VNE10:VNL10"/>
    <mergeCell ref="VNM10:VNT10"/>
    <mergeCell ref="VNU10:VOB10"/>
    <mergeCell ref="VOC10:VOJ10"/>
    <mergeCell ref="VOK10:VOR10"/>
    <mergeCell ref="VOS10:VOZ10"/>
    <mergeCell ref="VPA10:VPH10"/>
    <mergeCell ref="VPI10:VPP10"/>
    <mergeCell ref="VPQ10:VPX10"/>
    <mergeCell ref="VPY10:VQF10"/>
    <mergeCell ref="VQG10:VQN10"/>
    <mergeCell ref="VQO10:VQV10"/>
    <mergeCell ref="VQW10:VRD10"/>
    <mergeCell ref="VRE10:VRL10"/>
    <mergeCell ref="VRM10:VRT10"/>
    <mergeCell ref="VRU10:VSB10"/>
    <mergeCell ref="VHQ10:VHX10"/>
    <mergeCell ref="VHY10:VIF10"/>
    <mergeCell ref="VIG10:VIN10"/>
    <mergeCell ref="VIO10:VIV10"/>
    <mergeCell ref="VIW10:VJD10"/>
    <mergeCell ref="VJE10:VJL10"/>
    <mergeCell ref="VJM10:VJT10"/>
    <mergeCell ref="VJU10:VKB10"/>
    <mergeCell ref="VKC10:VKJ10"/>
    <mergeCell ref="VKK10:VKR10"/>
    <mergeCell ref="VKS10:VKZ10"/>
    <mergeCell ref="VLA10:VLH10"/>
    <mergeCell ref="VLI10:VLP10"/>
    <mergeCell ref="VLQ10:VLX10"/>
    <mergeCell ref="VLY10:VMF10"/>
    <mergeCell ref="VMG10:VMN10"/>
    <mergeCell ref="VMO10:VMV10"/>
    <mergeCell ref="VCK10:VCR10"/>
    <mergeCell ref="VCS10:VCZ10"/>
    <mergeCell ref="VDA10:VDH10"/>
    <mergeCell ref="VDI10:VDP10"/>
    <mergeCell ref="VDQ10:VDX10"/>
    <mergeCell ref="VDY10:VEF10"/>
    <mergeCell ref="VEG10:VEN10"/>
    <mergeCell ref="VEO10:VEV10"/>
    <mergeCell ref="VEW10:VFD10"/>
    <mergeCell ref="VFE10:VFL10"/>
    <mergeCell ref="VFM10:VFT10"/>
    <mergeCell ref="VFU10:VGB10"/>
    <mergeCell ref="VGC10:VGJ10"/>
    <mergeCell ref="VGK10:VGR10"/>
    <mergeCell ref="VGS10:VGZ10"/>
    <mergeCell ref="VHA10:VHH10"/>
    <mergeCell ref="VHI10:VHP10"/>
    <mergeCell ref="UXE10:UXL10"/>
    <mergeCell ref="UXM10:UXT10"/>
    <mergeCell ref="UXU10:UYB10"/>
    <mergeCell ref="UYC10:UYJ10"/>
    <mergeCell ref="UYK10:UYR10"/>
    <mergeCell ref="UYS10:UYZ10"/>
    <mergeCell ref="UZA10:UZH10"/>
    <mergeCell ref="UZI10:UZP10"/>
    <mergeCell ref="UZQ10:UZX10"/>
    <mergeCell ref="UZY10:VAF10"/>
    <mergeCell ref="VAG10:VAN10"/>
    <mergeCell ref="VAO10:VAV10"/>
    <mergeCell ref="VAW10:VBD10"/>
    <mergeCell ref="VBE10:VBL10"/>
    <mergeCell ref="VBM10:VBT10"/>
    <mergeCell ref="VBU10:VCB10"/>
    <mergeCell ref="VCC10:VCJ10"/>
    <mergeCell ref="URY10:USF10"/>
    <mergeCell ref="USG10:USN10"/>
    <mergeCell ref="USO10:USV10"/>
    <mergeCell ref="USW10:UTD10"/>
    <mergeCell ref="UTE10:UTL10"/>
    <mergeCell ref="UTM10:UTT10"/>
    <mergeCell ref="UTU10:UUB10"/>
    <mergeCell ref="UUC10:UUJ10"/>
    <mergeCell ref="UUK10:UUR10"/>
    <mergeCell ref="UUS10:UUZ10"/>
    <mergeCell ref="UVA10:UVH10"/>
    <mergeCell ref="UVI10:UVP10"/>
    <mergeCell ref="UVQ10:UVX10"/>
    <mergeCell ref="UVY10:UWF10"/>
    <mergeCell ref="UWG10:UWN10"/>
    <mergeCell ref="UWO10:UWV10"/>
    <mergeCell ref="UWW10:UXD10"/>
    <mergeCell ref="UMS10:UMZ10"/>
    <mergeCell ref="UNA10:UNH10"/>
    <mergeCell ref="UNI10:UNP10"/>
    <mergeCell ref="UNQ10:UNX10"/>
    <mergeCell ref="UNY10:UOF10"/>
    <mergeCell ref="UOG10:UON10"/>
    <mergeCell ref="UOO10:UOV10"/>
    <mergeCell ref="UOW10:UPD10"/>
    <mergeCell ref="UPE10:UPL10"/>
    <mergeCell ref="UPM10:UPT10"/>
    <mergeCell ref="UPU10:UQB10"/>
    <mergeCell ref="UQC10:UQJ10"/>
    <mergeCell ref="UQK10:UQR10"/>
    <mergeCell ref="UQS10:UQZ10"/>
    <mergeCell ref="URA10:URH10"/>
    <mergeCell ref="URI10:URP10"/>
    <mergeCell ref="URQ10:URX10"/>
    <mergeCell ref="UHM10:UHT10"/>
    <mergeCell ref="UHU10:UIB10"/>
    <mergeCell ref="UIC10:UIJ10"/>
    <mergeCell ref="UIK10:UIR10"/>
    <mergeCell ref="UIS10:UIZ10"/>
    <mergeCell ref="UJA10:UJH10"/>
    <mergeCell ref="UJI10:UJP10"/>
    <mergeCell ref="UJQ10:UJX10"/>
    <mergeCell ref="UJY10:UKF10"/>
    <mergeCell ref="UKG10:UKN10"/>
    <mergeCell ref="UKO10:UKV10"/>
    <mergeCell ref="UKW10:ULD10"/>
    <mergeCell ref="ULE10:ULL10"/>
    <mergeCell ref="ULM10:ULT10"/>
    <mergeCell ref="ULU10:UMB10"/>
    <mergeCell ref="UMC10:UMJ10"/>
    <mergeCell ref="UMK10:UMR10"/>
    <mergeCell ref="UCG10:UCN10"/>
    <mergeCell ref="UCO10:UCV10"/>
    <mergeCell ref="UCW10:UDD10"/>
    <mergeCell ref="UDE10:UDL10"/>
    <mergeCell ref="UDM10:UDT10"/>
    <mergeCell ref="UDU10:UEB10"/>
    <mergeCell ref="UEC10:UEJ10"/>
    <mergeCell ref="UEK10:UER10"/>
    <mergeCell ref="UES10:UEZ10"/>
    <mergeCell ref="UFA10:UFH10"/>
    <mergeCell ref="UFI10:UFP10"/>
    <mergeCell ref="UFQ10:UFX10"/>
    <mergeCell ref="UFY10:UGF10"/>
    <mergeCell ref="UGG10:UGN10"/>
    <mergeCell ref="UGO10:UGV10"/>
    <mergeCell ref="UGW10:UHD10"/>
    <mergeCell ref="UHE10:UHL10"/>
    <mergeCell ref="TXA10:TXH10"/>
    <mergeCell ref="TXI10:TXP10"/>
    <mergeCell ref="TXQ10:TXX10"/>
    <mergeCell ref="TXY10:TYF10"/>
    <mergeCell ref="TYG10:TYN10"/>
    <mergeCell ref="TYO10:TYV10"/>
    <mergeCell ref="TYW10:TZD10"/>
    <mergeCell ref="TZE10:TZL10"/>
    <mergeCell ref="TZM10:TZT10"/>
    <mergeCell ref="TZU10:UAB10"/>
    <mergeCell ref="UAC10:UAJ10"/>
    <mergeCell ref="UAK10:UAR10"/>
    <mergeCell ref="UAS10:UAZ10"/>
    <mergeCell ref="UBA10:UBH10"/>
    <mergeCell ref="UBI10:UBP10"/>
    <mergeCell ref="UBQ10:UBX10"/>
    <mergeCell ref="UBY10:UCF10"/>
    <mergeCell ref="TRU10:TSB10"/>
    <mergeCell ref="TSC10:TSJ10"/>
    <mergeCell ref="TSK10:TSR10"/>
    <mergeCell ref="TSS10:TSZ10"/>
    <mergeCell ref="TTA10:TTH10"/>
    <mergeCell ref="TTI10:TTP10"/>
    <mergeCell ref="TTQ10:TTX10"/>
    <mergeCell ref="TTY10:TUF10"/>
    <mergeCell ref="TUG10:TUN10"/>
    <mergeCell ref="TUO10:TUV10"/>
    <mergeCell ref="TUW10:TVD10"/>
    <mergeCell ref="TVE10:TVL10"/>
    <mergeCell ref="TVM10:TVT10"/>
    <mergeCell ref="TVU10:TWB10"/>
    <mergeCell ref="TWC10:TWJ10"/>
    <mergeCell ref="TWK10:TWR10"/>
    <mergeCell ref="TWS10:TWZ10"/>
    <mergeCell ref="TMO10:TMV10"/>
    <mergeCell ref="TMW10:TND10"/>
    <mergeCell ref="TNE10:TNL10"/>
    <mergeCell ref="TNM10:TNT10"/>
    <mergeCell ref="TNU10:TOB10"/>
    <mergeCell ref="TOC10:TOJ10"/>
    <mergeCell ref="TOK10:TOR10"/>
    <mergeCell ref="TOS10:TOZ10"/>
    <mergeCell ref="TPA10:TPH10"/>
    <mergeCell ref="TPI10:TPP10"/>
    <mergeCell ref="TPQ10:TPX10"/>
    <mergeCell ref="TPY10:TQF10"/>
    <mergeCell ref="TQG10:TQN10"/>
    <mergeCell ref="TQO10:TQV10"/>
    <mergeCell ref="TQW10:TRD10"/>
    <mergeCell ref="TRE10:TRL10"/>
    <mergeCell ref="TRM10:TRT10"/>
    <mergeCell ref="THI10:THP10"/>
    <mergeCell ref="THQ10:THX10"/>
    <mergeCell ref="THY10:TIF10"/>
    <mergeCell ref="TIG10:TIN10"/>
    <mergeCell ref="TIO10:TIV10"/>
    <mergeCell ref="TIW10:TJD10"/>
    <mergeCell ref="TJE10:TJL10"/>
    <mergeCell ref="TJM10:TJT10"/>
    <mergeCell ref="TJU10:TKB10"/>
    <mergeCell ref="TKC10:TKJ10"/>
    <mergeCell ref="TKK10:TKR10"/>
    <mergeCell ref="TKS10:TKZ10"/>
    <mergeCell ref="TLA10:TLH10"/>
    <mergeCell ref="TLI10:TLP10"/>
    <mergeCell ref="TLQ10:TLX10"/>
    <mergeCell ref="TLY10:TMF10"/>
    <mergeCell ref="TMG10:TMN10"/>
    <mergeCell ref="TCC10:TCJ10"/>
    <mergeCell ref="TCK10:TCR10"/>
    <mergeCell ref="TCS10:TCZ10"/>
    <mergeCell ref="TDA10:TDH10"/>
    <mergeCell ref="TDI10:TDP10"/>
    <mergeCell ref="TDQ10:TDX10"/>
    <mergeCell ref="TDY10:TEF10"/>
    <mergeCell ref="TEG10:TEN10"/>
    <mergeCell ref="TEO10:TEV10"/>
    <mergeCell ref="TEW10:TFD10"/>
    <mergeCell ref="TFE10:TFL10"/>
    <mergeCell ref="TFM10:TFT10"/>
    <mergeCell ref="TFU10:TGB10"/>
    <mergeCell ref="TGC10:TGJ10"/>
    <mergeCell ref="TGK10:TGR10"/>
    <mergeCell ref="TGS10:TGZ10"/>
    <mergeCell ref="THA10:THH10"/>
    <mergeCell ref="SWW10:SXD10"/>
    <mergeCell ref="SXE10:SXL10"/>
    <mergeCell ref="SXM10:SXT10"/>
    <mergeCell ref="SXU10:SYB10"/>
    <mergeCell ref="SYC10:SYJ10"/>
    <mergeCell ref="SYK10:SYR10"/>
    <mergeCell ref="SYS10:SYZ10"/>
    <mergeCell ref="SZA10:SZH10"/>
    <mergeCell ref="SZI10:SZP10"/>
    <mergeCell ref="SZQ10:SZX10"/>
    <mergeCell ref="SZY10:TAF10"/>
    <mergeCell ref="TAG10:TAN10"/>
    <mergeCell ref="TAO10:TAV10"/>
    <mergeCell ref="TAW10:TBD10"/>
    <mergeCell ref="TBE10:TBL10"/>
    <mergeCell ref="TBM10:TBT10"/>
    <mergeCell ref="TBU10:TCB10"/>
    <mergeCell ref="SRQ10:SRX10"/>
    <mergeCell ref="SRY10:SSF10"/>
    <mergeCell ref="SSG10:SSN10"/>
    <mergeCell ref="SSO10:SSV10"/>
    <mergeCell ref="SSW10:STD10"/>
    <mergeCell ref="STE10:STL10"/>
    <mergeCell ref="STM10:STT10"/>
    <mergeCell ref="STU10:SUB10"/>
    <mergeCell ref="SUC10:SUJ10"/>
    <mergeCell ref="SUK10:SUR10"/>
    <mergeCell ref="SUS10:SUZ10"/>
    <mergeCell ref="SVA10:SVH10"/>
    <mergeCell ref="SVI10:SVP10"/>
    <mergeCell ref="SVQ10:SVX10"/>
    <mergeCell ref="SVY10:SWF10"/>
    <mergeCell ref="SWG10:SWN10"/>
    <mergeCell ref="SWO10:SWV10"/>
    <mergeCell ref="SMK10:SMR10"/>
    <mergeCell ref="SMS10:SMZ10"/>
    <mergeCell ref="SNA10:SNH10"/>
    <mergeCell ref="SNI10:SNP10"/>
    <mergeCell ref="SNQ10:SNX10"/>
    <mergeCell ref="SNY10:SOF10"/>
    <mergeCell ref="SOG10:SON10"/>
    <mergeCell ref="SOO10:SOV10"/>
    <mergeCell ref="SOW10:SPD10"/>
    <mergeCell ref="SPE10:SPL10"/>
    <mergeCell ref="SPM10:SPT10"/>
    <mergeCell ref="SPU10:SQB10"/>
    <mergeCell ref="SQC10:SQJ10"/>
    <mergeCell ref="SQK10:SQR10"/>
    <mergeCell ref="SQS10:SQZ10"/>
    <mergeCell ref="SRA10:SRH10"/>
    <mergeCell ref="SRI10:SRP10"/>
    <mergeCell ref="SHE10:SHL10"/>
    <mergeCell ref="SHM10:SHT10"/>
    <mergeCell ref="SHU10:SIB10"/>
    <mergeCell ref="SIC10:SIJ10"/>
    <mergeCell ref="SIK10:SIR10"/>
    <mergeCell ref="SIS10:SIZ10"/>
    <mergeCell ref="SJA10:SJH10"/>
    <mergeCell ref="SJI10:SJP10"/>
    <mergeCell ref="SJQ10:SJX10"/>
    <mergeCell ref="SJY10:SKF10"/>
    <mergeCell ref="SKG10:SKN10"/>
    <mergeCell ref="SKO10:SKV10"/>
    <mergeCell ref="SKW10:SLD10"/>
    <mergeCell ref="SLE10:SLL10"/>
    <mergeCell ref="SLM10:SLT10"/>
    <mergeCell ref="SLU10:SMB10"/>
    <mergeCell ref="SMC10:SMJ10"/>
    <mergeCell ref="SBY10:SCF10"/>
    <mergeCell ref="SCG10:SCN10"/>
    <mergeCell ref="SCO10:SCV10"/>
    <mergeCell ref="SCW10:SDD10"/>
    <mergeCell ref="SDE10:SDL10"/>
    <mergeCell ref="SDM10:SDT10"/>
    <mergeCell ref="SDU10:SEB10"/>
    <mergeCell ref="SEC10:SEJ10"/>
    <mergeCell ref="SEK10:SER10"/>
    <mergeCell ref="SES10:SEZ10"/>
    <mergeCell ref="SFA10:SFH10"/>
    <mergeCell ref="SFI10:SFP10"/>
    <mergeCell ref="SFQ10:SFX10"/>
    <mergeCell ref="SFY10:SGF10"/>
    <mergeCell ref="SGG10:SGN10"/>
    <mergeCell ref="SGO10:SGV10"/>
    <mergeCell ref="SGW10:SHD10"/>
    <mergeCell ref="RWS10:RWZ10"/>
    <mergeCell ref="RXA10:RXH10"/>
    <mergeCell ref="RXI10:RXP10"/>
    <mergeCell ref="RXQ10:RXX10"/>
    <mergeCell ref="RXY10:RYF10"/>
    <mergeCell ref="RYG10:RYN10"/>
    <mergeCell ref="RYO10:RYV10"/>
    <mergeCell ref="RYW10:RZD10"/>
    <mergeCell ref="RZE10:RZL10"/>
    <mergeCell ref="RZM10:RZT10"/>
    <mergeCell ref="RZU10:SAB10"/>
    <mergeCell ref="SAC10:SAJ10"/>
    <mergeCell ref="SAK10:SAR10"/>
    <mergeCell ref="SAS10:SAZ10"/>
    <mergeCell ref="SBA10:SBH10"/>
    <mergeCell ref="SBI10:SBP10"/>
    <mergeCell ref="SBQ10:SBX10"/>
    <mergeCell ref="RRM10:RRT10"/>
    <mergeCell ref="RRU10:RSB10"/>
    <mergeCell ref="RSC10:RSJ10"/>
    <mergeCell ref="RSK10:RSR10"/>
    <mergeCell ref="RSS10:RSZ10"/>
    <mergeCell ref="RTA10:RTH10"/>
    <mergeCell ref="RTI10:RTP10"/>
    <mergeCell ref="RTQ10:RTX10"/>
    <mergeCell ref="RTY10:RUF10"/>
    <mergeCell ref="RUG10:RUN10"/>
    <mergeCell ref="RUO10:RUV10"/>
    <mergeCell ref="RUW10:RVD10"/>
    <mergeCell ref="RVE10:RVL10"/>
    <mergeCell ref="RVM10:RVT10"/>
    <mergeCell ref="RVU10:RWB10"/>
    <mergeCell ref="RWC10:RWJ10"/>
    <mergeCell ref="RWK10:RWR10"/>
    <mergeCell ref="RMG10:RMN10"/>
    <mergeCell ref="RMO10:RMV10"/>
    <mergeCell ref="RMW10:RND10"/>
    <mergeCell ref="RNE10:RNL10"/>
    <mergeCell ref="RNM10:RNT10"/>
    <mergeCell ref="RNU10:ROB10"/>
    <mergeCell ref="ROC10:ROJ10"/>
    <mergeCell ref="ROK10:ROR10"/>
    <mergeCell ref="ROS10:ROZ10"/>
    <mergeCell ref="RPA10:RPH10"/>
    <mergeCell ref="RPI10:RPP10"/>
    <mergeCell ref="RPQ10:RPX10"/>
    <mergeCell ref="RPY10:RQF10"/>
    <mergeCell ref="RQG10:RQN10"/>
    <mergeCell ref="RQO10:RQV10"/>
    <mergeCell ref="RQW10:RRD10"/>
    <mergeCell ref="RRE10:RRL10"/>
    <mergeCell ref="RHA10:RHH10"/>
    <mergeCell ref="RHI10:RHP10"/>
    <mergeCell ref="RHQ10:RHX10"/>
    <mergeCell ref="RHY10:RIF10"/>
    <mergeCell ref="RIG10:RIN10"/>
    <mergeCell ref="RIO10:RIV10"/>
    <mergeCell ref="RIW10:RJD10"/>
    <mergeCell ref="RJE10:RJL10"/>
    <mergeCell ref="RJM10:RJT10"/>
    <mergeCell ref="RJU10:RKB10"/>
    <mergeCell ref="RKC10:RKJ10"/>
    <mergeCell ref="RKK10:RKR10"/>
    <mergeCell ref="RKS10:RKZ10"/>
    <mergeCell ref="RLA10:RLH10"/>
    <mergeCell ref="RLI10:RLP10"/>
    <mergeCell ref="RLQ10:RLX10"/>
    <mergeCell ref="RLY10:RMF10"/>
    <mergeCell ref="RBU10:RCB10"/>
    <mergeCell ref="RCC10:RCJ10"/>
    <mergeCell ref="RCK10:RCR10"/>
    <mergeCell ref="RCS10:RCZ10"/>
    <mergeCell ref="RDA10:RDH10"/>
    <mergeCell ref="RDI10:RDP10"/>
    <mergeCell ref="RDQ10:RDX10"/>
    <mergeCell ref="RDY10:REF10"/>
    <mergeCell ref="REG10:REN10"/>
    <mergeCell ref="REO10:REV10"/>
    <mergeCell ref="REW10:RFD10"/>
    <mergeCell ref="RFE10:RFL10"/>
    <mergeCell ref="RFM10:RFT10"/>
    <mergeCell ref="RFU10:RGB10"/>
    <mergeCell ref="RGC10:RGJ10"/>
    <mergeCell ref="RGK10:RGR10"/>
    <mergeCell ref="RGS10:RGZ10"/>
    <mergeCell ref="QWO10:QWV10"/>
    <mergeCell ref="QWW10:QXD10"/>
    <mergeCell ref="QXE10:QXL10"/>
    <mergeCell ref="QXM10:QXT10"/>
    <mergeCell ref="QXU10:QYB10"/>
    <mergeCell ref="QYC10:QYJ10"/>
    <mergeCell ref="QYK10:QYR10"/>
    <mergeCell ref="QYS10:QYZ10"/>
    <mergeCell ref="QZA10:QZH10"/>
    <mergeCell ref="QZI10:QZP10"/>
    <mergeCell ref="QZQ10:QZX10"/>
    <mergeCell ref="QZY10:RAF10"/>
    <mergeCell ref="RAG10:RAN10"/>
    <mergeCell ref="RAO10:RAV10"/>
    <mergeCell ref="RAW10:RBD10"/>
    <mergeCell ref="RBE10:RBL10"/>
    <mergeCell ref="RBM10:RBT10"/>
    <mergeCell ref="QRI10:QRP10"/>
    <mergeCell ref="QRQ10:QRX10"/>
    <mergeCell ref="QRY10:QSF10"/>
    <mergeCell ref="QSG10:QSN10"/>
    <mergeCell ref="QSO10:QSV10"/>
    <mergeCell ref="QSW10:QTD10"/>
    <mergeCell ref="QTE10:QTL10"/>
    <mergeCell ref="QTM10:QTT10"/>
    <mergeCell ref="QTU10:QUB10"/>
    <mergeCell ref="QUC10:QUJ10"/>
    <mergeCell ref="QUK10:QUR10"/>
    <mergeCell ref="QUS10:QUZ10"/>
    <mergeCell ref="QVA10:QVH10"/>
    <mergeCell ref="QVI10:QVP10"/>
    <mergeCell ref="QVQ10:QVX10"/>
    <mergeCell ref="QVY10:QWF10"/>
    <mergeCell ref="QWG10:QWN10"/>
    <mergeCell ref="QMC10:QMJ10"/>
    <mergeCell ref="QMK10:QMR10"/>
    <mergeCell ref="QMS10:QMZ10"/>
    <mergeCell ref="QNA10:QNH10"/>
    <mergeCell ref="QNI10:QNP10"/>
    <mergeCell ref="QNQ10:QNX10"/>
    <mergeCell ref="QNY10:QOF10"/>
    <mergeCell ref="QOG10:QON10"/>
    <mergeCell ref="QOO10:QOV10"/>
    <mergeCell ref="QOW10:QPD10"/>
    <mergeCell ref="QPE10:QPL10"/>
    <mergeCell ref="QPM10:QPT10"/>
    <mergeCell ref="QPU10:QQB10"/>
    <mergeCell ref="QQC10:QQJ10"/>
    <mergeCell ref="QQK10:QQR10"/>
    <mergeCell ref="QQS10:QQZ10"/>
    <mergeCell ref="QRA10:QRH10"/>
    <mergeCell ref="QGW10:QHD10"/>
    <mergeCell ref="QHE10:QHL10"/>
    <mergeCell ref="QHM10:QHT10"/>
    <mergeCell ref="QHU10:QIB10"/>
    <mergeCell ref="QIC10:QIJ10"/>
    <mergeCell ref="QIK10:QIR10"/>
    <mergeCell ref="QIS10:QIZ10"/>
    <mergeCell ref="QJA10:QJH10"/>
    <mergeCell ref="QJI10:QJP10"/>
    <mergeCell ref="QJQ10:QJX10"/>
    <mergeCell ref="QJY10:QKF10"/>
    <mergeCell ref="QKG10:QKN10"/>
    <mergeCell ref="QKO10:QKV10"/>
    <mergeCell ref="QKW10:QLD10"/>
    <mergeCell ref="QLE10:QLL10"/>
    <mergeCell ref="QLM10:QLT10"/>
    <mergeCell ref="QLU10:QMB10"/>
    <mergeCell ref="QBQ10:QBX10"/>
    <mergeCell ref="QBY10:QCF10"/>
    <mergeCell ref="QCG10:QCN10"/>
    <mergeCell ref="QCO10:QCV10"/>
    <mergeCell ref="QCW10:QDD10"/>
    <mergeCell ref="QDE10:QDL10"/>
    <mergeCell ref="QDM10:QDT10"/>
    <mergeCell ref="QDU10:QEB10"/>
    <mergeCell ref="QEC10:QEJ10"/>
    <mergeCell ref="QEK10:QER10"/>
    <mergeCell ref="QES10:QEZ10"/>
    <mergeCell ref="QFA10:QFH10"/>
    <mergeCell ref="QFI10:QFP10"/>
    <mergeCell ref="QFQ10:QFX10"/>
    <mergeCell ref="QFY10:QGF10"/>
    <mergeCell ref="QGG10:QGN10"/>
    <mergeCell ref="QGO10:QGV10"/>
    <mergeCell ref="PWK10:PWR10"/>
    <mergeCell ref="PWS10:PWZ10"/>
    <mergeCell ref="PXA10:PXH10"/>
    <mergeCell ref="PXI10:PXP10"/>
    <mergeCell ref="PXQ10:PXX10"/>
    <mergeCell ref="PXY10:PYF10"/>
    <mergeCell ref="PYG10:PYN10"/>
    <mergeCell ref="PYO10:PYV10"/>
    <mergeCell ref="PYW10:PZD10"/>
    <mergeCell ref="PZE10:PZL10"/>
    <mergeCell ref="PZM10:PZT10"/>
    <mergeCell ref="PZU10:QAB10"/>
    <mergeCell ref="QAC10:QAJ10"/>
    <mergeCell ref="QAK10:QAR10"/>
    <mergeCell ref="QAS10:QAZ10"/>
    <mergeCell ref="QBA10:QBH10"/>
    <mergeCell ref="QBI10:QBP10"/>
    <mergeCell ref="PRE10:PRL10"/>
    <mergeCell ref="PRM10:PRT10"/>
    <mergeCell ref="PRU10:PSB10"/>
    <mergeCell ref="PSC10:PSJ10"/>
    <mergeCell ref="PSK10:PSR10"/>
    <mergeCell ref="PSS10:PSZ10"/>
    <mergeCell ref="PTA10:PTH10"/>
    <mergeCell ref="PTI10:PTP10"/>
    <mergeCell ref="PTQ10:PTX10"/>
    <mergeCell ref="PTY10:PUF10"/>
    <mergeCell ref="PUG10:PUN10"/>
    <mergeCell ref="PUO10:PUV10"/>
    <mergeCell ref="PUW10:PVD10"/>
    <mergeCell ref="PVE10:PVL10"/>
    <mergeCell ref="PVM10:PVT10"/>
    <mergeCell ref="PVU10:PWB10"/>
    <mergeCell ref="PWC10:PWJ10"/>
    <mergeCell ref="PLY10:PMF10"/>
    <mergeCell ref="PMG10:PMN10"/>
    <mergeCell ref="PMO10:PMV10"/>
    <mergeCell ref="PMW10:PND10"/>
    <mergeCell ref="PNE10:PNL10"/>
    <mergeCell ref="PNM10:PNT10"/>
    <mergeCell ref="PNU10:POB10"/>
    <mergeCell ref="POC10:POJ10"/>
    <mergeCell ref="POK10:POR10"/>
    <mergeCell ref="POS10:POZ10"/>
    <mergeCell ref="PPA10:PPH10"/>
    <mergeCell ref="PPI10:PPP10"/>
    <mergeCell ref="PPQ10:PPX10"/>
    <mergeCell ref="PPY10:PQF10"/>
    <mergeCell ref="PQG10:PQN10"/>
    <mergeCell ref="PQO10:PQV10"/>
    <mergeCell ref="PQW10:PRD10"/>
    <mergeCell ref="PGS10:PGZ10"/>
    <mergeCell ref="PHA10:PHH10"/>
    <mergeCell ref="PHI10:PHP10"/>
    <mergeCell ref="PHQ10:PHX10"/>
    <mergeCell ref="PHY10:PIF10"/>
    <mergeCell ref="PIG10:PIN10"/>
    <mergeCell ref="PIO10:PIV10"/>
    <mergeCell ref="PIW10:PJD10"/>
    <mergeCell ref="PJE10:PJL10"/>
    <mergeCell ref="PJM10:PJT10"/>
    <mergeCell ref="PJU10:PKB10"/>
    <mergeCell ref="PKC10:PKJ10"/>
    <mergeCell ref="PKK10:PKR10"/>
    <mergeCell ref="PKS10:PKZ10"/>
    <mergeCell ref="PLA10:PLH10"/>
    <mergeCell ref="PLI10:PLP10"/>
    <mergeCell ref="PLQ10:PLX10"/>
    <mergeCell ref="PBM10:PBT10"/>
    <mergeCell ref="PBU10:PCB10"/>
    <mergeCell ref="PCC10:PCJ10"/>
    <mergeCell ref="PCK10:PCR10"/>
    <mergeCell ref="PCS10:PCZ10"/>
    <mergeCell ref="PDA10:PDH10"/>
    <mergeCell ref="PDI10:PDP10"/>
    <mergeCell ref="PDQ10:PDX10"/>
    <mergeCell ref="PDY10:PEF10"/>
    <mergeCell ref="PEG10:PEN10"/>
    <mergeCell ref="PEO10:PEV10"/>
    <mergeCell ref="PEW10:PFD10"/>
    <mergeCell ref="PFE10:PFL10"/>
    <mergeCell ref="PFM10:PFT10"/>
    <mergeCell ref="PFU10:PGB10"/>
    <mergeCell ref="PGC10:PGJ10"/>
    <mergeCell ref="PGK10:PGR10"/>
    <mergeCell ref="OWG10:OWN10"/>
    <mergeCell ref="OWO10:OWV10"/>
    <mergeCell ref="OWW10:OXD10"/>
    <mergeCell ref="OXE10:OXL10"/>
    <mergeCell ref="OXM10:OXT10"/>
    <mergeCell ref="OXU10:OYB10"/>
    <mergeCell ref="OYC10:OYJ10"/>
    <mergeCell ref="OYK10:OYR10"/>
    <mergeCell ref="OYS10:OYZ10"/>
    <mergeCell ref="OZA10:OZH10"/>
    <mergeCell ref="OZI10:OZP10"/>
    <mergeCell ref="OZQ10:OZX10"/>
    <mergeCell ref="OZY10:PAF10"/>
    <mergeCell ref="PAG10:PAN10"/>
    <mergeCell ref="PAO10:PAV10"/>
    <mergeCell ref="PAW10:PBD10"/>
    <mergeCell ref="PBE10:PBL10"/>
    <mergeCell ref="ORA10:ORH10"/>
    <mergeCell ref="ORI10:ORP10"/>
    <mergeCell ref="ORQ10:ORX10"/>
    <mergeCell ref="ORY10:OSF10"/>
    <mergeCell ref="OSG10:OSN10"/>
    <mergeCell ref="OSO10:OSV10"/>
    <mergeCell ref="OSW10:OTD10"/>
    <mergeCell ref="OTE10:OTL10"/>
    <mergeCell ref="OTM10:OTT10"/>
    <mergeCell ref="OTU10:OUB10"/>
    <mergeCell ref="OUC10:OUJ10"/>
    <mergeCell ref="OUK10:OUR10"/>
    <mergeCell ref="OUS10:OUZ10"/>
    <mergeCell ref="OVA10:OVH10"/>
    <mergeCell ref="OVI10:OVP10"/>
    <mergeCell ref="OVQ10:OVX10"/>
    <mergeCell ref="OVY10:OWF10"/>
    <mergeCell ref="OLU10:OMB10"/>
    <mergeCell ref="OMC10:OMJ10"/>
    <mergeCell ref="OMK10:OMR10"/>
    <mergeCell ref="OMS10:OMZ10"/>
    <mergeCell ref="ONA10:ONH10"/>
    <mergeCell ref="ONI10:ONP10"/>
    <mergeCell ref="ONQ10:ONX10"/>
    <mergeCell ref="ONY10:OOF10"/>
    <mergeCell ref="OOG10:OON10"/>
    <mergeCell ref="OOO10:OOV10"/>
    <mergeCell ref="OOW10:OPD10"/>
    <mergeCell ref="OPE10:OPL10"/>
    <mergeCell ref="OPM10:OPT10"/>
    <mergeCell ref="OPU10:OQB10"/>
    <mergeCell ref="OQC10:OQJ10"/>
    <mergeCell ref="OQK10:OQR10"/>
    <mergeCell ref="OQS10:OQZ10"/>
    <mergeCell ref="OGO10:OGV10"/>
    <mergeCell ref="OGW10:OHD10"/>
    <mergeCell ref="OHE10:OHL10"/>
    <mergeCell ref="OHM10:OHT10"/>
    <mergeCell ref="OHU10:OIB10"/>
    <mergeCell ref="OIC10:OIJ10"/>
    <mergeCell ref="OIK10:OIR10"/>
    <mergeCell ref="OIS10:OIZ10"/>
    <mergeCell ref="OJA10:OJH10"/>
    <mergeCell ref="OJI10:OJP10"/>
    <mergeCell ref="OJQ10:OJX10"/>
    <mergeCell ref="OJY10:OKF10"/>
    <mergeCell ref="OKG10:OKN10"/>
    <mergeCell ref="OKO10:OKV10"/>
    <mergeCell ref="OKW10:OLD10"/>
    <mergeCell ref="OLE10:OLL10"/>
    <mergeCell ref="OLM10:OLT10"/>
    <mergeCell ref="OBI10:OBP10"/>
    <mergeCell ref="OBQ10:OBX10"/>
    <mergeCell ref="OBY10:OCF10"/>
    <mergeCell ref="OCG10:OCN10"/>
    <mergeCell ref="OCO10:OCV10"/>
    <mergeCell ref="OCW10:ODD10"/>
    <mergeCell ref="ODE10:ODL10"/>
    <mergeCell ref="ODM10:ODT10"/>
    <mergeCell ref="ODU10:OEB10"/>
    <mergeCell ref="OEC10:OEJ10"/>
    <mergeCell ref="OEK10:OER10"/>
    <mergeCell ref="OES10:OEZ10"/>
    <mergeCell ref="OFA10:OFH10"/>
    <mergeCell ref="OFI10:OFP10"/>
    <mergeCell ref="OFQ10:OFX10"/>
    <mergeCell ref="OFY10:OGF10"/>
    <mergeCell ref="OGG10:OGN10"/>
    <mergeCell ref="NWC10:NWJ10"/>
    <mergeCell ref="NWK10:NWR10"/>
    <mergeCell ref="NWS10:NWZ10"/>
    <mergeCell ref="NXA10:NXH10"/>
    <mergeCell ref="NXI10:NXP10"/>
    <mergeCell ref="NXQ10:NXX10"/>
    <mergeCell ref="NXY10:NYF10"/>
    <mergeCell ref="NYG10:NYN10"/>
    <mergeCell ref="NYO10:NYV10"/>
    <mergeCell ref="NYW10:NZD10"/>
    <mergeCell ref="NZE10:NZL10"/>
    <mergeCell ref="NZM10:NZT10"/>
    <mergeCell ref="NZU10:OAB10"/>
    <mergeCell ref="OAC10:OAJ10"/>
    <mergeCell ref="OAK10:OAR10"/>
    <mergeCell ref="OAS10:OAZ10"/>
    <mergeCell ref="OBA10:OBH10"/>
    <mergeCell ref="NQW10:NRD10"/>
    <mergeCell ref="NRE10:NRL10"/>
    <mergeCell ref="NRM10:NRT10"/>
    <mergeCell ref="NRU10:NSB10"/>
    <mergeCell ref="NSC10:NSJ10"/>
    <mergeCell ref="NSK10:NSR10"/>
    <mergeCell ref="NSS10:NSZ10"/>
    <mergeCell ref="NTA10:NTH10"/>
    <mergeCell ref="NTI10:NTP10"/>
    <mergeCell ref="NTQ10:NTX10"/>
    <mergeCell ref="NTY10:NUF10"/>
    <mergeCell ref="NUG10:NUN10"/>
    <mergeCell ref="NUO10:NUV10"/>
    <mergeCell ref="NUW10:NVD10"/>
    <mergeCell ref="NVE10:NVL10"/>
    <mergeCell ref="NVM10:NVT10"/>
    <mergeCell ref="NVU10:NWB10"/>
    <mergeCell ref="NLQ10:NLX10"/>
    <mergeCell ref="NLY10:NMF10"/>
    <mergeCell ref="NMG10:NMN10"/>
    <mergeCell ref="NMO10:NMV10"/>
    <mergeCell ref="NMW10:NND10"/>
    <mergeCell ref="NNE10:NNL10"/>
    <mergeCell ref="NNM10:NNT10"/>
    <mergeCell ref="NNU10:NOB10"/>
    <mergeCell ref="NOC10:NOJ10"/>
    <mergeCell ref="NOK10:NOR10"/>
    <mergeCell ref="NOS10:NOZ10"/>
    <mergeCell ref="NPA10:NPH10"/>
    <mergeCell ref="NPI10:NPP10"/>
    <mergeCell ref="NPQ10:NPX10"/>
    <mergeCell ref="NPY10:NQF10"/>
    <mergeCell ref="NQG10:NQN10"/>
    <mergeCell ref="NQO10:NQV10"/>
    <mergeCell ref="NGK10:NGR10"/>
    <mergeCell ref="NGS10:NGZ10"/>
    <mergeCell ref="NHA10:NHH10"/>
    <mergeCell ref="NHI10:NHP10"/>
    <mergeCell ref="NHQ10:NHX10"/>
    <mergeCell ref="NHY10:NIF10"/>
    <mergeCell ref="NIG10:NIN10"/>
    <mergeCell ref="NIO10:NIV10"/>
    <mergeCell ref="NIW10:NJD10"/>
    <mergeCell ref="NJE10:NJL10"/>
    <mergeCell ref="NJM10:NJT10"/>
    <mergeCell ref="NJU10:NKB10"/>
    <mergeCell ref="NKC10:NKJ10"/>
    <mergeCell ref="NKK10:NKR10"/>
    <mergeCell ref="NKS10:NKZ10"/>
    <mergeCell ref="NLA10:NLH10"/>
    <mergeCell ref="NLI10:NLP10"/>
    <mergeCell ref="NBE10:NBL10"/>
    <mergeCell ref="NBM10:NBT10"/>
    <mergeCell ref="NBU10:NCB10"/>
    <mergeCell ref="NCC10:NCJ10"/>
    <mergeCell ref="NCK10:NCR10"/>
    <mergeCell ref="NCS10:NCZ10"/>
    <mergeCell ref="NDA10:NDH10"/>
    <mergeCell ref="NDI10:NDP10"/>
    <mergeCell ref="NDQ10:NDX10"/>
    <mergeCell ref="NDY10:NEF10"/>
    <mergeCell ref="NEG10:NEN10"/>
    <mergeCell ref="NEO10:NEV10"/>
    <mergeCell ref="NEW10:NFD10"/>
    <mergeCell ref="NFE10:NFL10"/>
    <mergeCell ref="NFM10:NFT10"/>
    <mergeCell ref="NFU10:NGB10"/>
    <mergeCell ref="NGC10:NGJ10"/>
    <mergeCell ref="MVY10:MWF10"/>
    <mergeCell ref="MWG10:MWN10"/>
    <mergeCell ref="MWO10:MWV10"/>
    <mergeCell ref="MWW10:MXD10"/>
    <mergeCell ref="MXE10:MXL10"/>
    <mergeCell ref="MXM10:MXT10"/>
    <mergeCell ref="MXU10:MYB10"/>
    <mergeCell ref="MYC10:MYJ10"/>
    <mergeCell ref="MYK10:MYR10"/>
    <mergeCell ref="MYS10:MYZ10"/>
    <mergeCell ref="MZA10:MZH10"/>
    <mergeCell ref="MZI10:MZP10"/>
    <mergeCell ref="MZQ10:MZX10"/>
    <mergeCell ref="MZY10:NAF10"/>
    <mergeCell ref="NAG10:NAN10"/>
    <mergeCell ref="NAO10:NAV10"/>
    <mergeCell ref="NAW10:NBD10"/>
    <mergeCell ref="MQS10:MQZ10"/>
    <mergeCell ref="MRA10:MRH10"/>
    <mergeCell ref="MRI10:MRP10"/>
    <mergeCell ref="MRQ10:MRX10"/>
    <mergeCell ref="MRY10:MSF10"/>
    <mergeCell ref="MSG10:MSN10"/>
    <mergeCell ref="MSO10:MSV10"/>
    <mergeCell ref="MSW10:MTD10"/>
    <mergeCell ref="MTE10:MTL10"/>
    <mergeCell ref="MTM10:MTT10"/>
    <mergeCell ref="MTU10:MUB10"/>
    <mergeCell ref="MUC10:MUJ10"/>
    <mergeCell ref="MUK10:MUR10"/>
    <mergeCell ref="MUS10:MUZ10"/>
    <mergeCell ref="MVA10:MVH10"/>
    <mergeCell ref="MVI10:MVP10"/>
    <mergeCell ref="MVQ10:MVX10"/>
    <mergeCell ref="MLM10:MLT10"/>
    <mergeCell ref="MLU10:MMB10"/>
    <mergeCell ref="MMC10:MMJ10"/>
    <mergeCell ref="MMK10:MMR10"/>
    <mergeCell ref="MMS10:MMZ10"/>
    <mergeCell ref="MNA10:MNH10"/>
    <mergeCell ref="MNI10:MNP10"/>
    <mergeCell ref="MNQ10:MNX10"/>
    <mergeCell ref="MNY10:MOF10"/>
    <mergeCell ref="MOG10:MON10"/>
    <mergeCell ref="MOO10:MOV10"/>
    <mergeCell ref="MOW10:MPD10"/>
    <mergeCell ref="MPE10:MPL10"/>
    <mergeCell ref="MPM10:MPT10"/>
    <mergeCell ref="MPU10:MQB10"/>
    <mergeCell ref="MQC10:MQJ10"/>
    <mergeCell ref="MQK10:MQR10"/>
    <mergeCell ref="MGG10:MGN10"/>
    <mergeCell ref="MGO10:MGV10"/>
    <mergeCell ref="MGW10:MHD10"/>
    <mergeCell ref="MHE10:MHL10"/>
    <mergeCell ref="MHM10:MHT10"/>
    <mergeCell ref="MHU10:MIB10"/>
    <mergeCell ref="MIC10:MIJ10"/>
    <mergeCell ref="MIK10:MIR10"/>
    <mergeCell ref="MIS10:MIZ10"/>
    <mergeCell ref="MJA10:MJH10"/>
    <mergeCell ref="MJI10:MJP10"/>
    <mergeCell ref="MJQ10:MJX10"/>
    <mergeCell ref="MJY10:MKF10"/>
    <mergeCell ref="MKG10:MKN10"/>
    <mergeCell ref="MKO10:MKV10"/>
    <mergeCell ref="MKW10:MLD10"/>
    <mergeCell ref="MLE10:MLL10"/>
    <mergeCell ref="MBA10:MBH10"/>
    <mergeCell ref="MBI10:MBP10"/>
    <mergeCell ref="MBQ10:MBX10"/>
    <mergeCell ref="MBY10:MCF10"/>
    <mergeCell ref="MCG10:MCN10"/>
    <mergeCell ref="MCO10:MCV10"/>
    <mergeCell ref="MCW10:MDD10"/>
    <mergeCell ref="MDE10:MDL10"/>
    <mergeCell ref="MDM10:MDT10"/>
    <mergeCell ref="MDU10:MEB10"/>
    <mergeCell ref="MEC10:MEJ10"/>
    <mergeCell ref="MEK10:MER10"/>
    <mergeCell ref="MES10:MEZ10"/>
    <mergeCell ref="MFA10:MFH10"/>
    <mergeCell ref="MFI10:MFP10"/>
    <mergeCell ref="MFQ10:MFX10"/>
    <mergeCell ref="MFY10:MGF10"/>
    <mergeCell ref="LVU10:LWB10"/>
    <mergeCell ref="LWC10:LWJ10"/>
    <mergeCell ref="LWK10:LWR10"/>
    <mergeCell ref="LWS10:LWZ10"/>
    <mergeCell ref="LXA10:LXH10"/>
    <mergeCell ref="LXI10:LXP10"/>
    <mergeCell ref="LXQ10:LXX10"/>
    <mergeCell ref="LXY10:LYF10"/>
    <mergeCell ref="LYG10:LYN10"/>
    <mergeCell ref="LYO10:LYV10"/>
    <mergeCell ref="LYW10:LZD10"/>
    <mergeCell ref="LZE10:LZL10"/>
    <mergeCell ref="LZM10:LZT10"/>
    <mergeCell ref="LZU10:MAB10"/>
    <mergeCell ref="MAC10:MAJ10"/>
    <mergeCell ref="MAK10:MAR10"/>
    <mergeCell ref="MAS10:MAZ10"/>
    <mergeCell ref="LQO10:LQV10"/>
    <mergeCell ref="LQW10:LRD10"/>
    <mergeCell ref="LRE10:LRL10"/>
    <mergeCell ref="LRM10:LRT10"/>
    <mergeCell ref="LRU10:LSB10"/>
    <mergeCell ref="LSC10:LSJ10"/>
    <mergeCell ref="LSK10:LSR10"/>
    <mergeCell ref="LSS10:LSZ10"/>
    <mergeCell ref="LTA10:LTH10"/>
    <mergeCell ref="LTI10:LTP10"/>
    <mergeCell ref="LTQ10:LTX10"/>
    <mergeCell ref="LTY10:LUF10"/>
    <mergeCell ref="LUG10:LUN10"/>
    <mergeCell ref="LUO10:LUV10"/>
    <mergeCell ref="LUW10:LVD10"/>
    <mergeCell ref="LVE10:LVL10"/>
    <mergeCell ref="LVM10:LVT10"/>
    <mergeCell ref="LLI10:LLP10"/>
    <mergeCell ref="LLQ10:LLX10"/>
    <mergeCell ref="LLY10:LMF10"/>
    <mergeCell ref="LMG10:LMN10"/>
    <mergeCell ref="LMO10:LMV10"/>
    <mergeCell ref="LMW10:LND10"/>
    <mergeCell ref="LNE10:LNL10"/>
    <mergeCell ref="LNM10:LNT10"/>
    <mergeCell ref="LNU10:LOB10"/>
    <mergeCell ref="LOC10:LOJ10"/>
    <mergeCell ref="LOK10:LOR10"/>
    <mergeCell ref="LOS10:LOZ10"/>
    <mergeCell ref="LPA10:LPH10"/>
    <mergeCell ref="LPI10:LPP10"/>
    <mergeCell ref="LPQ10:LPX10"/>
    <mergeCell ref="LPY10:LQF10"/>
    <mergeCell ref="LQG10:LQN10"/>
    <mergeCell ref="LGC10:LGJ10"/>
    <mergeCell ref="LGK10:LGR10"/>
    <mergeCell ref="LGS10:LGZ10"/>
    <mergeCell ref="LHA10:LHH10"/>
    <mergeCell ref="LHI10:LHP10"/>
    <mergeCell ref="LHQ10:LHX10"/>
    <mergeCell ref="LHY10:LIF10"/>
    <mergeCell ref="LIG10:LIN10"/>
    <mergeCell ref="LIO10:LIV10"/>
    <mergeCell ref="LIW10:LJD10"/>
    <mergeCell ref="LJE10:LJL10"/>
    <mergeCell ref="LJM10:LJT10"/>
    <mergeCell ref="LJU10:LKB10"/>
    <mergeCell ref="LKC10:LKJ10"/>
    <mergeCell ref="LKK10:LKR10"/>
    <mergeCell ref="LKS10:LKZ10"/>
    <mergeCell ref="LLA10:LLH10"/>
    <mergeCell ref="LAW10:LBD10"/>
    <mergeCell ref="LBE10:LBL10"/>
    <mergeCell ref="LBM10:LBT10"/>
    <mergeCell ref="LBU10:LCB10"/>
    <mergeCell ref="LCC10:LCJ10"/>
    <mergeCell ref="LCK10:LCR10"/>
    <mergeCell ref="LCS10:LCZ10"/>
    <mergeCell ref="LDA10:LDH10"/>
    <mergeCell ref="LDI10:LDP10"/>
    <mergeCell ref="LDQ10:LDX10"/>
    <mergeCell ref="LDY10:LEF10"/>
    <mergeCell ref="LEG10:LEN10"/>
    <mergeCell ref="LEO10:LEV10"/>
    <mergeCell ref="LEW10:LFD10"/>
    <mergeCell ref="LFE10:LFL10"/>
    <mergeCell ref="LFM10:LFT10"/>
    <mergeCell ref="LFU10:LGB10"/>
    <mergeCell ref="KVQ10:KVX10"/>
    <mergeCell ref="KVY10:KWF10"/>
    <mergeCell ref="KWG10:KWN10"/>
    <mergeCell ref="KWO10:KWV10"/>
    <mergeCell ref="KWW10:KXD10"/>
    <mergeCell ref="KXE10:KXL10"/>
    <mergeCell ref="KXM10:KXT10"/>
    <mergeCell ref="KXU10:KYB10"/>
    <mergeCell ref="KYC10:KYJ10"/>
    <mergeCell ref="KYK10:KYR10"/>
    <mergeCell ref="KYS10:KYZ10"/>
    <mergeCell ref="KZA10:KZH10"/>
    <mergeCell ref="KZI10:KZP10"/>
    <mergeCell ref="KZQ10:KZX10"/>
    <mergeCell ref="KZY10:LAF10"/>
    <mergeCell ref="LAG10:LAN10"/>
    <mergeCell ref="LAO10:LAV10"/>
    <mergeCell ref="KQK10:KQR10"/>
    <mergeCell ref="KQS10:KQZ10"/>
    <mergeCell ref="KRA10:KRH10"/>
    <mergeCell ref="KRI10:KRP10"/>
    <mergeCell ref="KRQ10:KRX10"/>
    <mergeCell ref="KRY10:KSF10"/>
    <mergeCell ref="KSG10:KSN10"/>
    <mergeCell ref="KSO10:KSV10"/>
    <mergeCell ref="KSW10:KTD10"/>
    <mergeCell ref="KTE10:KTL10"/>
    <mergeCell ref="KTM10:KTT10"/>
    <mergeCell ref="KTU10:KUB10"/>
    <mergeCell ref="KUC10:KUJ10"/>
    <mergeCell ref="KUK10:KUR10"/>
    <mergeCell ref="KUS10:KUZ10"/>
    <mergeCell ref="KVA10:KVH10"/>
    <mergeCell ref="KVI10:KVP10"/>
    <mergeCell ref="KLE10:KLL10"/>
    <mergeCell ref="KLM10:KLT10"/>
    <mergeCell ref="KLU10:KMB10"/>
    <mergeCell ref="KMC10:KMJ10"/>
    <mergeCell ref="KMK10:KMR10"/>
    <mergeCell ref="KMS10:KMZ10"/>
    <mergeCell ref="KNA10:KNH10"/>
    <mergeCell ref="KNI10:KNP10"/>
    <mergeCell ref="KNQ10:KNX10"/>
    <mergeCell ref="KNY10:KOF10"/>
    <mergeCell ref="KOG10:KON10"/>
    <mergeCell ref="KOO10:KOV10"/>
    <mergeCell ref="KOW10:KPD10"/>
    <mergeCell ref="KPE10:KPL10"/>
    <mergeCell ref="KPM10:KPT10"/>
    <mergeCell ref="KPU10:KQB10"/>
    <mergeCell ref="KQC10:KQJ10"/>
    <mergeCell ref="KFY10:KGF10"/>
    <mergeCell ref="KGG10:KGN10"/>
    <mergeCell ref="KGO10:KGV10"/>
    <mergeCell ref="KGW10:KHD10"/>
    <mergeCell ref="KHE10:KHL10"/>
    <mergeCell ref="KHM10:KHT10"/>
    <mergeCell ref="KHU10:KIB10"/>
    <mergeCell ref="KIC10:KIJ10"/>
    <mergeCell ref="KIK10:KIR10"/>
    <mergeCell ref="KIS10:KIZ10"/>
    <mergeCell ref="KJA10:KJH10"/>
    <mergeCell ref="KJI10:KJP10"/>
    <mergeCell ref="KJQ10:KJX10"/>
    <mergeCell ref="KJY10:KKF10"/>
    <mergeCell ref="KKG10:KKN10"/>
    <mergeCell ref="KKO10:KKV10"/>
    <mergeCell ref="KKW10:KLD10"/>
    <mergeCell ref="KAS10:KAZ10"/>
    <mergeCell ref="KBA10:KBH10"/>
    <mergeCell ref="KBI10:KBP10"/>
    <mergeCell ref="KBQ10:KBX10"/>
    <mergeCell ref="KBY10:KCF10"/>
    <mergeCell ref="KCG10:KCN10"/>
    <mergeCell ref="KCO10:KCV10"/>
    <mergeCell ref="KCW10:KDD10"/>
    <mergeCell ref="KDE10:KDL10"/>
    <mergeCell ref="KDM10:KDT10"/>
    <mergeCell ref="KDU10:KEB10"/>
    <mergeCell ref="KEC10:KEJ10"/>
    <mergeCell ref="KEK10:KER10"/>
    <mergeCell ref="KES10:KEZ10"/>
    <mergeCell ref="KFA10:KFH10"/>
    <mergeCell ref="KFI10:KFP10"/>
    <mergeCell ref="KFQ10:KFX10"/>
    <mergeCell ref="JVM10:JVT10"/>
    <mergeCell ref="JVU10:JWB10"/>
    <mergeCell ref="JWC10:JWJ10"/>
    <mergeCell ref="JWK10:JWR10"/>
    <mergeCell ref="JWS10:JWZ10"/>
    <mergeCell ref="JXA10:JXH10"/>
    <mergeCell ref="JXI10:JXP10"/>
    <mergeCell ref="JXQ10:JXX10"/>
    <mergeCell ref="JXY10:JYF10"/>
    <mergeCell ref="JYG10:JYN10"/>
    <mergeCell ref="JYO10:JYV10"/>
    <mergeCell ref="JYW10:JZD10"/>
    <mergeCell ref="JZE10:JZL10"/>
    <mergeCell ref="JZM10:JZT10"/>
    <mergeCell ref="JZU10:KAB10"/>
    <mergeCell ref="KAC10:KAJ10"/>
    <mergeCell ref="KAK10:KAR10"/>
    <mergeCell ref="JQG10:JQN10"/>
    <mergeCell ref="JQO10:JQV10"/>
    <mergeCell ref="JQW10:JRD10"/>
    <mergeCell ref="JRE10:JRL10"/>
    <mergeCell ref="JRM10:JRT10"/>
    <mergeCell ref="JRU10:JSB10"/>
    <mergeCell ref="JSC10:JSJ10"/>
    <mergeCell ref="JSK10:JSR10"/>
    <mergeCell ref="JSS10:JSZ10"/>
    <mergeCell ref="JTA10:JTH10"/>
    <mergeCell ref="JTI10:JTP10"/>
    <mergeCell ref="JTQ10:JTX10"/>
    <mergeCell ref="JTY10:JUF10"/>
    <mergeCell ref="JUG10:JUN10"/>
    <mergeCell ref="JUO10:JUV10"/>
    <mergeCell ref="JUW10:JVD10"/>
    <mergeCell ref="JVE10:JVL10"/>
    <mergeCell ref="JLA10:JLH10"/>
    <mergeCell ref="JLI10:JLP10"/>
    <mergeCell ref="JLQ10:JLX10"/>
    <mergeCell ref="JLY10:JMF10"/>
    <mergeCell ref="JMG10:JMN10"/>
    <mergeCell ref="JMO10:JMV10"/>
    <mergeCell ref="JMW10:JND10"/>
    <mergeCell ref="JNE10:JNL10"/>
    <mergeCell ref="JNM10:JNT10"/>
    <mergeCell ref="JNU10:JOB10"/>
    <mergeCell ref="JOC10:JOJ10"/>
    <mergeCell ref="JOK10:JOR10"/>
    <mergeCell ref="JOS10:JOZ10"/>
    <mergeCell ref="JPA10:JPH10"/>
    <mergeCell ref="JPI10:JPP10"/>
    <mergeCell ref="JPQ10:JPX10"/>
    <mergeCell ref="JPY10:JQF10"/>
    <mergeCell ref="JFU10:JGB10"/>
    <mergeCell ref="JGC10:JGJ10"/>
    <mergeCell ref="JGK10:JGR10"/>
    <mergeCell ref="JGS10:JGZ10"/>
    <mergeCell ref="JHA10:JHH10"/>
    <mergeCell ref="JHI10:JHP10"/>
    <mergeCell ref="JHQ10:JHX10"/>
    <mergeCell ref="JHY10:JIF10"/>
    <mergeCell ref="JIG10:JIN10"/>
    <mergeCell ref="JIO10:JIV10"/>
    <mergeCell ref="JIW10:JJD10"/>
    <mergeCell ref="JJE10:JJL10"/>
    <mergeCell ref="JJM10:JJT10"/>
    <mergeCell ref="JJU10:JKB10"/>
    <mergeCell ref="JKC10:JKJ10"/>
    <mergeCell ref="JKK10:JKR10"/>
    <mergeCell ref="JKS10:JKZ10"/>
    <mergeCell ref="JAO10:JAV10"/>
    <mergeCell ref="JAW10:JBD10"/>
    <mergeCell ref="JBE10:JBL10"/>
    <mergeCell ref="JBM10:JBT10"/>
    <mergeCell ref="JBU10:JCB10"/>
    <mergeCell ref="JCC10:JCJ10"/>
    <mergeCell ref="JCK10:JCR10"/>
    <mergeCell ref="JCS10:JCZ10"/>
    <mergeCell ref="JDA10:JDH10"/>
    <mergeCell ref="JDI10:JDP10"/>
    <mergeCell ref="JDQ10:JDX10"/>
    <mergeCell ref="JDY10:JEF10"/>
    <mergeCell ref="JEG10:JEN10"/>
    <mergeCell ref="JEO10:JEV10"/>
    <mergeCell ref="JEW10:JFD10"/>
    <mergeCell ref="JFE10:JFL10"/>
    <mergeCell ref="JFM10:JFT10"/>
    <mergeCell ref="IVI10:IVP10"/>
    <mergeCell ref="IVQ10:IVX10"/>
    <mergeCell ref="IVY10:IWF10"/>
    <mergeCell ref="IWG10:IWN10"/>
    <mergeCell ref="IWO10:IWV10"/>
    <mergeCell ref="IWW10:IXD10"/>
    <mergeCell ref="IXE10:IXL10"/>
    <mergeCell ref="IXM10:IXT10"/>
    <mergeCell ref="IXU10:IYB10"/>
    <mergeCell ref="IYC10:IYJ10"/>
    <mergeCell ref="IYK10:IYR10"/>
    <mergeCell ref="IYS10:IYZ10"/>
    <mergeCell ref="IZA10:IZH10"/>
    <mergeCell ref="IZI10:IZP10"/>
    <mergeCell ref="IZQ10:IZX10"/>
    <mergeCell ref="IZY10:JAF10"/>
    <mergeCell ref="JAG10:JAN10"/>
    <mergeCell ref="IQC10:IQJ10"/>
    <mergeCell ref="IQK10:IQR10"/>
    <mergeCell ref="IQS10:IQZ10"/>
    <mergeCell ref="IRA10:IRH10"/>
    <mergeCell ref="IRI10:IRP10"/>
    <mergeCell ref="IRQ10:IRX10"/>
    <mergeCell ref="IRY10:ISF10"/>
    <mergeCell ref="ISG10:ISN10"/>
    <mergeCell ref="ISO10:ISV10"/>
    <mergeCell ref="ISW10:ITD10"/>
    <mergeCell ref="ITE10:ITL10"/>
    <mergeCell ref="ITM10:ITT10"/>
    <mergeCell ref="ITU10:IUB10"/>
    <mergeCell ref="IUC10:IUJ10"/>
    <mergeCell ref="IUK10:IUR10"/>
    <mergeCell ref="IUS10:IUZ10"/>
    <mergeCell ref="IVA10:IVH10"/>
    <mergeCell ref="IKW10:ILD10"/>
    <mergeCell ref="ILE10:ILL10"/>
    <mergeCell ref="ILM10:ILT10"/>
    <mergeCell ref="ILU10:IMB10"/>
    <mergeCell ref="IMC10:IMJ10"/>
    <mergeCell ref="IMK10:IMR10"/>
    <mergeCell ref="IMS10:IMZ10"/>
    <mergeCell ref="INA10:INH10"/>
    <mergeCell ref="INI10:INP10"/>
    <mergeCell ref="INQ10:INX10"/>
    <mergeCell ref="INY10:IOF10"/>
    <mergeCell ref="IOG10:ION10"/>
    <mergeCell ref="IOO10:IOV10"/>
    <mergeCell ref="IOW10:IPD10"/>
    <mergeCell ref="IPE10:IPL10"/>
    <mergeCell ref="IPM10:IPT10"/>
    <mergeCell ref="IPU10:IQB10"/>
    <mergeCell ref="IFQ10:IFX10"/>
    <mergeCell ref="IFY10:IGF10"/>
    <mergeCell ref="IGG10:IGN10"/>
    <mergeCell ref="IGO10:IGV10"/>
    <mergeCell ref="IGW10:IHD10"/>
    <mergeCell ref="IHE10:IHL10"/>
    <mergeCell ref="IHM10:IHT10"/>
    <mergeCell ref="IHU10:IIB10"/>
    <mergeCell ref="IIC10:IIJ10"/>
    <mergeCell ref="IIK10:IIR10"/>
    <mergeCell ref="IIS10:IIZ10"/>
    <mergeCell ref="IJA10:IJH10"/>
    <mergeCell ref="IJI10:IJP10"/>
    <mergeCell ref="IJQ10:IJX10"/>
    <mergeCell ref="IJY10:IKF10"/>
    <mergeCell ref="IKG10:IKN10"/>
    <mergeCell ref="IKO10:IKV10"/>
    <mergeCell ref="IAK10:IAR10"/>
    <mergeCell ref="IAS10:IAZ10"/>
    <mergeCell ref="IBA10:IBH10"/>
    <mergeCell ref="IBI10:IBP10"/>
    <mergeCell ref="IBQ10:IBX10"/>
    <mergeCell ref="IBY10:ICF10"/>
    <mergeCell ref="ICG10:ICN10"/>
    <mergeCell ref="ICO10:ICV10"/>
    <mergeCell ref="ICW10:IDD10"/>
    <mergeCell ref="IDE10:IDL10"/>
    <mergeCell ref="IDM10:IDT10"/>
    <mergeCell ref="IDU10:IEB10"/>
    <mergeCell ref="IEC10:IEJ10"/>
    <mergeCell ref="IEK10:IER10"/>
    <mergeCell ref="IES10:IEZ10"/>
    <mergeCell ref="IFA10:IFH10"/>
    <mergeCell ref="IFI10:IFP10"/>
    <mergeCell ref="HVE10:HVL10"/>
    <mergeCell ref="HVM10:HVT10"/>
    <mergeCell ref="HVU10:HWB10"/>
    <mergeCell ref="HWC10:HWJ10"/>
    <mergeCell ref="HWK10:HWR10"/>
    <mergeCell ref="HWS10:HWZ10"/>
    <mergeCell ref="HXA10:HXH10"/>
    <mergeCell ref="HXI10:HXP10"/>
    <mergeCell ref="HXQ10:HXX10"/>
    <mergeCell ref="HXY10:HYF10"/>
    <mergeCell ref="HYG10:HYN10"/>
    <mergeCell ref="HYO10:HYV10"/>
    <mergeCell ref="HYW10:HZD10"/>
    <mergeCell ref="HZE10:HZL10"/>
    <mergeCell ref="HZM10:HZT10"/>
    <mergeCell ref="HZU10:IAB10"/>
    <mergeCell ref="IAC10:IAJ10"/>
    <mergeCell ref="HPY10:HQF10"/>
    <mergeCell ref="HQG10:HQN10"/>
    <mergeCell ref="HQO10:HQV10"/>
    <mergeCell ref="HQW10:HRD10"/>
    <mergeCell ref="HRE10:HRL10"/>
    <mergeCell ref="HRM10:HRT10"/>
    <mergeCell ref="HRU10:HSB10"/>
    <mergeCell ref="HSC10:HSJ10"/>
    <mergeCell ref="HSK10:HSR10"/>
    <mergeCell ref="HSS10:HSZ10"/>
    <mergeCell ref="HTA10:HTH10"/>
    <mergeCell ref="HTI10:HTP10"/>
    <mergeCell ref="HTQ10:HTX10"/>
    <mergeCell ref="HTY10:HUF10"/>
    <mergeCell ref="HUG10:HUN10"/>
    <mergeCell ref="HUO10:HUV10"/>
    <mergeCell ref="HUW10:HVD10"/>
    <mergeCell ref="HKS10:HKZ10"/>
    <mergeCell ref="HLA10:HLH10"/>
    <mergeCell ref="HLI10:HLP10"/>
    <mergeCell ref="HLQ10:HLX10"/>
    <mergeCell ref="HLY10:HMF10"/>
    <mergeCell ref="HMG10:HMN10"/>
    <mergeCell ref="HMO10:HMV10"/>
    <mergeCell ref="HMW10:HND10"/>
    <mergeCell ref="HNE10:HNL10"/>
    <mergeCell ref="HNM10:HNT10"/>
    <mergeCell ref="HNU10:HOB10"/>
    <mergeCell ref="HOC10:HOJ10"/>
    <mergeCell ref="HOK10:HOR10"/>
    <mergeCell ref="HOS10:HOZ10"/>
    <mergeCell ref="HPA10:HPH10"/>
    <mergeCell ref="HPI10:HPP10"/>
    <mergeCell ref="HPQ10:HPX10"/>
    <mergeCell ref="HFM10:HFT10"/>
    <mergeCell ref="HFU10:HGB10"/>
    <mergeCell ref="HGC10:HGJ10"/>
    <mergeCell ref="HGK10:HGR10"/>
    <mergeCell ref="HGS10:HGZ10"/>
    <mergeCell ref="HHA10:HHH10"/>
    <mergeCell ref="HHI10:HHP10"/>
    <mergeCell ref="HHQ10:HHX10"/>
    <mergeCell ref="HHY10:HIF10"/>
    <mergeCell ref="HIG10:HIN10"/>
    <mergeCell ref="HIO10:HIV10"/>
    <mergeCell ref="HIW10:HJD10"/>
    <mergeCell ref="HJE10:HJL10"/>
    <mergeCell ref="HJM10:HJT10"/>
    <mergeCell ref="HJU10:HKB10"/>
    <mergeCell ref="HKC10:HKJ10"/>
    <mergeCell ref="HKK10:HKR10"/>
    <mergeCell ref="HAG10:HAN10"/>
    <mergeCell ref="HAO10:HAV10"/>
    <mergeCell ref="HAW10:HBD10"/>
    <mergeCell ref="HBE10:HBL10"/>
    <mergeCell ref="HBM10:HBT10"/>
    <mergeCell ref="HBU10:HCB10"/>
    <mergeCell ref="HCC10:HCJ10"/>
    <mergeCell ref="HCK10:HCR10"/>
    <mergeCell ref="HCS10:HCZ10"/>
    <mergeCell ref="HDA10:HDH10"/>
    <mergeCell ref="HDI10:HDP10"/>
    <mergeCell ref="HDQ10:HDX10"/>
    <mergeCell ref="HDY10:HEF10"/>
    <mergeCell ref="HEG10:HEN10"/>
    <mergeCell ref="HEO10:HEV10"/>
    <mergeCell ref="HEW10:HFD10"/>
    <mergeCell ref="HFE10:HFL10"/>
    <mergeCell ref="GVA10:GVH10"/>
    <mergeCell ref="GVI10:GVP10"/>
    <mergeCell ref="GVQ10:GVX10"/>
    <mergeCell ref="GVY10:GWF10"/>
    <mergeCell ref="GWG10:GWN10"/>
    <mergeCell ref="GWO10:GWV10"/>
    <mergeCell ref="GWW10:GXD10"/>
    <mergeCell ref="GXE10:GXL10"/>
    <mergeCell ref="GXM10:GXT10"/>
    <mergeCell ref="GXU10:GYB10"/>
    <mergeCell ref="GYC10:GYJ10"/>
    <mergeCell ref="GYK10:GYR10"/>
    <mergeCell ref="GYS10:GYZ10"/>
    <mergeCell ref="GZA10:GZH10"/>
    <mergeCell ref="GZI10:GZP10"/>
    <mergeCell ref="GZQ10:GZX10"/>
    <mergeCell ref="GZY10:HAF10"/>
    <mergeCell ref="GPU10:GQB10"/>
    <mergeCell ref="GQC10:GQJ10"/>
    <mergeCell ref="GQK10:GQR10"/>
    <mergeCell ref="GQS10:GQZ10"/>
    <mergeCell ref="GRA10:GRH10"/>
    <mergeCell ref="GRI10:GRP10"/>
    <mergeCell ref="GRQ10:GRX10"/>
    <mergeCell ref="GRY10:GSF10"/>
    <mergeCell ref="GSG10:GSN10"/>
    <mergeCell ref="GSO10:GSV10"/>
    <mergeCell ref="GSW10:GTD10"/>
    <mergeCell ref="GTE10:GTL10"/>
    <mergeCell ref="GTM10:GTT10"/>
    <mergeCell ref="GTU10:GUB10"/>
    <mergeCell ref="GUC10:GUJ10"/>
    <mergeCell ref="GUK10:GUR10"/>
    <mergeCell ref="GUS10:GUZ10"/>
    <mergeCell ref="GKO10:GKV10"/>
    <mergeCell ref="GKW10:GLD10"/>
    <mergeCell ref="GLE10:GLL10"/>
    <mergeCell ref="GLM10:GLT10"/>
    <mergeCell ref="GLU10:GMB10"/>
    <mergeCell ref="GMC10:GMJ10"/>
    <mergeCell ref="GMK10:GMR10"/>
    <mergeCell ref="GMS10:GMZ10"/>
    <mergeCell ref="GNA10:GNH10"/>
    <mergeCell ref="GNI10:GNP10"/>
    <mergeCell ref="GNQ10:GNX10"/>
    <mergeCell ref="GNY10:GOF10"/>
    <mergeCell ref="GOG10:GON10"/>
    <mergeCell ref="GOO10:GOV10"/>
    <mergeCell ref="GOW10:GPD10"/>
    <mergeCell ref="GPE10:GPL10"/>
    <mergeCell ref="GPM10:GPT10"/>
    <mergeCell ref="GFI10:GFP10"/>
    <mergeCell ref="GFQ10:GFX10"/>
    <mergeCell ref="GFY10:GGF10"/>
    <mergeCell ref="GGG10:GGN10"/>
    <mergeCell ref="GGO10:GGV10"/>
    <mergeCell ref="GGW10:GHD10"/>
    <mergeCell ref="GHE10:GHL10"/>
    <mergeCell ref="GHM10:GHT10"/>
    <mergeCell ref="GHU10:GIB10"/>
    <mergeCell ref="GIC10:GIJ10"/>
    <mergeCell ref="GIK10:GIR10"/>
    <mergeCell ref="GIS10:GIZ10"/>
    <mergeCell ref="GJA10:GJH10"/>
    <mergeCell ref="GJI10:GJP10"/>
    <mergeCell ref="GJQ10:GJX10"/>
    <mergeCell ref="GJY10:GKF10"/>
    <mergeCell ref="GKG10:GKN10"/>
    <mergeCell ref="GAC10:GAJ10"/>
    <mergeCell ref="GAK10:GAR10"/>
    <mergeCell ref="GAS10:GAZ10"/>
    <mergeCell ref="GBA10:GBH10"/>
    <mergeCell ref="GBI10:GBP10"/>
    <mergeCell ref="GBQ10:GBX10"/>
    <mergeCell ref="GBY10:GCF10"/>
    <mergeCell ref="GCG10:GCN10"/>
    <mergeCell ref="GCO10:GCV10"/>
    <mergeCell ref="GCW10:GDD10"/>
    <mergeCell ref="GDE10:GDL10"/>
    <mergeCell ref="GDM10:GDT10"/>
    <mergeCell ref="GDU10:GEB10"/>
    <mergeCell ref="GEC10:GEJ10"/>
    <mergeCell ref="GEK10:GER10"/>
    <mergeCell ref="GES10:GEZ10"/>
    <mergeCell ref="GFA10:GFH10"/>
    <mergeCell ref="FUW10:FVD10"/>
    <mergeCell ref="FVE10:FVL10"/>
    <mergeCell ref="FVM10:FVT10"/>
    <mergeCell ref="FVU10:FWB10"/>
    <mergeCell ref="FWC10:FWJ10"/>
    <mergeCell ref="FWK10:FWR10"/>
    <mergeCell ref="FWS10:FWZ10"/>
    <mergeCell ref="FXA10:FXH10"/>
    <mergeCell ref="FXI10:FXP10"/>
    <mergeCell ref="FXQ10:FXX10"/>
    <mergeCell ref="FXY10:FYF10"/>
    <mergeCell ref="FYG10:FYN10"/>
    <mergeCell ref="FYO10:FYV10"/>
    <mergeCell ref="FYW10:FZD10"/>
    <mergeCell ref="FZE10:FZL10"/>
    <mergeCell ref="FZM10:FZT10"/>
    <mergeCell ref="FZU10:GAB10"/>
    <mergeCell ref="FPQ10:FPX10"/>
    <mergeCell ref="FPY10:FQF10"/>
    <mergeCell ref="FQG10:FQN10"/>
    <mergeCell ref="FQO10:FQV10"/>
    <mergeCell ref="FQW10:FRD10"/>
    <mergeCell ref="FRE10:FRL10"/>
    <mergeCell ref="FRM10:FRT10"/>
    <mergeCell ref="FRU10:FSB10"/>
    <mergeCell ref="FSC10:FSJ10"/>
    <mergeCell ref="FSK10:FSR10"/>
    <mergeCell ref="FSS10:FSZ10"/>
    <mergeCell ref="FTA10:FTH10"/>
    <mergeCell ref="FTI10:FTP10"/>
    <mergeCell ref="FTQ10:FTX10"/>
    <mergeCell ref="FTY10:FUF10"/>
    <mergeCell ref="FUG10:FUN10"/>
    <mergeCell ref="FUO10:FUV10"/>
    <mergeCell ref="FKK10:FKR10"/>
    <mergeCell ref="FKS10:FKZ10"/>
    <mergeCell ref="FLA10:FLH10"/>
    <mergeCell ref="FLI10:FLP10"/>
    <mergeCell ref="FLQ10:FLX10"/>
    <mergeCell ref="FLY10:FMF10"/>
    <mergeCell ref="FMG10:FMN10"/>
    <mergeCell ref="FMO10:FMV10"/>
    <mergeCell ref="FMW10:FND10"/>
    <mergeCell ref="FNE10:FNL10"/>
    <mergeCell ref="FNM10:FNT10"/>
    <mergeCell ref="FNU10:FOB10"/>
    <mergeCell ref="FOC10:FOJ10"/>
    <mergeCell ref="FOK10:FOR10"/>
    <mergeCell ref="FOS10:FOZ10"/>
    <mergeCell ref="FPA10:FPH10"/>
    <mergeCell ref="FPI10:FPP10"/>
    <mergeCell ref="FFE10:FFL10"/>
    <mergeCell ref="FFM10:FFT10"/>
    <mergeCell ref="FFU10:FGB10"/>
    <mergeCell ref="FGC10:FGJ10"/>
    <mergeCell ref="FGK10:FGR10"/>
    <mergeCell ref="FGS10:FGZ10"/>
    <mergeCell ref="FHA10:FHH10"/>
    <mergeCell ref="FHI10:FHP10"/>
    <mergeCell ref="FHQ10:FHX10"/>
    <mergeCell ref="FHY10:FIF10"/>
    <mergeCell ref="FIG10:FIN10"/>
    <mergeCell ref="FIO10:FIV10"/>
    <mergeCell ref="FIW10:FJD10"/>
    <mergeCell ref="FJE10:FJL10"/>
    <mergeCell ref="FJM10:FJT10"/>
    <mergeCell ref="FJU10:FKB10"/>
    <mergeCell ref="FKC10:FKJ10"/>
    <mergeCell ref="EZY10:FAF10"/>
    <mergeCell ref="FAG10:FAN10"/>
    <mergeCell ref="FAO10:FAV10"/>
    <mergeCell ref="FAW10:FBD10"/>
    <mergeCell ref="FBE10:FBL10"/>
    <mergeCell ref="FBM10:FBT10"/>
    <mergeCell ref="FBU10:FCB10"/>
    <mergeCell ref="FCC10:FCJ10"/>
    <mergeCell ref="FCK10:FCR10"/>
    <mergeCell ref="FCS10:FCZ10"/>
    <mergeCell ref="FDA10:FDH10"/>
    <mergeCell ref="FDI10:FDP10"/>
    <mergeCell ref="FDQ10:FDX10"/>
    <mergeCell ref="FDY10:FEF10"/>
    <mergeCell ref="FEG10:FEN10"/>
    <mergeCell ref="FEO10:FEV10"/>
    <mergeCell ref="FEW10:FFD10"/>
    <mergeCell ref="EUS10:EUZ10"/>
    <mergeCell ref="EVA10:EVH10"/>
    <mergeCell ref="EVI10:EVP10"/>
    <mergeCell ref="EVQ10:EVX10"/>
    <mergeCell ref="EVY10:EWF10"/>
    <mergeCell ref="EWG10:EWN10"/>
    <mergeCell ref="EWO10:EWV10"/>
    <mergeCell ref="EWW10:EXD10"/>
    <mergeCell ref="EXE10:EXL10"/>
    <mergeCell ref="EXM10:EXT10"/>
    <mergeCell ref="EXU10:EYB10"/>
    <mergeCell ref="EYC10:EYJ10"/>
    <mergeCell ref="EYK10:EYR10"/>
    <mergeCell ref="EYS10:EYZ10"/>
    <mergeCell ref="EZA10:EZH10"/>
    <mergeCell ref="EZI10:EZP10"/>
    <mergeCell ref="EZQ10:EZX10"/>
    <mergeCell ref="EPM10:EPT10"/>
    <mergeCell ref="EPU10:EQB10"/>
    <mergeCell ref="EQC10:EQJ10"/>
    <mergeCell ref="EQK10:EQR10"/>
    <mergeCell ref="EQS10:EQZ10"/>
    <mergeCell ref="ERA10:ERH10"/>
    <mergeCell ref="ERI10:ERP10"/>
    <mergeCell ref="ERQ10:ERX10"/>
    <mergeCell ref="ERY10:ESF10"/>
    <mergeCell ref="ESG10:ESN10"/>
    <mergeCell ref="ESO10:ESV10"/>
    <mergeCell ref="ESW10:ETD10"/>
    <mergeCell ref="ETE10:ETL10"/>
    <mergeCell ref="ETM10:ETT10"/>
    <mergeCell ref="ETU10:EUB10"/>
    <mergeCell ref="EUC10:EUJ10"/>
    <mergeCell ref="EUK10:EUR10"/>
    <mergeCell ref="EKG10:EKN10"/>
    <mergeCell ref="EKO10:EKV10"/>
    <mergeCell ref="EKW10:ELD10"/>
    <mergeCell ref="ELE10:ELL10"/>
    <mergeCell ref="ELM10:ELT10"/>
    <mergeCell ref="ELU10:EMB10"/>
    <mergeCell ref="EMC10:EMJ10"/>
    <mergeCell ref="EMK10:EMR10"/>
    <mergeCell ref="EMS10:EMZ10"/>
    <mergeCell ref="ENA10:ENH10"/>
    <mergeCell ref="ENI10:ENP10"/>
    <mergeCell ref="ENQ10:ENX10"/>
    <mergeCell ref="ENY10:EOF10"/>
    <mergeCell ref="EOG10:EON10"/>
    <mergeCell ref="EOO10:EOV10"/>
    <mergeCell ref="EOW10:EPD10"/>
    <mergeCell ref="EPE10:EPL10"/>
    <mergeCell ref="EFA10:EFH10"/>
    <mergeCell ref="EFI10:EFP10"/>
    <mergeCell ref="EFQ10:EFX10"/>
    <mergeCell ref="EFY10:EGF10"/>
    <mergeCell ref="EGG10:EGN10"/>
    <mergeCell ref="EGO10:EGV10"/>
    <mergeCell ref="EGW10:EHD10"/>
    <mergeCell ref="EHE10:EHL10"/>
    <mergeCell ref="EHM10:EHT10"/>
    <mergeCell ref="EHU10:EIB10"/>
    <mergeCell ref="EIC10:EIJ10"/>
    <mergeCell ref="EIK10:EIR10"/>
    <mergeCell ref="EIS10:EIZ10"/>
    <mergeCell ref="EJA10:EJH10"/>
    <mergeCell ref="EJI10:EJP10"/>
    <mergeCell ref="EJQ10:EJX10"/>
    <mergeCell ref="EJY10:EKF10"/>
    <mergeCell ref="DZU10:EAB10"/>
    <mergeCell ref="EAC10:EAJ10"/>
    <mergeCell ref="EAK10:EAR10"/>
    <mergeCell ref="EAS10:EAZ10"/>
    <mergeCell ref="EBA10:EBH10"/>
    <mergeCell ref="EBI10:EBP10"/>
    <mergeCell ref="EBQ10:EBX10"/>
    <mergeCell ref="EBY10:ECF10"/>
    <mergeCell ref="ECG10:ECN10"/>
    <mergeCell ref="ECO10:ECV10"/>
    <mergeCell ref="ECW10:EDD10"/>
    <mergeCell ref="EDE10:EDL10"/>
    <mergeCell ref="EDM10:EDT10"/>
    <mergeCell ref="EDU10:EEB10"/>
    <mergeCell ref="EEC10:EEJ10"/>
    <mergeCell ref="EEK10:EER10"/>
    <mergeCell ref="EES10:EEZ10"/>
    <mergeCell ref="DUO10:DUV10"/>
    <mergeCell ref="DUW10:DVD10"/>
    <mergeCell ref="DVE10:DVL10"/>
    <mergeCell ref="DVM10:DVT10"/>
    <mergeCell ref="DVU10:DWB10"/>
    <mergeCell ref="DWC10:DWJ10"/>
    <mergeCell ref="DWK10:DWR10"/>
    <mergeCell ref="DWS10:DWZ10"/>
    <mergeCell ref="DXA10:DXH10"/>
    <mergeCell ref="DXI10:DXP10"/>
    <mergeCell ref="DXQ10:DXX10"/>
    <mergeCell ref="DXY10:DYF10"/>
    <mergeCell ref="DYG10:DYN10"/>
    <mergeCell ref="DYO10:DYV10"/>
    <mergeCell ref="DYW10:DZD10"/>
    <mergeCell ref="DZE10:DZL10"/>
    <mergeCell ref="DZM10:DZT10"/>
    <mergeCell ref="DPI10:DPP10"/>
    <mergeCell ref="DPQ10:DPX10"/>
    <mergeCell ref="DPY10:DQF10"/>
    <mergeCell ref="DQG10:DQN10"/>
    <mergeCell ref="DQO10:DQV10"/>
    <mergeCell ref="DQW10:DRD10"/>
    <mergeCell ref="DRE10:DRL10"/>
    <mergeCell ref="DRM10:DRT10"/>
    <mergeCell ref="DRU10:DSB10"/>
    <mergeCell ref="DSC10:DSJ10"/>
    <mergeCell ref="DSK10:DSR10"/>
    <mergeCell ref="DSS10:DSZ10"/>
    <mergeCell ref="DTA10:DTH10"/>
    <mergeCell ref="DTI10:DTP10"/>
    <mergeCell ref="DTQ10:DTX10"/>
    <mergeCell ref="DTY10:DUF10"/>
    <mergeCell ref="DUG10:DUN10"/>
    <mergeCell ref="DKC10:DKJ10"/>
    <mergeCell ref="DKK10:DKR10"/>
    <mergeCell ref="DKS10:DKZ10"/>
    <mergeCell ref="DLA10:DLH10"/>
    <mergeCell ref="DLI10:DLP10"/>
    <mergeCell ref="DLQ10:DLX10"/>
    <mergeCell ref="DLY10:DMF10"/>
    <mergeCell ref="DMG10:DMN10"/>
    <mergeCell ref="DMO10:DMV10"/>
    <mergeCell ref="DMW10:DND10"/>
    <mergeCell ref="DNE10:DNL10"/>
    <mergeCell ref="DNM10:DNT10"/>
    <mergeCell ref="DNU10:DOB10"/>
    <mergeCell ref="DOC10:DOJ10"/>
    <mergeCell ref="DOK10:DOR10"/>
    <mergeCell ref="DOS10:DOZ10"/>
    <mergeCell ref="DPA10:DPH10"/>
    <mergeCell ref="DEW10:DFD10"/>
    <mergeCell ref="DFE10:DFL10"/>
    <mergeCell ref="DFM10:DFT10"/>
    <mergeCell ref="DFU10:DGB10"/>
    <mergeCell ref="DGC10:DGJ10"/>
    <mergeCell ref="DGK10:DGR10"/>
    <mergeCell ref="DGS10:DGZ10"/>
    <mergeCell ref="DHA10:DHH10"/>
    <mergeCell ref="DHI10:DHP10"/>
    <mergeCell ref="DHQ10:DHX10"/>
    <mergeCell ref="DHY10:DIF10"/>
    <mergeCell ref="DIG10:DIN10"/>
    <mergeCell ref="DIO10:DIV10"/>
    <mergeCell ref="DIW10:DJD10"/>
    <mergeCell ref="DJE10:DJL10"/>
    <mergeCell ref="DJM10:DJT10"/>
    <mergeCell ref="DJU10:DKB10"/>
    <mergeCell ref="CZQ10:CZX10"/>
    <mergeCell ref="CZY10:DAF10"/>
    <mergeCell ref="DAG10:DAN10"/>
    <mergeCell ref="DAO10:DAV10"/>
    <mergeCell ref="DAW10:DBD10"/>
    <mergeCell ref="DBE10:DBL10"/>
    <mergeCell ref="DBM10:DBT10"/>
    <mergeCell ref="DBU10:DCB10"/>
    <mergeCell ref="DCC10:DCJ10"/>
    <mergeCell ref="DCK10:DCR10"/>
    <mergeCell ref="DCS10:DCZ10"/>
    <mergeCell ref="DDA10:DDH10"/>
    <mergeCell ref="DDI10:DDP10"/>
    <mergeCell ref="DDQ10:DDX10"/>
    <mergeCell ref="DDY10:DEF10"/>
    <mergeCell ref="DEG10:DEN10"/>
    <mergeCell ref="DEO10:DEV10"/>
    <mergeCell ref="CUK10:CUR10"/>
    <mergeCell ref="CUS10:CUZ10"/>
    <mergeCell ref="CVA10:CVH10"/>
    <mergeCell ref="CVI10:CVP10"/>
    <mergeCell ref="CVQ10:CVX10"/>
    <mergeCell ref="CVY10:CWF10"/>
    <mergeCell ref="CWG10:CWN10"/>
    <mergeCell ref="CWO10:CWV10"/>
    <mergeCell ref="CWW10:CXD10"/>
    <mergeCell ref="CXE10:CXL10"/>
    <mergeCell ref="CXM10:CXT10"/>
    <mergeCell ref="CXU10:CYB10"/>
    <mergeCell ref="CYC10:CYJ10"/>
    <mergeCell ref="CYK10:CYR10"/>
    <mergeCell ref="CYS10:CYZ10"/>
    <mergeCell ref="CZA10:CZH10"/>
    <mergeCell ref="CZI10:CZP10"/>
    <mergeCell ref="CPE10:CPL10"/>
    <mergeCell ref="CPM10:CPT10"/>
    <mergeCell ref="CPU10:CQB10"/>
    <mergeCell ref="CQC10:CQJ10"/>
    <mergeCell ref="CQK10:CQR10"/>
    <mergeCell ref="CQS10:CQZ10"/>
    <mergeCell ref="CRA10:CRH10"/>
    <mergeCell ref="CRI10:CRP10"/>
    <mergeCell ref="CRQ10:CRX10"/>
    <mergeCell ref="CRY10:CSF10"/>
    <mergeCell ref="CSG10:CSN10"/>
    <mergeCell ref="CSO10:CSV10"/>
    <mergeCell ref="CSW10:CTD10"/>
    <mergeCell ref="CTE10:CTL10"/>
    <mergeCell ref="CTM10:CTT10"/>
    <mergeCell ref="CTU10:CUB10"/>
    <mergeCell ref="CUC10:CUJ10"/>
    <mergeCell ref="CJY10:CKF10"/>
    <mergeCell ref="CKG10:CKN10"/>
    <mergeCell ref="CKO10:CKV10"/>
    <mergeCell ref="CKW10:CLD10"/>
    <mergeCell ref="CLE10:CLL10"/>
    <mergeCell ref="CLM10:CLT10"/>
    <mergeCell ref="CLU10:CMB10"/>
    <mergeCell ref="CMC10:CMJ10"/>
    <mergeCell ref="CMK10:CMR10"/>
    <mergeCell ref="CMS10:CMZ10"/>
    <mergeCell ref="CNA10:CNH10"/>
    <mergeCell ref="CNI10:CNP10"/>
    <mergeCell ref="CNQ10:CNX10"/>
    <mergeCell ref="CNY10:COF10"/>
    <mergeCell ref="COG10:CON10"/>
    <mergeCell ref="COO10:COV10"/>
    <mergeCell ref="COW10:CPD10"/>
    <mergeCell ref="CES10:CEZ10"/>
    <mergeCell ref="CFA10:CFH10"/>
    <mergeCell ref="CFI10:CFP10"/>
    <mergeCell ref="CFQ10:CFX10"/>
    <mergeCell ref="CFY10:CGF10"/>
    <mergeCell ref="CGG10:CGN10"/>
    <mergeCell ref="CGO10:CGV10"/>
    <mergeCell ref="CGW10:CHD10"/>
    <mergeCell ref="CHE10:CHL10"/>
    <mergeCell ref="CHM10:CHT10"/>
    <mergeCell ref="CHU10:CIB10"/>
    <mergeCell ref="CIC10:CIJ10"/>
    <mergeCell ref="CIK10:CIR10"/>
    <mergeCell ref="CIS10:CIZ10"/>
    <mergeCell ref="CJA10:CJH10"/>
    <mergeCell ref="CJI10:CJP10"/>
    <mergeCell ref="CJQ10:CJX10"/>
    <mergeCell ref="BZM10:BZT10"/>
    <mergeCell ref="BZU10:CAB10"/>
    <mergeCell ref="CAC10:CAJ10"/>
    <mergeCell ref="CAK10:CAR10"/>
    <mergeCell ref="CAS10:CAZ10"/>
    <mergeCell ref="CBA10:CBH10"/>
    <mergeCell ref="CBI10:CBP10"/>
    <mergeCell ref="CBQ10:CBX10"/>
    <mergeCell ref="CBY10:CCF10"/>
    <mergeCell ref="CCG10:CCN10"/>
    <mergeCell ref="CCO10:CCV10"/>
    <mergeCell ref="CCW10:CDD10"/>
    <mergeCell ref="CDE10:CDL10"/>
    <mergeCell ref="CDM10:CDT10"/>
    <mergeCell ref="CDU10:CEB10"/>
    <mergeCell ref="CEC10:CEJ10"/>
    <mergeCell ref="CEK10:CER10"/>
    <mergeCell ref="BUG10:BUN10"/>
    <mergeCell ref="BUO10:BUV10"/>
    <mergeCell ref="BUW10:BVD10"/>
    <mergeCell ref="BVE10:BVL10"/>
    <mergeCell ref="BVM10:BVT10"/>
    <mergeCell ref="BVU10:BWB10"/>
    <mergeCell ref="BWC10:BWJ10"/>
    <mergeCell ref="BWK10:BWR10"/>
    <mergeCell ref="BWS10:BWZ10"/>
    <mergeCell ref="BXA10:BXH10"/>
    <mergeCell ref="BXI10:BXP10"/>
    <mergeCell ref="BXQ10:BXX10"/>
    <mergeCell ref="BXY10:BYF10"/>
    <mergeCell ref="BYG10:BYN10"/>
    <mergeCell ref="BYO10:BYV10"/>
    <mergeCell ref="BYW10:BZD10"/>
    <mergeCell ref="BZE10:BZL10"/>
    <mergeCell ref="BPA10:BPH10"/>
    <mergeCell ref="BPI10:BPP10"/>
    <mergeCell ref="BPQ10:BPX10"/>
    <mergeCell ref="BPY10:BQF10"/>
    <mergeCell ref="BQG10:BQN10"/>
    <mergeCell ref="BQO10:BQV10"/>
    <mergeCell ref="BQW10:BRD10"/>
    <mergeCell ref="BRE10:BRL10"/>
    <mergeCell ref="BRM10:BRT10"/>
    <mergeCell ref="BRU10:BSB10"/>
    <mergeCell ref="BSC10:BSJ10"/>
    <mergeCell ref="BSK10:BSR10"/>
    <mergeCell ref="BSS10:BSZ10"/>
    <mergeCell ref="BTA10:BTH10"/>
    <mergeCell ref="BTI10:BTP10"/>
    <mergeCell ref="BTQ10:BTX10"/>
    <mergeCell ref="BTY10:BUF10"/>
    <mergeCell ref="BJU10:BKB10"/>
    <mergeCell ref="BKC10:BKJ10"/>
    <mergeCell ref="BKK10:BKR10"/>
    <mergeCell ref="BKS10:BKZ10"/>
    <mergeCell ref="BLA10:BLH10"/>
    <mergeCell ref="BLI10:BLP10"/>
    <mergeCell ref="BLQ10:BLX10"/>
    <mergeCell ref="BLY10:BMF10"/>
    <mergeCell ref="BMG10:BMN10"/>
    <mergeCell ref="BMO10:BMV10"/>
    <mergeCell ref="BMW10:BND10"/>
    <mergeCell ref="BNE10:BNL10"/>
    <mergeCell ref="BNM10:BNT10"/>
    <mergeCell ref="BNU10:BOB10"/>
    <mergeCell ref="BOC10:BOJ10"/>
    <mergeCell ref="BOK10:BOR10"/>
    <mergeCell ref="BOS10:BOZ10"/>
    <mergeCell ref="BEO10:BEV10"/>
    <mergeCell ref="BEW10:BFD10"/>
    <mergeCell ref="BFE10:BFL10"/>
    <mergeCell ref="BFM10:BFT10"/>
    <mergeCell ref="BFU10:BGB10"/>
    <mergeCell ref="BGC10:BGJ10"/>
    <mergeCell ref="BGK10:BGR10"/>
    <mergeCell ref="BGS10:BGZ10"/>
    <mergeCell ref="BHA10:BHH10"/>
    <mergeCell ref="BHI10:BHP10"/>
    <mergeCell ref="BHQ10:BHX10"/>
    <mergeCell ref="BHY10:BIF10"/>
    <mergeCell ref="BIG10:BIN10"/>
    <mergeCell ref="BIO10:BIV10"/>
    <mergeCell ref="BIW10:BJD10"/>
    <mergeCell ref="BJE10:BJL10"/>
    <mergeCell ref="BJM10:BJT10"/>
    <mergeCell ref="AZI10:AZP10"/>
    <mergeCell ref="AZQ10:AZX10"/>
    <mergeCell ref="AZY10:BAF10"/>
    <mergeCell ref="BAG10:BAN10"/>
    <mergeCell ref="BAO10:BAV10"/>
    <mergeCell ref="BAW10:BBD10"/>
    <mergeCell ref="BBE10:BBL10"/>
    <mergeCell ref="BBM10:BBT10"/>
    <mergeCell ref="BBU10:BCB10"/>
    <mergeCell ref="BCC10:BCJ10"/>
    <mergeCell ref="BCK10:BCR10"/>
    <mergeCell ref="BCS10:BCZ10"/>
    <mergeCell ref="BDA10:BDH10"/>
    <mergeCell ref="BDI10:BDP10"/>
    <mergeCell ref="BDQ10:BDX10"/>
    <mergeCell ref="BDY10:BEF10"/>
    <mergeCell ref="BEG10:BEN10"/>
    <mergeCell ref="AUC10:AUJ10"/>
    <mergeCell ref="AUK10:AUR10"/>
    <mergeCell ref="AUS10:AUZ10"/>
    <mergeCell ref="AVA10:AVH10"/>
    <mergeCell ref="AVI10:AVP10"/>
    <mergeCell ref="AVQ10:AVX10"/>
    <mergeCell ref="AVY10:AWF10"/>
    <mergeCell ref="AWG10:AWN10"/>
    <mergeCell ref="AWO10:AWV10"/>
    <mergeCell ref="AWW10:AXD10"/>
    <mergeCell ref="AXE10:AXL10"/>
    <mergeCell ref="AXM10:AXT10"/>
    <mergeCell ref="AXU10:AYB10"/>
    <mergeCell ref="AYC10:AYJ10"/>
    <mergeCell ref="AYK10:AYR10"/>
    <mergeCell ref="AYS10:AYZ10"/>
    <mergeCell ref="AZA10:AZH10"/>
    <mergeCell ref="AOW10:APD10"/>
    <mergeCell ref="APE10:APL10"/>
    <mergeCell ref="APM10:APT10"/>
    <mergeCell ref="APU10:AQB10"/>
    <mergeCell ref="AQC10:AQJ10"/>
    <mergeCell ref="AQK10:AQR10"/>
    <mergeCell ref="AQS10:AQZ10"/>
    <mergeCell ref="ARA10:ARH10"/>
    <mergeCell ref="ARI10:ARP10"/>
    <mergeCell ref="ARQ10:ARX10"/>
    <mergeCell ref="ARY10:ASF10"/>
    <mergeCell ref="ASG10:ASN10"/>
    <mergeCell ref="ASO10:ASV10"/>
    <mergeCell ref="ASW10:ATD10"/>
    <mergeCell ref="ATE10:ATL10"/>
    <mergeCell ref="ATM10:ATT10"/>
    <mergeCell ref="ATU10:AUB10"/>
    <mergeCell ref="AJQ10:AJX10"/>
    <mergeCell ref="AJY10:AKF10"/>
    <mergeCell ref="AKG10:AKN10"/>
    <mergeCell ref="AKO10:AKV10"/>
    <mergeCell ref="AKW10:ALD10"/>
    <mergeCell ref="ALE10:ALL10"/>
    <mergeCell ref="ALM10:ALT10"/>
    <mergeCell ref="ALU10:AMB10"/>
    <mergeCell ref="AMC10:AMJ10"/>
    <mergeCell ref="AMK10:AMR10"/>
    <mergeCell ref="AMS10:AMZ10"/>
    <mergeCell ref="ANA10:ANH10"/>
    <mergeCell ref="ANI10:ANP10"/>
    <mergeCell ref="ANQ10:ANX10"/>
    <mergeCell ref="ANY10:AOF10"/>
    <mergeCell ref="AOG10:AON10"/>
    <mergeCell ref="AOO10:AOV10"/>
    <mergeCell ref="AEK10:AER10"/>
    <mergeCell ref="AES10:AEZ10"/>
    <mergeCell ref="AFA10:AFH10"/>
    <mergeCell ref="AFI10:AFP10"/>
    <mergeCell ref="AFQ10:AFX10"/>
    <mergeCell ref="AFY10:AGF10"/>
    <mergeCell ref="AGG10:AGN10"/>
    <mergeCell ref="AGO10:AGV10"/>
    <mergeCell ref="AGW10:AHD10"/>
    <mergeCell ref="AHE10:AHL10"/>
    <mergeCell ref="AHM10:AHT10"/>
    <mergeCell ref="AHU10:AIB10"/>
    <mergeCell ref="AIC10:AIJ10"/>
    <mergeCell ref="AIK10:AIR10"/>
    <mergeCell ref="AIS10:AIZ10"/>
    <mergeCell ref="AJA10:AJH10"/>
    <mergeCell ref="AJI10:AJP10"/>
    <mergeCell ref="KK10:KR10"/>
    <mergeCell ref="KS10:KZ10"/>
    <mergeCell ref="LA10:LH10"/>
    <mergeCell ref="LI10:LP10"/>
    <mergeCell ref="LQ10:LX10"/>
    <mergeCell ref="LY10:MF10"/>
    <mergeCell ref="MG10:MN10"/>
    <mergeCell ref="MO10:MV10"/>
    <mergeCell ref="MW10:ND10"/>
    <mergeCell ref="NE10:NL10"/>
    <mergeCell ref="NM10:NT10"/>
    <mergeCell ref="NU10:OB10"/>
    <mergeCell ref="OC10:OJ10"/>
    <mergeCell ref="OK10:OR10"/>
    <mergeCell ref="ZE10:ZL10"/>
    <mergeCell ref="ZM10:ZT10"/>
    <mergeCell ref="ZU10:AAB10"/>
    <mergeCell ref="AAC10:AAJ10"/>
    <mergeCell ref="AAK10:AAR10"/>
    <mergeCell ref="AAS10:AAZ10"/>
    <mergeCell ref="ABA10:ABH10"/>
    <mergeCell ref="ABI10:ABP10"/>
    <mergeCell ref="ABQ10:ABX10"/>
    <mergeCell ref="ABY10:ACF10"/>
    <mergeCell ref="ACG10:ACN10"/>
    <mergeCell ref="ACO10:ACV10"/>
    <mergeCell ref="ACW10:ADD10"/>
    <mergeCell ref="ADE10:ADL10"/>
    <mergeCell ref="ADM10:ADT10"/>
    <mergeCell ref="ADU10:AEB10"/>
    <mergeCell ref="AEC10:AEJ10"/>
    <mergeCell ref="TY10:UF10"/>
    <mergeCell ref="UG10:UN10"/>
    <mergeCell ref="UO10:UV10"/>
    <mergeCell ref="UW10:VD10"/>
    <mergeCell ref="VE10:VL10"/>
    <mergeCell ref="VM10:VT10"/>
    <mergeCell ref="VU10:WB10"/>
    <mergeCell ref="WC10:WJ10"/>
    <mergeCell ref="WK10:WR10"/>
    <mergeCell ref="WS10:WZ10"/>
    <mergeCell ref="XA10:XH10"/>
    <mergeCell ref="XI10:XP10"/>
    <mergeCell ref="XQ10:XX10"/>
    <mergeCell ref="XY10:YF10"/>
    <mergeCell ref="YG10:YN10"/>
    <mergeCell ref="YO10:YV10"/>
    <mergeCell ref="YW10:ZD10"/>
    <mergeCell ref="XAW9:XBD9"/>
    <mergeCell ref="XBE9:XBL9"/>
    <mergeCell ref="XBM9:XBT9"/>
    <mergeCell ref="XBU9:XCB9"/>
    <mergeCell ref="XCC9:XCJ9"/>
    <mergeCell ref="XCK9:XCR9"/>
    <mergeCell ref="XCS9:XCZ9"/>
    <mergeCell ref="XDA9:XDH9"/>
    <mergeCell ref="XDI9:XDP9"/>
    <mergeCell ref="XDQ9:XDX9"/>
    <mergeCell ref="XDY9:XEF9"/>
    <mergeCell ref="XEG9:XEN9"/>
    <mergeCell ref="XEO9:XEV9"/>
    <mergeCell ref="XEW9:XFD9"/>
    <mergeCell ref="WOW9:WPD9"/>
    <mergeCell ref="WPE9:WPL9"/>
    <mergeCell ref="WPM9:WPT9"/>
    <mergeCell ref="WFI9:WFP9"/>
    <mergeCell ref="WFQ9:WFX9"/>
    <mergeCell ref="WFY9:WGF9"/>
    <mergeCell ref="WGG9:WGN9"/>
    <mergeCell ref="WGO9:WGV9"/>
    <mergeCell ref="WGW9:WHD9"/>
    <mergeCell ref="WHE9:WHL9"/>
    <mergeCell ref="WHM9:WHT9"/>
    <mergeCell ref="WHU9:WIB9"/>
    <mergeCell ref="WIC9:WIJ9"/>
    <mergeCell ref="WIK9:WIR9"/>
    <mergeCell ref="WIS9:WIZ9"/>
    <mergeCell ref="WJA9:WJH9"/>
    <mergeCell ref="WJI9:WJP9"/>
    <mergeCell ref="WJQ9:WJX9"/>
    <mergeCell ref="WJY9:WKF9"/>
    <mergeCell ref="WKG9:WKN9"/>
    <mergeCell ref="WKO9:WKV9"/>
    <mergeCell ref="WKW9:WLD9"/>
    <mergeCell ref="WLE9:WLL9"/>
    <mergeCell ref="WLM9:WLT9"/>
    <mergeCell ref="WLU9:WMB9"/>
    <mergeCell ref="WMC9:WMJ9"/>
    <mergeCell ref="WMK9:WMR9"/>
    <mergeCell ref="WMS9:WMZ9"/>
    <mergeCell ref="WNA9:WNH9"/>
    <mergeCell ref="WNI9:WNP9"/>
    <mergeCell ref="WNQ9:WNX9"/>
    <mergeCell ref="WNY9:WOF9"/>
    <mergeCell ref="WOG9:WON9"/>
    <mergeCell ref="WOO9:WOV9"/>
    <mergeCell ref="WZI9:WZP9"/>
    <mergeCell ref="WZQ9:WZX9"/>
    <mergeCell ref="WZY9:XAF9"/>
    <mergeCell ref="WPU9:WQB9"/>
    <mergeCell ref="WQC9:WQJ9"/>
    <mergeCell ref="WQK9:WQR9"/>
    <mergeCell ref="WQS9:WQZ9"/>
    <mergeCell ref="WRA9:WRH9"/>
    <mergeCell ref="WRI9:WRP9"/>
    <mergeCell ref="WRQ9:WRX9"/>
    <mergeCell ref="WRY9:WSF9"/>
    <mergeCell ref="WSG9:WSN9"/>
    <mergeCell ref="WSO9:WSV9"/>
    <mergeCell ref="WSW9:WTD9"/>
    <mergeCell ref="WTE9:WTL9"/>
    <mergeCell ref="WTM9:WTT9"/>
    <mergeCell ref="EG10:EN10"/>
    <mergeCell ref="EO10:EV10"/>
    <mergeCell ref="EW10:FD10"/>
    <mergeCell ref="FE10:FL10"/>
    <mergeCell ref="FM10:FT10"/>
    <mergeCell ref="FU10:GB10"/>
    <mergeCell ref="GC10:GJ10"/>
    <mergeCell ref="GK10:GR10"/>
    <mergeCell ref="GS10:GZ10"/>
    <mergeCell ref="HA10:HH10"/>
    <mergeCell ref="HI10:HP10"/>
    <mergeCell ref="HQ10:HX10"/>
    <mergeCell ref="HY10:IF10"/>
    <mergeCell ref="IG10:IN10"/>
    <mergeCell ref="IO10:IV10"/>
    <mergeCell ref="IW10:JD10"/>
    <mergeCell ref="JE10:JL10"/>
    <mergeCell ref="XAG9:XAN9"/>
    <mergeCell ref="XAO9:XAV9"/>
    <mergeCell ref="WAC9:WAJ9"/>
    <mergeCell ref="WAK9:WAR9"/>
    <mergeCell ref="WAS9:WAZ9"/>
    <mergeCell ref="WBA9:WBH9"/>
    <mergeCell ref="WBI9:WBP9"/>
    <mergeCell ref="WBQ9:WBX9"/>
    <mergeCell ref="WBY9:WCF9"/>
    <mergeCell ref="WCG9:WCN9"/>
    <mergeCell ref="WCO9:WCV9"/>
    <mergeCell ref="WCW9:WDD9"/>
    <mergeCell ref="WDE9:WDL9"/>
    <mergeCell ref="OS10:OZ10"/>
    <mergeCell ref="PA10:PH10"/>
    <mergeCell ref="PI10:PP10"/>
    <mergeCell ref="PQ10:PX10"/>
    <mergeCell ref="PY10:QF10"/>
    <mergeCell ref="QG10:QN10"/>
    <mergeCell ref="QO10:QV10"/>
    <mergeCell ref="QW10:RD10"/>
    <mergeCell ref="RE10:RL10"/>
    <mergeCell ref="RM10:RT10"/>
    <mergeCell ref="RU10:SB10"/>
    <mergeCell ref="SC10:SJ10"/>
    <mergeCell ref="SK10:SR10"/>
    <mergeCell ref="SS10:SZ10"/>
    <mergeCell ref="TA10:TH10"/>
    <mergeCell ref="TI10:TP10"/>
    <mergeCell ref="TQ10:TX10"/>
    <mergeCell ref="JM10:JT10"/>
    <mergeCell ref="JU10:KB10"/>
    <mergeCell ref="KC10:KJ10"/>
    <mergeCell ref="WVA9:WVH9"/>
    <mergeCell ref="WVI9:WVP9"/>
    <mergeCell ref="WVQ9:WVX9"/>
    <mergeCell ref="WVY9:WWF9"/>
    <mergeCell ref="WWG9:WWN9"/>
    <mergeCell ref="WWO9:WWV9"/>
    <mergeCell ref="WWW9:WXD9"/>
    <mergeCell ref="WXE9:WXL9"/>
    <mergeCell ref="WXM9:WXT9"/>
    <mergeCell ref="WXU9:WYB9"/>
    <mergeCell ref="WYC9:WYJ9"/>
    <mergeCell ref="WYK9:WYR9"/>
    <mergeCell ref="WYS9:WYZ9"/>
    <mergeCell ref="WZA9:WZH9"/>
    <mergeCell ref="WTU9:WUB9"/>
    <mergeCell ref="WUC9:WUJ9"/>
    <mergeCell ref="WUK9:WUR9"/>
    <mergeCell ref="WUS9:WUZ9"/>
    <mergeCell ref="WDM9:WDT9"/>
    <mergeCell ref="WDU9:WEB9"/>
    <mergeCell ref="WEC9:WEJ9"/>
    <mergeCell ref="WEK9:WER9"/>
    <mergeCell ref="WES9:WEZ9"/>
    <mergeCell ref="WFA9:WFH9"/>
    <mergeCell ref="VUW9:VVD9"/>
    <mergeCell ref="VVE9:VVL9"/>
    <mergeCell ref="VVM9:VVT9"/>
    <mergeCell ref="VVU9:VWB9"/>
    <mergeCell ref="VWC9:VWJ9"/>
    <mergeCell ref="VWK9:VWR9"/>
    <mergeCell ref="VWS9:VWZ9"/>
    <mergeCell ref="VXA9:VXH9"/>
    <mergeCell ref="VXI9:VXP9"/>
    <mergeCell ref="VXQ9:VXX9"/>
    <mergeCell ref="VXY9:VYF9"/>
    <mergeCell ref="VYG9:VYN9"/>
    <mergeCell ref="VYO9:VYV9"/>
    <mergeCell ref="VYW9:VZD9"/>
    <mergeCell ref="VZE9:VZL9"/>
    <mergeCell ref="VZM9:VZT9"/>
    <mergeCell ref="VZU9:WAB9"/>
    <mergeCell ref="VPQ9:VPX9"/>
    <mergeCell ref="VPY9:VQF9"/>
    <mergeCell ref="VQG9:VQN9"/>
    <mergeCell ref="VQO9:VQV9"/>
    <mergeCell ref="VQW9:VRD9"/>
    <mergeCell ref="VRE9:VRL9"/>
    <mergeCell ref="VRM9:VRT9"/>
    <mergeCell ref="VRU9:VSB9"/>
    <mergeCell ref="VSC9:VSJ9"/>
    <mergeCell ref="VSK9:VSR9"/>
    <mergeCell ref="VSS9:VSZ9"/>
    <mergeCell ref="VTA9:VTH9"/>
    <mergeCell ref="VTI9:VTP9"/>
    <mergeCell ref="VTQ9:VTX9"/>
    <mergeCell ref="VTY9:VUF9"/>
    <mergeCell ref="VUG9:VUN9"/>
    <mergeCell ref="VUO9:VUV9"/>
    <mergeCell ref="VKK9:VKR9"/>
    <mergeCell ref="VKS9:VKZ9"/>
    <mergeCell ref="VLA9:VLH9"/>
    <mergeCell ref="VLI9:VLP9"/>
    <mergeCell ref="VLQ9:VLX9"/>
    <mergeCell ref="VLY9:VMF9"/>
    <mergeCell ref="VMG9:VMN9"/>
    <mergeCell ref="VMO9:VMV9"/>
    <mergeCell ref="VMW9:VND9"/>
    <mergeCell ref="VNE9:VNL9"/>
    <mergeCell ref="VNM9:VNT9"/>
    <mergeCell ref="VNU9:VOB9"/>
    <mergeCell ref="VOC9:VOJ9"/>
    <mergeCell ref="VOK9:VOR9"/>
    <mergeCell ref="VOS9:VOZ9"/>
    <mergeCell ref="VPA9:VPH9"/>
    <mergeCell ref="VPI9:VPP9"/>
    <mergeCell ref="VFE9:VFL9"/>
    <mergeCell ref="VFM9:VFT9"/>
    <mergeCell ref="VFU9:VGB9"/>
    <mergeCell ref="VGC9:VGJ9"/>
    <mergeCell ref="VGK9:VGR9"/>
    <mergeCell ref="VGS9:VGZ9"/>
    <mergeCell ref="VHA9:VHH9"/>
    <mergeCell ref="VHI9:VHP9"/>
    <mergeCell ref="VHQ9:VHX9"/>
    <mergeCell ref="VHY9:VIF9"/>
    <mergeCell ref="VIG9:VIN9"/>
    <mergeCell ref="VIO9:VIV9"/>
    <mergeCell ref="VIW9:VJD9"/>
    <mergeCell ref="VJE9:VJL9"/>
    <mergeCell ref="VJM9:VJT9"/>
    <mergeCell ref="VJU9:VKB9"/>
    <mergeCell ref="VKC9:VKJ9"/>
    <mergeCell ref="UZY9:VAF9"/>
    <mergeCell ref="VAG9:VAN9"/>
    <mergeCell ref="VAO9:VAV9"/>
    <mergeCell ref="VAW9:VBD9"/>
    <mergeCell ref="VBE9:VBL9"/>
    <mergeCell ref="VBM9:VBT9"/>
    <mergeCell ref="VBU9:VCB9"/>
    <mergeCell ref="VCC9:VCJ9"/>
    <mergeCell ref="VCK9:VCR9"/>
    <mergeCell ref="VCS9:VCZ9"/>
    <mergeCell ref="VDA9:VDH9"/>
    <mergeCell ref="VDI9:VDP9"/>
    <mergeCell ref="VDQ9:VDX9"/>
    <mergeCell ref="VDY9:VEF9"/>
    <mergeCell ref="VEG9:VEN9"/>
    <mergeCell ref="VEO9:VEV9"/>
    <mergeCell ref="VEW9:VFD9"/>
    <mergeCell ref="UUS9:UUZ9"/>
    <mergeCell ref="UVA9:UVH9"/>
    <mergeCell ref="UVI9:UVP9"/>
    <mergeCell ref="UVQ9:UVX9"/>
    <mergeCell ref="UVY9:UWF9"/>
    <mergeCell ref="UWG9:UWN9"/>
    <mergeCell ref="UWO9:UWV9"/>
    <mergeCell ref="UWW9:UXD9"/>
    <mergeCell ref="UXE9:UXL9"/>
    <mergeCell ref="UXM9:UXT9"/>
    <mergeCell ref="UXU9:UYB9"/>
    <mergeCell ref="UYC9:UYJ9"/>
    <mergeCell ref="UYK9:UYR9"/>
    <mergeCell ref="UYS9:UYZ9"/>
    <mergeCell ref="UZA9:UZH9"/>
    <mergeCell ref="UZI9:UZP9"/>
    <mergeCell ref="UZQ9:UZX9"/>
    <mergeCell ref="UPM9:UPT9"/>
    <mergeCell ref="UPU9:UQB9"/>
    <mergeCell ref="UQC9:UQJ9"/>
    <mergeCell ref="UQK9:UQR9"/>
    <mergeCell ref="UQS9:UQZ9"/>
    <mergeCell ref="URA9:URH9"/>
    <mergeCell ref="URI9:URP9"/>
    <mergeCell ref="URQ9:URX9"/>
    <mergeCell ref="URY9:USF9"/>
    <mergeCell ref="USG9:USN9"/>
    <mergeCell ref="USO9:USV9"/>
    <mergeCell ref="USW9:UTD9"/>
    <mergeCell ref="UTE9:UTL9"/>
    <mergeCell ref="UTM9:UTT9"/>
    <mergeCell ref="UTU9:UUB9"/>
    <mergeCell ref="UUC9:UUJ9"/>
    <mergeCell ref="UUK9:UUR9"/>
    <mergeCell ref="UKG9:UKN9"/>
    <mergeCell ref="UKO9:UKV9"/>
    <mergeCell ref="UKW9:ULD9"/>
    <mergeCell ref="ULE9:ULL9"/>
    <mergeCell ref="ULM9:ULT9"/>
    <mergeCell ref="ULU9:UMB9"/>
    <mergeCell ref="UMC9:UMJ9"/>
    <mergeCell ref="UMK9:UMR9"/>
    <mergeCell ref="UMS9:UMZ9"/>
    <mergeCell ref="UNA9:UNH9"/>
    <mergeCell ref="UNI9:UNP9"/>
    <mergeCell ref="UNQ9:UNX9"/>
    <mergeCell ref="UNY9:UOF9"/>
    <mergeCell ref="UOG9:UON9"/>
    <mergeCell ref="UOO9:UOV9"/>
    <mergeCell ref="UOW9:UPD9"/>
    <mergeCell ref="UPE9:UPL9"/>
    <mergeCell ref="UFA9:UFH9"/>
    <mergeCell ref="UFI9:UFP9"/>
    <mergeCell ref="UFQ9:UFX9"/>
    <mergeCell ref="UFY9:UGF9"/>
    <mergeCell ref="UGG9:UGN9"/>
    <mergeCell ref="UGO9:UGV9"/>
    <mergeCell ref="UGW9:UHD9"/>
    <mergeCell ref="UHE9:UHL9"/>
    <mergeCell ref="UHM9:UHT9"/>
    <mergeCell ref="UHU9:UIB9"/>
    <mergeCell ref="UIC9:UIJ9"/>
    <mergeCell ref="UIK9:UIR9"/>
    <mergeCell ref="UIS9:UIZ9"/>
    <mergeCell ref="UJA9:UJH9"/>
    <mergeCell ref="UJI9:UJP9"/>
    <mergeCell ref="UJQ9:UJX9"/>
    <mergeCell ref="UJY9:UKF9"/>
    <mergeCell ref="TZU9:UAB9"/>
    <mergeCell ref="UAC9:UAJ9"/>
    <mergeCell ref="UAK9:UAR9"/>
    <mergeCell ref="UAS9:UAZ9"/>
    <mergeCell ref="UBA9:UBH9"/>
    <mergeCell ref="UBI9:UBP9"/>
    <mergeCell ref="UBQ9:UBX9"/>
    <mergeCell ref="UBY9:UCF9"/>
    <mergeCell ref="UCG9:UCN9"/>
    <mergeCell ref="UCO9:UCV9"/>
    <mergeCell ref="UCW9:UDD9"/>
    <mergeCell ref="UDE9:UDL9"/>
    <mergeCell ref="UDM9:UDT9"/>
    <mergeCell ref="UDU9:UEB9"/>
    <mergeCell ref="UEC9:UEJ9"/>
    <mergeCell ref="UEK9:UER9"/>
    <mergeCell ref="UES9:UEZ9"/>
    <mergeCell ref="TUO9:TUV9"/>
    <mergeCell ref="TUW9:TVD9"/>
    <mergeCell ref="TVE9:TVL9"/>
    <mergeCell ref="TVM9:TVT9"/>
    <mergeCell ref="TVU9:TWB9"/>
    <mergeCell ref="TWC9:TWJ9"/>
    <mergeCell ref="TWK9:TWR9"/>
    <mergeCell ref="TWS9:TWZ9"/>
    <mergeCell ref="TXA9:TXH9"/>
    <mergeCell ref="TXI9:TXP9"/>
    <mergeCell ref="TXQ9:TXX9"/>
    <mergeCell ref="TXY9:TYF9"/>
    <mergeCell ref="TYG9:TYN9"/>
    <mergeCell ref="TYO9:TYV9"/>
    <mergeCell ref="TYW9:TZD9"/>
    <mergeCell ref="TZE9:TZL9"/>
    <mergeCell ref="TZM9:TZT9"/>
    <mergeCell ref="TPI9:TPP9"/>
    <mergeCell ref="TPQ9:TPX9"/>
    <mergeCell ref="TPY9:TQF9"/>
    <mergeCell ref="TQG9:TQN9"/>
    <mergeCell ref="TQO9:TQV9"/>
    <mergeCell ref="TQW9:TRD9"/>
    <mergeCell ref="TRE9:TRL9"/>
    <mergeCell ref="TRM9:TRT9"/>
    <mergeCell ref="TRU9:TSB9"/>
    <mergeCell ref="TSC9:TSJ9"/>
    <mergeCell ref="TSK9:TSR9"/>
    <mergeCell ref="TSS9:TSZ9"/>
    <mergeCell ref="TTA9:TTH9"/>
    <mergeCell ref="TTI9:TTP9"/>
    <mergeCell ref="TTQ9:TTX9"/>
    <mergeCell ref="TTY9:TUF9"/>
    <mergeCell ref="TUG9:TUN9"/>
    <mergeCell ref="TKC9:TKJ9"/>
    <mergeCell ref="TKK9:TKR9"/>
    <mergeCell ref="TKS9:TKZ9"/>
    <mergeCell ref="TLA9:TLH9"/>
    <mergeCell ref="TLI9:TLP9"/>
    <mergeCell ref="TLQ9:TLX9"/>
    <mergeCell ref="TLY9:TMF9"/>
    <mergeCell ref="TMG9:TMN9"/>
    <mergeCell ref="TMO9:TMV9"/>
    <mergeCell ref="TMW9:TND9"/>
    <mergeCell ref="TNE9:TNL9"/>
    <mergeCell ref="TNM9:TNT9"/>
    <mergeCell ref="TNU9:TOB9"/>
    <mergeCell ref="TOC9:TOJ9"/>
    <mergeCell ref="TOK9:TOR9"/>
    <mergeCell ref="TOS9:TOZ9"/>
    <mergeCell ref="TPA9:TPH9"/>
    <mergeCell ref="TEW9:TFD9"/>
    <mergeCell ref="TFE9:TFL9"/>
    <mergeCell ref="TFM9:TFT9"/>
    <mergeCell ref="TFU9:TGB9"/>
    <mergeCell ref="TGC9:TGJ9"/>
    <mergeCell ref="TGK9:TGR9"/>
    <mergeCell ref="TGS9:TGZ9"/>
    <mergeCell ref="THA9:THH9"/>
    <mergeCell ref="THI9:THP9"/>
    <mergeCell ref="THQ9:THX9"/>
    <mergeCell ref="THY9:TIF9"/>
    <mergeCell ref="TIG9:TIN9"/>
    <mergeCell ref="TIO9:TIV9"/>
    <mergeCell ref="TIW9:TJD9"/>
    <mergeCell ref="TJE9:TJL9"/>
    <mergeCell ref="TJM9:TJT9"/>
    <mergeCell ref="TJU9:TKB9"/>
    <mergeCell ref="SZQ9:SZX9"/>
    <mergeCell ref="SZY9:TAF9"/>
    <mergeCell ref="TAG9:TAN9"/>
    <mergeCell ref="TAO9:TAV9"/>
    <mergeCell ref="TAW9:TBD9"/>
    <mergeCell ref="TBE9:TBL9"/>
    <mergeCell ref="TBM9:TBT9"/>
    <mergeCell ref="TBU9:TCB9"/>
    <mergeCell ref="TCC9:TCJ9"/>
    <mergeCell ref="TCK9:TCR9"/>
    <mergeCell ref="TCS9:TCZ9"/>
    <mergeCell ref="TDA9:TDH9"/>
    <mergeCell ref="TDI9:TDP9"/>
    <mergeCell ref="TDQ9:TDX9"/>
    <mergeCell ref="TDY9:TEF9"/>
    <mergeCell ref="TEG9:TEN9"/>
    <mergeCell ref="TEO9:TEV9"/>
    <mergeCell ref="SUK9:SUR9"/>
    <mergeCell ref="SUS9:SUZ9"/>
    <mergeCell ref="SVA9:SVH9"/>
    <mergeCell ref="SVI9:SVP9"/>
    <mergeCell ref="SVQ9:SVX9"/>
    <mergeCell ref="SVY9:SWF9"/>
    <mergeCell ref="SWG9:SWN9"/>
    <mergeCell ref="SWO9:SWV9"/>
    <mergeCell ref="SWW9:SXD9"/>
    <mergeCell ref="SXE9:SXL9"/>
    <mergeCell ref="SXM9:SXT9"/>
    <mergeCell ref="SXU9:SYB9"/>
    <mergeCell ref="SYC9:SYJ9"/>
    <mergeCell ref="SYK9:SYR9"/>
    <mergeCell ref="SYS9:SYZ9"/>
    <mergeCell ref="SZA9:SZH9"/>
    <mergeCell ref="SZI9:SZP9"/>
    <mergeCell ref="SPE9:SPL9"/>
    <mergeCell ref="SPM9:SPT9"/>
    <mergeCell ref="SPU9:SQB9"/>
    <mergeCell ref="SQC9:SQJ9"/>
    <mergeCell ref="SQK9:SQR9"/>
    <mergeCell ref="SQS9:SQZ9"/>
    <mergeCell ref="SRA9:SRH9"/>
    <mergeCell ref="SRI9:SRP9"/>
    <mergeCell ref="SRQ9:SRX9"/>
    <mergeCell ref="SRY9:SSF9"/>
    <mergeCell ref="SSG9:SSN9"/>
    <mergeCell ref="SSO9:SSV9"/>
    <mergeCell ref="SSW9:STD9"/>
    <mergeCell ref="STE9:STL9"/>
    <mergeCell ref="STM9:STT9"/>
    <mergeCell ref="STU9:SUB9"/>
    <mergeCell ref="SUC9:SUJ9"/>
    <mergeCell ref="SJY9:SKF9"/>
    <mergeCell ref="SKG9:SKN9"/>
    <mergeCell ref="SKO9:SKV9"/>
    <mergeCell ref="SKW9:SLD9"/>
    <mergeCell ref="SLE9:SLL9"/>
    <mergeCell ref="SLM9:SLT9"/>
    <mergeCell ref="SLU9:SMB9"/>
    <mergeCell ref="SMC9:SMJ9"/>
    <mergeCell ref="SMK9:SMR9"/>
    <mergeCell ref="SMS9:SMZ9"/>
    <mergeCell ref="SNA9:SNH9"/>
    <mergeCell ref="SNI9:SNP9"/>
    <mergeCell ref="SNQ9:SNX9"/>
    <mergeCell ref="SNY9:SOF9"/>
    <mergeCell ref="SOG9:SON9"/>
    <mergeCell ref="SOO9:SOV9"/>
    <mergeCell ref="SOW9:SPD9"/>
    <mergeCell ref="SES9:SEZ9"/>
    <mergeCell ref="SFA9:SFH9"/>
    <mergeCell ref="SFI9:SFP9"/>
    <mergeCell ref="SFQ9:SFX9"/>
    <mergeCell ref="SFY9:SGF9"/>
    <mergeCell ref="SGG9:SGN9"/>
    <mergeCell ref="SGO9:SGV9"/>
    <mergeCell ref="SGW9:SHD9"/>
    <mergeCell ref="SHE9:SHL9"/>
    <mergeCell ref="SHM9:SHT9"/>
    <mergeCell ref="SHU9:SIB9"/>
    <mergeCell ref="SIC9:SIJ9"/>
    <mergeCell ref="SIK9:SIR9"/>
    <mergeCell ref="SIS9:SIZ9"/>
    <mergeCell ref="SJA9:SJH9"/>
    <mergeCell ref="SJI9:SJP9"/>
    <mergeCell ref="SJQ9:SJX9"/>
    <mergeCell ref="RZM9:RZT9"/>
    <mergeCell ref="RZU9:SAB9"/>
    <mergeCell ref="SAC9:SAJ9"/>
    <mergeCell ref="SAK9:SAR9"/>
    <mergeCell ref="SAS9:SAZ9"/>
    <mergeCell ref="SBA9:SBH9"/>
    <mergeCell ref="SBI9:SBP9"/>
    <mergeCell ref="SBQ9:SBX9"/>
    <mergeCell ref="SBY9:SCF9"/>
    <mergeCell ref="SCG9:SCN9"/>
    <mergeCell ref="SCO9:SCV9"/>
    <mergeCell ref="SCW9:SDD9"/>
    <mergeCell ref="SDE9:SDL9"/>
    <mergeCell ref="SDM9:SDT9"/>
    <mergeCell ref="SDU9:SEB9"/>
    <mergeCell ref="SEC9:SEJ9"/>
    <mergeCell ref="SEK9:SER9"/>
    <mergeCell ref="RUG9:RUN9"/>
    <mergeCell ref="RUO9:RUV9"/>
    <mergeCell ref="RUW9:RVD9"/>
    <mergeCell ref="RVE9:RVL9"/>
    <mergeCell ref="RVM9:RVT9"/>
    <mergeCell ref="RVU9:RWB9"/>
    <mergeCell ref="RWC9:RWJ9"/>
    <mergeCell ref="RWK9:RWR9"/>
    <mergeCell ref="RWS9:RWZ9"/>
    <mergeCell ref="RXA9:RXH9"/>
    <mergeCell ref="RXI9:RXP9"/>
    <mergeCell ref="RXQ9:RXX9"/>
    <mergeCell ref="RXY9:RYF9"/>
    <mergeCell ref="RYG9:RYN9"/>
    <mergeCell ref="RYO9:RYV9"/>
    <mergeCell ref="RYW9:RZD9"/>
    <mergeCell ref="RZE9:RZL9"/>
    <mergeCell ref="RPA9:RPH9"/>
    <mergeCell ref="RPI9:RPP9"/>
    <mergeCell ref="RPQ9:RPX9"/>
    <mergeCell ref="RPY9:RQF9"/>
    <mergeCell ref="RQG9:RQN9"/>
    <mergeCell ref="RQO9:RQV9"/>
    <mergeCell ref="RQW9:RRD9"/>
    <mergeCell ref="RRE9:RRL9"/>
    <mergeCell ref="RRM9:RRT9"/>
    <mergeCell ref="RRU9:RSB9"/>
    <mergeCell ref="RSC9:RSJ9"/>
    <mergeCell ref="RSK9:RSR9"/>
    <mergeCell ref="RSS9:RSZ9"/>
    <mergeCell ref="RTA9:RTH9"/>
    <mergeCell ref="RTI9:RTP9"/>
    <mergeCell ref="RTQ9:RTX9"/>
    <mergeCell ref="RTY9:RUF9"/>
    <mergeCell ref="RJU9:RKB9"/>
    <mergeCell ref="RKC9:RKJ9"/>
    <mergeCell ref="RKK9:RKR9"/>
    <mergeCell ref="RKS9:RKZ9"/>
    <mergeCell ref="RLA9:RLH9"/>
    <mergeCell ref="RLI9:RLP9"/>
    <mergeCell ref="RLQ9:RLX9"/>
    <mergeCell ref="RLY9:RMF9"/>
    <mergeCell ref="RMG9:RMN9"/>
    <mergeCell ref="RMO9:RMV9"/>
    <mergeCell ref="RMW9:RND9"/>
    <mergeCell ref="RNE9:RNL9"/>
    <mergeCell ref="RNM9:RNT9"/>
    <mergeCell ref="RNU9:ROB9"/>
    <mergeCell ref="ROC9:ROJ9"/>
    <mergeCell ref="ROK9:ROR9"/>
    <mergeCell ref="ROS9:ROZ9"/>
    <mergeCell ref="REO9:REV9"/>
    <mergeCell ref="REW9:RFD9"/>
    <mergeCell ref="RFE9:RFL9"/>
    <mergeCell ref="RFM9:RFT9"/>
    <mergeCell ref="RFU9:RGB9"/>
    <mergeCell ref="RGC9:RGJ9"/>
    <mergeCell ref="RGK9:RGR9"/>
    <mergeCell ref="RGS9:RGZ9"/>
    <mergeCell ref="RHA9:RHH9"/>
    <mergeCell ref="RHI9:RHP9"/>
    <mergeCell ref="RHQ9:RHX9"/>
    <mergeCell ref="RHY9:RIF9"/>
    <mergeCell ref="RIG9:RIN9"/>
    <mergeCell ref="RIO9:RIV9"/>
    <mergeCell ref="RIW9:RJD9"/>
    <mergeCell ref="RJE9:RJL9"/>
    <mergeCell ref="RJM9:RJT9"/>
    <mergeCell ref="QZI9:QZP9"/>
    <mergeCell ref="QZQ9:QZX9"/>
    <mergeCell ref="QZY9:RAF9"/>
    <mergeCell ref="RAG9:RAN9"/>
    <mergeCell ref="RAO9:RAV9"/>
    <mergeCell ref="RAW9:RBD9"/>
    <mergeCell ref="RBE9:RBL9"/>
    <mergeCell ref="RBM9:RBT9"/>
    <mergeCell ref="RBU9:RCB9"/>
    <mergeCell ref="RCC9:RCJ9"/>
    <mergeCell ref="RCK9:RCR9"/>
    <mergeCell ref="RCS9:RCZ9"/>
    <mergeCell ref="RDA9:RDH9"/>
    <mergeCell ref="RDI9:RDP9"/>
    <mergeCell ref="RDQ9:RDX9"/>
    <mergeCell ref="RDY9:REF9"/>
    <mergeCell ref="REG9:REN9"/>
    <mergeCell ref="QUC9:QUJ9"/>
    <mergeCell ref="QUK9:QUR9"/>
    <mergeCell ref="QUS9:QUZ9"/>
    <mergeCell ref="QVA9:QVH9"/>
    <mergeCell ref="QVI9:QVP9"/>
    <mergeCell ref="QVQ9:QVX9"/>
    <mergeCell ref="QVY9:QWF9"/>
    <mergeCell ref="QWG9:QWN9"/>
    <mergeCell ref="QWO9:QWV9"/>
    <mergeCell ref="QWW9:QXD9"/>
    <mergeCell ref="QXE9:QXL9"/>
    <mergeCell ref="QXM9:QXT9"/>
    <mergeCell ref="QXU9:QYB9"/>
    <mergeCell ref="QYC9:QYJ9"/>
    <mergeCell ref="QYK9:QYR9"/>
    <mergeCell ref="QYS9:QYZ9"/>
    <mergeCell ref="QZA9:QZH9"/>
    <mergeCell ref="QOW9:QPD9"/>
    <mergeCell ref="QPE9:QPL9"/>
    <mergeCell ref="QPM9:QPT9"/>
    <mergeCell ref="QPU9:QQB9"/>
    <mergeCell ref="QQC9:QQJ9"/>
    <mergeCell ref="QQK9:QQR9"/>
    <mergeCell ref="QQS9:QQZ9"/>
    <mergeCell ref="QRA9:QRH9"/>
    <mergeCell ref="QRI9:QRP9"/>
    <mergeCell ref="QRQ9:QRX9"/>
    <mergeCell ref="QRY9:QSF9"/>
    <mergeCell ref="QSG9:QSN9"/>
    <mergeCell ref="QSO9:QSV9"/>
    <mergeCell ref="QSW9:QTD9"/>
    <mergeCell ref="QTE9:QTL9"/>
    <mergeCell ref="QTM9:QTT9"/>
    <mergeCell ref="QTU9:QUB9"/>
    <mergeCell ref="QJQ9:QJX9"/>
    <mergeCell ref="QJY9:QKF9"/>
    <mergeCell ref="QKG9:QKN9"/>
    <mergeCell ref="QKO9:QKV9"/>
    <mergeCell ref="QKW9:QLD9"/>
    <mergeCell ref="QLE9:QLL9"/>
    <mergeCell ref="QLM9:QLT9"/>
    <mergeCell ref="QLU9:QMB9"/>
    <mergeCell ref="QMC9:QMJ9"/>
    <mergeCell ref="QMK9:QMR9"/>
    <mergeCell ref="QMS9:QMZ9"/>
    <mergeCell ref="QNA9:QNH9"/>
    <mergeCell ref="QNI9:QNP9"/>
    <mergeCell ref="QNQ9:QNX9"/>
    <mergeCell ref="QNY9:QOF9"/>
    <mergeCell ref="QOG9:QON9"/>
    <mergeCell ref="QOO9:QOV9"/>
    <mergeCell ref="QEK9:QER9"/>
    <mergeCell ref="QES9:QEZ9"/>
    <mergeCell ref="QFA9:QFH9"/>
    <mergeCell ref="QFI9:QFP9"/>
    <mergeCell ref="QFQ9:QFX9"/>
    <mergeCell ref="QFY9:QGF9"/>
    <mergeCell ref="QGG9:QGN9"/>
    <mergeCell ref="QGO9:QGV9"/>
    <mergeCell ref="QGW9:QHD9"/>
    <mergeCell ref="QHE9:QHL9"/>
    <mergeCell ref="QHM9:QHT9"/>
    <mergeCell ref="QHU9:QIB9"/>
    <mergeCell ref="QIC9:QIJ9"/>
    <mergeCell ref="QIK9:QIR9"/>
    <mergeCell ref="QIS9:QIZ9"/>
    <mergeCell ref="QJA9:QJH9"/>
    <mergeCell ref="QJI9:QJP9"/>
    <mergeCell ref="PZE9:PZL9"/>
    <mergeCell ref="PZM9:PZT9"/>
    <mergeCell ref="PZU9:QAB9"/>
    <mergeCell ref="QAC9:QAJ9"/>
    <mergeCell ref="QAK9:QAR9"/>
    <mergeCell ref="QAS9:QAZ9"/>
    <mergeCell ref="QBA9:QBH9"/>
    <mergeCell ref="QBI9:QBP9"/>
    <mergeCell ref="QBQ9:QBX9"/>
    <mergeCell ref="QBY9:QCF9"/>
    <mergeCell ref="QCG9:QCN9"/>
    <mergeCell ref="QCO9:QCV9"/>
    <mergeCell ref="QCW9:QDD9"/>
    <mergeCell ref="QDE9:QDL9"/>
    <mergeCell ref="QDM9:QDT9"/>
    <mergeCell ref="QDU9:QEB9"/>
    <mergeCell ref="QEC9:QEJ9"/>
    <mergeCell ref="PTY9:PUF9"/>
    <mergeCell ref="PUG9:PUN9"/>
    <mergeCell ref="PUO9:PUV9"/>
    <mergeCell ref="PUW9:PVD9"/>
    <mergeCell ref="PVE9:PVL9"/>
    <mergeCell ref="PVM9:PVT9"/>
    <mergeCell ref="PVU9:PWB9"/>
    <mergeCell ref="PWC9:PWJ9"/>
    <mergeCell ref="PWK9:PWR9"/>
    <mergeCell ref="PWS9:PWZ9"/>
    <mergeCell ref="PXA9:PXH9"/>
    <mergeCell ref="PXI9:PXP9"/>
    <mergeCell ref="PXQ9:PXX9"/>
    <mergeCell ref="PXY9:PYF9"/>
    <mergeCell ref="PYG9:PYN9"/>
    <mergeCell ref="PYO9:PYV9"/>
    <mergeCell ref="PYW9:PZD9"/>
    <mergeCell ref="POS9:POZ9"/>
    <mergeCell ref="PPA9:PPH9"/>
    <mergeCell ref="PPI9:PPP9"/>
    <mergeCell ref="PPQ9:PPX9"/>
    <mergeCell ref="PPY9:PQF9"/>
    <mergeCell ref="PQG9:PQN9"/>
    <mergeCell ref="PQO9:PQV9"/>
    <mergeCell ref="PQW9:PRD9"/>
    <mergeCell ref="PRE9:PRL9"/>
    <mergeCell ref="PRM9:PRT9"/>
    <mergeCell ref="PRU9:PSB9"/>
    <mergeCell ref="PSC9:PSJ9"/>
    <mergeCell ref="PSK9:PSR9"/>
    <mergeCell ref="PSS9:PSZ9"/>
    <mergeCell ref="PTA9:PTH9"/>
    <mergeCell ref="PTI9:PTP9"/>
    <mergeCell ref="PTQ9:PTX9"/>
    <mergeCell ref="PJM9:PJT9"/>
    <mergeCell ref="PJU9:PKB9"/>
    <mergeCell ref="PKC9:PKJ9"/>
    <mergeCell ref="PKK9:PKR9"/>
    <mergeCell ref="PKS9:PKZ9"/>
    <mergeCell ref="PLA9:PLH9"/>
    <mergeCell ref="PLI9:PLP9"/>
    <mergeCell ref="PLQ9:PLX9"/>
    <mergeCell ref="PLY9:PMF9"/>
    <mergeCell ref="PMG9:PMN9"/>
    <mergeCell ref="PMO9:PMV9"/>
    <mergeCell ref="PMW9:PND9"/>
    <mergeCell ref="PNE9:PNL9"/>
    <mergeCell ref="PNM9:PNT9"/>
    <mergeCell ref="PNU9:POB9"/>
    <mergeCell ref="POC9:POJ9"/>
    <mergeCell ref="POK9:POR9"/>
    <mergeCell ref="PEG9:PEN9"/>
    <mergeCell ref="PEO9:PEV9"/>
    <mergeCell ref="PEW9:PFD9"/>
    <mergeCell ref="PFE9:PFL9"/>
    <mergeCell ref="PFM9:PFT9"/>
    <mergeCell ref="PFU9:PGB9"/>
    <mergeCell ref="PGC9:PGJ9"/>
    <mergeCell ref="PGK9:PGR9"/>
    <mergeCell ref="PGS9:PGZ9"/>
    <mergeCell ref="PHA9:PHH9"/>
    <mergeCell ref="PHI9:PHP9"/>
    <mergeCell ref="PHQ9:PHX9"/>
    <mergeCell ref="PHY9:PIF9"/>
    <mergeCell ref="PIG9:PIN9"/>
    <mergeCell ref="PIO9:PIV9"/>
    <mergeCell ref="PIW9:PJD9"/>
    <mergeCell ref="PJE9:PJL9"/>
    <mergeCell ref="OZA9:OZH9"/>
    <mergeCell ref="OZI9:OZP9"/>
    <mergeCell ref="OZQ9:OZX9"/>
    <mergeCell ref="OZY9:PAF9"/>
    <mergeCell ref="PAG9:PAN9"/>
    <mergeCell ref="PAO9:PAV9"/>
    <mergeCell ref="PAW9:PBD9"/>
    <mergeCell ref="PBE9:PBL9"/>
    <mergeCell ref="PBM9:PBT9"/>
    <mergeCell ref="PBU9:PCB9"/>
    <mergeCell ref="PCC9:PCJ9"/>
    <mergeCell ref="PCK9:PCR9"/>
    <mergeCell ref="PCS9:PCZ9"/>
    <mergeCell ref="PDA9:PDH9"/>
    <mergeCell ref="PDI9:PDP9"/>
    <mergeCell ref="PDQ9:PDX9"/>
    <mergeCell ref="PDY9:PEF9"/>
    <mergeCell ref="OTU9:OUB9"/>
    <mergeCell ref="OUC9:OUJ9"/>
    <mergeCell ref="OUK9:OUR9"/>
    <mergeCell ref="OUS9:OUZ9"/>
    <mergeCell ref="OVA9:OVH9"/>
    <mergeCell ref="OVI9:OVP9"/>
    <mergeCell ref="OVQ9:OVX9"/>
    <mergeCell ref="OVY9:OWF9"/>
    <mergeCell ref="OWG9:OWN9"/>
    <mergeCell ref="OWO9:OWV9"/>
    <mergeCell ref="OWW9:OXD9"/>
    <mergeCell ref="OXE9:OXL9"/>
    <mergeCell ref="OXM9:OXT9"/>
    <mergeCell ref="OXU9:OYB9"/>
    <mergeCell ref="OYC9:OYJ9"/>
    <mergeCell ref="OYK9:OYR9"/>
    <mergeCell ref="OYS9:OYZ9"/>
    <mergeCell ref="OOO9:OOV9"/>
    <mergeCell ref="OOW9:OPD9"/>
    <mergeCell ref="OPE9:OPL9"/>
    <mergeCell ref="OPM9:OPT9"/>
    <mergeCell ref="OPU9:OQB9"/>
    <mergeCell ref="OQC9:OQJ9"/>
    <mergeCell ref="OQK9:OQR9"/>
    <mergeCell ref="OQS9:OQZ9"/>
    <mergeCell ref="ORA9:ORH9"/>
    <mergeCell ref="ORI9:ORP9"/>
    <mergeCell ref="ORQ9:ORX9"/>
    <mergeCell ref="ORY9:OSF9"/>
    <mergeCell ref="OSG9:OSN9"/>
    <mergeCell ref="OSO9:OSV9"/>
    <mergeCell ref="OSW9:OTD9"/>
    <mergeCell ref="OTE9:OTL9"/>
    <mergeCell ref="OTM9:OTT9"/>
    <mergeCell ref="OJI9:OJP9"/>
    <mergeCell ref="OJQ9:OJX9"/>
    <mergeCell ref="OJY9:OKF9"/>
    <mergeCell ref="OKG9:OKN9"/>
    <mergeCell ref="OKO9:OKV9"/>
    <mergeCell ref="OKW9:OLD9"/>
    <mergeCell ref="OLE9:OLL9"/>
    <mergeCell ref="OLM9:OLT9"/>
    <mergeCell ref="OLU9:OMB9"/>
    <mergeCell ref="OMC9:OMJ9"/>
    <mergeCell ref="OMK9:OMR9"/>
    <mergeCell ref="OMS9:OMZ9"/>
    <mergeCell ref="ONA9:ONH9"/>
    <mergeCell ref="ONI9:ONP9"/>
    <mergeCell ref="ONQ9:ONX9"/>
    <mergeCell ref="ONY9:OOF9"/>
    <mergeCell ref="OOG9:OON9"/>
    <mergeCell ref="OEC9:OEJ9"/>
    <mergeCell ref="OEK9:OER9"/>
    <mergeCell ref="OES9:OEZ9"/>
    <mergeCell ref="OFA9:OFH9"/>
    <mergeCell ref="OFI9:OFP9"/>
    <mergeCell ref="OFQ9:OFX9"/>
    <mergeCell ref="OFY9:OGF9"/>
    <mergeCell ref="OGG9:OGN9"/>
    <mergeCell ref="OGO9:OGV9"/>
    <mergeCell ref="OGW9:OHD9"/>
    <mergeCell ref="OHE9:OHL9"/>
    <mergeCell ref="OHM9:OHT9"/>
    <mergeCell ref="OHU9:OIB9"/>
    <mergeCell ref="OIC9:OIJ9"/>
    <mergeCell ref="OIK9:OIR9"/>
    <mergeCell ref="OIS9:OIZ9"/>
    <mergeCell ref="OJA9:OJH9"/>
    <mergeCell ref="NYW9:NZD9"/>
    <mergeCell ref="NZE9:NZL9"/>
    <mergeCell ref="NZM9:NZT9"/>
    <mergeCell ref="NZU9:OAB9"/>
    <mergeCell ref="OAC9:OAJ9"/>
    <mergeCell ref="OAK9:OAR9"/>
    <mergeCell ref="OAS9:OAZ9"/>
    <mergeCell ref="OBA9:OBH9"/>
    <mergeCell ref="OBI9:OBP9"/>
    <mergeCell ref="OBQ9:OBX9"/>
    <mergeCell ref="OBY9:OCF9"/>
    <mergeCell ref="OCG9:OCN9"/>
    <mergeCell ref="OCO9:OCV9"/>
    <mergeCell ref="OCW9:ODD9"/>
    <mergeCell ref="ODE9:ODL9"/>
    <mergeCell ref="ODM9:ODT9"/>
    <mergeCell ref="ODU9:OEB9"/>
    <mergeCell ref="NTQ9:NTX9"/>
    <mergeCell ref="NTY9:NUF9"/>
    <mergeCell ref="NUG9:NUN9"/>
    <mergeCell ref="NUO9:NUV9"/>
    <mergeCell ref="NUW9:NVD9"/>
    <mergeCell ref="NVE9:NVL9"/>
    <mergeCell ref="NVM9:NVT9"/>
    <mergeCell ref="NVU9:NWB9"/>
    <mergeCell ref="NWC9:NWJ9"/>
    <mergeCell ref="NWK9:NWR9"/>
    <mergeCell ref="NWS9:NWZ9"/>
    <mergeCell ref="NXA9:NXH9"/>
    <mergeCell ref="NXI9:NXP9"/>
    <mergeCell ref="NXQ9:NXX9"/>
    <mergeCell ref="NXY9:NYF9"/>
    <mergeCell ref="NYG9:NYN9"/>
    <mergeCell ref="NYO9:NYV9"/>
    <mergeCell ref="NOK9:NOR9"/>
    <mergeCell ref="NOS9:NOZ9"/>
    <mergeCell ref="NPA9:NPH9"/>
    <mergeCell ref="NPI9:NPP9"/>
    <mergeCell ref="NPQ9:NPX9"/>
    <mergeCell ref="NPY9:NQF9"/>
    <mergeCell ref="NQG9:NQN9"/>
    <mergeCell ref="NQO9:NQV9"/>
    <mergeCell ref="NQW9:NRD9"/>
    <mergeCell ref="NRE9:NRL9"/>
    <mergeCell ref="NRM9:NRT9"/>
    <mergeCell ref="NRU9:NSB9"/>
    <mergeCell ref="NSC9:NSJ9"/>
    <mergeCell ref="NSK9:NSR9"/>
    <mergeCell ref="NSS9:NSZ9"/>
    <mergeCell ref="NTA9:NTH9"/>
    <mergeCell ref="NTI9:NTP9"/>
    <mergeCell ref="NJE9:NJL9"/>
    <mergeCell ref="NJM9:NJT9"/>
    <mergeCell ref="NJU9:NKB9"/>
    <mergeCell ref="NKC9:NKJ9"/>
    <mergeCell ref="NKK9:NKR9"/>
    <mergeCell ref="NKS9:NKZ9"/>
    <mergeCell ref="NLA9:NLH9"/>
    <mergeCell ref="NLI9:NLP9"/>
    <mergeCell ref="NLQ9:NLX9"/>
    <mergeCell ref="NLY9:NMF9"/>
    <mergeCell ref="NMG9:NMN9"/>
    <mergeCell ref="NMO9:NMV9"/>
    <mergeCell ref="NMW9:NND9"/>
    <mergeCell ref="NNE9:NNL9"/>
    <mergeCell ref="NNM9:NNT9"/>
    <mergeCell ref="NNU9:NOB9"/>
    <mergeCell ref="NOC9:NOJ9"/>
    <mergeCell ref="NDY9:NEF9"/>
    <mergeCell ref="NEG9:NEN9"/>
    <mergeCell ref="NEO9:NEV9"/>
    <mergeCell ref="NEW9:NFD9"/>
    <mergeCell ref="NFE9:NFL9"/>
    <mergeCell ref="NFM9:NFT9"/>
    <mergeCell ref="NFU9:NGB9"/>
    <mergeCell ref="NGC9:NGJ9"/>
    <mergeCell ref="NGK9:NGR9"/>
    <mergeCell ref="NGS9:NGZ9"/>
    <mergeCell ref="NHA9:NHH9"/>
    <mergeCell ref="NHI9:NHP9"/>
    <mergeCell ref="NHQ9:NHX9"/>
    <mergeCell ref="NHY9:NIF9"/>
    <mergeCell ref="NIG9:NIN9"/>
    <mergeCell ref="NIO9:NIV9"/>
    <mergeCell ref="NIW9:NJD9"/>
    <mergeCell ref="MYS9:MYZ9"/>
    <mergeCell ref="MZA9:MZH9"/>
    <mergeCell ref="MZI9:MZP9"/>
    <mergeCell ref="MZQ9:MZX9"/>
    <mergeCell ref="MZY9:NAF9"/>
    <mergeCell ref="NAG9:NAN9"/>
    <mergeCell ref="NAO9:NAV9"/>
    <mergeCell ref="NAW9:NBD9"/>
    <mergeCell ref="NBE9:NBL9"/>
    <mergeCell ref="NBM9:NBT9"/>
    <mergeCell ref="NBU9:NCB9"/>
    <mergeCell ref="NCC9:NCJ9"/>
    <mergeCell ref="NCK9:NCR9"/>
    <mergeCell ref="NCS9:NCZ9"/>
    <mergeCell ref="NDA9:NDH9"/>
    <mergeCell ref="NDI9:NDP9"/>
    <mergeCell ref="NDQ9:NDX9"/>
    <mergeCell ref="MTM9:MTT9"/>
    <mergeCell ref="MTU9:MUB9"/>
    <mergeCell ref="MUC9:MUJ9"/>
    <mergeCell ref="MUK9:MUR9"/>
    <mergeCell ref="MUS9:MUZ9"/>
    <mergeCell ref="MVA9:MVH9"/>
    <mergeCell ref="MVI9:MVP9"/>
    <mergeCell ref="MVQ9:MVX9"/>
    <mergeCell ref="MVY9:MWF9"/>
    <mergeCell ref="MWG9:MWN9"/>
    <mergeCell ref="MWO9:MWV9"/>
    <mergeCell ref="MWW9:MXD9"/>
    <mergeCell ref="MXE9:MXL9"/>
    <mergeCell ref="MXM9:MXT9"/>
    <mergeCell ref="MXU9:MYB9"/>
    <mergeCell ref="MYC9:MYJ9"/>
    <mergeCell ref="MYK9:MYR9"/>
    <mergeCell ref="MOG9:MON9"/>
    <mergeCell ref="MOO9:MOV9"/>
    <mergeCell ref="MOW9:MPD9"/>
    <mergeCell ref="MPE9:MPL9"/>
    <mergeCell ref="MPM9:MPT9"/>
    <mergeCell ref="MPU9:MQB9"/>
    <mergeCell ref="MQC9:MQJ9"/>
    <mergeCell ref="MQK9:MQR9"/>
    <mergeCell ref="MQS9:MQZ9"/>
    <mergeCell ref="MRA9:MRH9"/>
    <mergeCell ref="MRI9:MRP9"/>
    <mergeCell ref="MRQ9:MRX9"/>
    <mergeCell ref="MRY9:MSF9"/>
    <mergeCell ref="MSG9:MSN9"/>
    <mergeCell ref="MSO9:MSV9"/>
    <mergeCell ref="MSW9:MTD9"/>
    <mergeCell ref="MTE9:MTL9"/>
    <mergeCell ref="MJA9:MJH9"/>
    <mergeCell ref="MJI9:MJP9"/>
    <mergeCell ref="MJQ9:MJX9"/>
    <mergeCell ref="MJY9:MKF9"/>
    <mergeCell ref="MKG9:MKN9"/>
    <mergeCell ref="MKO9:MKV9"/>
    <mergeCell ref="MKW9:MLD9"/>
    <mergeCell ref="MLE9:MLL9"/>
    <mergeCell ref="MLM9:MLT9"/>
    <mergeCell ref="MLU9:MMB9"/>
    <mergeCell ref="MMC9:MMJ9"/>
    <mergeCell ref="MMK9:MMR9"/>
    <mergeCell ref="MMS9:MMZ9"/>
    <mergeCell ref="MNA9:MNH9"/>
    <mergeCell ref="MNI9:MNP9"/>
    <mergeCell ref="MNQ9:MNX9"/>
    <mergeCell ref="MNY9:MOF9"/>
    <mergeCell ref="MDU9:MEB9"/>
    <mergeCell ref="MEC9:MEJ9"/>
    <mergeCell ref="MEK9:MER9"/>
    <mergeCell ref="MES9:MEZ9"/>
    <mergeCell ref="MFA9:MFH9"/>
    <mergeCell ref="MFI9:MFP9"/>
    <mergeCell ref="MFQ9:MFX9"/>
    <mergeCell ref="MFY9:MGF9"/>
    <mergeCell ref="MGG9:MGN9"/>
    <mergeCell ref="MGO9:MGV9"/>
    <mergeCell ref="MGW9:MHD9"/>
    <mergeCell ref="MHE9:MHL9"/>
    <mergeCell ref="MHM9:MHT9"/>
    <mergeCell ref="MHU9:MIB9"/>
    <mergeCell ref="MIC9:MIJ9"/>
    <mergeCell ref="MIK9:MIR9"/>
    <mergeCell ref="MIS9:MIZ9"/>
    <mergeCell ref="LYO9:LYV9"/>
    <mergeCell ref="LYW9:LZD9"/>
    <mergeCell ref="LZE9:LZL9"/>
    <mergeCell ref="LZM9:LZT9"/>
    <mergeCell ref="LZU9:MAB9"/>
    <mergeCell ref="MAC9:MAJ9"/>
    <mergeCell ref="MAK9:MAR9"/>
    <mergeCell ref="MAS9:MAZ9"/>
    <mergeCell ref="MBA9:MBH9"/>
    <mergeCell ref="MBI9:MBP9"/>
    <mergeCell ref="MBQ9:MBX9"/>
    <mergeCell ref="MBY9:MCF9"/>
    <mergeCell ref="MCG9:MCN9"/>
    <mergeCell ref="MCO9:MCV9"/>
    <mergeCell ref="MCW9:MDD9"/>
    <mergeCell ref="MDE9:MDL9"/>
    <mergeCell ref="MDM9:MDT9"/>
    <mergeCell ref="LTI9:LTP9"/>
    <mergeCell ref="LTQ9:LTX9"/>
    <mergeCell ref="LTY9:LUF9"/>
    <mergeCell ref="LUG9:LUN9"/>
    <mergeCell ref="LUO9:LUV9"/>
    <mergeCell ref="LUW9:LVD9"/>
    <mergeCell ref="LVE9:LVL9"/>
    <mergeCell ref="LVM9:LVT9"/>
    <mergeCell ref="LVU9:LWB9"/>
    <mergeCell ref="LWC9:LWJ9"/>
    <mergeCell ref="LWK9:LWR9"/>
    <mergeCell ref="LWS9:LWZ9"/>
    <mergeCell ref="LXA9:LXH9"/>
    <mergeCell ref="LXI9:LXP9"/>
    <mergeCell ref="LXQ9:LXX9"/>
    <mergeCell ref="LXY9:LYF9"/>
    <mergeCell ref="LYG9:LYN9"/>
    <mergeCell ref="LOC9:LOJ9"/>
    <mergeCell ref="LOK9:LOR9"/>
    <mergeCell ref="LOS9:LOZ9"/>
    <mergeCell ref="LPA9:LPH9"/>
    <mergeCell ref="LPI9:LPP9"/>
    <mergeCell ref="LPQ9:LPX9"/>
    <mergeCell ref="LPY9:LQF9"/>
    <mergeCell ref="LQG9:LQN9"/>
    <mergeCell ref="LQO9:LQV9"/>
    <mergeCell ref="LQW9:LRD9"/>
    <mergeCell ref="LRE9:LRL9"/>
    <mergeCell ref="LRM9:LRT9"/>
    <mergeCell ref="LRU9:LSB9"/>
    <mergeCell ref="LSC9:LSJ9"/>
    <mergeCell ref="LSK9:LSR9"/>
    <mergeCell ref="LSS9:LSZ9"/>
    <mergeCell ref="LTA9:LTH9"/>
    <mergeCell ref="LIW9:LJD9"/>
    <mergeCell ref="LJE9:LJL9"/>
    <mergeCell ref="LJM9:LJT9"/>
    <mergeCell ref="LJU9:LKB9"/>
    <mergeCell ref="LKC9:LKJ9"/>
    <mergeCell ref="LKK9:LKR9"/>
    <mergeCell ref="LKS9:LKZ9"/>
    <mergeCell ref="LLA9:LLH9"/>
    <mergeCell ref="LLI9:LLP9"/>
    <mergeCell ref="LLQ9:LLX9"/>
    <mergeCell ref="LLY9:LMF9"/>
    <mergeCell ref="LMG9:LMN9"/>
    <mergeCell ref="LMO9:LMV9"/>
    <mergeCell ref="LMW9:LND9"/>
    <mergeCell ref="LNE9:LNL9"/>
    <mergeCell ref="LNM9:LNT9"/>
    <mergeCell ref="LNU9:LOB9"/>
    <mergeCell ref="LDQ9:LDX9"/>
    <mergeCell ref="LDY9:LEF9"/>
    <mergeCell ref="LEG9:LEN9"/>
    <mergeCell ref="LEO9:LEV9"/>
    <mergeCell ref="LEW9:LFD9"/>
    <mergeCell ref="LFE9:LFL9"/>
    <mergeCell ref="LFM9:LFT9"/>
    <mergeCell ref="LFU9:LGB9"/>
    <mergeCell ref="LGC9:LGJ9"/>
    <mergeCell ref="LGK9:LGR9"/>
    <mergeCell ref="LGS9:LGZ9"/>
    <mergeCell ref="LHA9:LHH9"/>
    <mergeCell ref="LHI9:LHP9"/>
    <mergeCell ref="LHQ9:LHX9"/>
    <mergeCell ref="LHY9:LIF9"/>
    <mergeCell ref="LIG9:LIN9"/>
    <mergeCell ref="LIO9:LIV9"/>
    <mergeCell ref="KYK9:KYR9"/>
    <mergeCell ref="KYS9:KYZ9"/>
    <mergeCell ref="KZA9:KZH9"/>
    <mergeCell ref="KZI9:KZP9"/>
    <mergeCell ref="KZQ9:KZX9"/>
    <mergeCell ref="KZY9:LAF9"/>
    <mergeCell ref="LAG9:LAN9"/>
    <mergeCell ref="LAO9:LAV9"/>
    <mergeCell ref="LAW9:LBD9"/>
    <mergeCell ref="LBE9:LBL9"/>
    <mergeCell ref="LBM9:LBT9"/>
    <mergeCell ref="LBU9:LCB9"/>
    <mergeCell ref="LCC9:LCJ9"/>
    <mergeCell ref="LCK9:LCR9"/>
    <mergeCell ref="LCS9:LCZ9"/>
    <mergeCell ref="LDA9:LDH9"/>
    <mergeCell ref="LDI9:LDP9"/>
    <mergeCell ref="KTE9:KTL9"/>
    <mergeCell ref="KTM9:KTT9"/>
    <mergeCell ref="KTU9:KUB9"/>
    <mergeCell ref="KUC9:KUJ9"/>
    <mergeCell ref="KUK9:KUR9"/>
    <mergeCell ref="KUS9:KUZ9"/>
    <mergeCell ref="KVA9:KVH9"/>
    <mergeCell ref="KVI9:KVP9"/>
    <mergeCell ref="KVQ9:KVX9"/>
    <mergeCell ref="KVY9:KWF9"/>
    <mergeCell ref="KWG9:KWN9"/>
    <mergeCell ref="KWO9:KWV9"/>
    <mergeCell ref="KWW9:KXD9"/>
    <mergeCell ref="KXE9:KXL9"/>
    <mergeCell ref="KXM9:KXT9"/>
    <mergeCell ref="KXU9:KYB9"/>
    <mergeCell ref="KYC9:KYJ9"/>
    <mergeCell ref="KNY9:KOF9"/>
    <mergeCell ref="KOG9:KON9"/>
    <mergeCell ref="KOO9:KOV9"/>
    <mergeCell ref="KOW9:KPD9"/>
    <mergeCell ref="KPE9:KPL9"/>
    <mergeCell ref="KPM9:KPT9"/>
    <mergeCell ref="KPU9:KQB9"/>
    <mergeCell ref="KQC9:KQJ9"/>
    <mergeCell ref="KQK9:KQR9"/>
    <mergeCell ref="KQS9:KQZ9"/>
    <mergeCell ref="KRA9:KRH9"/>
    <mergeCell ref="KRI9:KRP9"/>
    <mergeCell ref="KRQ9:KRX9"/>
    <mergeCell ref="KRY9:KSF9"/>
    <mergeCell ref="KSG9:KSN9"/>
    <mergeCell ref="KSO9:KSV9"/>
    <mergeCell ref="KSW9:KTD9"/>
    <mergeCell ref="KIS9:KIZ9"/>
    <mergeCell ref="KJA9:KJH9"/>
    <mergeCell ref="KJI9:KJP9"/>
    <mergeCell ref="KJQ9:KJX9"/>
    <mergeCell ref="KJY9:KKF9"/>
    <mergeCell ref="KKG9:KKN9"/>
    <mergeCell ref="KKO9:KKV9"/>
    <mergeCell ref="KKW9:KLD9"/>
    <mergeCell ref="KLE9:KLL9"/>
    <mergeCell ref="KLM9:KLT9"/>
    <mergeCell ref="KLU9:KMB9"/>
    <mergeCell ref="KMC9:KMJ9"/>
    <mergeCell ref="KMK9:KMR9"/>
    <mergeCell ref="KMS9:KMZ9"/>
    <mergeCell ref="KNA9:KNH9"/>
    <mergeCell ref="KNI9:KNP9"/>
    <mergeCell ref="KNQ9:KNX9"/>
    <mergeCell ref="KDM9:KDT9"/>
    <mergeCell ref="KDU9:KEB9"/>
    <mergeCell ref="KEC9:KEJ9"/>
    <mergeCell ref="KEK9:KER9"/>
    <mergeCell ref="KES9:KEZ9"/>
    <mergeCell ref="KFA9:KFH9"/>
    <mergeCell ref="KFI9:KFP9"/>
    <mergeCell ref="KFQ9:KFX9"/>
    <mergeCell ref="KFY9:KGF9"/>
    <mergeCell ref="KGG9:KGN9"/>
    <mergeCell ref="KGO9:KGV9"/>
    <mergeCell ref="KGW9:KHD9"/>
    <mergeCell ref="KHE9:KHL9"/>
    <mergeCell ref="KHM9:KHT9"/>
    <mergeCell ref="KHU9:KIB9"/>
    <mergeCell ref="KIC9:KIJ9"/>
    <mergeCell ref="KIK9:KIR9"/>
    <mergeCell ref="JYG9:JYN9"/>
    <mergeCell ref="JYO9:JYV9"/>
    <mergeCell ref="JYW9:JZD9"/>
    <mergeCell ref="JZE9:JZL9"/>
    <mergeCell ref="JZM9:JZT9"/>
    <mergeCell ref="JZU9:KAB9"/>
    <mergeCell ref="KAC9:KAJ9"/>
    <mergeCell ref="KAK9:KAR9"/>
    <mergeCell ref="KAS9:KAZ9"/>
    <mergeCell ref="KBA9:KBH9"/>
    <mergeCell ref="KBI9:KBP9"/>
    <mergeCell ref="KBQ9:KBX9"/>
    <mergeCell ref="KBY9:KCF9"/>
    <mergeCell ref="KCG9:KCN9"/>
    <mergeCell ref="KCO9:KCV9"/>
    <mergeCell ref="KCW9:KDD9"/>
    <mergeCell ref="KDE9:KDL9"/>
    <mergeCell ref="JTA9:JTH9"/>
    <mergeCell ref="JTI9:JTP9"/>
    <mergeCell ref="JTQ9:JTX9"/>
    <mergeCell ref="JTY9:JUF9"/>
    <mergeCell ref="JUG9:JUN9"/>
    <mergeCell ref="JUO9:JUV9"/>
    <mergeCell ref="JUW9:JVD9"/>
    <mergeCell ref="JVE9:JVL9"/>
    <mergeCell ref="JVM9:JVT9"/>
    <mergeCell ref="JVU9:JWB9"/>
    <mergeCell ref="JWC9:JWJ9"/>
    <mergeCell ref="JWK9:JWR9"/>
    <mergeCell ref="JWS9:JWZ9"/>
    <mergeCell ref="JXA9:JXH9"/>
    <mergeCell ref="JXI9:JXP9"/>
    <mergeCell ref="JXQ9:JXX9"/>
    <mergeCell ref="JXY9:JYF9"/>
    <mergeCell ref="JNU9:JOB9"/>
    <mergeCell ref="JOC9:JOJ9"/>
    <mergeCell ref="JOK9:JOR9"/>
    <mergeCell ref="JOS9:JOZ9"/>
    <mergeCell ref="JPA9:JPH9"/>
    <mergeCell ref="JPI9:JPP9"/>
    <mergeCell ref="JPQ9:JPX9"/>
    <mergeCell ref="JPY9:JQF9"/>
    <mergeCell ref="JQG9:JQN9"/>
    <mergeCell ref="JQO9:JQV9"/>
    <mergeCell ref="JQW9:JRD9"/>
    <mergeCell ref="JRE9:JRL9"/>
    <mergeCell ref="JRM9:JRT9"/>
    <mergeCell ref="JRU9:JSB9"/>
    <mergeCell ref="JSC9:JSJ9"/>
    <mergeCell ref="JSK9:JSR9"/>
    <mergeCell ref="JSS9:JSZ9"/>
    <mergeCell ref="JIO9:JIV9"/>
    <mergeCell ref="JIW9:JJD9"/>
    <mergeCell ref="JJE9:JJL9"/>
    <mergeCell ref="JJM9:JJT9"/>
    <mergeCell ref="JJU9:JKB9"/>
    <mergeCell ref="JKC9:JKJ9"/>
    <mergeCell ref="JKK9:JKR9"/>
    <mergeCell ref="JKS9:JKZ9"/>
    <mergeCell ref="JLA9:JLH9"/>
    <mergeCell ref="JLI9:JLP9"/>
    <mergeCell ref="JLQ9:JLX9"/>
    <mergeCell ref="JLY9:JMF9"/>
    <mergeCell ref="JMG9:JMN9"/>
    <mergeCell ref="JMO9:JMV9"/>
    <mergeCell ref="JMW9:JND9"/>
    <mergeCell ref="JNE9:JNL9"/>
    <mergeCell ref="JNM9:JNT9"/>
    <mergeCell ref="JDI9:JDP9"/>
    <mergeCell ref="JDQ9:JDX9"/>
    <mergeCell ref="JDY9:JEF9"/>
    <mergeCell ref="JEG9:JEN9"/>
    <mergeCell ref="JEO9:JEV9"/>
    <mergeCell ref="JEW9:JFD9"/>
    <mergeCell ref="JFE9:JFL9"/>
    <mergeCell ref="JFM9:JFT9"/>
    <mergeCell ref="JFU9:JGB9"/>
    <mergeCell ref="JGC9:JGJ9"/>
    <mergeCell ref="JGK9:JGR9"/>
    <mergeCell ref="JGS9:JGZ9"/>
    <mergeCell ref="JHA9:JHH9"/>
    <mergeCell ref="JHI9:JHP9"/>
    <mergeCell ref="JHQ9:JHX9"/>
    <mergeCell ref="JHY9:JIF9"/>
    <mergeCell ref="JIG9:JIN9"/>
    <mergeCell ref="IYC9:IYJ9"/>
    <mergeCell ref="IYK9:IYR9"/>
    <mergeCell ref="IYS9:IYZ9"/>
    <mergeCell ref="IZA9:IZH9"/>
    <mergeCell ref="IZI9:IZP9"/>
    <mergeCell ref="IZQ9:IZX9"/>
    <mergeCell ref="IZY9:JAF9"/>
    <mergeCell ref="JAG9:JAN9"/>
    <mergeCell ref="JAO9:JAV9"/>
    <mergeCell ref="JAW9:JBD9"/>
    <mergeCell ref="JBE9:JBL9"/>
    <mergeCell ref="JBM9:JBT9"/>
    <mergeCell ref="JBU9:JCB9"/>
    <mergeCell ref="JCC9:JCJ9"/>
    <mergeCell ref="JCK9:JCR9"/>
    <mergeCell ref="JCS9:JCZ9"/>
    <mergeCell ref="JDA9:JDH9"/>
    <mergeCell ref="ISW9:ITD9"/>
    <mergeCell ref="ITE9:ITL9"/>
    <mergeCell ref="ITM9:ITT9"/>
    <mergeCell ref="ITU9:IUB9"/>
    <mergeCell ref="IUC9:IUJ9"/>
    <mergeCell ref="IUK9:IUR9"/>
    <mergeCell ref="IUS9:IUZ9"/>
    <mergeCell ref="IVA9:IVH9"/>
    <mergeCell ref="IVI9:IVP9"/>
    <mergeCell ref="IVQ9:IVX9"/>
    <mergeCell ref="IVY9:IWF9"/>
    <mergeCell ref="IWG9:IWN9"/>
    <mergeCell ref="IWO9:IWV9"/>
    <mergeCell ref="IWW9:IXD9"/>
    <mergeCell ref="IXE9:IXL9"/>
    <mergeCell ref="IXM9:IXT9"/>
    <mergeCell ref="IXU9:IYB9"/>
    <mergeCell ref="INQ9:INX9"/>
    <mergeCell ref="INY9:IOF9"/>
    <mergeCell ref="IOG9:ION9"/>
    <mergeCell ref="IOO9:IOV9"/>
    <mergeCell ref="IOW9:IPD9"/>
    <mergeCell ref="IPE9:IPL9"/>
    <mergeCell ref="IPM9:IPT9"/>
    <mergeCell ref="IPU9:IQB9"/>
    <mergeCell ref="IQC9:IQJ9"/>
    <mergeCell ref="IQK9:IQR9"/>
    <mergeCell ref="IQS9:IQZ9"/>
    <mergeCell ref="IRA9:IRH9"/>
    <mergeCell ref="IRI9:IRP9"/>
    <mergeCell ref="IRQ9:IRX9"/>
    <mergeCell ref="IRY9:ISF9"/>
    <mergeCell ref="ISG9:ISN9"/>
    <mergeCell ref="ISO9:ISV9"/>
    <mergeCell ref="IIK9:IIR9"/>
    <mergeCell ref="IIS9:IIZ9"/>
    <mergeCell ref="IJA9:IJH9"/>
    <mergeCell ref="IJI9:IJP9"/>
    <mergeCell ref="IJQ9:IJX9"/>
    <mergeCell ref="IJY9:IKF9"/>
    <mergeCell ref="IKG9:IKN9"/>
    <mergeCell ref="IKO9:IKV9"/>
    <mergeCell ref="IKW9:ILD9"/>
    <mergeCell ref="ILE9:ILL9"/>
    <mergeCell ref="ILM9:ILT9"/>
    <mergeCell ref="ILU9:IMB9"/>
    <mergeCell ref="IMC9:IMJ9"/>
    <mergeCell ref="IMK9:IMR9"/>
    <mergeCell ref="IMS9:IMZ9"/>
    <mergeCell ref="INA9:INH9"/>
    <mergeCell ref="INI9:INP9"/>
    <mergeCell ref="IDE9:IDL9"/>
    <mergeCell ref="IDM9:IDT9"/>
    <mergeCell ref="IDU9:IEB9"/>
    <mergeCell ref="IEC9:IEJ9"/>
    <mergeCell ref="IEK9:IER9"/>
    <mergeCell ref="IES9:IEZ9"/>
    <mergeCell ref="IFA9:IFH9"/>
    <mergeCell ref="IFI9:IFP9"/>
    <mergeCell ref="IFQ9:IFX9"/>
    <mergeCell ref="IFY9:IGF9"/>
    <mergeCell ref="IGG9:IGN9"/>
    <mergeCell ref="IGO9:IGV9"/>
    <mergeCell ref="IGW9:IHD9"/>
    <mergeCell ref="IHE9:IHL9"/>
    <mergeCell ref="IHM9:IHT9"/>
    <mergeCell ref="IHU9:IIB9"/>
    <mergeCell ref="IIC9:IIJ9"/>
    <mergeCell ref="HXY9:HYF9"/>
    <mergeCell ref="HYG9:HYN9"/>
    <mergeCell ref="HYO9:HYV9"/>
    <mergeCell ref="HYW9:HZD9"/>
    <mergeCell ref="HZE9:HZL9"/>
    <mergeCell ref="HZM9:HZT9"/>
    <mergeCell ref="HZU9:IAB9"/>
    <mergeCell ref="IAC9:IAJ9"/>
    <mergeCell ref="IAK9:IAR9"/>
    <mergeCell ref="IAS9:IAZ9"/>
    <mergeCell ref="IBA9:IBH9"/>
    <mergeCell ref="IBI9:IBP9"/>
    <mergeCell ref="IBQ9:IBX9"/>
    <mergeCell ref="IBY9:ICF9"/>
    <mergeCell ref="ICG9:ICN9"/>
    <mergeCell ref="ICO9:ICV9"/>
    <mergeCell ref="ICW9:IDD9"/>
    <mergeCell ref="HSS9:HSZ9"/>
    <mergeCell ref="HTA9:HTH9"/>
    <mergeCell ref="HTI9:HTP9"/>
    <mergeCell ref="HTQ9:HTX9"/>
    <mergeCell ref="HTY9:HUF9"/>
    <mergeCell ref="HUG9:HUN9"/>
    <mergeCell ref="HUO9:HUV9"/>
    <mergeCell ref="HUW9:HVD9"/>
    <mergeCell ref="HVE9:HVL9"/>
    <mergeCell ref="HVM9:HVT9"/>
    <mergeCell ref="HVU9:HWB9"/>
    <mergeCell ref="HWC9:HWJ9"/>
    <mergeCell ref="HWK9:HWR9"/>
    <mergeCell ref="HWS9:HWZ9"/>
    <mergeCell ref="HXA9:HXH9"/>
    <mergeCell ref="HXI9:HXP9"/>
    <mergeCell ref="HXQ9:HXX9"/>
    <mergeCell ref="HNM9:HNT9"/>
    <mergeCell ref="HNU9:HOB9"/>
    <mergeCell ref="HOC9:HOJ9"/>
    <mergeCell ref="HOK9:HOR9"/>
    <mergeCell ref="HOS9:HOZ9"/>
    <mergeCell ref="HPA9:HPH9"/>
    <mergeCell ref="HPI9:HPP9"/>
    <mergeCell ref="HPQ9:HPX9"/>
    <mergeCell ref="HPY9:HQF9"/>
    <mergeCell ref="HQG9:HQN9"/>
    <mergeCell ref="HQO9:HQV9"/>
    <mergeCell ref="HQW9:HRD9"/>
    <mergeCell ref="HRE9:HRL9"/>
    <mergeCell ref="HRM9:HRT9"/>
    <mergeCell ref="HRU9:HSB9"/>
    <mergeCell ref="HSC9:HSJ9"/>
    <mergeCell ref="HSK9:HSR9"/>
    <mergeCell ref="HIG9:HIN9"/>
    <mergeCell ref="HIO9:HIV9"/>
    <mergeCell ref="HIW9:HJD9"/>
    <mergeCell ref="HJE9:HJL9"/>
    <mergeCell ref="HJM9:HJT9"/>
    <mergeCell ref="HJU9:HKB9"/>
    <mergeCell ref="HKC9:HKJ9"/>
    <mergeCell ref="HKK9:HKR9"/>
    <mergeCell ref="HKS9:HKZ9"/>
    <mergeCell ref="HLA9:HLH9"/>
    <mergeCell ref="HLI9:HLP9"/>
    <mergeCell ref="HLQ9:HLX9"/>
    <mergeCell ref="HLY9:HMF9"/>
    <mergeCell ref="HMG9:HMN9"/>
    <mergeCell ref="HMO9:HMV9"/>
    <mergeCell ref="HMW9:HND9"/>
    <mergeCell ref="HNE9:HNL9"/>
    <mergeCell ref="HDA9:HDH9"/>
    <mergeCell ref="HDI9:HDP9"/>
    <mergeCell ref="HDQ9:HDX9"/>
    <mergeCell ref="HDY9:HEF9"/>
    <mergeCell ref="HEG9:HEN9"/>
    <mergeCell ref="HEO9:HEV9"/>
    <mergeCell ref="HEW9:HFD9"/>
    <mergeCell ref="HFE9:HFL9"/>
    <mergeCell ref="HFM9:HFT9"/>
    <mergeCell ref="HFU9:HGB9"/>
    <mergeCell ref="HGC9:HGJ9"/>
    <mergeCell ref="HGK9:HGR9"/>
    <mergeCell ref="HGS9:HGZ9"/>
    <mergeCell ref="HHA9:HHH9"/>
    <mergeCell ref="HHI9:HHP9"/>
    <mergeCell ref="HHQ9:HHX9"/>
    <mergeCell ref="HHY9:HIF9"/>
    <mergeCell ref="GXU9:GYB9"/>
    <mergeCell ref="GYC9:GYJ9"/>
    <mergeCell ref="GYK9:GYR9"/>
    <mergeCell ref="GYS9:GYZ9"/>
    <mergeCell ref="GZA9:GZH9"/>
    <mergeCell ref="GZI9:GZP9"/>
    <mergeCell ref="GZQ9:GZX9"/>
    <mergeCell ref="GZY9:HAF9"/>
    <mergeCell ref="HAG9:HAN9"/>
    <mergeCell ref="HAO9:HAV9"/>
    <mergeCell ref="HAW9:HBD9"/>
    <mergeCell ref="HBE9:HBL9"/>
    <mergeCell ref="HBM9:HBT9"/>
    <mergeCell ref="HBU9:HCB9"/>
    <mergeCell ref="HCC9:HCJ9"/>
    <mergeCell ref="HCK9:HCR9"/>
    <mergeCell ref="HCS9:HCZ9"/>
    <mergeCell ref="GSO9:GSV9"/>
    <mergeCell ref="GSW9:GTD9"/>
    <mergeCell ref="GTE9:GTL9"/>
    <mergeCell ref="GTM9:GTT9"/>
    <mergeCell ref="GTU9:GUB9"/>
    <mergeCell ref="GUC9:GUJ9"/>
    <mergeCell ref="GUK9:GUR9"/>
    <mergeCell ref="GUS9:GUZ9"/>
    <mergeCell ref="GVA9:GVH9"/>
    <mergeCell ref="GVI9:GVP9"/>
    <mergeCell ref="GVQ9:GVX9"/>
    <mergeCell ref="GVY9:GWF9"/>
    <mergeCell ref="GWG9:GWN9"/>
    <mergeCell ref="GWO9:GWV9"/>
    <mergeCell ref="GWW9:GXD9"/>
    <mergeCell ref="GXE9:GXL9"/>
    <mergeCell ref="GXM9:GXT9"/>
    <mergeCell ref="GNI9:GNP9"/>
    <mergeCell ref="GNQ9:GNX9"/>
    <mergeCell ref="GNY9:GOF9"/>
    <mergeCell ref="GOG9:GON9"/>
    <mergeCell ref="GOO9:GOV9"/>
    <mergeCell ref="GOW9:GPD9"/>
    <mergeCell ref="GPE9:GPL9"/>
    <mergeCell ref="GPM9:GPT9"/>
    <mergeCell ref="GPU9:GQB9"/>
    <mergeCell ref="GQC9:GQJ9"/>
    <mergeCell ref="GQK9:GQR9"/>
    <mergeCell ref="GQS9:GQZ9"/>
    <mergeCell ref="GRA9:GRH9"/>
    <mergeCell ref="GRI9:GRP9"/>
    <mergeCell ref="GRQ9:GRX9"/>
    <mergeCell ref="GRY9:GSF9"/>
    <mergeCell ref="GSG9:GSN9"/>
    <mergeCell ref="GIC9:GIJ9"/>
    <mergeCell ref="GIK9:GIR9"/>
    <mergeCell ref="GIS9:GIZ9"/>
    <mergeCell ref="GJA9:GJH9"/>
    <mergeCell ref="GJI9:GJP9"/>
    <mergeCell ref="GJQ9:GJX9"/>
    <mergeCell ref="GJY9:GKF9"/>
    <mergeCell ref="GKG9:GKN9"/>
    <mergeCell ref="GKO9:GKV9"/>
    <mergeCell ref="GKW9:GLD9"/>
    <mergeCell ref="GLE9:GLL9"/>
    <mergeCell ref="GLM9:GLT9"/>
    <mergeCell ref="GLU9:GMB9"/>
    <mergeCell ref="GMC9:GMJ9"/>
    <mergeCell ref="GMK9:GMR9"/>
    <mergeCell ref="GMS9:GMZ9"/>
    <mergeCell ref="GNA9:GNH9"/>
    <mergeCell ref="GCW9:GDD9"/>
    <mergeCell ref="GDE9:GDL9"/>
    <mergeCell ref="GDM9:GDT9"/>
    <mergeCell ref="GDU9:GEB9"/>
    <mergeCell ref="GEC9:GEJ9"/>
    <mergeCell ref="GEK9:GER9"/>
    <mergeCell ref="GES9:GEZ9"/>
    <mergeCell ref="GFA9:GFH9"/>
    <mergeCell ref="GFI9:GFP9"/>
    <mergeCell ref="GFQ9:GFX9"/>
    <mergeCell ref="GFY9:GGF9"/>
    <mergeCell ref="GGG9:GGN9"/>
    <mergeCell ref="GGO9:GGV9"/>
    <mergeCell ref="GGW9:GHD9"/>
    <mergeCell ref="GHE9:GHL9"/>
    <mergeCell ref="GHM9:GHT9"/>
    <mergeCell ref="GHU9:GIB9"/>
    <mergeCell ref="FXQ9:FXX9"/>
    <mergeCell ref="FXY9:FYF9"/>
    <mergeCell ref="FYG9:FYN9"/>
    <mergeCell ref="FYO9:FYV9"/>
    <mergeCell ref="FYW9:FZD9"/>
    <mergeCell ref="FZE9:FZL9"/>
    <mergeCell ref="FZM9:FZT9"/>
    <mergeCell ref="FZU9:GAB9"/>
    <mergeCell ref="GAC9:GAJ9"/>
    <mergeCell ref="GAK9:GAR9"/>
    <mergeCell ref="GAS9:GAZ9"/>
    <mergeCell ref="GBA9:GBH9"/>
    <mergeCell ref="GBI9:GBP9"/>
    <mergeCell ref="GBQ9:GBX9"/>
    <mergeCell ref="GBY9:GCF9"/>
    <mergeCell ref="GCG9:GCN9"/>
    <mergeCell ref="GCO9:GCV9"/>
    <mergeCell ref="FSK9:FSR9"/>
    <mergeCell ref="FSS9:FSZ9"/>
    <mergeCell ref="FTA9:FTH9"/>
    <mergeCell ref="FTI9:FTP9"/>
    <mergeCell ref="FTQ9:FTX9"/>
    <mergeCell ref="FTY9:FUF9"/>
    <mergeCell ref="FUG9:FUN9"/>
    <mergeCell ref="FUO9:FUV9"/>
    <mergeCell ref="FUW9:FVD9"/>
    <mergeCell ref="FVE9:FVL9"/>
    <mergeCell ref="FVM9:FVT9"/>
    <mergeCell ref="FVU9:FWB9"/>
    <mergeCell ref="FWC9:FWJ9"/>
    <mergeCell ref="FWK9:FWR9"/>
    <mergeCell ref="FWS9:FWZ9"/>
    <mergeCell ref="FXA9:FXH9"/>
    <mergeCell ref="FXI9:FXP9"/>
    <mergeCell ref="FNE9:FNL9"/>
    <mergeCell ref="FNM9:FNT9"/>
    <mergeCell ref="FNU9:FOB9"/>
    <mergeCell ref="FOC9:FOJ9"/>
    <mergeCell ref="FOK9:FOR9"/>
    <mergeCell ref="FOS9:FOZ9"/>
    <mergeCell ref="FPA9:FPH9"/>
    <mergeCell ref="FPI9:FPP9"/>
    <mergeCell ref="FPQ9:FPX9"/>
    <mergeCell ref="FPY9:FQF9"/>
    <mergeCell ref="FQG9:FQN9"/>
    <mergeCell ref="FQO9:FQV9"/>
    <mergeCell ref="FQW9:FRD9"/>
    <mergeCell ref="FRE9:FRL9"/>
    <mergeCell ref="FRM9:FRT9"/>
    <mergeCell ref="FRU9:FSB9"/>
    <mergeCell ref="FSC9:FSJ9"/>
    <mergeCell ref="FHY9:FIF9"/>
    <mergeCell ref="FIG9:FIN9"/>
    <mergeCell ref="FIO9:FIV9"/>
    <mergeCell ref="FIW9:FJD9"/>
    <mergeCell ref="FJE9:FJL9"/>
    <mergeCell ref="FJM9:FJT9"/>
    <mergeCell ref="FJU9:FKB9"/>
    <mergeCell ref="FKC9:FKJ9"/>
    <mergeCell ref="FKK9:FKR9"/>
    <mergeCell ref="FKS9:FKZ9"/>
    <mergeCell ref="FLA9:FLH9"/>
    <mergeCell ref="FLI9:FLP9"/>
    <mergeCell ref="FLQ9:FLX9"/>
    <mergeCell ref="FLY9:FMF9"/>
    <mergeCell ref="FMG9:FMN9"/>
    <mergeCell ref="FMO9:FMV9"/>
    <mergeCell ref="FMW9:FND9"/>
    <mergeCell ref="FCS9:FCZ9"/>
    <mergeCell ref="FDA9:FDH9"/>
    <mergeCell ref="FDI9:FDP9"/>
    <mergeCell ref="FDQ9:FDX9"/>
    <mergeCell ref="FDY9:FEF9"/>
    <mergeCell ref="FEG9:FEN9"/>
    <mergeCell ref="FEO9:FEV9"/>
    <mergeCell ref="FEW9:FFD9"/>
    <mergeCell ref="FFE9:FFL9"/>
    <mergeCell ref="FFM9:FFT9"/>
    <mergeCell ref="FFU9:FGB9"/>
    <mergeCell ref="FGC9:FGJ9"/>
    <mergeCell ref="FGK9:FGR9"/>
    <mergeCell ref="FGS9:FGZ9"/>
    <mergeCell ref="FHA9:FHH9"/>
    <mergeCell ref="FHI9:FHP9"/>
    <mergeCell ref="FHQ9:FHX9"/>
    <mergeCell ref="EXM9:EXT9"/>
    <mergeCell ref="EXU9:EYB9"/>
    <mergeCell ref="EYC9:EYJ9"/>
    <mergeCell ref="EYK9:EYR9"/>
    <mergeCell ref="EYS9:EYZ9"/>
    <mergeCell ref="EZA9:EZH9"/>
    <mergeCell ref="EZI9:EZP9"/>
    <mergeCell ref="EZQ9:EZX9"/>
    <mergeCell ref="EZY9:FAF9"/>
    <mergeCell ref="FAG9:FAN9"/>
    <mergeCell ref="FAO9:FAV9"/>
    <mergeCell ref="FAW9:FBD9"/>
    <mergeCell ref="FBE9:FBL9"/>
    <mergeCell ref="FBM9:FBT9"/>
    <mergeCell ref="FBU9:FCB9"/>
    <mergeCell ref="FCC9:FCJ9"/>
    <mergeCell ref="FCK9:FCR9"/>
    <mergeCell ref="ESG9:ESN9"/>
    <mergeCell ref="ESO9:ESV9"/>
    <mergeCell ref="ESW9:ETD9"/>
    <mergeCell ref="ETE9:ETL9"/>
    <mergeCell ref="ETM9:ETT9"/>
    <mergeCell ref="ETU9:EUB9"/>
    <mergeCell ref="EUC9:EUJ9"/>
    <mergeCell ref="EUK9:EUR9"/>
    <mergeCell ref="EUS9:EUZ9"/>
    <mergeCell ref="EVA9:EVH9"/>
    <mergeCell ref="EVI9:EVP9"/>
    <mergeCell ref="EVQ9:EVX9"/>
    <mergeCell ref="EVY9:EWF9"/>
    <mergeCell ref="EWG9:EWN9"/>
    <mergeCell ref="EWO9:EWV9"/>
    <mergeCell ref="EWW9:EXD9"/>
    <mergeCell ref="EXE9:EXL9"/>
    <mergeCell ref="ENA9:ENH9"/>
    <mergeCell ref="ENI9:ENP9"/>
    <mergeCell ref="ENQ9:ENX9"/>
    <mergeCell ref="ENY9:EOF9"/>
    <mergeCell ref="EOG9:EON9"/>
    <mergeCell ref="EOO9:EOV9"/>
    <mergeCell ref="EOW9:EPD9"/>
    <mergeCell ref="EPE9:EPL9"/>
    <mergeCell ref="EPM9:EPT9"/>
    <mergeCell ref="EPU9:EQB9"/>
    <mergeCell ref="EQC9:EQJ9"/>
    <mergeCell ref="EQK9:EQR9"/>
    <mergeCell ref="EQS9:EQZ9"/>
    <mergeCell ref="ERA9:ERH9"/>
    <mergeCell ref="ERI9:ERP9"/>
    <mergeCell ref="ERQ9:ERX9"/>
    <mergeCell ref="ERY9:ESF9"/>
    <mergeCell ref="EHU9:EIB9"/>
    <mergeCell ref="EIC9:EIJ9"/>
    <mergeCell ref="EIK9:EIR9"/>
    <mergeCell ref="EIS9:EIZ9"/>
    <mergeCell ref="EJA9:EJH9"/>
    <mergeCell ref="EJI9:EJP9"/>
    <mergeCell ref="EJQ9:EJX9"/>
    <mergeCell ref="EJY9:EKF9"/>
    <mergeCell ref="EKG9:EKN9"/>
    <mergeCell ref="EKO9:EKV9"/>
    <mergeCell ref="EKW9:ELD9"/>
    <mergeCell ref="ELE9:ELL9"/>
    <mergeCell ref="ELM9:ELT9"/>
    <mergeCell ref="ELU9:EMB9"/>
    <mergeCell ref="EMC9:EMJ9"/>
    <mergeCell ref="EMK9:EMR9"/>
    <mergeCell ref="EMS9:EMZ9"/>
    <mergeCell ref="ECO9:ECV9"/>
    <mergeCell ref="ECW9:EDD9"/>
    <mergeCell ref="EDE9:EDL9"/>
    <mergeCell ref="EDM9:EDT9"/>
    <mergeCell ref="EDU9:EEB9"/>
    <mergeCell ref="EEC9:EEJ9"/>
    <mergeCell ref="EEK9:EER9"/>
    <mergeCell ref="EES9:EEZ9"/>
    <mergeCell ref="EFA9:EFH9"/>
    <mergeCell ref="EFI9:EFP9"/>
    <mergeCell ref="EFQ9:EFX9"/>
    <mergeCell ref="EFY9:EGF9"/>
    <mergeCell ref="EGG9:EGN9"/>
    <mergeCell ref="EGO9:EGV9"/>
    <mergeCell ref="EGW9:EHD9"/>
    <mergeCell ref="EHE9:EHL9"/>
    <mergeCell ref="EHM9:EHT9"/>
    <mergeCell ref="DXI9:DXP9"/>
    <mergeCell ref="DXQ9:DXX9"/>
    <mergeCell ref="DXY9:DYF9"/>
    <mergeCell ref="DYG9:DYN9"/>
    <mergeCell ref="DYO9:DYV9"/>
    <mergeCell ref="DYW9:DZD9"/>
    <mergeCell ref="DZE9:DZL9"/>
    <mergeCell ref="DZM9:DZT9"/>
    <mergeCell ref="DZU9:EAB9"/>
    <mergeCell ref="EAC9:EAJ9"/>
    <mergeCell ref="EAK9:EAR9"/>
    <mergeCell ref="EAS9:EAZ9"/>
    <mergeCell ref="EBA9:EBH9"/>
    <mergeCell ref="EBI9:EBP9"/>
    <mergeCell ref="EBQ9:EBX9"/>
    <mergeCell ref="EBY9:ECF9"/>
    <mergeCell ref="ECG9:ECN9"/>
    <mergeCell ref="DSC9:DSJ9"/>
    <mergeCell ref="DSK9:DSR9"/>
    <mergeCell ref="DSS9:DSZ9"/>
    <mergeCell ref="DTA9:DTH9"/>
    <mergeCell ref="DTI9:DTP9"/>
    <mergeCell ref="DTQ9:DTX9"/>
    <mergeCell ref="DTY9:DUF9"/>
    <mergeCell ref="DUG9:DUN9"/>
    <mergeCell ref="DUO9:DUV9"/>
    <mergeCell ref="DUW9:DVD9"/>
    <mergeCell ref="DVE9:DVL9"/>
    <mergeCell ref="DVM9:DVT9"/>
    <mergeCell ref="DVU9:DWB9"/>
    <mergeCell ref="DWC9:DWJ9"/>
    <mergeCell ref="DWK9:DWR9"/>
    <mergeCell ref="DWS9:DWZ9"/>
    <mergeCell ref="DXA9:DXH9"/>
    <mergeCell ref="DMW9:DND9"/>
    <mergeCell ref="DNE9:DNL9"/>
    <mergeCell ref="DNM9:DNT9"/>
    <mergeCell ref="DNU9:DOB9"/>
    <mergeCell ref="DOC9:DOJ9"/>
    <mergeCell ref="DOK9:DOR9"/>
    <mergeCell ref="DOS9:DOZ9"/>
    <mergeCell ref="DPA9:DPH9"/>
    <mergeCell ref="DPI9:DPP9"/>
    <mergeCell ref="DPQ9:DPX9"/>
    <mergeCell ref="DPY9:DQF9"/>
    <mergeCell ref="DQG9:DQN9"/>
    <mergeCell ref="DQO9:DQV9"/>
    <mergeCell ref="DQW9:DRD9"/>
    <mergeCell ref="DRE9:DRL9"/>
    <mergeCell ref="DRM9:DRT9"/>
    <mergeCell ref="DRU9:DSB9"/>
    <mergeCell ref="DHQ9:DHX9"/>
    <mergeCell ref="DHY9:DIF9"/>
    <mergeCell ref="DIG9:DIN9"/>
    <mergeCell ref="DIO9:DIV9"/>
    <mergeCell ref="DIW9:DJD9"/>
    <mergeCell ref="DJE9:DJL9"/>
    <mergeCell ref="DJM9:DJT9"/>
    <mergeCell ref="DJU9:DKB9"/>
    <mergeCell ref="DKC9:DKJ9"/>
    <mergeCell ref="DKK9:DKR9"/>
    <mergeCell ref="DKS9:DKZ9"/>
    <mergeCell ref="DLA9:DLH9"/>
    <mergeCell ref="DLI9:DLP9"/>
    <mergeCell ref="DLQ9:DLX9"/>
    <mergeCell ref="DLY9:DMF9"/>
    <mergeCell ref="DMG9:DMN9"/>
    <mergeCell ref="DMO9:DMV9"/>
    <mergeCell ref="DCK9:DCR9"/>
    <mergeCell ref="DCS9:DCZ9"/>
    <mergeCell ref="DDA9:DDH9"/>
    <mergeCell ref="DDI9:DDP9"/>
    <mergeCell ref="DDQ9:DDX9"/>
    <mergeCell ref="DDY9:DEF9"/>
    <mergeCell ref="DEG9:DEN9"/>
    <mergeCell ref="DEO9:DEV9"/>
    <mergeCell ref="DEW9:DFD9"/>
    <mergeCell ref="DFE9:DFL9"/>
    <mergeCell ref="DFM9:DFT9"/>
    <mergeCell ref="DFU9:DGB9"/>
    <mergeCell ref="DGC9:DGJ9"/>
    <mergeCell ref="DGK9:DGR9"/>
    <mergeCell ref="DGS9:DGZ9"/>
    <mergeCell ref="DHA9:DHH9"/>
    <mergeCell ref="DHI9:DHP9"/>
    <mergeCell ref="CXE9:CXL9"/>
    <mergeCell ref="CXM9:CXT9"/>
    <mergeCell ref="CXU9:CYB9"/>
    <mergeCell ref="CYC9:CYJ9"/>
    <mergeCell ref="CYK9:CYR9"/>
    <mergeCell ref="CYS9:CYZ9"/>
    <mergeCell ref="CZA9:CZH9"/>
    <mergeCell ref="CZI9:CZP9"/>
    <mergeCell ref="CZQ9:CZX9"/>
    <mergeCell ref="CZY9:DAF9"/>
    <mergeCell ref="DAG9:DAN9"/>
    <mergeCell ref="DAO9:DAV9"/>
    <mergeCell ref="DAW9:DBD9"/>
    <mergeCell ref="DBE9:DBL9"/>
    <mergeCell ref="DBM9:DBT9"/>
    <mergeCell ref="DBU9:DCB9"/>
    <mergeCell ref="DCC9:DCJ9"/>
    <mergeCell ref="CRY9:CSF9"/>
    <mergeCell ref="CSG9:CSN9"/>
    <mergeCell ref="CSO9:CSV9"/>
    <mergeCell ref="CSW9:CTD9"/>
    <mergeCell ref="CTE9:CTL9"/>
    <mergeCell ref="CTM9:CTT9"/>
    <mergeCell ref="CTU9:CUB9"/>
    <mergeCell ref="CUC9:CUJ9"/>
    <mergeCell ref="CUK9:CUR9"/>
    <mergeCell ref="CUS9:CUZ9"/>
    <mergeCell ref="CVA9:CVH9"/>
    <mergeCell ref="CVI9:CVP9"/>
    <mergeCell ref="CVQ9:CVX9"/>
    <mergeCell ref="CVY9:CWF9"/>
    <mergeCell ref="CWG9:CWN9"/>
    <mergeCell ref="CWO9:CWV9"/>
    <mergeCell ref="CWW9:CXD9"/>
    <mergeCell ref="CMS9:CMZ9"/>
    <mergeCell ref="CNA9:CNH9"/>
    <mergeCell ref="CNI9:CNP9"/>
    <mergeCell ref="CNQ9:CNX9"/>
    <mergeCell ref="CNY9:COF9"/>
    <mergeCell ref="COG9:CON9"/>
    <mergeCell ref="COO9:COV9"/>
    <mergeCell ref="COW9:CPD9"/>
    <mergeCell ref="CPE9:CPL9"/>
    <mergeCell ref="CPM9:CPT9"/>
    <mergeCell ref="CPU9:CQB9"/>
    <mergeCell ref="CQC9:CQJ9"/>
    <mergeCell ref="CQK9:CQR9"/>
    <mergeCell ref="CQS9:CQZ9"/>
    <mergeCell ref="CRA9:CRH9"/>
    <mergeCell ref="CRI9:CRP9"/>
    <mergeCell ref="CRQ9:CRX9"/>
    <mergeCell ref="CHM9:CHT9"/>
    <mergeCell ref="CHU9:CIB9"/>
    <mergeCell ref="CIC9:CIJ9"/>
    <mergeCell ref="CIK9:CIR9"/>
    <mergeCell ref="CIS9:CIZ9"/>
    <mergeCell ref="CJA9:CJH9"/>
    <mergeCell ref="CJI9:CJP9"/>
    <mergeCell ref="CJQ9:CJX9"/>
    <mergeCell ref="CJY9:CKF9"/>
    <mergeCell ref="CKG9:CKN9"/>
    <mergeCell ref="CKO9:CKV9"/>
    <mergeCell ref="CKW9:CLD9"/>
    <mergeCell ref="CLE9:CLL9"/>
    <mergeCell ref="CLM9:CLT9"/>
    <mergeCell ref="CLU9:CMB9"/>
    <mergeCell ref="CMC9:CMJ9"/>
    <mergeCell ref="CMK9:CMR9"/>
    <mergeCell ref="CCG9:CCN9"/>
    <mergeCell ref="CCO9:CCV9"/>
    <mergeCell ref="CCW9:CDD9"/>
    <mergeCell ref="CDE9:CDL9"/>
    <mergeCell ref="CDM9:CDT9"/>
    <mergeCell ref="CDU9:CEB9"/>
    <mergeCell ref="CEC9:CEJ9"/>
    <mergeCell ref="CEK9:CER9"/>
    <mergeCell ref="CES9:CEZ9"/>
    <mergeCell ref="CFA9:CFH9"/>
    <mergeCell ref="CFI9:CFP9"/>
    <mergeCell ref="CFQ9:CFX9"/>
    <mergeCell ref="CFY9:CGF9"/>
    <mergeCell ref="CGG9:CGN9"/>
    <mergeCell ref="CGO9:CGV9"/>
    <mergeCell ref="CGW9:CHD9"/>
    <mergeCell ref="CHE9:CHL9"/>
    <mergeCell ref="BXA9:BXH9"/>
    <mergeCell ref="BXI9:BXP9"/>
    <mergeCell ref="BXQ9:BXX9"/>
    <mergeCell ref="BXY9:BYF9"/>
    <mergeCell ref="BYG9:BYN9"/>
    <mergeCell ref="BYO9:BYV9"/>
    <mergeCell ref="BYW9:BZD9"/>
    <mergeCell ref="BZE9:BZL9"/>
    <mergeCell ref="BZM9:BZT9"/>
    <mergeCell ref="BZU9:CAB9"/>
    <mergeCell ref="CAC9:CAJ9"/>
    <mergeCell ref="CAK9:CAR9"/>
    <mergeCell ref="CAS9:CAZ9"/>
    <mergeCell ref="CBA9:CBH9"/>
    <mergeCell ref="CBI9:CBP9"/>
    <mergeCell ref="CBQ9:CBX9"/>
    <mergeCell ref="CBY9:CCF9"/>
    <mergeCell ref="BRU9:BSB9"/>
    <mergeCell ref="BSC9:BSJ9"/>
    <mergeCell ref="BSK9:BSR9"/>
    <mergeCell ref="BSS9:BSZ9"/>
    <mergeCell ref="BTA9:BTH9"/>
    <mergeCell ref="BTI9:BTP9"/>
    <mergeCell ref="BTQ9:BTX9"/>
    <mergeCell ref="BTY9:BUF9"/>
    <mergeCell ref="BUG9:BUN9"/>
    <mergeCell ref="BUO9:BUV9"/>
    <mergeCell ref="BUW9:BVD9"/>
    <mergeCell ref="BVE9:BVL9"/>
    <mergeCell ref="BVM9:BVT9"/>
    <mergeCell ref="BVU9:BWB9"/>
    <mergeCell ref="BWC9:BWJ9"/>
    <mergeCell ref="BWK9:BWR9"/>
    <mergeCell ref="BWS9:BWZ9"/>
    <mergeCell ref="BMO9:BMV9"/>
    <mergeCell ref="BMW9:BND9"/>
    <mergeCell ref="BNE9:BNL9"/>
    <mergeCell ref="BNM9:BNT9"/>
    <mergeCell ref="BNU9:BOB9"/>
    <mergeCell ref="BOC9:BOJ9"/>
    <mergeCell ref="BOK9:BOR9"/>
    <mergeCell ref="BOS9:BOZ9"/>
    <mergeCell ref="BPA9:BPH9"/>
    <mergeCell ref="BPI9:BPP9"/>
    <mergeCell ref="BPQ9:BPX9"/>
    <mergeCell ref="BPY9:BQF9"/>
    <mergeCell ref="BQG9:BQN9"/>
    <mergeCell ref="BQO9:BQV9"/>
    <mergeCell ref="BQW9:BRD9"/>
    <mergeCell ref="BRE9:BRL9"/>
    <mergeCell ref="BRM9:BRT9"/>
    <mergeCell ref="BHI9:BHP9"/>
    <mergeCell ref="BHQ9:BHX9"/>
    <mergeCell ref="BHY9:BIF9"/>
    <mergeCell ref="BIG9:BIN9"/>
    <mergeCell ref="BIO9:BIV9"/>
    <mergeCell ref="BIW9:BJD9"/>
    <mergeCell ref="BJE9:BJL9"/>
    <mergeCell ref="BJM9:BJT9"/>
    <mergeCell ref="BJU9:BKB9"/>
    <mergeCell ref="BKC9:BKJ9"/>
    <mergeCell ref="BKK9:BKR9"/>
    <mergeCell ref="BKS9:BKZ9"/>
    <mergeCell ref="BLA9:BLH9"/>
    <mergeCell ref="BLI9:BLP9"/>
    <mergeCell ref="BLQ9:BLX9"/>
    <mergeCell ref="BLY9:BMF9"/>
    <mergeCell ref="BMG9:BMN9"/>
    <mergeCell ref="BCC9:BCJ9"/>
    <mergeCell ref="BCK9:BCR9"/>
    <mergeCell ref="BCS9:BCZ9"/>
    <mergeCell ref="BDA9:BDH9"/>
    <mergeCell ref="BDI9:BDP9"/>
    <mergeCell ref="BDQ9:BDX9"/>
    <mergeCell ref="BDY9:BEF9"/>
    <mergeCell ref="BEG9:BEN9"/>
    <mergeCell ref="BEO9:BEV9"/>
    <mergeCell ref="BEW9:BFD9"/>
    <mergeCell ref="BFE9:BFL9"/>
    <mergeCell ref="BFM9:BFT9"/>
    <mergeCell ref="BFU9:BGB9"/>
    <mergeCell ref="BGC9:BGJ9"/>
    <mergeCell ref="BGK9:BGR9"/>
    <mergeCell ref="BGS9:BGZ9"/>
    <mergeCell ref="BHA9:BHH9"/>
    <mergeCell ref="AWW9:AXD9"/>
    <mergeCell ref="AXE9:AXL9"/>
    <mergeCell ref="AXM9:AXT9"/>
    <mergeCell ref="AXU9:AYB9"/>
    <mergeCell ref="AYC9:AYJ9"/>
    <mergeCell ref="AYK9:AYR9"/>
    <mergeCell ref="AYS9:AYZ9"/>
    <mergeCell ref="AZA9:AZH9"/>
    <mergeCell ref="AZI9:AZP9"/>
    <mergeCell ref="AZQ9:AZX9"/>
    <mergeCell ref="AZY9:BAF9"/>
    <mergeCell ref="BAG9:BAN9"/>
    <mergeCell ref="BAO9:BAV9"/>
    <mergeCell ref="BAW9:BBD9"/>
    <mergeCell ref="BBE9:BBL9"/>
    <mergeCell ref="BBM9:BBT9"/>
    <mergeCell ref="BBU9:BCB9"/>
    <mergeCell ref="ARQ9:ARX9"/>
    <mergeCell ref="ARY9:ASF9"/>
    <mergeCell ref="ASG9:ASN9"/>
    <mergeCell ref="ASO9:ASV9"/>
    <mergeCell ref="ASW9:ATD9"/>
    <mergeCell ref="ATE9:ATL9"/>
    <mergeCell ref="ATM9:ATT9"/>
    <mergeCell ref="ATU9:AUB9"/>
    <mergeCell ref="AUC9:AUJ9"/>
    <mergeCell ref="AUK9:AUR9"/>
    <mergeCell ref="AUS9:AUZ9"/>
    <mergeCell ref="AVA9:AVH9"/>
    <mergeCell ref="AVI9:AVP9"/>
    <mergeCell ref="AVQ9:AVX9"/>
    <mergeCell ref="AVY9:AWF9"/>
    <mergeCell ref="AWG9:AWN9"/>
    <mergeCell ref="AWO9:AWV9"/>
    <mergeCell ref="AMK9:AMR9"/>
    <mergeCell ref="AMS9:AMZ9"/>
    <mergeCell ref="ANA9:ANH9"/>
    <mergeCell ref="ANI9:ANP9"/>
    <mergeCell ref="ANQ9:ANX9"/>
    <mergeCell ref="ANY9:AOF9"/>
    <mergeCell ref="AOG9:AON9"/>
    <mergeCell ref="AOO9:AOV9"/>
    <mergeCell ref="AOW9:APD9"/>
    <mergeCell ref="APE9:APL9"/>
    <mergeCell ref="APM9:APT9"/>
    <mergeCell ref="APU9:AQB9"/>
    <mergeCell ref="AQC9:AQJ9"/>
    <mergeCell ref="AQK9:AQR9"/>
    <mergeCell ref="AQS9:AQZ9"/>
    <mergeCell ref="ARA9:ARH9"/>
    <mergeCell ref="ARI9:ARP9"/>
    <mergeCell ref="AHE9:AHL9"/>
    <mergeCell ref="AHM9:AHT9"/>
    <mergeCell ref="AHU9:AIB9"/>
    <mergeCell ref="AIC9:AIJ9"/>
    <mergeCell ref="AIK9:AIR9"/>
    <mergeCell ref="AIS9:AIZ9"/>
    <mergeCell ref="AJA9:AJH9"/>
    <mergeCell ref="AJI9:AJP9"/>
    <mergeCell ref="AJQ9:AJX9"/>
    <mergeCell ref="AJY9:AKF9"/>
    <mergeCell ref="AKG9:AKN9"/>
    <mergeCell ref="AKO9:AKV9"/>
    <mergeCell ref="AKW9:ALD9"/>
    <mergeCell ref="ALE9:ALL9"/>
    <mergeCell ref="ALM9:ALT9"/>
    <mergeCell ref="ALU9:AMB9"/>
    <mergeCell ref="AMC9:AMJ9"/>
    <mergeCell ref="ABY9:ACF9"/>
    <mergeCell ref="ACG9:ACN9"/>
    <mergeCell ref="ACO9:ACV9"/>
    <mergeCell ref="ACW9:ADD9"/>
    <mergeCell ref="ADE9:ADL9"/>
    <mergeCell ref="ADM9:ADT9"/>
    <mergeCell ref="ADU9:AEB9"/>
    <mergeCell ref="AEC9:AEJ9"/>
    <mergeCell ref="AEK9:AER9"/>
    <mergeCell ref="AES9:AEZ9"/>
    <mergeCell ref="AFA9:AFH9"/>
    <mergeCell ref="AFI9:AFP9"/>
    <mergeCell ref="AFQ9:AFX9"/>
    <mergeCell ref="AFY9:AGF9"/>
    <mergeCell ref="AGG9:AGN9"/>
    <mergeCell ref="AGO9:AGV9"/>
    <mergeCell ref="AGW9:AHD9"/>
    <mergeCell ref="WS9:WZ9"/>
    <mergeCell ref="XA9:XH9"/>
    <mergeCell ref="XI9:XP9"/>
    <mergeCell ref="XQ9:XX9"/>
    <mergeCell ref="XY9:YF9"/>
    <mergeCell ref="YG9:YN9"/>
    <mergeCell ref="YO9:YV9"/>
    <mergeCell ref="YW9:ZD9"/>
    <mergeCell ref="ZE9:ZL9"/>
    <mergeCell ref="ZM9:ZT9"/>
    <mergeCell ref="ZU9:AAB9"/>
    <mergeCell ref="AAC9:AAJ9"/>
    <mergeCell ref="AAK9:AAR9"/>
    <mergeCell ref="AAS9:AAZ9"/>
    <mergeCell ref="ABA9:ABH9"/>
    <mergeCell ref="ABI9:ABP9"/>
    <mergeCell ref="ABQ9:ABX9"/>
    <mergeCell ref="RM9:RT9"/>
    <mergeCell ref="RU9:SB9"/>
    <mergeCell ref="SC9:SJ9"/>
    <mergeCell ref="SK9:SR9"/>
    <mergeCell ref="SS9:SZ9"/>
    <mergeCell ref="TA9:TH9"/>
    <mergeCell ref="TI9:TP9"/>
    <mergeCell ref="TQ9:TX9"/>
    <mergeCell ref="TY9:UF9"/>
    <mergeCell ref="UG9:UN9"/>
    <mergeCell ref="UO9:UV9"/>
    <mergeCell ref="UW9:VD9"/>
    <mergeCell ref="VE9:VL9"/>
    <mergeCell ref="VM9:VT9"/>
    <mergeCell ref="VU9:WB9"/>
    <mergeCell ref="WC9:WJ9"/>
    <mergeCell ref="WK9:WR9"/>
    <mergeCell ref="MG9:MN9"/>
    <mergeCell ref="MO9:MV9"/>
    <mergeCell ref="MW9:ND9"/>
    <mergeCell ref="NE9:NL9"/>
    <mergeCell ref="NM9:NT9"/>
    <mergeCell ref="NU9:OB9"/>
    <mergeCell ref="OC9:OJ9"/>
    <mergeCell ref="OK9:OR9"/>
    <mergeCell ref="OS9:OZ9"/>
    <mergeCell ref="PA9:PH9"/>
    <mergeCell ref="PI9:PP9"/>
    <mergeCell ref="PQ9:PX9"/>
    <mergeCell ref="PY9:QF9"/>
    <mergeCell ref="QG9:QN9"/>
    <mergeCell ref="QO9:QV9"/>
    <mergeCell ref="QW9:RD9"/>
    <mergeCell ref="RE9:RL9"/>
    <mergeCell ref="HA9:HH9"/>
    <mergeCell ref="HI9:HP9"/>
    <mergeCell ref="HQ9:HX9"/>
    <mergeCell ref="HY9:IF9"/>
    <mergeCell ref="IG9:IN9"/>
    <mergeCell ref="IO9:IV9"/>
    <mergeCell ref="IW9:JD9"/>
    <mergeCell ref="JE9:JL9"/>
    <mergeCell ref="JM9:JT9"/>
    <mergeCell ref="JU9:KB9"/>
    <mergeCell ref="KC9:KJ9"/>
    <mergeCell ref="KK9:KR9"/>
    <mergeCell ref="KS9:KZ9"/>
    <mergeCell ref="LA9:LH9"/>
    <mergeCell ref="LI9:LP9"/>
    <mergeCell ref="LQ9:LX9"/>
    <mergeCell ref="LY9:MF9"/>
    <mergeCell ref="XDA8:XDH8"/>
    <mergeCell ref="XDI8:XDP8"/>
    <mergeCell ref="XDQ8:XDX8"/>
    <mergeCell ref="XDY8:XEF8"/>
    <mergeCell ref="XEG8:XEN8"/>
    <mergeCell ref="XEO8:XEV8"/>
    <mergeCell ref="XEW8:XFD8"/>
    <mergeCell ref="I9:P9"/>
    <mergeCell ref="Q9:X9"/>
    <mergeCell ref="Y9:AF9"/>
    <mergeCell ref="AG9:AN9"/>
    <mergeCell ref="AO9:AV9"/>
    <mergeCell ref="AW9:BD9"/>
    <mergeCell ref="BE9:BL9"/>
    <mergeCell ref="BM9:BT9"/>
    <mergeCell ref="BU9:CB9"/>
    <mergeCell ref="CC9:CJ9"/>
    <mergeCell ref="CK9:CR9"/>
    <mergeCell ref="CS9:CZ9"/>
    <mergeCell ref="DA9:DH9"/>
    <mergeCell ref="DI9:DP9"/>
    <mergeCell ref="DQ9:DX9"/>
    <mergeCell ref="DY9:EF9"/>
    <mergeCell ref="EG9:EN9"/>
    <mergeCell ref="EO9:EV9"/>
    <mergeCell ref="EW9:FD9"/>
    <mergeCell ref="FE9:FL9"/>
    <mergeCell ref="FM9:FT9"/>
    <mergeCell ref="FU9:GB9"/>
    <mergeCell ref="GC9:GJ9"/>
    <mergeCell ref="GK9:GR9"/>
    <mergeCell ref="GS9:GZ9"/>
    <mergeCell ref="WXU8:WYB8"/>
    <mergeCell ref="WYC8:WYJ8"/>
    <mergeCell ref="WYK8:WYR8"/>
    <mergeCell ref="WYS8:WYZ8"/>
    <mergeCell ref="WZA8:WZH8"/>
    <mergeCell ref="WZI8:WZP8"/>
    <mergeCell ref="WZQ8:WZX8"/>
    <mergeCell ref="WZY8:XAF8"/>
    <mergeCell ref="XAG8:XAN8"/>
    <mergeCell ref="XAO8:XAV8"/>
    <mergeCell ref="XAW8:XBD8"/>
    <mergeCell ref="XBE8:XBL8"/>
    <mergeCell ref="XBM8:XBT8"/>
    <mergeCell ref="XBU8:XCB8"/>
    <mergeCell ref="XCC8:XCJ8"/>
    <mergeCell ref="XCK8:XCR8"/>
    <mergeCell ref="XCS8:XCZ8"/>
    <mergeCell ref="WSO8:WSV8"/>
    <mergeCell ref="WSW8:WTD8"/>
    <mergeCell ref="WTE8:WTL8"/>
    <mergeCell ref="WTM8:WTT8"/>
    <mergeCell ref="WTU8:WUB8"/>
    <mergeCell ref="WUC8:WUJ8"/>
    <mergeCell ref="WUK8:WUR8"/>
    <mergeCell ref="WUS8:WUZ8"/>
    <mergeCell ref="WVA8:WVH8"/>
    <mergeCell ref="WVI8:WVP8"/>
    <mergeCell ref="WVQ8:WVX8"/>
    <mergeCell ref="WVY8:WWF8"/>
    <mergeCell ref="WWG8:WWN8"/>
    <mergeCell ref="WWO8:WWV8"/>
    <mergeCell ref="WWW8:WXD8"/>
    <mergeCell ref="WXE8:WXL8"/>
    <mergeCell ref="WXM8:WXT8"/>
    <mergeCell ref="WNI8:WNP8"/>
    <mergeCell ref="WNQ8:WNX8"/>
    <mergeCell ref="WNY8:WOF8"/>
    <mergeCell ref="WOG8:WON8"/>
    <mergeCell ref="WOO8:WOV8"/>
    <mergeCell ref="WOW8:WPD8"/>
    <mergeCell ref="WPE8:WPL8"/>
    <mergeCell ref="WPM8:WPT8"/>
    <mergeCell ref="WPU8:WQB8"/>
    <mergeCell ref="WQC8:WQJ8"/>
    <mergeCell ref="WQK8:WQR8"/>
    <mergeCell ref="WQS8:WQZ8"/>
    <mergeCell ref="WRA8:WRH8"/>
    <mergeCell ref="WRI8:WRP8"/>
    <mergeCell ref="WRQ8:WRX8"/>
    <mergeCell ref="WRY8:WSF8"/>
    <mergeCell ref="WSG8:WSN8"/>
    <mergeCell ref="WIC8:WIJ8"/>
    <mergeCell ref="WIK8:WIR8"/>
    <mergeCell ref="WIS8:WIZ8"/>
    <mergeCell ref="WJA8:WJH8"/>
    <mergeCell ref="WJI8:WJP8"/>
    <mergeCell ref="WJQ8:WJX8"/>
    <mergeCell ref="WJY8:WKF8"/>
    <mergeCell ref="WKG8:WKN8"/>
    <mergeCell ref="WKO8:WKV8"/>
    <mergeCell ref="WKW8:WLD8"/>
    <mergeCell ref="WLE8:WLL8"/>
    <mergeCell ref="WLM8:WLT8"/>
    <mergeCell ref="WLU8:WMB8"/>
    <mergeCell ref="WMC8:WMJ8"/>
    <mergeCell ref="WMK8:WMR8"/>
    <mergeCell ref="WMS8:WMZ8"/>
    <mergeCell ref="WNA8:WNH8"/>
    <mergeCell ref="WCW8:WDD8"/>
    <mergeCell ref="WDE8:WDL8"/>
    <mergeCell ref="WDM8:WDT8"/>
    <mergeCell ref="WDU8:WEB8"/>
    <mergeCell ref="WEC8:WEJ8"/>
    <mergeCell ref="WEK8:WER8"/>
    <mergeCell ref="WES8:WEZ8"/>
    <mergeCell ref="WFA8:WFH8"/>
    <mergeCell ref="WFI8:WFP8"/>
    <mergeCell ref="WFQ8:WFX8"/>
    <mergeCell ref="WFY8:WGF8"/>
    <mergeCell ref="WGG8:WGN8"/>
    <mergeCell ref="WGO8:WGV8"/>
    <mergeCell ref="WGW8:WHD8"/>
    <mergeCell ref="WHE8:WHL8"/>
    <mergeCell ref="WHM8:WHT8"/>
    <mergeCell ref="WHU8:WIB8"/>
    <mergeCell ref="VXQ8:VXX8"/>
    <mergeCell ref="VXY8:VYF8"/>
    <mergeCell ref="VYG8:VYN8"/>
    <mergeCell ref="VYO8:VYV8"/>
    <mergeCell ref="VYW8:VZD8"/>
    <mergeCell ref="VZE8:VZL8"/>
    <mergeCell ref="VZM8:VZT8"/>
    <mergeCell ref="VZU8:WAB8"/>
    <mergeCell ref="WAC8:WAJ8"/>
    <mergeCell ref="WAK8:WAR8"/>
    <mergeCell ref="WAS8:WAZ8"/>
    <mergeCell ref="WBA8:WBH8"/>
    <mergeCell ref="WBI8:WBP8"/>
    <mergeCell ref="WBQ8:WBX8"/>
    <mergeCell ref="WBY8:WCF8"/>
    <mergeCell ref="WCG8:WCN8"/>
    <mergeCell ref="WCO8:WCV8"/>
    <mergeCell ref="VSK8:VSR8"/>
    <mergeCell ref="VSS8:VSZ8"/>
    <mergeCell ref="VTA8:VTH8"/>
    <mergeCell ref="VTI8:VTP8"/>
    <mergeCell ref="VTQ8:VTX8"/>
    <mergeCell ref="VTY8:VUF8"/>
    <mergeCell ref="VUG8:VUN8"/>
    <mergeCell ref="VUO8:VUV8"/>
    <mergeCell ref="VUW8:VVD8"/>
    <mergeCell ref="VVE8:VVL8"/>
    <mergeCell ref="VVM8:VVT8"/>
    <mergeCell ref="VVU8:VWB8"/>
    <mergeCell ref="VWC8:VWJ8"/>
    <mergeCell ref="VWK8:VWR8"/>
    <mergeCell ref="VWS8:VWZ8"/>
    <mergeCell ref="VXA8:VXH8"/>
    <mergeCell ref="VXI8:VXP8"/>
    <mergeCell ref="VNE8:VNL8"/>
    <mergeCell ref="VNM8:VNT8"/>
    <mergeCell ref="VNU8:VOB8"/>
    <mergeCell ref="VOC8:VOJ8"/>
    <mergeCell ref="VOK8:VOR8"/>
    <mergeCell ref="VOS8:VOZ8"/>
    <mergeCell ref="VPA8:VPH8"/>
    <mergeCell ref="VPI8:VPP8"/>
    <mergeCell ref="VPQ8:VPX8"/>
    <mergeCell ref="VPY8:VQF8"/>
    <mergeCell ref="VQG8:VQN8"/>
    <mergeCell ref="VQO8:VQV8"/>
    <mergeCell ref="VQW8:VRD8"/>
    <mergeCell ref="VRE8:VRL8"/>
    <mergeCell ref="VRM8:VRT8"/>
    <mergeCell ref="VRU8:VSB8"/>
    <mergeCell ref="VSC8:VSJ8"/>
    <mergeCell ref="VHY8:VIF8"/>
    <mergeCell ref="VIG8:VIN8"/>
    <mergeCell ref="VIO8:VIV8"/>
    <mergeCell ref="VIW8:VJD8"/>
    <mergeCell ref="VJE8:VJL8"/>
    <mergeCell ref="VJM8:VJT8"/>
    <mergeCell ref="VJU8:VKB8"/>
    <mergeCell ref="VKC8:VKJ8"/>
    <mergeCell ref="VKK8:VKR8"/>
    <mergeCell ref="VKS8:VKZ8"/>
    <mergeCell ref="VLA8:VLH8"/>
    <mergeCell ref="VLI8:VLP8"/>
    <mergeCell ref="VLQ8:VLX8"/>
    <mergeCell ref="VLY8:VMF8"/>
    <mergeCell ref="VMG8:VMN8"/>
    <mergeCell ref="VMO8:VMV8"/>
    <mergeCell ref="VMW8:VND8"/>
    <mergeCell ref="VCS8:VCZ8"/>
    <mergeCell ref="VDA8:VDH8"/>
    <mergeCell ref="VDI8:VDP8"/>
    <mergeCell ref="VDQ8:VDX8"/>
    <mergeCell ref="VDY8:VEF8"/>
    <mergeCell ref="VEG8:VEN8"/>
    <mergeCell ref="VEO8:VEV8"/>
    <mergeCell ref="VEW8:VFD8"/>
    <mergeCell ref="VFE8:VFL8"/>
    <mergeCell ref="VFM8:VFT8"/>
    <mergeCell ref="VFU8:VGB8"/>
    <mergeCell ref="VGC8:VGJ8"/>
    <mergeCell ref="VGK8:VGR8"/>
    <mergeCell ref="VGS8:VGZ8"/>
    <mergeCell ref="VHA8:VHH8"/>
    <mergeCell ref="VHI8:VHP8"/>
    <mergeCell ref="VHQ8:VHX8"/>
    <mergeCell ref="UXM8:UXT8"/>
    <mergeCell ref="UXU8:UYB8"/>
    <mergeCell ref="UYC8:UYJ8"/>
    <mergeCell ref="UYK8:UYR8"/>
    <mergeCell ref="UYS8:UYZ8"/>
    <mergeCell ref="UZA8:UZH8"/>
    <mergeCell ref="UZI8:UZP8"/>
    <mergeCell ref="UZQ8:UZX8"/>
    <mergeCell ref="UZY8:VAF8"/>
    <mergeCell ref="VAG8:VAN8"/>
    <mergeCell ref="VAO8:VAV8"/>
    <mergeCell ref="VAW8:VBD8"/>
    <mergeCell ref="VBE8:VBL8"/>
    <mergeCell ref="VBM8:VBT8"/>
    <mergeCell ref="VBU8:VCB8"/>
    <mergeCell ref="VCC8:VCJ8"/>
    <mergeCell ref="VCK8:VCR8"/>
    <mergeCell ref="USG8:USN8"/>
    <mergeCell ref="USO8:USV8"/>
    <mergeCell ref="USW8:UTD8"/>
    <mergeCell ref="UTE8:UTL8"/>
    <mergeCell ref="UTM8:UTT8"/>
    <mergeCell ref="UTU8:UUB8"/>
    <mergeCell ref="UUC8:UUJ8"/>
    <mergeCell ref="UUK8:UUR8"/>
    <mergeCell ref="UUS8:UUZ8"/>
    <mergeCell ref="UVA8:UVH8"/>
    <mergeCell ref="UVI8:UVP8"/>
    <mergeCell ref="UVQ8:UVX8"/>
    <mergeCell ref="UVY8:UWF8"/>
    <mergeCell ref="UWG8:UWN8"/>
    <mergeCell ref="UWO8:UWV8"/>
    <mergeCell ref="UWW8:UXD8"/>
    <mergeCell ref="UXE8:UXL8"/>
    <mergeCell ref="UNA8:UNH8"/>
    <mergeCell ref="UNI8:UNP8"/>
    <mergeCell ref="UNQ8:UNX8"/>
    <mergeCell ref="UNY8:UOF8"/>
    <mergeCell ref="UOG8:UON8"/>
    <mergeCell ref="UOO8:UOV8"/>
    <mergeCell ref="UOW8:UPD8"/>
    <mergeCell ref="UPE8:UPL8"/>
    <mergeCell ref="UPM8:UPT8"/>
    <mergeCell ref="UPU8:UQB8"/>
    <mergeCell ref="UQC8:UQJ8"/>
    <mergeCell ref="UQK8:UQR8"/>
    <mergeCell ref="UQS8:UQZ8"/>
    <mergeCell ref="URA8:URH8"/>
    <mergeCell ref="URI8:URP8"/>
    <mergeCell ref="URQ8:URX8"/>
    <mergeCell ref="URY8:USF8"/>
    <mergeCell ref="UHU8:UIB8"/>
    <mergeCell ref="UIC8:UIJ8"/>
    <mergeCell ref="UIK8:UIR8"/>
    <mergeCell ref="UIS8:UIZ8"/>
    <mergeCell ref="UJA8:UJH8"/>
    <mergeCell ref="UJI8:UJP8"/>
    <mergeCell ref="UJQ8:UJX8"/>
    <mergeCell ref="UJY8:UKF8"/>
    <mergeCell ref="UKG8:UKN8"/>
    <mergeCell ref="UKO8:UKV8"/>
    <mergeCell ref="UKW8:ULD8"/>
    <mergeCell ref="ULE8:ULL8"/>
    <mergeCell ref="ULM8:ULT8"/>
    <mergeCell ref="ULU8:UMB8"/>
    <mergeCell ref="UMC8:UMJ8"/>
    <mergeCell ref="UMK8:UMR8"/>
    <mergeCell ref="UMS8:UMZ8"/>
    <mergeCell ref="UCO8:UCV8"/>
    <mergeCell ref="UCW8:UDD8"/>
    <mergeCell ref="UDE8:UDL8"/>
    <mergeCell ref="UDM8:UDT8"/>
    <mergeCell ref="UDU8:UEB8"/>
    <mergeCell ref="UEC8:UEJ8"/>
    <mergeCell ref="UEK8:UER8"/>
    <mergeCell ref="UES8:UEZ8"/>
    <mergeCell ref="UFA8:UFH8"/>
    <mergeCell ref="UFI8:UFP8"/>
    <mergeCell ref="UFQ8:UFX8"/>
    <mergeCell ref="UFY8:UGF8"/>
    <mergeCell ref="UGG8:UGN8"/>
    <mergeCell ref="UGO8:UGV8"/>
    <mergeCell ref="UGW8:UHD8"/>
    <mergeCell ref="UHE8:UHL8"/>
    <mergeCell ref="UHM8:UHT8"/>
    <mergeCell ref="TXI8:TXP8"/>
    <mergeCell ref="TXQ8:TXX8"/>
    <mergeCell ref="TXY8:TYF8"/>
    <mergeCell ref="TYG8:TYN8"/>
    <mergeCell ref="TYO8:TYV8"/>
    <mergeCell ref="TYW8:TZD8"/>
    <mergeCell ref="TZE8:TZL8"/>
    <mergeCell ref="TZM8:TZT8"/>
    <mergeCell ref="TZU8:UAB8"/>
    <mergeCell ref="UAC8:UAJ8"/>
    <mergeCell ref="UAK8:UAR8"/>
    <mergeCell ref="UAS8:UAZ8"/>
    <mergeCell ref="UBA8:UBH8"/>
    <mergeCell ref="UBI8:UBP8"/>
    <mergeCell ref="UBQ8:UBX8"/>
    <mergeCell ref="UBY8:UCF8"/>
    <mergeCell ref="UCG8:UCN8"/>
    <mergeCell ref="TSC8:TSJ8"/>
    <mergeCell ref="TSK8:TSR8"/>
    <mergeCell ref="TSS8:TSZ8"/>
    <mergeCell ref="TTA8:TTH8"/>
    <mergeCell ref="TTI8:TTP8"/>
    <mergeCell ref="TTQ8:TTX8"/>
    <mergeCell ref="TTY8:TUF8"/>
    <mergeCell ref="TUG8:TUN8"/>
    <mergeCell ref="TUO8:TUV8"/>
    <mergeCell ref="TUW8:TVD8"/>
    <mergeCell ref="TVE8:TVL8"/>
    <mergeCell ref="TVM8:TVT8"/>
    <mergeCell ref="TVU8:TWB8"/>
    <mergeCell ref="TWC8:TWJ8"/>
    <mergeCell ref="TWK8:TWR8"/>
    <mergeCell ref="TWS8:TWZ8"/>
    <mergeCell ref="TXA8:TXH8"/>
    <mergeCell ref="TMW8:TND8"/>
    <mergeCell ref="TNE8:TNL8"/>
    <mergeCell ref="TNM8:TNT8"/>
    <mergeCell ref="TNU8:TOB8"/>
    <mergeCell ref="TOC8:TOJ8"/>
    <mergeCell ref="TOK8:TOR8"/>
    <mergeCell ref="TOS8:TOZ8"/>
    <mergeCell ref="TPA8:TPH8"/>
    <mergeCell ref="TPI8:TPP8"/>
    <mergeCell ref="TPQ8:TPX8"/>
    <mergeCell ref="TPY8:TQF8"/>
    <mergeCell ref="TQG8:TQN8"/>
    <mergeCell ref="TQO8:TQV8"/>
    <mergeCell ref="TQW8:TRD8"/>
    <mergeCell ref="TRE8:TRL8"/>
    <mergeCell ref="TRM8:TRT8"/>
    <mergeCell ref="TRU8:TSB8"/>
    <mergeCell ref="THQ8:THX8"/>
    <mergeCell ref="THY8:TIF8"/>
    <mergeCell ref="TIG8:TIN8"/>
    <mergeCell ref="TIO8:TIV8"/>
    <mergeCell ref="TIW8:TJD8"/>
    <mergeCell ref="TJE8:TJL8"/>
    <mergeCell ref="TJM8:TJT8"/>
    <mergeCell ref="TJU8:TKB8"/>
    <mergeCell ref="TKC8:TKJ8"/>
    <mergeCell ref="TKK8:TKR8"/>
    <mergeCell ref="TKS8:TKZ8"/>
    <mergeCell ref="TLA8:TLH8"/>
    <mergeCell ref="TLI8:TLP8"/>
    <mergeCell ref="TLQ8:TLX8"/>
    <mergeCell ref="TLY8:TMF8"/>
    <mergeCell ref="TMG8:TMN8"/>
    <mergeCell ref="TMO8:TMV8"/>
    <mergeCell ref="TCK8:TCR8"/>
    <mergeCell ref="TCS8:TCZ8"/>
    <mergeCell ref="TDA8:TDH8"/>
    <mergeCell ref="TDI8:TDP8"/>
    <mergeCell ref="TDQ8:TDX8"/>
    <mergeCell ref="TDY8:TEF8"/>
    <mergeCell ref="TEG8:TEN8"/>
    <mergeCell ref="TEO8:TEV8"/>
    <mergeCell ref="TEW8:TFD8"/>
    <mergeCell ref="TFE8:TFL8"/>
    <mergeCell ref="TFM8:TFT8"/>
    <mergeCell ref="TFU8:TGB8"/>
    <mergeCell ref="TGC8:TGJ8"/>
    <mergeCell ref="TGK8:TGR8"/>
    <mergeCell ref="TGS8:TGZ8"/>
    <mergeCell ref="THA8:THH8"/>
    <mergeCell ref="THI8:THP8"/>
    <mergeCell ref="SXE8:SXL8"/>
    <mergeCell ref="SXM8:SXT8"/>
    <mergeCell ref="SXU8:SYB8"/>
    <mergeCell ref="SYC8:SYJ8"/>
    <mergeCell ref="SYK8:SYR8"/>
    <mergeCell ref="SYS8:SYZ8"/>
    <mergeCell ref="SZA8:SZH8"/>
    <mergeCell ref="SZI8:SZP8"/>
    <mergeCell ref="SZQ8:SZX8"/>
    <mergeCell ref="SZY8:TAF8"/>
    <mergeCell ref="TAG8:TAN8"/>
    <mergeCell ref="TAO8:TAV8"/>
    <mergeCell ref="TAW8:TBD8"/>
    <mergeCell ref="TBE8:TBL8"/>
    <mergeCell ref="TBM8:TBT8"/>
    <mergeCell ref="TBU8:TCB8"/>
    <mergeCell ref="TCC8:TCJ8"/>
    <mergeCell ref="SRY8:SSF8"/>
    <mergeCell ref="SSG8:SSN8"/>
    <mergeCell ref="SSO8:SSV8"/>
    <mergeCell ref="SSW8:STD8"/>
    <mergeCell ref="STE8:STL8"/>
    <mergeCell ref="STM8:STT8"/>
    <mergeCell ref="STU8:SUB8"/>
    <mergeCell ref="SUC8:SUJ8"/>
    <mergeCell ref="SUK8:SUR8"/>
    <mergeCell ref="SUS8:SUZ8"/>
    <mergeCell ref="SVA8:SVH8"/>
    <mergeCell ref="SVI8:SVP8"/>
    <mergeCell ref="SVQ8:SVX8"/>
    <mergeCell ref="SVY8:SWF8"/>
    <mergeCell ref="SWG8:SWN8"/>
    <mergeCell ref="SWO8:SWV8"/>
    <mergeCell ref="SWW8:SXD8"/>
    <mergeCell ref="SMS8:SMZ8"/>
    <mergeCell ref="SNA8:SNH8"/>
    <mergeCell ref="SNI8:SNP8"/>
    <mergeCell ref="SNQ8:SNX8"/>
    <mergeCell ref="SNY8:SOF8"/>
    <mergeCell ref="SOG8:SON8"/>
    <mergeCell ref="SOO8:SOV8"/>
    <mergeCell ref="SOW8:SPD8"/>
    <mergeCell ref="SPE8:SPL8"/>
    <mergeCell ref="SPM8:SPT8"/>
    <mergeCell ref="SPU8:SQB8"/>
    <mergeCell ref="SQC8:SQJ8"/>
    <mergeCell ref="SQK8:SQR8"/>
    <mergeCell ref="SQS8:SQZ8"/>
    <mergeCell ref="SRA8:SRH8"/>
    <mergeCell ref="SRI8:SRP8"/>
    <mergeCell ref="SRQ8:SRX8"/>
    <mergeCell ref="SHM8:SHT8"/>
    <mergeCell ref="SHU8:SIB8"/>
    <mergeCell ref="SIC8:SIJ8"/>
    <mergeCell ref="SIK8:SIR8"/>
    <mergeCell ref="SIS8:SIZ8"/>
    <mergeCell ref="SJA8:SJH8"/>
    <mergeCell ref="SJI8:SJP8"/>
    <mergeCell ref="SJQ8:SJX8"/>
    <mergeCell ref="SJY8:SKF8"/>
    <mergeCell ref="SKG8:SKN8"/>
    <mergeCell ref="SKO8:SKV8"/>
    <mergeCell ref="SKW8:SLD8"/>
    <mergeCell ref="SLE8:SLL8"/>
    <mergeCell ref="SLM8:SLT8"/>
    <mergeCell ref="SLU8:SMB8"/>
    <mergeCell ref="SMC8:SMJ8"/>
    <mergeCell ref="SMK8:SMR8"/>
    <mergeCell ref="SCG8:SCN8"/>
    <mergeCell ref="SCO8:SCV8"/>
    <mergeCell ref="SCW8:SDD8"/>
    <mergeCell ref="SDE8:SDL8"/>
    <mergeCell ref="SDM8:SDT8"/>
    <mergeCell ref="SDU8:SEB8"/>
    <mergeCell ref="SEC8:SEJ8"/>
    <mergeCell ref="SEK8:SER8"/>
    <mergeCell ref="SES8:SEZ8"/>
    <mergeCell ref="SFA8:SFH8"/>
    <mergeCell ref="SFI8:SFP8"/>
    <mergeCell ref="SFQ8:SFX8"/>
    <mergeCell ref="SFY8:SGF8"/>
    <mergeCell ref="SGG8:SGN8"/>
    <mergeCell ref="SGO8:SGV8"/>
    <mergeCell ref="SGW8:SHD8"/>
    <mergeCell ref="SHE8:SHL8"/>
    <mergeCell ref="RXA8:RXH8"/>
    <mergeCell ref="RXI8:RXP8"/>
    <mergeCell ref="RXQ8:RXX8"/>
    <mergeCell ref="RXY8:RYF8"/>
    <mergeCell ref="RYG8:RYN8"/>
    <mergeCell ref="RYO8:RYV8"/>
    <mergeCell ref="RYW8:RZD8"/>
    <mergeCell ref="RZE8:RZL8"/>
    <mergeCell ref="RZM8:RZT8"/>
    <mergeCell ref="RZU8:SAB8"/>
    <mergeCell ref="SAC8:SAJ8"/>
    <mergeCell ref="SAK8:SAR8"/>
    <mergeCell ref="SAS8:SAZ8"/>
    <mergeCell ref="SBA8:SBH8"/>
    <mergeCell ref="SBI8:SBP8"/>
    <mergeCell ref="SBQ8:SBX8"/>
    <mergeCell ref="SBY8:SCF8"/>
    <mergeCell ref="RRU8:RSB8"/>
    <mergeCell ref="RSC8:RSJ8"/>
    <mergeCell ref="RSK8:RSR8"/>
    <mergeCell ref="RSS8:RSZ8"/>
    <mergeCell ref="RTA8:RTH8"/>
    <mergeCell ref="RTI8:RTP8"/>
    <mergeCell ref="RTQ8:RTX8"/>
    <mergeCell ref="RTY8:RUF8"/>
    <mergeCell ref="RUG8:RUN8"/>
    <mergeCell ref="RUO8:RUV8"/>
    <mergeCell ref="RUW8:RVD8"/>
    <mergeCell ref="RVE8:RVL8"/>
    <mergeCell ref="RVM8:RVT8"/>
    <mergeCell ref="RVU8:RWB8"/>
    <mergeCell ref="RWC8:RWJ8"/>
    <mergeCell ref="RWK8:RWR8"/>
    <mergeCell ref="RWS8:RWZ8"/>
    <mergeCell ref="RMO8:RMV8"/>
    <mergeCell ref="RMW8:RND8"/>
    <mergeCell ref="RNE8:RNL8"/>
    <mergeCell ref="RNM8:RNT8"/>
    <mergeCell ref="RNU8:ROB8"/>
    <mergeCell ref="ROC8:ROJ8"/>
    <mergeCell ref="ROK8:ROR8"/>
    <mergeCell ref="ROS8:ROZ8"/>
    <mergeCell ref="RPA8:RPH8"/>
    <mergeCell ref="RPI8:RPP8"/>
    <mergeCell ref="RPQ8:RPX8"/>
    <mergeCell ref="RPY8:RQF8"/>
    <mergeCell ref="RQG8:RQN8"/>
    <mergeCell ref="RQO8:RQV8"/>
    <mergeCell ref="RQW8:RRD8"/>
    <mergeCell ref="RRE8:RRL8"/>
    <mergeCell ref="RRM8:RRT8"/>
    <mergeCell ref="RHI8:RHP8"/>
    <mergeCell ref="RHQ8:RHX8"/>
    <mergeCell ref="RHY8:RIF8"/>
    <mergeCell ref="RIG8:RIN8"/>
    <mergeCell ref="RIO8:RIV8"/>
    <mergeCell ref="RIW8:RJD8"/>
    <mergeCell ref="RJE8:RJL8"/>
    <mergeCell ref="RJM8:RJT8"/>
    <mergeCell ref="RJU8:RKB8"/>
    <mergeCell ref="RKC8:RKJ8"/>
    <mergeCell ref="RKK8:RKR8"/>
    <mergeCell ref="RKS8:RKZ8"/>
    <mergeCell ref="RLA8:RLH8"/>
    <mergeCell ref="RLI8:RLP8"/>
    <mergeCell ref="RLQ8:RLX8"/>
    <mergeCell ref="RLY8:RMF8"/>
    <mergeCell ref="RMG8:RMN8"/>
    <mergeCell ref="RCC8:RCJ8"/>
    <mergeCell ref="RCK8:RCR8"/>
    <mergeCell ref="RCS8:RCZ8"/>
    <mergeCell ref="RDA8:RDH8"/>
    <mergeCell ref="RDI8:RDP8"/>
    <mergeCell ref="RDQ8:RDX8"/>
    <mergeCell ref="RDY8:REF8"/>
    <mergeCell ref="REG8:REN8"/>
    <mergeCell ref="REO8:REV8"/>
    <mergeCell ref="REW8:RFD8"/>
    <mergeCell ref="RFE8:RFL8"/>
    <mergeCell ref="RFM8:RFT8"/>
    <mergeCell ref="RFU8:RGB8"/>
    <mergeCell ref="RGC8:RGJ8"/>
    <mergeCell ref="RGK8:RGR8"/>
    <mergeCell ref="RGS8:RGZ8"/>
    <mergeCell ref="RHA8:RHH8"/>
    <mergeCell ref="QWW8:QXD8"/>
    <mergeCell ref="QXE8:QXL8"/>
    <mergeCell ref="QXM8:QXT8"/>
    <mergeCell ref="QXU8:QYB8"/>
    <mergeCell ref="QYC8:QYJ8"/>
    <mergeCell ref="QYK8:QYR8"/>
    <mergeCell ref="QYS8:QYZ8"/>
    <mergeCell ref="QZA8:QZH8"/>
    <mergeCell ref="QZI8:QZP8"/>
    <mergeCell ref="QZQ8:QZX8"/>
    <mergeCell ref="QZY8:RAF8"/>
    <mergeCell ref="RAG8:RAN8"/>
    <mergeCell ref="RAO8:RAV8"/>
    <mergeCell ref="RAW8:RBD8"/>
    <mergeCell ref="RBE8:RBL8"/>
    <mergeCell ref="RBM8:RBT8"/>
    <mergeCell ref="RBU8:RCB8"/>
    <mergeCell ref="QRQ8:QRX8"/>
    <mergeCell ref="QRY8:QSF8"/>
    <mergeCell ref="QSG8:QSN8"/>
    <mergeCell ref="QSO8:QSV8"/>
    <mergeCell ref="QSW8:QTD8"/>
    <mergeCell ref="QTE8:QTL8"/>
    <mergeCell ref="QTM8:QTT8"/>
    <mergeCell ref="QTU8:QUB8"/>
    <mergeCell ref="QUC8:QUJ8"/>
    <mergeCell ref="QUK8:QUR8"/>
    <mergeCell ref="QUS8:QUZ8"/>
    <mergeCell ref="QVA8:QVH8"/>
    <mergeCell ref="QVI8:QVP8"/>
    <mergeCell ref="QVQ8:QVX8"/>
    <mergeCell ref="QVY8:QWF8"/>
    <mergeCell ref="QWG8:QWN8"/>
    <mergeCell ref="QWO8:QWV8"/>
    <mergeCell ref="QMK8:QMR8"/>
    <mergeCell ref="QMS8:QMZ8"/>
    <mergeCell ref="QNA8:QNH8"/>
    <mergeCell ref="QNI8:QNP8"/>
    <mergeCell ref="QNQ8:QNX8"/>
    <mergeCell ref="QNY8:QOF8"/>
    <mergeCell ref="QOG8:QON8"/>
    <mergeCell ref="QOO8:QOV8"/>
    <mergeCell ref="QOW8:QPD8"/>
    <mergeCell ref="QPE8:QPL8"/>
    <mergeCell ref="QPM8:QPT8"/>
    <mergeCell ref="QPU8:QQB8"/>
    <mergeCell ref="QQC8:QQJ8"/>
    <mergeCell ref="QQK8:QQR8"/>
    <mergeCell ref="QQS8:QQZ8"/>
    <mergeCell ref="QRA8:QRH8"/>
    <mergeCell ref="QRI8:QRP8"/>
    <mergeCell ref="QHE8:QHL8"/>
    <mergeCell ref="QHM8:QHT8"/>
    <mergeCell ref="QHU8:QIB8"/>
    <mergeCell ref="QIC8:QIJ8"/>
    <mergeCell ref="QIK8:QIR8"/>
    <mergeCell ref="QIS8:QIZ8"/>
    <mergeCell ref="QJA8:QJH8"/>
    <mergeCell ref="QJI8:QJP8"/>
    <mergeCell ref="QJQ8:QJX8"/>
    <mergeCell ref="QJY8:QKF8"/>
    <mergeCell ref="QKG8:QKN8"/>
    <mergeCell ref="QKO8:QKV8"/>
    <mergeCell ref="QKW8:QLD8"/>
    <mergeCell ref="QLE8:QLL8"/>
    <mergeCell ref="QLM8:QLT8"/>
    <mergeCell ref="QLU8:QMB8"/>
    <mergeCell ref="QMC8:QMJ8"/>
    <mergeCell ref="QBY8:QCF8"/>
    <mergeCell ref="QCG8:QCN8"/>
    <mergeCell ref="QCO8:QCV8"/>
    <mergeCell ref="QCW8:QDD8"/>
    <mergeCell ref="QDE8:QDL8"/>
    <mergeCell ref="QDM8:QDT8"/>
    <mergeCell ref="QDU8:QEB8"/>
    <mergeCell ref="QEC8:QEJ8"/>
    <mergeCell ref="QEK8:QER8"/>
    <mergeCell ref="QES8:QEZ8"/>
    <mergeCell ref="QFA8:QFH8"/>
    <mergeCell ref="QFI8:QFP8"/>
    <mergeCell ref="QFQ8:QFX8"/>
    <mergeCell ref="QFY8:QGF8"/>
    <mergeCell ref="QGG8:QGN8"/>
    <mergeCell ref="QGO8:QGV8"/>
    <mergeCell ref="QGW8:QHD8"/>
    <mergeCell ref="PWS8:PWZ8"/>
    <mergeCell ref="PXA8:PXH8"/>
    <mergeCell ref="PXI8:PXP8"/>
    <mergeCell ref="PXQ8:PXX8"/>
    <mergeCell ref="PXY8:PYF8"/>
    <mergeCell ref="PYG8:PYN8"/>
    <mergeCell ref="PYO8:PYV8"/>
    <mergeCell ref="PYW8:PZD8"/>
    <mergeCell ref="PZE8:PZL8"/>
    <mergeCell ref="PZM8:PZT8"/>
    <mergeCell ref="PZU8:QAB8"/>
    <mergeCell ref="QAC8:QAJ8"/>
    <mergeCell ref="QAK8:QAR8"/>
    <mergeCell ref="QAS8:QAZ8"/>
    <mergeCell ref="QBA8:QBH8"/>
    <mergeCell ref="QBI8:QBP8"/>
    <mergeCell ref="QBQ8:QBX8"/>
    <mergeCell ref="PRM8:PRT8"/>
    <mergeCell ref="PRU8:PSB8"/>
    <mergeCell ref="PSC8:PSJ8"/>
    <mergeCell ref="PSK8:PSR8"/>
    <mergeCell ref="PSS8:PSZ8"/>
    <mergeCell ref="PTA8:PTH8"/>
    <mergeCell ref="PTI8:PTP8"/>
    <mergeCell ref="PTQ8:PTX8"/>
    <mergeCell ref="PTY8:PUF8"/>
    <mergeCell ref="PUG8:PUN8"/>
    <mergeCell ref="PUO8:PUV8"/>
    <mergeCell ref="PUW8:PVD8"/>
    <mergeCell ref="PVE8:PVL8"/>
    <mergeCell ref="PVM8:PVT8"/>
    <mergeCell ref="PVU8:PWB8"/>
    <mergeCell ref="PWC8:PWJ8"/>
    <mergeCell ref="PWK8:PWR8"/>
    <mergeCell ref="PMG8:PMN8"/>
    <mergeCell ref="PMO8:PMV8"/>
    <mergeCell ref="PMW8:PND8"/>
    <mergeCell ref="PNE8:PNL8"/>
    <mergeCell ref="PNM8:PNT8"/>
    <mergeCell ref="PNU8:POB8"/>
    <mergeCell ref="POC8:POJ8"/>
    <mergeCell ref="POK8:POR8"/>
    <mergeCell ref="POS8:POZ8"/>
    <mergeCell ref="PPA8:PPH8"/>
    <mergeCell ref="PPI8:PPP8"/>
    <mergeCell ref="PPQ8:PPX8"/>
    <mergeCell ref="PPY8:PQF8"/>
    <mergeCell ref="PQG8:PQN8"/>
    <mergeCell ref="PQO8:PQV8"/>
    <mergeCell ref="PQW8:PRD8"/>
    <mergeCell ref="PRE8:PRL8"/>
    <mergeCell ref="PHA8:PHH8"/>
    <mergeCell ref="PHI8:PHP8"/>
    <mergeCell ref="PHQ8:PHX8"/>
    <mergeCell ref="PHY8:PIF8"/>
    <mergeCell ref="PIG8:PIN8"/>
    <mergeCell ref="PIO8:PIV8"/>
    <mergeCell ref="PIW8:PJD8"/>
    <mergeCell ref="PJE8:PJL8"/>
    <mergeCell ref="PJM8:PJT8"/>
    <mergeCell ref="PJU8:PKB8"/>
    <mergeCell ref="PKC8:PKJ8"/>
    <mergeCell ref="PKK8:PKR8"/>
    <mergeCell ref="PKS8:PKZ8"/>
    <mergeCell ref="PLA8:PLH8"/>
    <mergeCell ref="PLI8:PLP8"/>
    <mergeCell ref="PLQ8:PLX8"/>
    <mergeCell ref="PLY8:PMF8"/>
    <mergeCell ref="PBU8:PCB8"/>
    <mergeCell ref="PCC8:PCJ8"/>
    <mergeCell ref="PCK8:PCR8"/>
    <mergeCell ref="PCS8:PCZ8"/>
    <mergeCell ref="PDA8:PDH8"/>
    <mergeCell ref="PDI8:PDP8"/>
    <mergeCell ref="PDQ8:PDX8"/>
    <mergeCell ref="PDY8:PEF8"/>
    <mergeCell ref="PEG8:PEN8"/>
    <mergeCell ref="PEO8:PEV8"/>
    <mergeCell ref="PEW8:PFD8"/>
    <mergeCell ref="PFE8:PFL8"/>
    <mergeCell ref="PFM8:PFT8"/>
    <mergeCell ref="PFU8:PGB8"/>
    <mergeCell ref="PGC8:PGJ8"/>
    <mergeCell ref="PGK8:PGR8"/>
    <mergeCell ref="PGS8:PGZ8"/>
    <mergeCell ref="OWO8:OWV8"/>
    <mergeCell ref="OWW8:OXD8"/>
    <mergeCell ref="OXE8:OXL8"/>
    <mergeCell ref="OXM8:OXT8"/>
    <mergeCell ref="OXU8:OYB8"/>
    <mergeCell ref="OYC8:OYJ8"/>
    <mergeCell ref="OYK8:OYR8"/>
    <mergeCell ref="OYS8:OYZ8"/>
    <mergeCell ref="OZA8:OZH8"/>
    <mergeCell ref="OZI8:OZP8"/>
    <mergeCell ref="OZQ8:OZX8"/>
    <mergeCell ref="OZY8:PAF8"/>
    <mergeCell ref="PAG8:PAN8"/>
    <mergeCell ref="PAO8:PAV8"/>
    <mergeCell ref="PAW8:PBD8"/>
    <mergeCell ref="PBE8:PBL8"/>
    <mergeCell ref="PBM8:PBT8"/>
    <mergeCell ref="ORI8:ORP8"/>
    <mergeCell ref="ORQ8:ORX8"/>
    <mergeCell ref="ORY8:OSF8"/>
    <mergeCell ref="OSG8:OSN8"/>
    <mergeCell ref="OSO8:OSV8"/>
    <mergeCell ref="OSW8:OTD8"/>
    <mergeCell ref="OTE8:OTL8"/>
    <mergeCell ref="OTM8:OTT8"/>
    <mergeCell ref="OTU8:OUB8"/>
    <mergeCell ref="OUC8:OUJ8"/>
    <mergeCell ref="OUK8:OUR8"/>
    <mergeCell ref="OUS8:OUZ8"/>
    <mergeCell ref="OVA8:OVH8"/>
    <mergeCell ref="OVI8:OVP8"/>
    <mergeCell ref="OVQ8:OVX8"/>
    <mergeCell ref="OVY8:OWF8"/>
    <mergeCell ref="OWG8:OWN8"/>
    <mergeCell ref="OMC8:OMJ8"/>
    <mergeCell ref="OMK8:OMR8"/>
    <mergeCell ref="OMS8:OMZ8"/>
    <mergeCell ref="ONA8:ONH8"/>
    <mergeCell ref="ONI8:ONP8"/>
    <mergeCell ref="ONQ8:ONX8"/>
    <mergeCell ref="ONY8:OOF8"/>
    <mergeCell ref="OOG8:OON8"/>
    <mergeCell ref="OOO8:OOV8"/>
    <mergeCell ref="OOW8:OPD8"/>
    <mergeCell ref="OPE8:OPL8"/>
    <mergeCell ref="OPM8:OPT8"/>
    <mergeCell ref="OPU8:OQB8"/>
    <mergeCell ref="OQC8:OQJ8"/>
    <mergeCell ref="OQK8:OQR8"/>
    <mergeCell ref="OQS8:OQZ8"/>
    <mergeCell ref="ORA8:ORH8"/>
    <mergeCell ref="OGW8:OHD8"/>
    <mergeCell ref="OHE8:OHL8"/>
    <mergeCell ref="OHM8:OHT8"/>
    <mergeCell ref="OHU8:OIB8"/>
    <mergeCell ref="OIC8:OIJ8"/>
    <mergeCell ref="OIK8:OIR8"/>
    <mergeCell ref="OIS8:OIZ8"/>
    <mergeCell ref="OJA8:OJH8"/>
    <mergeCell ref="OJI8:OJP8"/>
    <mergeCell ref="OJQ8:OJX8"/>
    <mergeCell ref="OJY8:OKF8"/>
    <mergeCell ref="OKG8:OKN8"/>
    <mergeCell ref="OKO8:OKV8"/>
    <mergeCell ref="OKW8:OLD8"/>
    <mergeCell ref="OLE8:OLL8"/>
    <mergeCell ref="OLM8:OLT8"/>
    <mergeCell ref="OLU8:OMB8"/>
    <mergeCell ref="OBQ8:OBX8"/>
    <mergeCell ref="OBY8:OCF8"/>
    <mergeCell ref="OCG8:OCN8"/>
    <mergeCell ref="OCO8:OCV8"/>
    <mergeCell ref="OCW8:ODD8"/>
    <mergeCell ref="ODE8:ODL8"/>
    <mergeCell ref="ODM8:ODT8"/>
    <mergeCell ref="ODU8:OEB8"/>
    <mergeCell ref="OEC8:OEJ8"/>
    <mergeCell ref="OEK8:OER8"/>
    <mergeCell ref="OES8:OEZ8"/>
    <mergeCell ref="OFA8:OFH8"/>
    <mergeCell ref="OFI8:OFP8"/>
    <mergeCell ref="OFQ8:OFX8"/>
    <mergeCell ref="OFY8:OGF8"/>
    <mergeCell ref="OGG8:OGN8"/>
    <mergeCell ref="OGO8:OGV8"/>
    <mergeCell ref="NWK8:NWR8"/>
    <mergeCell ref="NWS8:NWZ8"/>
    <mergeCell ref="NXA8:NXH8"/>
    <mergeCell ref="NXI8:NXP8"/>
    <mergeCell ref="NXQ8:NXX8"/>
    <mergeCell ref="NXY8:NYF8"/>
    <mergeCell ref="NYG8:NYN8"/>
    <mergeCell ref="NYO8:NYV8"/>
    <mergeCell ref="NYW8:NZD8"/>
    <mergeCell ref="NZE8:NZL8"/>
    <mergeCell ref="NZM8:NZT8"/>
    <mergeCell ref="NZU8:OAB8"/>
    <mergeCell ref="OAC8:OAJ8"/>
    <mergeCell ref="OAK8:OAR8"/>
    <mergeCell ref="OAS8:OAZ8"/>
    <mergeCell ref="OBA8:OBH8"/>
    <mergeCell ref="OBI8:OBP8"/>
    <mergeCell ref="NRE8:NRL8"/>
    <mergeCell ref="NRM8:NRT8"/>
    <mergeCell ref="NRU8:NSB8"/>
    <mergeCell ref="NSC8:NSJ8"/>
    <mergeCell ref="NSK8:NSR8"/>
    <mergeCell ref="NSS8:NSZ8"/>
    <mergeCell ref="NTA8:NTH8"/>
    <mergeCell ref="NTI8:NTP8"/>
    <mergeCell ref="NTQ8:NTX8"/>
    <mergeCell ref="NTY8:NUF8"/>
    <mergeCell ref="NUG8:NUN8"/>
    <mergeCell ref="NUO8:NUV8"/>
    <mergeCell ref="NUW8:NVD8"/>
    <mergeCell ref="NVE8:NVL8"/>
    <mergeCell ref="NVM8:NVT8"/>
    <mergeCell ref="NVU8:NWB8"/>
    <mergeCell ref="NWC8:NWJ8"/>
    <mergeCell ref="NLY8:NMF8"/>
    <mergeCell ref="NMG8:NMN8"/>
    <mergeCell ref="NMO8:NMV8"/>
    <mergeCell ref="NMW8:NND8"/>
    <mergeCell ref="NNE8:NNL8"/>
    <mergeCell ref="NNM8:NNT8"/>
    <mergeCell ref="NNU8:NOB8"/>
    <mergeCell ref="NOC8:NOJ8"/>
    <mergeCell ref="NOK8:NOR8"/>
    <mergeCell ref="NOS8:NOZ8"/>
    <mergeCell ref="NPA8:NPH8"/>
    <mergeCell ref="NPI8:NPP8"/>
    <mergeCell ref="NPQ8:NPX8"/>
    <mergeCell ref="NPY8:NQF8"/>
    <mergeCell ref="NQG8:NQN8"/>
    <mergeCell ref="NQO8:NQV8"/>
    <mergeCell ref="NQW8:NRD8"/>
    <mergeCell ref="NGS8:NGZ8"/>
    <mergeCell ref="NHA8:NHH8"/>
    <mergeCell ref="NHI8:NHP8"/>
    <mergeCell ref="NHQ8:NHX8"/>
    <mergeCell ref="NHY8:NIF8"/>
    <mergeCell ref="NIG8:NIN8"/>
    <mergeCell ref="NIO8:NIV8"/>
    <mergeCell ref="NIW8:NJD8"/>
    <mergeCell ref="NJE8:NJL8"/>
    <mergeCell ref="NJM8:NJT8"/>
    <mergeCell ref="NJU8:NKB8"/>
    <mergeCell ref="NKC8:NKJ8"/>
    <mergeCell ref="NKK8:NKR8"/>
    <mergeCell ref="NKS8:NKZ8"/>
    <mergeCell ref="NLA8:NLH8"/>
    <mergeCell ref="NLI8:NLP8"/>
    <mergeCell ref="NLQ8:NLX8"/>
    <mergeCell ref="NBM8:NBT8"/>
    <mergeCell ref="NBU8:NCB8"/>
    <mergeCell ref="NCC8:NCJ8"/>
    <mergeCell ref="NCK8:NCR8"/>
    <mergeCell ref="NCS8:NCZ8"/>
    <mergeCell ref="NDA8:NDH8"/>
    <mergeCell ref="NDI8:NDP8"/>
    <mergeCell ref="NDQ8:NDX8"/>
    <mergeCell ref="NDY8:NEF8"/>
    <mergeCell ref="NEG8:NEN8"/>
    <mergeCell ref="NEO8:NEV8"/>
    <mergeCell ref="NEW8:NFD8"/>
    <mergeCell ref="NFE8:NFL8"/>
    <mergeCell ref="NFM8:NFT8"/>
    <mergeCell ref="NFU8:NGB8"/>
    <mergeCell ref="NGC8:NGJ8"/>
    <mergeCell ref="NGK8:NGR8"/>
    <mergeCell ref="MWG8:MWN8"/>
    <mergeCell ref="MWO8:MWV8"/>
    <mergeCell ref="MWW8:MXD8"/>
    <mergeCell ref="MXE8:MXL8"/>
    <mergeCell ref="MXM8:MXT8"/>
    <mergeCell ref="MXU8:MYB8"/>
    <mergeCell ref="MYC8:MYJ8"/>
    <mergeCell ref="MYK8:MYR8"/>
    <mergeCell ref="MYS8:MYZ8"/>
    <mergeCell ref="MZA8:MZH8"/>
    <mergeCell ref="MZI8:MZP8"/>
    <mergeCell ref="MZQ8:MZX8"/>
    <mergeCell ref="MZY8:NAF8"/>
    <mergeCell ref="NAG8:NAN8"/>
    <mergeCell ref="NAO8:NAV8"/>
    <mergeCell ref="NAW8:NBD8"/>
    <mergeCell ref="NBE8:NBL8"/>
    <mergeCell ref="MRA8:MRH8"/>
    <mergeCell ref="MRI8:MRP8"/>
    <mergeCell ref="MRQ8:MRX8"/>
    <mergeCell ref="MRY8:MSF8"/>
    <mergeCell ref="MSG8:MSN8"/>
    <mergeCell ref="MSO8:MSV8"/>
    <mergeCell ref="MSW8:MTD8"/>
    <mergeCell ref="MTE8:MTL8"/>
    <mergeCell ref="MTM8:MTT8"/>
    <mergeCell ref="MTU8:MUB8"/>
    <mergeCell ref="MUC8:MUJ8"/>
    <mergeCell ref="MUK8:MUR8"/>
    <mergeCell ref="MUS8:MUZ8"/>
    <mergeCell ref="MVA8:MVH8"/>
    <mergeCell ref="MVI8:MVP8"/>
    <mergeCell ref="MVQ8:MVX8"/>
    <mergeCell ref="MVY8:MWF8"/>
    <mergeCell ref="MLU8:MMB8"/>
    <mergeCell ref="MMC8:MMJ8"/>
    <mergeCell ref="MMK8:MMR8"/>
    <mergeCell ref="MMS8:MMZ8"/>
    <mergeCell ref="MNA8:MNH8"/>
    <mergeCell ref="MNI8:MNP8"/>
    <mergeCell ref="MNQ8:MNX8"/>
    <mergeCell ref="MNY8:MOF8"/>
    <mergeCell ref="MOG8:MON8"/>
    <mergeCell ref="MOO8:MOV8"/>
    <mergeCell ref="MOW8:MPD8"/>
    <mergeCell ref="MPE8:MPL8"/>
    <mergeCell ref="MPM8:MPT8"/>
    <mergeCell ref="MPU8:MQB8"/>
    <mergeCell ref="MQC8:MQJ8"/>
    <mergeCell ref="MQK8:MQR8"/>
    <mergeCell ref="MQS8:MQZ8"/>
    <mergeCell ref="MGO8:MGV8"/>
    <mergeCell ref="MGW8:MHD8"/>
    <mergeCell ref="MHE8:MHL8"/>
    <mergeCell ref="MHM8:MHT8"/>
    <mergeCell ref="MHU8:MIB8"/>
    <mergeCell ref="MIC8:MIJ8"/>
    <mergeCell ref="MIK8:MIR8"/>
    <mergeCell ref="MIS8:MIZ8"/>
    <mergeCell ref="MJA8:MJH8"/>
    <mergeCell ref="MJI8:MJP8"/>
    <mergeCell ref="MJQ8:MJX8"/>
    <mergeCell ref="MJY8:MKF8"/>
    <mergeCell ref="MKG8:MKN8"/>
    <mergeCell ref="MKO8:MKV8"/>
    <mergeCell ref="MKW8:MLD8"/>
    <mergeCell ref="MLE8:MLL8"/>
    <mergeCell ref="MLM8:MLT8"/>
    <mergeCell ref="MBI8:MBP8"/>
    <mergeCell ref="MBQ8:MBX8"/>
    <mergeCell ref="MBY8:MCF8"/>
    <mergeCell ref="MCG8:MCN8"/>
    <mergeCell ref="MCO8:MCV8"/>
    <mergeCell ref="MCW8:MDD8"/>
    <mergeCell ref="MDE8:MDL8"/>
    <mergeCell ref="MDM8:MDT8"/>
    <mergeCell ref="MDU8:MEB8"/>
    <mergeCell ref="MEC8:MEJ8"/>
    <mergeCell ref="MEK8:MER8"/>
    <mergeCell ref="MES8:MEZ8"/>
    <mergeCell ref="MFA8:MFH8"/>
    <mergeCell ref="MFI8:MFP8"/>
    <mergeCell ref="MFQ8:MFX8"/>
    <mergeCell ref="MFY8:MGF8"/>
    <mergeCell ref="MGG8:MGN8"/>
    <mergeCell ref="LWC8:LWJ8"/>
    <mergeCell ref="LWK8:LWR8"/>
    <mergeCell ref="LWS8:LWZ8"/>
    <mergeCell ref="LXA8:LXH8"/>
    <mergeCell ref="LXI8:LXP8"/>
    <mergeCell ref="LXQ8:LXX8"/>
    <mergeCell ref="LXY8:LYF8"/>
    <mergeCell ref="LYG8:LYN8"/>
    <mergeCell ref="LYO8:LYV8"/>
    <mergeCell ref="LYW8:LZD8"/>
    <mergeCell ref="LZE8:LZL8"/>
    <mergeCell ref="LZM8:LZT8"/>
    <mergeCell ref="LZU8:MAB8"/>
    <mergeCell ref="MAC8:MAJ8"/>
    <mergeCell ref="MAK8:MAR8"/>
    <mergeCell ref="MAS8:MAZ8"/>
    <mergeCell ref="MBA8:MBH8"/>
    <mergeCell ref="LQW8:LRD8"/>
    <mergeCell ref="LRE8:LRL8"/>
    <mergeCell ref="LRM8:LRT8"/>
    <mergeCell ref="LRU8:LSB8"/>
    <mergeCell ref="LSC8:LSJ8"/>
    <mergeCell ref="LSK8:LSR8"/>
    <mergeCell ref="LSS8:LSZ8"/>
    <mergeCell ref="LTA8:LTH8"/>
    <mergeCell ref="LTI8:LTP8"/>
    <mergeCell ref="LTQ8:LTX8"/>
    <mergeCell ref="LTY8:LUF8"/>
    <mergeCell ref="LUG8:LUN8"/>
    <mergeCell ref="LUO8:LUV8"/>
    <mergeCell ref="LUW8:LVD8"/>
    <mergeCell ref="LVE8:LVL8"/>
    <mergeCell ref="LVM8:LVT8"/>
    <mergeCell ref="LVU8:LWB8"/>
    <mergeCell ref="LLQ8:LLX8"/>
    <mergeCell ref="LLY8:LMF8"/>
    <mergeCell ref="LMG8:LMN8"/>
    <mergeCell ref="LMO8:LMV8"/>
    <mergeCell ref="LMW8:LND8"/>
    <mergeCell ref="LNE8:LNL8"/>
    <mergeCell ref="LNM8:LNT8"/>
    <mergeCell ref="LNU8:LOB8"/>
    <mergeCell ref="LOC8:LOJ8"/>
    <mergeCell ref="LOK8:LOR8"/>
    <mergeCell ref="LOS8:LOZ8"/>
    <mergeCell ref="LPA8:LPH8"/>
    <mergeCell ref="LPI8:LPP8"/>
    <mergeCell ref="LPQ8:LPX8"/>
    <mergeCell ref="LPY8:LQF8"/>
    <mergeCell ref="LQG8:LQN8"/>
    <mergeCell ref="LQO8:LQV8"/>
    <mergeCell ref="LGK8:LGR8"/>
    <mergeCell ref="LGS8:LGZ8"/>
    <mergeCell ref="LHA8:LHH8"/>
    <mergeCell ref="LHI8:LHP8"/>
    <mergeCell ref="LHQ8:LHX8"/>
    <mergeCell ref="LHY8:LIF8"/>
    <mergeCell ref="LIG8:LIN8"/>
    <mergeCell ref="LIO8:LIV8"/>
    <mergeCell ref="LIW8:LJD8"/>
    <mergeCell ref="LJE8:LJL8"/>
    <mergeCell ref="LJM8:LJT8"/>
    <mergeCell ref="LJU8:LKB8"/>
    <mergeCell ref="LKC8:LKJ8"/>
    <mergeCell ref="LKK8:LKR8"/>
    <mergeCell ref="LKS8:LKZ8"/>
    <mergeCell ref="LLA8:LLH8"/>
    <mergeCell ref="LLI8:LLP8"/>
    <mergeCell ref="LBE8:LBL8"/>
    <mergeCell ref="LBM8:LBT8"/>
    <mergeCell ref="LBU8:LCB8"/>
    <mergeCell ref="LCC8:LCJ8"/>
    <mergeCell ref="LCK8:LCR8"/>
    <mergeCell ref="LCS8:LCZ8"/>
    <mergeCell ref="LDA8:LDH8"/>
    <mergeCell ref="LDI8:LDP8"/>
    <mergeCell ref="LDQ8:LDX8"/>
    <mergeCell ref="LDY8:LEF8"/>
    <mergeCell ref="LEG8:LEN8"/>
    <mergeCell ref="LEO8:LEV8"/>
    <mergeCell ref="LEW8:LFD8"/>
    <mergeCell ref="LFE8:LFL8"/>
    <mergeCell ref="LFM8:LFT8"/>
    <mergeCell ref="LFU8:LGB8"/>
    <mergeCell ref="LGC8:LGJ8"/>
    <mergeCell ref="KVY8:KWF8"/>
    <mergeCell ref="KWG8:KWN8"/>
    <mergeCell ref="KWO8:KWV8"/>
    <mergeCell ref="KWW8:KXD8"/>
    <mergeCell ref="KXE8:KXL8"/>
    <mergeCell ref="KXM8:KXT8"/>
    <mergeCell ref="KXU8:KYB8"/>
    <mergeCell ref="KYC8:KYJ8"/>
    <mergeCell ref="KYK8:KYR8"/>
    <mergeCell ref="KYS8:KYZ8"/>
    <mergeCell ref="KZA8:KZH8"/>
    <mergeCell ref="KZI8:KZP8"/>
    <mergeCell ref="KZQ8:KZX8"/>
    <mergeCell ref="KZY8:LAF8"/>
    <mergeCell ref="LAG8:LAN8"/>
    <mergeCell ref="LAO8:LAV8"/>
    <mergeCell ref="LAW8:LBD8"/>
    <mergeCell ref="KQS8:KQZ8"/>
    <mergeCell ref="KRA8:KRH8"/>
    <mergeCell ref="KRI8:KRP8"/>
    <mergeCell ref="KRQ8:KRX8"/>
    <mergeCell ref="KRY8:KSF8"/>
    <mergeCell ref="KSG8:KSN8"/>
    <mergeCell ref="KSO8:KSV8"/>
    <mergeCell ref="KSW8:KTD8"/>
    <mergeCell ref="KTE8:KTL8"/>
    <mergeCell ref="KTM8:KTT8"/>
    <mergeCell ref="KTU8:KUB8"/>
    <mergeCell ref="KUC8:KUJ8"/>
    <mergeCell ref="KUK8:KUR8"/>
    <mergeCell ref="KUS8:KUZ8"/>
    <mergeCell ref="KVA8:KVH8"/>
    <mergeCell ref="KVI8:KVP8"/>
    <mergeCell ref="KVQ8:KVX8"/>
    <mergeCell ref="KLM8:KLT8"/>
    <mergeCell ref="KLU8:KMB8"/>
    <mergeCell ref="KMC8:KMJ8"/>
    <mergeCell ref="KMK8:KMR8"/>
    <mergeCell ref="KMS8:KMZ8"/>
    <mergeCell ref="KNA8:KNH8"/>
    <mergeCell ref="KNI8:KNP8"/>
    <mergeCell ref="KNQ8:KNX8"/>
    <mergeCell ref="KNY8:KOF8"/>
    <mergeCell ref="KOG8:KON8"/>
    <mergeCell ref="KOO8:KOV8"/>
    <mergeCell ref="KOW8:KPD8"/>
    <mergeCell ref="KPE8:KPL8"/>
    <mergeCell ref="KPM8:KPT8"/>
    <mergeCell ref="KPU8:KQB8"/>
    <mergeCell ref="KQC8:KQJ8"/>
    <mergeCell ref="KQK8:KQR8"/>
    <mergeCell ref="KGG8:KGN8"/>
    <mergeCell ref="KGO8:KGV8"/>
    <mergeCell ref="KGW8:KHD8"/>
    <mergeCell ref="KHE8:KHL8"/>
    <mergeCell ref="KHM8:KHT8"/>
    <mergeCell ref="KHU8:KIB8"/>
    <mergeCell ref="KIC8:KIJ8"/>
    <mergeCell ref="KIK8:KIR8"/>
    <mergeCell ref="KIS8:KIZ8"/>
    <mergeCell ref="KJA8:KJH8"/>
    <mergeCell ref="KJI8:KJP8"/>
    <mergeCell ref="KJQ8:KJX8"/>
    <mergeCell ref="KJY8:KKF8"/>
    <mergeCell ref="KKG8:KKN8"/>
    <mergeCell ref="KKO8:KKV8"/>
    <mergeCell ref="KKW8:KLD8"/>
    <mergeCell ref="KLE8:KLL8"/>
    <mergeCell ref="KBA8:KBH8"/>
    <mergeCell ref="KBI8:KBP8"/>
    <mergeCell ref="KBQ8:KBX8"/>
    <mergeCell ref="KBY8:KCF8"/>
    <mergeCell ref="KCG8:KCN8"/>
    <mergeCell ref="KCO8:KCV8"/>
    <mergeCell ref="KCW8:KDD8"/>
    <mergeCell ref="KDE8:KDL8"/>
    <mergeCell ref="KDM8:KDT8"/>
    <mergeCell ref="KDU8:KEB8"/>
    <mergeCell ref="KEC8:KEJ8"/>
    <mergeCell ref="KEK8:KER8"/>
    <mergeCell ref="KES8:KEZ8"/>
    <mergeCell ref="KFA8:KFH8"/>
    <mergeCell ref="KFI8:KFP8"/>
    <mergeCell ref="KFQ8:KFX8"/>
    <mergeCell ref="KFY8:KGF8"/>
    <mergeCell ref="JVU8:JWB8"/>
    <mergeCell ref="JWC8:JWJ8"/>
    <mergeCell ref="JWK8:JWR8"/>
    <mergeCell ref="JWS8:JWZ8"/>
    <mergeCell ref="JXA8:JXH8"/>
    <mergeCell ref="JXI8:JXP8"/>
    <mergeCell ref="JXQ8:JXX8"/>
    <mergeCell ref="JXY8:JYF8"/>
    <mergeCell ref="JYG8:JYN8"/>
    <mergeCell ref="JYO8:JYV8"/>
    <mergeCell ref="JYW8:JZD8"/>
    <mergeCell ref="JZE8:JZL8"/>
    <mergeCell ref="JZM8:JZT8"/>
    <mergeCell ref="JZU8:KAB8"/>
    <mergeCell ref="KAC8:KAJ8"/>
    <mergeCell ref="KAK8:KAR8"/>
    <mergeCell ref="KAS8:KAZ8"/>
    <mergeCell ref="JQO8:JQV8"/>
    <mergeCell ref="JQW8:JRD8"/>
    <mergeCell ref="JRE8:JRL8"/>
    <mergeCell ref="JRM8:JRT8"/>
    <mergeCell ref="JRU8:JSB8"/>
    <mergeCell ref="JSC8:JSJ8"/>
    <mergeCell ref="JSK8:JSR8"/>
    <mergeCell ref="JSS8:JSZ8"/>
    <mergeCell ref="JTA8:JTH8"/>
    <mergeCell ref="JTI8:JTP8"/>
    <mergeCell ref="JTQ8:JTX8"/>
    <mergeCell ref="JTY8:JUF8"/>
    <mergeCell ref="JUG8:JUN8"/>
    <mergeCell ref="JUO8:JUV8"/>
    <mergeCell ref="JUW8:JVD8"/>
    <mergeCell ref="JVE8:JVL8"/>
    <mergeCell ref="JVM8:JVT8"/>
    <mergeCell ref="JLI8:JLP8"/>
    <mergeCell ref="JLQ8:JLX8"/>
    <mergeCell ref="JLY8:JMF8"/>
    <mergeCell ref="JMG8:JMN8"/>
    <mergeCell ref="JMO8:JMV8"/>
    <mergeCell ref="JMW8:JND8"/>
    <mergeCell ref="JNE8:JNL8"/>
    <mergeCell ref="JNM8:JNT8"/>
    <mergeCell ref="JNU8:JOB8"/>
    <mergeCell ref="JOC8:JOJ8"/>
    <mergeCell ref="JOK8:JOR8"/>
    <mergeCell ref="JOS8:JOZ8"/>
    <mergeCell ref="JPA8:JPH8"/>
    <mergeCell ref="JPI8:JPP8"/>
    <mergeCell ref="JPQ8:JPX8"/>
    <mergeCell ref="JPY8:JQF8"/>
    <mergeCell ref="JQG8:JQN8"/>
    <mergeCell ref="JGC8:JGJ8"/>
    <mergeCell ref="JGK8:JGR8"/>
    <mergeCell ref="JGS8:JGZ8"/>
    <mergeCell ref="JHA8:JHH8"/>
    <mergeCell ref="JHI8:JHP8"/>
    <mergeCell ref="JHQ8:JHX8"/>
    <mergeCell ref="JHY8:JIF8"/>
    <mergeCell ref="JIG8:JIN8"/>
    <mergeCell ref="JIO8:JIV8"/>
    <mergeCell ref="JIW8:JJD8"/>
    <mergeCell ref="JJE8:JJL8"/>
    <mergeCell ref="JJM8:JJT8"/>
    <mergeCell ref="JJU8:JKB8"/>
    <mergeCell ref="JKC8:JKJ8"/>
    <mergeCell ref="JKK8:JKR8"/>
    <mergeCell ref="JKS8:JKZ8"/>
    <mergeCell ref="JLA8:JLH8"/>
    <mergeCell ref="JAW8:JBD8"/>
    <mergeCell ref="JBE8:JBL8"/>
    <mergeCell ref="JBM8:JBT8"/>
    <mergeCell ref="JBU8:JCB8"/>
    <mergeCell ref="JCC8:JCJ8"/>
    <mergeCell ref="JCK8:JCR8"/>
    <mergeCell ref="JCS8:JCZ8"/>
    <mergeCell ref="JDA8:JDH8"/>
    <mergeCell ref="JDI8:JDP8"/>
    <mergeCell ref="JDQ8:JDX8"/>
    <mergeCell ref="JDY8:JEF8"/>
    <mergeCell ref="JEG8:JEN8"/>
    <mergeCell ref="JEO8:JEV8"/>
    <mergeCell ref="JEW8:JFD8"/>
    <mergeCell ref="JFE8:JFL8"/>
    <mergeCell ref="JFM8:JFT8"/>
    <mergeCell ref="JFU8:JGB8"/>
    <mergeCell ref="IVQ8:IVX8"/>
    <mergeCell ref="IVY8:IWF8"/>
    <mergeCell ref="IWG8:IWN8"/>
    <mergeCell ref="IWO8:IWV8"/>
    <mergeCell ref="IWW8:IXD8"/>
    <mergeCell ref="IXE8:IXL8"/>
    <mergeCell ref="IXM8:IXT8"/>
    <mergeCell ref="IXU8:IYB8"/>
    <mergeCell ref="IYC8:IYJ8"/>
    <mergeCell ref="IYK8:IYR8"/>
    <mergeCell ref="IYS8:IYZ8"/>
    <mergeCell ref="IZA8:IZH8"/>
    <mergeCell ref="IZI8:IZP8"/>
    <mergeCell ref="IZQ8:IZX8"/>
    <mergeCell ref="IZY8:JAF8"/>
    <mergeCell ref="JAG8:JAN8"/>
    <mergeCell ref="JAO8:JAV8"/>
    <mergeCell ref="IQK8:IQR8"/>
    <mergeCell ref="IQS8:IQZ8"/>
    <mergeCell ref="IRA8:IRH8"/>
    <mergeCell ref="IRI8:IRP8"/>
    <mergeCell ref="IRQ8:IRX8"/>
    <mergeCell ref="IRY8:ISF8"/>
    <mergeCell ref="ISG8:ISN8"/>
    <mergeCell ref="ISO8:ISV8"/>
    <mergeCell ref="ISW8:ITD8"/>
    <mergeCell ref="ITE8:ITL8"/>
    <mergeCell ref="ITM8:ITT8"/>
    <mergeCell ref="ITU8:IUB8"/>
    <mergeCell ref="IUC8:IUJ8"/>
    <mergeCell ref="IUK8:IUR8"/>
    <mergeCell ref="IUS8:IUZ8"/>
    <mergeCell ref="IVA8:IVH8"/>
    <mergeCell ref="IVI8:IVP8"/>
    <mergeCell ref="ILE8:ILL8"/>
    <mergeCell ref="ILM8:ILT8"/>
    <mergeCell ref="ILU8:IMB8"/>
    <mergeCell ref="IMC8:IMJ8"/>
    <mergeCell ref="IMK8:IMR8"/>
    <mergeCell ref="IMS8:IMZ8"/>
    <mergeCell ref="INA8:INH8"/>
    <mergeCell ref="INI8:INP8"/>
    <mergeCell ref="INQ8:INX8"/>
    <mergeCell ref="INY8:IOF8"/>
    <mergeCell ref="IOG8:ION8"/>
    <mergeCell ref="IOO8:IOV8"/>
    <mergeCell ref="IOW8:IPD8"/>
    <mergeCell ref="IPE8:IPL8"/>
    <mergeCell ref="IPM8:IPT8"/>
    <mergeCell ref="IPU8:IQB8"/>
    <mergeCell ref="IQC8:IQJ8"/>
    <mergeCell ref="IFY8:IGF8"/>
    <mergeCell ref="IGG8:IGN8"/>
    <mergeCell ref="IGO8:IGV8"/>
    <mergeCell ref="IGW8:IHD8"/>
    <mergeCell ref="IHE8:IHL8"/>
    <mergeCell ref="IHM8:IHT8"/>
    <mergeCell ref="IHU8:IIB8"/>
    <mergeCell ref="IIC8:IIJ8"/>
    <mergeCell ref="IIK8:IIR8"/>
    <mergeCell ref="IIS8:IIZ8"/>
    <mergeCell ref="IJA8:IJH8"/>
    <mergeCell ref="IJI8:IJP8"/>
    <mergeCell ref="IJQ8:IJX8"/>
    <mergeCell ref="IJY8:IKF8"/>
    <mergeCell ref="IKG8:IKN8"/>
    <mergeCell ref="IKO8:IKV8"/>
    <mergeCell ref="IKW8:ILD8"/>
    <mergeCell ref="IAS8:IAZ8"/>
    <mergeCell ref="IBA8:IBH8"/>
    <mergeCell ref="IBI8:IBP8"/>
    <mergeCell ref="IBQ8:IBX8"/>
    <mergeCell ref="IBY8:ICF8"/>
    <mergeCell ref="ICG8:ICN8"/>
    <mergeCell ref="ICO8:ICV8"/>
    <mergeCell ref="ICW8:IDD8"/>
    <mergeCell ref="IDE8:IDL8"/>
    <mergeCell ref="IDM8:IDT8"/>
    <mergeCell ref="IDU8:IEB8"/>
    <mergeCell ref="IEC8:IEJ8"/>
    <mergeCell ref="IEK8:IER8"/>
    <mergeCell ref="IES8:IEZ8"/>
    <mergeCell ref="IFA8:IFH8"/>
    <mergeCell ref="IFI8:IFP8"/>
    <mergeCell ref="IFQ8:IFX8"/>
    <mergeCell ref="HVM8:HVT8"/>
    <mergeCell ref="HVU8:HWB8"/>
    <mergeCell ref="HWC8:HWJ8"/>
    <mergeCell ref="HWK8:HWR8"/>
    <mergeCell ref="HWS8:HWZ8"/>
    <mergeCell ref="HXA8:HXH8"/>
    <mergeCell ref="HXI8:HXP8"/>
    <mergeCell ref="HXQ8:HXX8"/>
    <mergeCell ref="HXY8:HYF8"/>
    <mergeCell ref="HYG8:HYN8"/>
    <mergeCell ref="HYO8:HYV8"/>
    <mergeCell ref="HYW8:HZD8"/>
    <mergeCell ref="HZE8:HZL8"/>
    <mergeCell ref="HZM8:HZT8"/>
    <mergeCell ref="HZU8:IAB8"/>
    <mergeCell ref="IAC8:IAJ8"/>
    <mergeCell ref="IAK8:IAR8"/>
    <mergeCell ref="HQG8:HQN8"/>
    <mergeCell ref="HQO8:HQV8"/>
    <mergeCell ref="HQW8:HRD8"/>
    <mergeCell ref="HRE8:HRL8"/>
    <mergeCell ref="HRM8:HRT8"/>
    <mergeCell ref="HRU8:HSB8"/>
    <mergeCell ref="HSC8:HSJ8"/>
    <mergeCell ref="HSK8:HSR8"/>
    <mergeCell ref="HSS8:HSZ8"/>
    <mergeCell ref="HTA8:HTH8"/>
    <mergeCell ref="HTI8:HTP8"/>
    <mergeCell ref="HTQ8:HTX8"/>
    <mergeCell ref="HTY8:HUF8"/>
    <mergeCell ref="HUG8:HUN8"/>
    <mergeCell ref="HUO8:HUV8"/>
    <mergeCell ref="HUW8:HVD8"/>
    <mergeCell ref="HVE8:HVL8"/>
    <mergeCell ref="HLA8:HLH8"/>
    <mergeCell ref="HLI8:HLP8"/>
    <mergeCell ref="HLQ8:HLX8"/>
    <mergeCell ref="HLY8:HMF8"/>
    <mergeCell ref="HMG8:HMN8"/>
    <mergeCell ref="HMO8:HMV8"/>
    <mergeCell ref="HMW8:HND8"/>
    <mergeCell ref="HNE8:HNL8"/>
    <mergeCell ref="HNM8:HNT8"/>
    <mergeCell ref="HNU8:HOB8"/>
    <mergeCell ref="HOC8:HOJ8"/>
    <mergeCell ref="HOK8:HOR8"/>
    <mergeCell ref="HOS8:HOZ8"/>
    <mergeCell ref="HPA8:HPH8"/>
    <mergeCell ref="HPI8:HPP8"/>
    <mergeCell ref="HPQ8:HPX8"/>
    <mergeCell ref="HPY8:HQF8"/>
    <mergeCell ref="HFU8:HGB8"/>
    <mergeCell ref="HGC8:HGJ8"/>
    <mergeCell ref="HGK8:HGR8"/>
    <mergeCell ref="HGS8:HGZ8"/>
    <mergeCell ref="HHA8:HHH8"/>
    <mergeCell ref="HHI8:HHP8"/>
    <mergeCell ref="HHQ8:HHX8"/>
    <mergeCell ref="HHY8:HIF8"/>
    <mergeCell ref="HIG8:HIN8"/>
    <mergeCell ref="HIO8:HIV8"/>
    <mergeCell ref="HIW8:HJD8"/>
    <mergeCell ref="HJE8:HJL8"/>
    <mergeCell ref="HJM8:HJT8"/>
    <mergeCell ref="HJU8:HKB8"/>
    <mergeCell ref="HKC8:HKJ8"/>
    <mergeCell ref="HKK8:HKR8"/>
    <mergeCell ref="HKS8:HKZ8"/>
    <mergeCell ref="HAO8:HAV8"/>
    <mergeCell ref="HAW8:HBD8"/>
    <mergeCell ref="HBE8:HBL8"/>
    <mergeCell ref="HBM8:HBT8"/>
    <mergeCell ref="HBU8:HCB8"/>
    <mergeCell ref="HCC8:HCJ8"/>
    <mergeCell ref="HCK8:HCR8"/>
    <mergeCell ref="HCS8:HCZ8"/>
    <mergeCell ref="HDA8:HDH8"/>
    <mergeCell ref="HDI8:HDP8"/>
    <mergeCell ref="HDQ8:HDX8"/>
    <mergeCell ref="HDY8:HEF8"/>
    <mergeCell ref="HEG8:HEN8"/>
    <mergeCell ref="HEO8:HEV8"/>
    <mergeCell ref="HEW8:HFD8"/>
    <mergeCell ref="HFE8:HFL8"/>
    <mergeCell ref="HFM8:HFT8"/>
    <mergeCell ref="GVI8:GVP8"/>
    <mergeCell ref="GVQ8:GVX8"/>
    <mergeCell ref="GVY8:GWF8"/>
    <mergeCell ref="GWG8:GWN8"/>
    <mergeCell ref="GWO8:GWV8"/>
    <mergeCell ref="GWW8:GXD8"/>
    <mergeCell ref="GXE8:GXL8"/>
    <mergeCell ref="GXM8:GXT8"/>
    <mergeCell ref="GXU8:GYB8"/>
    <mergeCell ref="GYC8:GYJ8"/>
    <mergeCell ref="GYK8:GYR8"/>
    <mergeCell ref="GYS8:GYZ8"/>
    <mergeCell ref="GZA8:GZH8"/>
    <mergeCell ref="GZI8:GZP8"/>
    <mergeCell ref="GZQ8:GZX8"/>
    <mergeCell ref="GZY8:HAF8"/>
    <mergeCell ref="HAG8:HAN8"/>
    <mergeCell ref="GQC8:GQJ8"/>
    <mergeCell ref="GQK8:GQR8"/>
    <mergeCell ref="GQS8:GQZ8"/>
    <mergeCell ref="GRA8:GRH8"/>
    <mergeCell ref="GRI8:GRP8"/>
    <mergeCell ref="GRQ8:GRX8"/>
    <mergeCell ref="GRY8:GSF8"/>
    <mergeCell ref="GSG8:GSN8"/>
    <mergeCell ref="GSO8:GSV8"/>
    <mergeCell ref="GSW8:GTD8"/>
    <mergeCell ref="GTE8:GTL8"/>
    <mergeCell ref="GTM8:GTT8"/>
    <mergeCell ref="GTU8:GUB8"/>
    <mergeCell ref="GUC8:GUJ8"/>
    <mergeCell ref="GUK8:GUR8"/>
    <mergeCell ref="GUS8:GUZ8"/>
    <mergeCell ref="GVA8:GVH8"/>
    <mergeCell ref="GKW8:GLD8"/>
    <mergeCell ref="GLE8:GLL8"/>
    <mergeCell ref="GLM8:GLT8"/>
    <mergeCell ref="GLU8:GMB8"/>
    <mergeCell ref="GMC8:GMJ8"/>
    <mergeCell ref="GMK8:GMR8"/>
    <mergeCell ref="GMS8:GMZ8"/>
    <mergeCell ref="GNA8:GNH8"/>
    <mergeCell ref="GNI8:GNP8"/>
    <mergeCell ref="GNQ8:GNX8"/>
    <mergeCell ref="GNY8:GOF8"/>
    <mergeCell ref="GOG8:GON8"/>
    <mergeCell ref="GOO8:GOV8"/>
    <mergeCell ref="GOW8:GPD8"/>
    <mergeCell ref="GPE8:GPL8"/>
    <mergeCell ref="GPM8:GPT8"/>
    <mergeCell ref="GPU8:GQB8"/>
    <mergeCell ref="GFQ8:GFX8"/>
    <mergeCell ref="GFY8:GGF8"/>
    <mergeCell ref="GGG8:GGN8"/>
    <mergeCell ref="GGO8:GGV8"/>
    <mergeCell ref="GGW8:GHD8"/>
    <mergeCell ref="GHE8:GHL8"/>
    <mergeCell ref="GHM8:GHT8"/>
    <mergeCell ref="GHU8:GIB8"/>
    <mergeCell ref="GIC8:GIJ8"/>
    <mergeCell ref="GIK8:GIR8"/>
    <mergeCell ref="GIS8:GIZ8"/>
    <mergeCell ref="GJA8:GJH8"/>
    <mergeCell ref="GJI8:GJP8"/>
    <mergeCell ref="GJQ8:GJX8"/>
    <mergeCell ref="GJY8:GKF8"/>
    <mergeCell ref="GKG8:GKN8"/>
    <mergeCell ref="GKO8:GKV8"/>
    <mergeCell ref="GAK8:GAR8"/>
    <mergeCell ref="GAS8:GAZ8"/>
    <mergeCell ref="GBA8:GBH8"/>
    <mergeCell ref="GBI8:GBP8"/>
    <mergeCell ref="GBQ8:GBX8"/>
    <mergeCell ref="GBY8:GCF8"/>
    <mergeCell ref="GCG8:GCN8"/>
    <mergeCell ref="GCO8:GCV8"/>
    <mergeCell ref="GCW8:GDD8"/>
    <mergeCell ref="GDE8:GDL8"/>
    <mergeCell ref="GDM8:GDT8"/>
    <mergeCell ref="GDU8:GEB8"/>
    <mergeCell ref="GEC8:GEJ8"/>
    <mergeCell ref="GEK8:GER8"/>
    <mergeCell ref="GES8:GEZ8"/>
    <mergeCell ref="GFA8:GFH8"/>
    <mergeCell ref="GFI8:GFP8"/>
    <mergeCell ref="FVE8:FVL8"/>
    <mergeCell ref="FVM8:FVT8"/>
    <mergeCell ref="FVU8:FWB8"/>
    <mergeCell ref="FWC8:FWJ8"/>
    <mergeCell ref="FWK8:FWR8"/>
    <mergeCell ref="FWS8:FWZ8"/>
    <mergeCell ref="FXA8:FXH8"/>
    <mergeCell ref="FXI8:FXP8"/>
    <mergeCell ref="FXQ8:FXX8"/>
    <mergeCell ref="FXY8:FYF8"/>
    <mergeCell ref="FYG8:FYN8"/>
    <mergeCell ref="FYO8:FYV8"/>
    <mergeCell ref="FYW8:FZD8"/>
    <mergeCell ref="FZE8:FZL8"/>
    <mergeCell ref="FZM8:FZT8"/>
    <mergeCell ref="FZU8:GAB8"/>
    <mergeCell ref="GAC8:GAJ8"/>
    <mergeCell ref="FPY8:FQF8"/>
    <mergeCell ref="FQG8:FQN8"/>
    <mergeCell ref="FQO8:FQV8"/>
    <mergeCell ref="FQW8:FRD8"/>
    <mergeCell ref="FRE8:FRL8"/>
    <mergeCell ref="FRM8:FRT8"/>
    <mergeCell ref="FRU8:FSB8"/>
    <mergeCell ref="FSC8:FSJ8"/>
    <mergeCell ref="FSK8:FSR8"/>
    <mergeCell ref="FSS8:FSZ8"/>
    <mergeCell ref="FTA8:FTH8"/>
    <mergeCell ref="FTI8:FTP8"/>
    <mergeCell ref="FTQ8:FTX8"/>
    <mergeCell ref="FTY8:FUF8"/>
    <mergeCell ref="FUG8:FUN8"/>
    <mergeCell ref="FUO8:FUV8"/>
    <mergeCell ref="FUW8:FVD8"/>
    <mergeCell ref="FKS8:FKZ8"/>
    <mergeCell ref="FLA8:FLH8"/>
    <mergeCell ref="FLI8:FLP8"/>
    <mergeCell ref="FLQ8:FLX8"/>
    <mergeCell ref="FLY8:FMF8"/>
    <mergeCell ref="FMG8:FMN8"/>
    <mergeCell ref="FMO8:FMV8"/>
    <mergeCell ref="FMW8:FND8"/>
    <mergeCell ref="FNE8:FNL8"/>
    <mergeCell ref="FNM8:FNT8"/>
    <mergeCell ref="FNU8:FOB8"/>
    <mergeCell ref="FOC8:FOJ8"/>
    <mergeCell ref="FOK8:FOR8"/>
    <mergeCell ref="FOS8:FOZ8"/>
    <mergeCell ref="FPA8:FPH8"/>
    <mergeCell ref="FPI8:FPP8"/>
    <mergeCell ref="FPQ8:FPX8"/>
    <mergeCell ref="FFM8:FFT8"/>
    <mergeCell ref="FFU8:FGB8"/>
    <mergeCell ref="FGC8:FGJ8"/>
    <mergeCell ref="FGK8:FGR8"/>
    <mergeCell ref="FGS8:FGZ8"/>
    <mergeCell ref="FHA8:FHH8"/>
    <mergeCell ref="FHI8:FHP8"/>
    <mergeCell ref="FHQ8:FHX8"/>
    <mergeCell ref="FHY8:FIF8"/>
    <mergeCell ref="FIG8:FIN8"/>
    <mergeCell ref="FIO8:FIV8"/>
    <mergeCell ref="FIW8:FJD8"/>
    <mergeCell ref="FJE8:FJL8"/>
    <mergeCell ref="FJM8:FJT8"/>
    <mergeCell ref="FJU8:FKB8"/>
    <mergeCell ref="FKC8:FKJ8"/>
    <mergeCell ref="FKK8:FKR8"/>
    <mergeCell ref="FAG8:FAN8"/>
    <mergeCell ref="FAO8:FAV8"/>
    <mergeCell ref="FAW8:FBD8"/>
    <mergeCell ref="FBE8:FBL8"/>
    <mergeCell ref="FBM8:FBT8"/>
    <mergeCell ref="FBU8:FCB8"/>
    <mergeCell ref="FCC8:FCJ8"/>
    <mergeCell ref="FCK8:FCR8"/>
    <mergeCell ref="FCS8:FCZ8"/>
    <mergeCell ref="FDA8:FDH8"/>
    <mergeCell ref="FDI8:FDP8"/>
    <mergeCell ref="FDQ8:FDX8"/>
    <mergeCell ref="FDY8:FEF8"/>
    <mergeCell ref="FEG8:FEN8"/>
    <mergeCell ref="FEO8:FEV8"/>
    <mergeCell ref="FEW8:FFD8"/>
    <mergeCell ref="FFE8:FFL8"/>
    <mergeCell ref="EVA8:EVH8"/>
    <mergeCell ref="EVI8:EVP8"/>
    <mergeCell ref="EVQ8:EVX8"/>
    <mergeCell ref="EVY8:EWF8"/>
    <mergeCell ref="EWG8:EWN8"/>
    <mergeCell ref="EWO8:EWV8"/>
    <mergeCell ref="EWW8:EXD8"/>
    <mergeCell ref="EXE8:EXL8"/>
    <mergeCell ref="EXM8:EXT8"/>
    <mergeCell ref="EXU8:EYB8"/>
    <mergeCell ref="EYC8:EYJ8"/>
    <mergeCell ref="EYK8:EYR8"/>
    <mergeCell ref="EYS8:EYZ8"/>
    <mergeCell ref="EZA8:EZH8"/>
    <mergeCell ref="EZI8:EZP8"/>
    <mergeCell ref="EZQ8:EZX8"/>
    <mergeCell ref="EZY8:FAF8"/>
    <mergeCell ref="EPU8:EQB8"/>
    <mergeCell ref="EQC8:EQJ8"/>
    <mergeCell ref="EQK8:EQR8"/>
    <mergeCell ref="EQS8:EQZ8"/>
    <mergeCell ref="ERA8:ERH8"/>
    <mergeCell ref="ERI8:ERP8"/>
    <mergeCell ref="ERQ8:ERX8"/>
    <mergeCell ref="ERY8:ESF8"/>
    <mergeCell ref="ESG8:ESN8"/>
    <mergeCell ref="ESO8:ESV8"/>
    <mergeCell ref="ESW8:ETD8"/>
    <mergeCell ref="ETE8:ETL8"/>
    <mergeCell ref="ETM8:ETT8"/>
    <mergeCell ref="ETU8:EUB8"/>
    <mergeCell ref="EUC8:EUJ8"/>
    <mergeCell ref="EUK8:EUR8"/>
    <mergeCell ref="EUS8:EUZ8"/>
    <mergeCell ref="EKO8:EKV8"/>
    <mergeCell ref="EKW8:ELD8"/>
    <mergeCell ref="ELE8:ELL8"/>
    <mergeCell ref="ELM8:ELT8"/>
    <mergeCell ref="ELU8:EMB8"/>
    <mergeCell ref="EMC8:EMJ8"/>
    <mergeCell ref="EMK8:EMR8"/>
    <mergeCell ref="EMS8:EMZ8"/>
    <mergeCell ref="ENA8:ENH8"/>
    <mergeCell ref="ENI8:ENP8"/>
    <mergeCell ref="ENQ8:ENX8"/>
    <mergeCell ref="ENY8:EOF8"/>
    <mergeCell ref="EOG8:EON8"/>
    <mergeCell ref="EOO8:EOV8"/>
    <mergeCell ref="EOW8:EPD8"/>
    <mergeCell ref="EPE8:EPL8"/>
    <mergeCell ref="EPM8:EPT8"/>
    <mergeCell ref="EFI8:EFP8"/>
    <mergeCell ref="EFQ8:EFX8"/>
    <mergeCell ref="EFY8:EGF8"/>
    <mergeCell ref="EGG8:EGN8"/>
    <mergeCell ref="EGO8:EGV8"/>
    <mergeCell ref="EGW8:EHD8"/>
    <mergeCell ref="EHE8:EHL8"/>
    <mergeCell ref="EHM8:EHT8"/>
    <mergeCell ref="EHU8:EIB8"/>
    <mergeCell ref="EIC8:EIJ8"/>
    <mergeCell ref="EIK8:EIR8"/>
    <mergeCell ref="EIS8:EIZ8"/>
    <mergeCell ref="EJA8:EJH8"/>
    <mergeCell ref="EJI8:EJP8"/>
    <mergeCell ref="EJQ8:EJX8"/>
    <mergeCell ref="EJY8:EKF8"/>
    <mergeCell ref="EKG8:EKN8"/>
    <mergeCell ref="EAC8:EAJ8"/>
    <mergeCell ref="EAK8:EAR8"/>
    <mergeCell ref="EAS8:EAZ8"/>
    <mergeCell ref="EBA8:EBH8"/>
    <mergeCell ref="EBI8:EBP8"/>
    <mergeCell ref="EBQ8:EBX8"/>
    <mergeCell ref="EBY8:ECF8"/>
    <mergeCell ref="ECG8:ECN8"/>
    <mergeCell ref="ECO8:ECV8"/>
    <mergeCell ref="ECW8:EDD8"/>
    <mergeCell ref="EDE8:EDL8"/>
    <mergeCell ref="EDM8:EDT8"/>
    <mergeCell ref="EDU8:EEB8"/>
    <mergeCell ref="EEC8:EEJ8"/>
    <mergeCell ref="EEK8:EER8"/>
    <mergeCell ref="EES8:EEZ8"/>
    <mergeCell ref="EFA8:EFH8"/>
    <mergeCell ref="DUW8:DVD8"/>
    <mergeCell ref="DVE8:DVL8"/>
    <mergeCell ref="DVM8:DVT8"/>
    <mergeCell ref="DVU8:DWB8"/>
    <mergeCell ref="DWC8:DWJ8"/>
    <mergeCell ref="DWK8:DWR8"/>
    <mergeCell ref="DWS8:DWZ8"/>
    <mergeCell ref="DXA8:DXH8"/>
    <mergeCell ref="DXI8:DXP8"/>
    <mergeCell ref="DXQ8:DXX8"/>
    <mergeCell ref="DXY8:DYF8"/>
    <mergeCell ref="DYG8:DYN8"/>
    <mergeCell ref="DYO8:DYV8"/>
    <mergeCell ref="DYW8:DZD8"/>
    <mergeCell ref="DZE8:DZL8"/>
    <mergeCell ref="DZM8:DZT8"/>
    <mergeCell ref="DZU8:EAB8"/>
    <mergeCell ref="DPQ8:DPX8"/>
    <mergeCell ref="DPY8:DQF8"/>
    <mergeCell ref="DQG8:DQN8"/>
    <mergeCell ref="DQO8:DQV8"/>
    <mergeCell ref="DQW8:DRD8"/>
    <mergeCell ref="DRE8:DRL8"/>
    <mergeCell ref="DRM8:DRT8"/>
    <mergeCell ref="DRU8:DSB8"/>
    <mergeCell ref="DSC8:DSJ8"/>
    <mergeCell ref="DSK8:DSR8"/>
    <mergeCell ref="DSS8:DSZ8"/>
    <mergeCell ref="DTA8:DTH8"/>
    <mergeCell ref="DTI8:DTP8"/>
    <mergeCell ref="DTQ8:DTX8"/>
    <mergeCell ref="DTY8:DUF8"/>
    <mergeCell ref="DUG8:DUN8"/>
    <mergeCell ref="DUO8:DUV8"/>
    <mergeCell ref="DKK8:DKR8"/>
    <mergeCell ref="DKS8:DKZ8"/>
    <mergeCell ref="DLA8:DLH8"/>
    <mergeCell ref="DLI8:DLP8"/>
    <mergeCell ref="DLQ8:DLX8"/>
    <mergeCell ref="DLY8:DMF8"/>
    <mergeCell ref="DMG8:DMN8"/>
    <mergeCell ref="DMO8:DMV8"/>
    <mergeCell ref="DMW8:DND8"/>
    <mergeCell ref="DNE8:DNL8"/>
    <mergeCell ref="DNM8:DNT8"/>
    <mergeCell ref="DNU8:DOB8"/>
    <mergeCell ref="DOC8:DOJ8"/>
    <mergeCell ref="DOK8:DOR8"/>
    <mergeCell ref="DOS8:DOZ8"/>
    <mergeCell ref="DPA8:DPH8"/>
    <mergeCell ref="DPI8:DPP8"/>
    <mergeCell ref="DFE8:DFL8"/>
    <mergeCell ref="DFM8:DFT8"/>
    <mergeCell ref="DFU8:DGB8"/>
    <mergeCell ref="DGC8:DGJ8"/>
    <mergeCell ref="DGK8:DGR8"/>
    <mergeCell ref="DGS8:DGZ8"/>
    <mergeCell ref="DHA8:DHH8"/>
    <mergeCell ref="DHI8:DHP8"/>
    <mergeCell ref="DHQ8:DHX8"/>
    <mergeCell ref="DHY8:DIF8"/>
    <mergeCell ref="DIG8:DIN8"/>
    <mergeCell ref="DIO8:DIV8"/>
    <mergeCell ref="DIW8:DJD8"/>
    <mergeCell ref="DJE8:DJL8"/>
    <mergeCell ref="DJM8:DJT8"/>
    <mergeCell ref="DJU8:DKB8"/>
    <mergeCell ref="DKC8:DKJ8"/>
    <mergeCell ref="CZY8:DAF8"/>
    <mergeCell ref="DAG8:DAN8"/>
    <mergeCell ref="DAO8:DAV8"/>
    <mergeCell ref="DAW8:DBD8"/>
    <mergeCell ref="DBE8:DBL8"/>
    <mergeCell ref="DBM8:DBT8"/>
    <mergeCell ref="DBU8:DCB8"/>
    <mergeCell ref="DCC8:DCJ8"/>
    <mergeCell ref="DCK8:DCR8"/>
    <mergeCell ref="DCS8:DCZ8"/>
    <mergeCell ref="DDA8:DDH8"/>
    <mergeCell ref="DDI8:DDP8"/>
    <mergeCell ref="DDQ8:DDX8"/>
    <mergeCell ref="DDY8:DEF8"/>
    <mergeCell ref="DEG8:DEN8"/>
    <mergeCell ref="DEO8:DEV8"/>
    <mergeCell ref="DEW8:DFD8"/>
    <mergeCell ref="CUS8:CUZ8"/>
    <mergeCell ref="CVA8:CVH8"/>
    <mergeCell ref="CVI8:CVP8"/>
    <mergeCell ref="CVQ8:CVX8"/>
    <mergeCell ref="CVY8:CWF8"/>
    <mergeCell ref="CWG8:CWN8"/>
    <mergeCell ref="CWO8:CWV8"/>
    <mergeCell ref="CWW8:CXD8"/>
    <mergeCell ref="CXE8:CXL8"/>
    <mergeCell ref="CXM8:CXT8"/>
    <mergeCell ref="CXU8:CYB8"/>
    <mergeCell ref="CYC8:CYJ8"/>
    <mergeCell ref="CYK8:CYR8"/>
    <mergeCell ref="CYS8:CYZ8"/>
    <mergeCell ref="CZA8:CZH8"/>
    <mergeCell ref="CZI8:CZP8"/>
    <mergeCell ref="CZQ8:CZX8"/>
    <mergeCell ref="CPM8:CPT8"/>
    <mergeCell ref="CPU8:CQB8"/>
    <mergeCell ref="CQC8:CQJ8"/>
    <mergeCell ref="CQK8:CQR8"/>
    <mergeCell ref="CQS8:CQZ8"/>
    <mergeCell ref="CRA8:CRH8"/>
    <mergeCell ref="CRI8:CRP8"/>
    <mergeCell ref="CRQ8:CRX8"/>
    <mergeCell ref="CRY8:CSF8"/>
    <mergeCell ref="CSG8:CSN8"/>
    <mergeCell ref="CSO8:CSV8"/>
    <mergeCell ref="CSW8:CTD8"/>
    <mergeCell ref="CTE8:CTL8"/>
    <mergeCell ref="CTM8:CTT8"/>
    <mergeCell ref="CTU8:CUB8"/>
    <mergeCell ref="CUC8:CUJ8"/>
    <mergeCell ref="CUK8:CUR8"/>
    <mergeCell ref="CKG8:CKN8"/>
    <mergeCell ref="CKO8:CKV8"/>
    <mergeCell ref="CKW8:CLD8"/>
    <mergeCell ref="CLE8:CLL8"/>
    <mergeCell ref="CLM8:CLT8"/>
    <mergeCell ref="CLU8:CMB8"/>
    <mergeCell ref="CMC8:CMJ8"/>
    <mergeCell ref="CMK8:CMR8"/>
    <mergeCell ref="CMS8:CMZ8"/>
    <mergeCell ref="CNA8:CNH8"/>
    <mergeCell ref="CNI8:CNP8"/>
    <mergeCell ref="CNQ8:CNX8"/>
    <mergeCell ref="CNY8:COF8"/>
    <mergeCell ref="COG8:CON8"/>
    <mergeCell ref="COO8:COV8"/>
    <mergeCell ref="COW8:CPD8"/>
    <mergeCell ref="CPE8:CPL8"/>
    <mergeCell ref="CFA8:CFH8"/>
    <mergeCell ref="CFI8:CFP8"/>
    <mergeCell ref="CFQ8:CFX8"/>
    <mergeCell ref="CFY8:CGF8"/>
    <mergeCell ref="CGG8:CGN8"/>
    <mergeCell ref="CGO8:CGV8"/>
    <mergeCell ref="CGW8:CHD8"/>
    <mergeCell ref="CHE8:CHL8"/>
    <mergeCell ref="CHM8:CHT8"/>
    <mergeCell ref="CHU8:CIB8"/>
    <mergeCell ref="CIC8:CIJ8"/>
    <mergeCell ref="CIK8:CIR8"/>
    <mergeCell ref="CIS8:CIZ8"/>
    <mergeCell ref="CJA8:CJH8"/>
    <mergeCell ref="CJI8:CJP8"/>
    <mergeCell ref="CJQ8:CJX8"/>
    <mergeCell ref="CJY8:CKF8"/>
    <mergeCell ref="BZU8:CAB8"/>
    <mergeCell ref="CAC8:CAJ8"/>
    <mergeCell ref="CAK8:CAR8"/>
    <mergeCell ref="CAS8:CAZ8"/>
    <mergeCell ref="CBA8:CBH8"/>
    <mergeCell ref="CBI8:CBP8"/>
    <mergeCell ref="CBQ8:CBX8"/>
    <mergeCell ref="CBY8:CCF8"/>
    <mergeCell ref="CCG8:CCN8"/>
    <mergeCell ref="CCO8:CCV8"/>
    <mergeCell ref="CCW8:CDD8"/>
    <mergeCell ref="CDE8:CDL8"/>
    <mergeCell ref="CDM8:CDT8"/>
    <mergeCell ref="CDU8:CEB8"/>
    <mergeCell ref="CEC8:CEJ8"/>
    <mergeCell ref="CEK8:CER8"/>
    <mergeCell ref="CES8:CEZ8"/>
    <mergeCell ref="BUO8:BUV8"/>
    <mergeCell ref="BUW8:BVD8"/>
    <mergeCell ref="BVE8:BVL8"/>
    <mergeCell ref="BVM8:BVT8"/>
    <mergeCell ref="BVU8:BWB8"/>
    <mergeCell ref="BWC8:BWJ8"/>
    <mergeCell ref="BWK8:BWR8"/>
    <mergeCell ref="BWS8:BWZ8"/>
    <mergeCell ref="BXA8:BXH8"/>
    <mergeCell ref="BXI8:BXP8"/>
    <mergeCell ref="BXQ8:BXX8"/>
    <mergeCell ref="BXY8:BYF8"/>
    <mergeCell ref="BYG8:BYN8"/>
    <mergeCell ref="BYO8:BYV8"/>
    <mergeCell ref="BYW8:BZD8"/>
    <mergeCell ref="BZE8:BZL8"/>
    <mergeCell ref="BZM8:BZT8"/>
    <mergeCell ref="BPI8:BPP8"/>
    <mergeCell ref="BPQ8:BPX8"/>
    <mergeCell ref="BPY8:BQF8"/>
    <mergeCell ref="BQG8:BQN8"/>
    <mergeCell ref="BQO8:BQV8"/>
    <mergeCell ref="BQW8:BRD8"/>
    <mergeCell ref="BRE8:BRL8"/>
    <mergeCell ref="BRM8:BRT8"/>
    <mergeCell ref="BRU8:BSB8"/>
    <mergeCell ref="BSC8:BSJ8"/>
    <mergeCell ref="BSK8:BSR8"/>
    <mergeCell ref="BSS8:BSZ8"/>
    <mergeCell ref="BTA8:BTH8"/>
    <mergeCell ref="BTI8:BTP8"/>
    <mergeCell ref="BTQ8:BTX8"/>
    <mergeCell ref="BTY8:BUF8"/>
    <mergeCell ref="BUG8:BUN8"/>
    <mergeCell ref="BKC8:BKJ8"/>
    <mergeCell ref="BKK8:BKR8"/>
    <mergeCell ref="BKS8:BKZ8"/>
    <mergeCell ref="BLA8:BLH8"/>
    <mergeCell ref="BLI8:BLP8"/>
    <mergeCell ref="BLQ8:BLX8"/>
    <mergeCell ref="BLY8:BMF8"/>
    <mergeCell ref="BMG8:BMN8"/>
    <mergeCell ref="BMO8:BMV8"/>
    <mergeCell ref="BMW8:BND8"/>
    <mergeCell ref="BNE8:BNL8"/>
    <mergeCell ref="BNM8:BNT8"/>
    <mergeCell ref="BNU8:BOB8"/>
    <mergeCell ref="BOC8:BOJ8"/>
    <mergeCell ref="BOK8:BOR8"/>
    <mergeCell ref="BOS8:BOZ8"/>
    <mergeCell ref="BPA8:BPH8"/>
    <mergeCell ref="BEW8:BFD8"/>
    <mergeCell ref="BFE8:BFL8"/>
    <mergeCell ref="BFM8:BFT8"/>
    <mergeCell ref="BFU8:BGB8"/>
    <mergeCell ref="BGC8:BGJ8"/>
    <mergeCell ref="BGK8:BGR8"/>
    <mergeCell ref="BGS8:BGZ8"/>
    <mergeCell ref="BHA8:BHH8"/>
    <mergeCell ref="BHI8:BHP8"/>
    <mergeCell ref="BHQ8:BHX8"/>
    <mergeCell ref="BHY8:BIF8"/>
    <mergeCell ref="BIG8:BIN8"/>
    <mergeCell ref="BIO8:BIV8"/>
    <mergeCell ref="BIW8:BJD8"/>
    <mergeCell ref="BJE8:BJL8"/>
    <mergeCell ref="BJM8:BJT8"/>
    <mergeCell ref="BJU8:BKB8"/>
    <mergeCell ref="AZQ8:AZX8"/>
    <mergeCell ref="AZY8:BAF8"/>
    <mergeCell ref="BAG8:BAN8"/>
    <mergeCell ref="BAO8:BAV8"/>
    <mergeCell ref="BAW8:BBD8"/>
    <mergeCell ref="BBE8:BBL8"/>
    <mergeCell ref="BBM8:BBT8"/>
    <mergeCell ref="BBU8:BCB8"/>
    <mergeCell ref="BCC8:BCJ8"/>
    <mergeCell ref="BCK8:BCR8"/>
    <mergeCell ref="BCS8:BCZ8"/>
    <mergeCell ref="BDA8:BDH8"/>
    <mergeCell ref="BDI8:BDP8"/>
    <mergeCell ref="BDQ8:BDX8"/>
    <mergeCell ref="BDY8:BEF8"/>
    <mergeCell ref="BEG8:BEN8"/>
    <mergeCell ref="BEO8:BEV8"/>
    <mergeCell ref="AUK8:AUR8"/>
    <mergeCell ref="AUS8:AUZ8"/>
    <mergeCell ref="AVA8:AVH8"/>
    <mergeCell ref="AVI8:AVP8"/>
    <mergeCell ref="AVQ8:AVX8"/>
    <mergeCell ref="AVY8:AWF8"/>
    <mergeCell ref="AWG8:AWN8"/>
    <mergeCell ref="AWO8:AWV8"/>
    <mergeCell ref="AWW8:AXD8"/>
    <mergeCell ref="AXE8:AXL8"/>
    <mergeCell ref="AXM8:AXT8"/>
    <mergeCell ref="AXU8:AYB8"/>
    <mergeCell ref="AYC8:AYJ8"/>
    <mergeCell ref="AYK8:AYR8"/>
    <mergeCell ref="AYS8:AYZ8"/>
    <mergeCell ref="AZA8:AZH8"/>
    <mergeCell ref="AZI8:AZP8"/>
    <mergeCell ref="APE8:APL8"/>
    <mergeCell ref="APM8:APT8"/>
    <mergeCell ref="APU8:AQB8"/>
    <mergeCell ref="AQC8:AQJ8"/>
    <mergeCell ref="AQK8:AQR8"/>
    <mergeCell ref="AQS8:AQZ8"/>
    <mergeCell ref="ARA8:ARH8"/>
    <mergeCell ref="ARI8:ARP8"/>
    <mergeCell ref="ARQ8:ARX8"/>
    <mergeCell ref="ARY8:ASF8"/>
    <mergeCell ref="ASG8:ASN8"/>
    <mergeCell ref="ASO8:ASV8"/>
    <mergeCell ref="ASW8:ATD8"/>
    <mergeCell ref="ATE8:ATL8"/>
    <mergeCell ref="ATM8:ATT8"/>
    <mergeCell ref="ATU8:AUB8"/>
    <mergeCell ref="AUC8:AUJ8"/>
    <mergeCell ref="AJY8:AKF8"/>
    <mergeCell ref="AKG8:AKN8"/>
    <mergeCell ref="AKO8:AKV8"/>
    <mergeCell ref="AKW8:ALD8"/>
    <mergeCell ref="ALE8:ALL8"/>
    <mergeCell ref="ALM8:ALT8"/>
    <mergeCell ref="ALU8:AMB8"/>
    <mergeCell ref="AMC8:AMJ8"/>
    <mergeCell ref="AMK8:AMR8"/>
    <mergeCell ref="AMS8:AMZ8"/>
    <mergeCell ref="ANA8:ANH8"/>
    <mergeCell ref="ANI8:ANP8"/>
    <mergeCell ref="ANQ8:ANX8"/>
    <mergeCell ref="ANY8:AOF8"/>
    <mergeCell ref="AOG8:AON8"/>
    <mergeCell ref="AOO8:AOV8"/>
    <mergeCell ref="AOW8:APD8"/>
    <mergeCell ref="AES8:AEZ8"/>
    <mergeCell ref="AFA8:AFH8"/>
    <mergeCell ref="AFI8:AFP8"/>
    <mergeCell ref="AFQ8:AFX8"/>
    <mergeCell ref="AFY8:AGF8"/>
    <mergeCell ref="AGG8:AGN8"/>
    <mergeCell ref="AGO8:AGV8"/>
    <mergeCell ref="AGW8:AHD8"/>
    <mergeCell ref="AHE8:AHL8"/>
    <mergeCell ref="AHM8:AHT8"/>
    <mergeCell ref="AHU8:AIB8"/>
    <mergeCell ref="AIC8:AIJ8"/>
    <mergeCell ref="AIK8:AIR8"/>
    <mergeCell ref="AIS8:AIZ8"/>
    <mergeCell ref="AJA8:AJH8"/>
    <mergeCell ref="AJI8:AJP8"/>
    <mergeCell ref="AJQ8:AJX8"/>
    <mergeCell ref="ZM8:ZT8"/>
    <mergeCell ref="ZU8:AAB8"/>
    <mergeCell ref="AAC8:AAJ8"/>
    <mergeCell ref="AAK8:AAR8"/>
    <mergeCell ref="AAS8:AAZ8"/>
    <mergeCell ref="ABA8:ABH8"/>
    <mergeCell ref="ABI8:ABP8"/>
    <mergeCell ref="ABQ8:ABX8"/>
    <mergeCell ref="ABY8:ACF8"/>
    <mergeCell ref="ACG8:ACN8"/>
    <mergeCell ref="ACO8:ACV8"/>
    <mergeCell ref="ACW8:ADD8"/>
    <mergeCell ref="ADE8:ADL8"/>
    <mergeCell ref="ADM8:ADT8"/>
    <mergeCell ref="ADU8:AEB8"/>
    <mergeCell ref="AEC8:AEJ8"/>
    <mergeCell ref="AEK8:AER8"/>
    <mergeCell ref="UG8:UN8"/>
    <mergeCell ref="UO8:UV8"/>
    <mergeCell ref="UW8:VD8"/>
    <mergeCell ref="VE8:VL8"/>
    <mergeCell ref="VM8:VT8"/>
    <mergeCell ref="VU8:WB8"/>
    <mergeCell ref="WC8:WJ8"/>
    <mergeCell ref="WK8:WR8"/>
    <mergeCell ref="WS8:WZ8"/>
    <mergeCell ref="XA8:XH8"/>
    <mergeCell ref="XI8:XP8"/>
    <mergeCell ref="XQ8:XX8"/>
    <mergeCell ref="XY8:YF8"/>
    <mergeCell ref="YG8:YN8"/>
    <mergeCell ref="YO8:YV8"/>
    <mergeCell ref="YW8:ZD8"/>
    <mergeCell ref="ZE8:ZL8"/>
    <mergeCell ref="PA8:PH8"/>
    <mergeCell ref="PI8:PP8"/>
    <mergeCell ref="PQ8:PX8"/>
    <mergeCell ref="PY8:QF8"/>
    <mergeCell ref="QG8:QN8"/>
    <mergeCell ref="QO8:QV8"/>
    <mergeCell ref="QW8:RD8"/>
    <mergeCell ref="RE8:RL8"/>
    <mergeCell ref="RM8:RT8"/>
    <mergeCell ref="RU8:SB8"/>
    <mergeCell ref="SC8:SJ8"/>
    <mergeCell ref="SK8:SR8"/>
    <mergeCell ref="SS8:SZ8"/>
    <mergeCell ref="TA8:TH8"/>
    <mergeCell ref="TI8:TP8"/>
    <mergeCell ref="TQ8:TX8"/>
    <mergeCell ref="TY8:UF8"/>
    <mergeCell ref="JU8:KB8"/>
    <mergeCell ref="KC8:KJ8"/>
    <mergeCell ref="KK8:KR8"/>
    <mergeCell ref="KS8:KZ8"/>
    <mergeCell ref="LA8:LH8"/>
    <mergeCell ref="LI8:LP8"/>
    <mergeCell ref="LQ8:LX8"/>
    <mergeCell ref="LY8:MF8"/>
    <mergeCell ref="MG8:MN8"/>
    <mergeCell ref="MO8:MV8"/>
    <mergeCell ref="MW8:ND8"/>
    <mergeCell ref="NE8:NL8"/>
    <mergeCell ref="NM8:NT8"/>
    <mergeCell ref="NU8:OB8"/>
    <mergeCell ref="OC8:OJ8"/>
    <mergeCell ref="OK8:OR8"/>
    <mergeCell ref="OS8:OZ8"/>
    <mergeCell ref="EO8:EV8"/>
    <mergeCell ref="EW8:FD8"/>
    <mergeCell ref="FE8:FL8"/>
    <mergeCell ref="FM8:FT8"/>
    <mergeCell ref="FU8:GB8"/>
    <mergeCell ref="GC8:GJ8"/>
    <mergeCell ref="GK8:GR8"/>
    <mergeCell ref="GS8:GZ8"/>
    <mergeCell ref="HA8:HH8"/>
    <mergeCell ref="HI8:HP8"/>
    <mergeCell ref="HQ8:HX8"/>
    <mergeCell ref="HY8:IF8"/>
    <mergeCell ref="IG8:IN8"/>
    <mergeCell ref="IO8:IV8"/>
    <mergeCell ref="IW8:JD8"/>
    <mergeCell ref="JE8:JL8"/>
    <mergeCell ref="JM8:JT8"/>
    <mergeCell ref="XAO7:XAV7"/>
    <mergeCell ref="XAW7:XBD7"/>
    <mergeCell ref="XBE7:XBL7"/>
    <mergeCell ref="XBM7:XBT7"/>
    <mergeCell ref="XBU7:XCB7"/>
    <mergeCell ref="XCC7:XCJ7"/>
    <mergeCell ref="XCK7:XCR7"/>
    <mergeCell ref="XCS7:XCZ7"/>
    <mergeCell ref="XDA7:XDH7"/>
    <mergeCell ref="XDI7:XDP7"/>
    <mergeCell ref="XDQ7:XDX7"/>
    <mergeCell ref="XDY7:XEF7"/>
    <mergeCell ref="XEG7:XEN7"/>
    <mergeCell ref="XEO7:XEV7"/>
    <mergeCell ref="XEW7:XFD7"/>
    <mergeCell ref="I8:P8"/>
    <mergeCell ref="Q8:X8"/>
    <mergeCell ref="Y8:AF8"/>
    <mergeCell ref="AG8:AN8"/>
    <mergeCell ref="AO8:AV8"/>
    <mergeCell ref="AW8:BD8"/>
    <mergeCell ref="BE8:BL8"/>
    <mergeCell ref="BM8:BT8"/>
    <mergeCell ref="BU8:CB8"/>
    <mergeCell ref="CC8:CJ8"/>
    <mergeCell ref="CK8:CR8"/>
    <mergeCell ref="CS8:CZ8"/>
    <mergeCell ref="DA8:DH8"/>
    <mergeCell ref="DI8:DP8"/>
    <mergeCell ref="DQ8:DX8"/>
    <mergeCell ref="DY8:EF8"/>
    <mergeCell ref="EG8:EN8"/>
    <mergeCell ref="WVI7:WVP7"/>
    <mergeCell ref="WVQ7:WVX7"/>
    <mergeCell ref="WVY7:WWF7"/>
    <mergeCell ref="WWG7:WWN7"/>
    <mergeCell ref="WWO7:WWV7"/>
    <mergeCell ref="WWW7:WXD7"/>
    <mergeCell ref="WXE7:WXL7"/>
    <mergeCell ref="WXM7:WXT7"/>
    <mergeCell ref="WXU7:WYB7"/>
    <mergeCell ref="WYC7:WYJ7"/>
    <mergeCell ref="WYK7:WYR7"/>
    <mergeCell ref="WYS7:WYZ7"/>
    <mergeCell ref="WZA7:WZH7"/>
    <mergeCell ref="WZI7:WZP7"/>
    <mergeCell ref="WZQ7:WZX7"/>
    <mergeCell ref="WZY7:XAF7"/>
    <mergeCell ref="XAG7:XAN7"/>
    <mergeCell ref="WQC7:WQJ7"/>
    <mergeCell ref="WQK7:WQR7"/>
    <mergeCell ref="WQS7:WQZ7"/>
    <mergeCell ref="WRA7:WRH7"/>
    <mergeCell ref="WRI7:WRP7"/>
    <mergeCell ref="WRQ7:WRX7"/>
    <mergeCell ref="WRY7:WSF7"/>
    <mergeCell ref="WSG7:WSN7"/>
    <mergeCell ref="WSO7:WSV7"/>
    <mergeCell ref="WSW7:WTD7"/>
    <mergeCell ref="WTE7:WTL7"/>
    <mergeCell ref="WTM7:WTT7"/>
    <mergeCell ref="WTU7:WUB7"/>
    <mergeCell ref="WUC7:WUJ7"/>
    <mergeCell ref="WUK7:WUR7"/>
    <mergeCell ref="WUS7:WUZ7"/>
    <mergeCell ref="WVA7:WVH7"/>
    <mergeCell ref="WKW7:WLD7"/>
    <mergeCell ref="WLE7:WLL7"/>
    <mergeCell ref="WLM7:WLT7"/>
    <mergeCell ref="WLU7:WMB7"/>
    <mergeCell ref="WMC7:WMJ7"/>
    <mergeCell ref="WMK7:WMR7"/>
    <mergeCell ref="WMS7:WMZ7"/>
    <mergeCell ref="WNA7:WNH7"/>
    <mergeCell ref="WNI7:WNP7"/>
    <mergeCell ref="WNQ7:WNX7"/>
    <mergeCell ref="WNY7:WOF7"/>
    <mergeCell ref="WOG7:WON7"/>
    <mergeCell ref="WOO7:WOV7"/>
    <mergeCell ref="WOW7:WPD7"/>
    <mergeCell ref="WPE7:WPL7"/>
    <mergeCell ref="WPM7:WPT7"/>
    <mergeCell ref="WPU7:WQB7"/>
    <mergeCell ref="WFQ7:WFX7"/>
    <mergeCell ref="WFY7:WGF7"/>
    <mergeCell ref="WGG7:WGN7"/>
    <mergeCell ref="WGO7:WGV7"/>
    <mergeCell ref="WGW7:WHD7"/>
    <mergeCell ref="WHE7:WHL7"/>
    <mergeCell ref="WHM7:WHT7"/>
    <mergeCell ref="WHU7:WIB7"/>
    <mergeCell ref="WIC7:WIJ7"/>
    <mergeCell ref="WIK7:WIR7"/>
    <mergeCell ref="WIS7:WIZ7"/>
    <mergeCell ref="WJA7:WJH7"/>
    <mergeCell ref="WJI7:WJP7"/>
    <mergeCell ref="WJQ7:WJX7"/>
    <mergeCell ref="WJY7:WKF7"/>
    <mergeCell ref="WKG7:WKN7"/>
    <mergeCell ref="WKO7:WKV7"/>
    <mergeCell ref="WAK7:WAR7"/>
    <mergeCell ref="WAS7:WAZ7"/>
    <mergeCell ref="WBA7:WBH7"/>
    <mergeCell ref="WBI7:WBP7"/>
    <mergeCell ref="WBQ7:WBX7"/>
    <mergeCell ref="WBY7:WCF7"/>
    <mergeCell ref="WCG7:WCN7"/>
    <mergeCell ref="WCO7:WCV7"/>
    <mergeCell ref="WCW7:WDD7"/>
    <mergeCell ref="WDE7:WDL7"/>
    <mergeCell ref="WDM7:WDT7"/>
    <mergeCell ref="WDU7:WEB7"/>
    <mergeCell ref="WEC7:WEJ7"/>
    <mergeCell ref="WEK7:WER7"/>
    <mergeCell ref="WES7:WEZ7"/>
    <mergeCell ref="WFA7:WFH7"/>
    <mergeCell ref="WFI7:WFP7"/>
    <mergeCell ref="VVE7:VVL7"/>
    <mergeCell ref="VVM7:VVT7"/>
    <mergeCell ref="VVU7:VWB7"/>
    <mergeCell ref="VWC7:VWJ7"/>
    <mergeCell ref="VWK7:VWR7"/>
    <mergeCell ref="VWS7:VWZ7"/>
    <mergeCell ref="VXA7:VXH7"/>
    <mergeCell ref="VXI7:VXP7"/>
    <mergeCell ref="VXQ7:VXX7"/>
    <mergeCell ref="VXY7:VYF7"/>
    <mergeCell ref="VYG7:VYN7"/>
    <mergeCell ref="VYO7:VYV7"/>
    <mergeCell ref="VYW7:VZD7"/>
    <mergeCell ref="VZE7:VZL7"/>
    <mergeCell ref="VZM7:VZT7"/>
    <mergeCell ref="VZU7:WAB7"/>
    <mergeCell ref="WAC7:WAJ7"/>
    <mergeCell ref="VPY7:VQF7"/>
    <mergeCell ref="VQG7:VQN7"/>
    <mergeCell ref="VQO7:VQV7"/>
    <mergeCell ref="VQW7:VRD7"/>
    <mergeCell ref="VRE7:VRL7"/>
    <mergeCell ref="VRM7:VRT7"/>
    <mergeCell ref="VRU7:VSB7"/>
    <mergeCell ref="VSC7:VSJ7"/>
    <mergeCell ref="VSK7:VSR7"/>
    <mergeCell ref="VSS7:VSZ7"/>
    <mergeCell ref="VTA7:VTH7"/>
    <mergeCell ref="VTI7:VTP7"/>
    <mergeCell ref="VTQ7:VTX7"/>
    <mergeCell ref="VTY7:VUF7"/>
    <mergeCell ref="VUG7:VUN7"/>
    <mergeCell ref="VUO7:VUV7"/>
    <mergeCell ref="VUW7:VVD7"/>
    <mergeCell ref="VKS7:VKZ7"/>
    <mergeCell ref="VLA7:VLH7"/>
    <mergeCell ref="VLI7:VLP7"/>
    <mergeCell ref="VLQ7:VLX7"/>
    <mergeCell ref="VLY7:VMF7"/>
    <mergeCell ref="VMG7:VMN7"/>
    <mergeCell ref="VMO7:VMV7"/>
    <mergeCell ref="VMW7:VND7"/>
    <mergeCell ref="VNE7:VNL7"/>
    <mergeCell ref="VNM7:VNT7"/>
    <mergeCell ref="VNU7:VOB7"/>
    <mergeCell ref="VOC7:VOJ7"/>
    <mergeCell ref="VOK7:VOR7"/>
    <mergeCell ref="VOS7:VOZ7"/>
    <mergeCell ref="VPA7:VPH7"/>
    <mergeCell ref="VPI7:VPP7"/>
    <mergeCell ref="VPQ7:VPX7"/>
    <mergeCell ref="VFM7:VFT7"/>
    <mergeCell ref="VFU7:VGB7"/>
    <mergeCell ref="VGC7:VGJ7"/>
    <mergeCell ref="VGK7:VGR7"/>
    <mergeCell ref="VGS7:VGZ7"/>
    <mergeCell ref="VHA7:VHH7"/>
    <mergeCell ref="VHI7:VHP7"/>
    <mergeCell ref="VHQ7:VHX7"/>
    <mergeCell ref="VHY7:VIF7"/>
    <mergeCell ref="VIG7:VIN7"/>
    <mergeCell ref="VIO7:VIV7"/>
    <mergeCell ref="VIW7:VJD7"/>
    <mergeCell ref="VJE7:VJL7"/>
    <mergeCell ref="VJM7:VJT7"/>
    <mergeCell ref="VJU7:VKB7"/>
    <mergeCell ref="VKC7:VKJ7"/>
    <mergeCell ref="VKK7:VKR7"/>
    <mergeCell ref="VAG7:VAN7"/>
    <mergeCell ref="VAO7:VAV7"/>
    <mergeCell ref="VAW7:VBD7"/>
    <mergeCell ref="VBE7:VBL7"/>
    <mergeCell ref="VBM7:VBT7"/>
    <mergeCell ref="VBU7:VCB7"/>
    <mergeCell ref="VCC7:VCJ7"/>
    <mergeCell ref="VCK7:VCR7"/>
    <mergeCell ref="VCS7:VCZ7"/>
    <mergeCell ref="VDA7:VDH7"/>
    <mergeCell ref="VDI7:VDP7"/>
    <mergeCell ref="VDQ7:VDX7"/>
    <mergeCell ref="VDY7:VEF7"/>
    <mergeCell ref="VEG7:VEN7"/>
    <mergeCell ref="VEO7:VEV7"/>
    <mergeCell ref="VEW7:VFD7"/>
    <mergeCell ref="VFE7:VFL7"/>
    <mergeCell ref="UVA7:UVH7"/>
    <mergeCell ref="UVI7:UVP7"/>
    <mergeCell ref="UVQ7:UVX7"/>
    <mergeCell ref="UVY7:UWF7"/>
    <mergeCell ref="UWG7:UWN7"/>
    <mergeCell ref="UWO7:UWV7"/>
    <mergeCell ref="UWW7:UXD7"/>
    <mergeCell ref="UXE7:UXL7"/>
    <mergeCell ref="UXM7:UXT7"/>
    <mergeCell ref="UXU7:UYB7"/>
    <mergeCell ref="UYC7:UYJ7"/>
    <mergeCell ref="UYK7:UYR7"/>
    <mergeCell ref="UYS7:UYZ7"/>
    <mergeCell ref="UZA7:UZH7"/>
    <mergeCell ref="UZI7:UZP7"/>
    <mergeCell ref="UZQ7:UZX7"/>
    <mergeCell ref="UZY7:VAF7"/>
    <mergeCell ref="UPU7:UQB7"/>
    <mergeCell ref="UQC7:UQJ7"/>
    <mergeCell ref="UQK7:UQR7"/>
    <mergeCell ref="UQS7:UQZ7"/>
    <mergeCell ref="URA7:URH7"/>
    <mergeCell ref="URI7:URP7"/>
    <mergeCell ref="URQ7:URX7"/>
    <mergeCell ref="URY7:USF7"/>
    <mergeCell ref="USG7:USN7"/>
    <mergeCell ref="USO7:USV7"/>
    <mergeCell ref="USW7:UTD7"/>
    <mergeCell ref="UTE7:UTL7"/>
    <mergeCell ref="UTM7:UTT7"/>
    <mergeCell ref="UTU7:UUB7"/>
    <mergeCell ref="UUC7:UUJ7"/>
    <mergeCell ref="UUK7:UUR7"/>
    <mergeCell ref="UUS7:UUZ7"/>
    <mergeCell ref="UKO7:UKV7"/>
    <mergeCell ref="UKW7:ULD7"/>
    <mergeCell ref="ULE7:ULL7"/>
    <mergeCell ref="ULM7:ULT7"/>
    <mergeCell ref="ULU7:UMB7"/>
    <mergeCell ref="UMC7:UMJ7"/>
    <mergeCell ref="UMK7:UMR7"/>
    <mergeCell ref="UMS7:UMZ7"/>
    <mergeCell ref="UNA7:UNH7"/>
    <mergeCell ref="UNI7:UNP7"/>
    <mergeCell ref="UNQ7:UNX7"/>
    <mergeCell ref="UNY7:UOF7"/>
    <mergeCell ref="UOG7:UON7"/>
    <mergeCell ref="UOO7:UOV7"/>
    <mergeCell ref="UOW7:UPD7"/>
    <mergeCell ref="UPE7:UPL7"/>
    <mergeCell ref="UPM7:UPT7"/>
    <mergeCell ref="UFI7:UFP7"/>
    <mergeCell ref="UFQ7:UFX7"/>
    <mergeCell ref="UFY7:UGF7"/>
    <mergeCell ref="UGG7:UGN7"/>
    <mergeCell ref="UGO7:UGV7"/>
    <mergeCell ref="UGW7:UHD7"/>
    <mergeCell ref="UHE7:UHL7"/>
    <mergeCell ref="UHM7:UHT7"/>
    <mergeCell ref="UHU7:UIB7"/>
    <mergeCell ref="UIC7:UIJ7"/>
    <mergeCell ref="UIK7:UIR7"/>
    <mergeCell ref="UIS7:UIZ7"/>
    <mergeCell ref="UJA7:UJH7"/>
    <mergeCell ref="UJI7:UJP7"/>
    <mergeCell ref="UJQ7:UJX7"/>
    <mergeCell ref="UJY7:UKF7"/>
    <mergeCell ref="UKG7:UKN7"/>
    <mergeCell ref="UAC7:UAJ7"/>
    <mergeCell ref="UAK7:UAR7"/>
    <mergeCell ref="UAS7:UAZ7"/>
    <mergeCell ref="UBA7:UBH7"/>
    <mergeCell ref="UBI7:UBP7"/>
    <mergeCell ref="UBQ7:UBX7"/>
    <mergeCell ref="UBY7:UCF7"/>
    <mergeCell ref="UCG7:UCN7"/>
    <mergeCell ref="UCO7:UCV7"/>
    <mergeCell ref="UCW7:UDD7"/>
    <mergeCell ref="UDE7:UDL7"/>
    <mergeCell ref="UDM7:UDT7"/>
    <mergeCell ref="UDU7:UEB7"/>
    <mergeCell ref="UEC7:UEJ7"/>
    <mergeCell ref="UEK7:UER7"/>
    <mergeCell ref="UES7:UEZ7"/>
    <mergeCell ref="UFA7:UFH7"/>
    <mergeCell ref="TUW7:TVD7"/>
    <mergeCell ref="TVE7:TVL7"/>
    <mergeCell ref="TVM7:TVT7"/>
    <mergeCell ref="TVU7:TWB7"/>
    <mergeCell ref="TWC7:TWJ7"/>
    <mergeCell ref="TWK7:TWR7"/>
    <mergeCell ref="TWS7:TWZ7"/>
    <mergeCell ref="TXA7:TXH7"/>
    <mergeCell ref="TXI7:TXP7"/>
    <mergeCell ref="TXQ7:TXX7"/>
    <mergeCell ref="TXY7:TYF7"/>
    <mergeCell ref="TYG7:TYN7"/>
    <mergeCell ref="TYO7:TYV7"/>
    <mergeCell ref="TYW7:TZD7"/>
    <mergeCell ref="TZE7:TZL7"/>
    <mergeCell ref="TZM7:TZT7"/>
    <mergeCell ref="TZU7:UAB7"/>
    <mergeCell ref="TPQ7:TPX7"/>
    <mergeCell ref="TPY7:TQF7"/>
    <mergeCell ref="TQG7:TQN7"/>
    <mergeCell ref="TQO7:TQV7"/>
    <mergeCell ref="TQW7:TRD7"/>
    <mergeCell ref="TRE7:TRL7"/>
    <mergeCell ref="TRM7:TRT7"/>
    <mergeCell ref="TRU7:TSB7"/>
    <mergeCell ref="TSC7:TSJ7"/>
    <mergeCell ref="TSK7:TSR7"/>
    <mergeCell ref="TSS7:TSZ7"/>
    <mergeCell ref="TTA7:TTH7"/>
    <mergeCell ref="TTI7:TTP7"/>
    <mergeCell ref="TTQ7:TTX7"/>
    <mergeCell ref="TTY7:TUF7"/>
    <mergeCell ref="TUG7:TUN7"/>
    <mergeCell ref="TUO7:TUV7"/>
    <mergeCell ref="TKK7:TKR7"/>
    <mergeCell ref="TKS7:TKZ7"/>
    <mergeCell ref="TLA7:TLH7"/>
    <mergeCell ref="TLI7:TLP7"/>
    <mergeCell ref="TLQ7:TLX7"/>
    <mergeCell ref="TLY7:TMF7"/>
    <mergeCell ref="TMG7:TMN7"/>
    <mergeCell ref="TMO7:TMV7"/>
    <mergeCell ref="TMW7:TND7"/>
    <mergeCell ref="TNE7:TNL7"/>
    <mergeCell ref="TNM7:TNT7"/>
    <mergeCell ref="TNU7:TOB7"/>
    <mergeCell ref="TOC7:TOJ7"/>
    <mergeCell ref="TOK7:TOR7"/>
    <mergeCell ref="TOS7:TOZ7"/>
    <mergeCell ref="TPA7:TPH7"/>
    <mergeCell ref="TPI7:TPP7"/>
    <mergeCell ref="TFE7:TFL7"/>
    <mergeCell ref="TFM7:TFT7"/>
    <mergeCell ref="TFU7:TGB7"/>
    <mergeCell ref="TGC7:TGJ7"/>
    <mergeCell ref="TGK7:TGR7"/>
    <mergeCell ref="TGS7:TGZ7"/>
    <mergeCell ref="THA7:THH7"/>
    <mergeCell ref="THI7:THP7"/>
    <mergeCell ref="THQ7:THX7"/>
    <mergeCell ref="THY7:TIF7"/>
    <mergeCell ref="TIG7:TIN7"/>
    <mergeCell ref="TIO7:TIV7"/>
    <mergeCell ref="TIW7:TJD7"/>
    <mergeCell ref="TJE7:TJL7"/>
    <mergeCell ref="TJM7:TJT7"/>
    <mergeCell ref="TJU7:TKB7"/>
    <mergeCell ref="TKC7:TKJ7"/>
    <mergeCell ref="SZY7:TAF7"/>
    <mergeCell ref="TAG7:TAN7"/>
    <mergeCell ref="TAO7:TAV7"/>
    <mergeCell ref="TAW7:TBD7"/>
    <mergeCell ref="TBE7:TBL7"/>
    <mergeCell ref="TBM7:TBT7"/>
    <mergeCell ref="TBU7:TCB7"/>
    <mergeCell ref="TCC7:TCJ7"/>
    <mergeCell ref="TCK7:TCR7"/>
    <mergeCell ref="TCS7:TCZ7"/>
    <mergeCell ref="TDA7:TDH7"/>
    <mergeCell ref="TDI7:TDP7"/>
    <mergeCell ref="TDQ7:TDX7"/>
    <mergeCell ref="TDY7:TEF7"/>
    <mergeCell ref="TEG7:TEN7"/>
    <mergeCell ref="TEO7:TEV7"/>
    <mergeCell ref="TEW7:TFD7"/>
    <mergeCell ref="SUS7:SUZ7"/>
    <mergeCell ref="SVA7:SVH7"/>
    <mergeCell ref="SVI7:SVP7"/>
    <mergeCell ref="SVQ7:SVX7"/>
    <mergeCell ref="SVY7:SWF7"/>
    <mergeCell ref="SWG7:SWN7"/>
    <mergeCell ref="SWO7:SWV7"/>
    <mergeCell ref="SWW7:SXD7"/>
    <mergeCell ref="SXE7:SXL7"/>
    <mergeCell ref="SXM7:SXT7"/>
    <mergeCell ref="SXU7:SYB7"/>
    <mergeCell ref="SYC7:SYJ7"/>
    <mergeCell ref="SYK7:SYR7"/>
    <mergeCell ref="SYS7:SYZ7"/>
    <mergeCell ref="SZA7:SZH7"/>
    <mergeCell ref="SZI7:SZP7"/>
    <mergeCell ref="SZQ7:SZX7"/>
    <mergeCell ref="SPM7:SPT7"/>
    <mergeCell ref="SPU7:SQB7"/>
    <mergeCell ref="SQC7:SQJ7"/>
    <mergeCell ref="SQK7:SQR7"/>
    <mergeCell ref="SQS7:SQZ7"/>
    <mergeCell ref="SRA7:SRH7"/>
    <mergeCell ref="SRI7:SRP7"/>
    <mergeCell ref="SRQ7:SRX7"/>
    <mergeCell ref="SRY7:SSF7"/>
    <mergeCell ref="SSG7:SSN7"/>
    <mergeCell ref="SSO7:SSV7"/>
    <mergeCell ref="SSW7:STD7"/>
    <mergeCell ref="STE7:STL7"/>
    <mergeCell ref="STM7:STT7"/>
    <mergeCell ref="STU7:SUB7"/>
    <mergeCell ref="SUC7:SUJ7"/>
    <mergeCell ref="SUK7:SUR7"/>
    <mergeCell ref="SKG7:SKN7"/>
    <mergeCell ref="SKO7:SKV7"/>
    <mergeCell ref="SKW7:SLD7"/>
    <mergeCell ref="SLE7:SLL7"/>
    <mergeCell ref="SLM7:SLT7"/>
    <mergeCell ref="SLU7:SMB7"/>
    <mergeCell ref="SMC7:SMJ7"/>
    <mergeCell ref="SMK7:SMR7"/>
    <mergeCell ref="SMS7:SMZ7"/>
    <mergeCell ref="SNA7:SNH7"/>
    <mergeCell ref="SNI7:SNP7"/>
    <mergeCell ref="SNQ7:SNX7"/>
    <mergeCell ref="SNY7:SOF7"/>
    <mergeCell ref="SOG7:SON7"/>
    <mergeCell ref="SOO7:SOV7"/>
    <mergeCell ref="SOW7:SPD7"/>
    <mergeCell ref="SPE7:SPL7"/>
    <mergeCell ref="SFA7:SFH7"/>
    <mergeCell ref="SFI7:SFP7"/>
    <mergeCell ref="SFQ7:SFX7"/>
    <mergeCell ref="SFY7:SGF7"/>
    <mergeCell ref="SGG7:SGN7"/>
    <mergeCell ref="SGO7:SGV7"/>
    <mergeCell ref="SGW7:SHD7"/>
    <mergeCell ref="SHE7:SHL7"/>
    <mergeCell ref="SHM7:SHT7"/>
    <mergeCell ref="SHU7:SIB7"/>
    <mergeCell ref="SIC7:SIJ7"/>
    <mergeCell ref="SIK7:SIR7"/>
    <mergeCell ref="SIS7:SIZ7"/>
    <mergeCell ref="SJA7:SJH7"/>
    <mergeCell ref="SJI7:SJP7"/>
    <mergeCell ref="SJQ7:SJX7"/>
    <mergeCell ref="SJY7:SKF7"/>
    <mergeCell ref="RZU7:SAB7"/>
    <mergeCell ref="SAC7:SAJ7"/>
    <mergeCell ref="SAK7:SAR7"/>
    <mergeCell ref="SAS7:SAZ7"/>
    <mergeCell ref="SBA7:SBH7"/>
    <mergeCell ref="SBI7:SBP7"/>
    <mergeCell ref="SBQ7:SBX7"/>
    <mergeCell ref="SBY7:SCF7"/>
    <mergeCell ref="SCG7:SCN7"/>
    <mergeCell ref="SCO7:SCV7"/>
    <mergeCell ref="SCW7:SDD7"/>
    <mergeCell ref="SDE7:SDL7"/>
    <mergeCell ref="SDM7:SDT7"/>
    <mergeCell ref="SDU7:SEB7"/>
    <mergeCell ref="SEC7:SEJ7"/>
    <mergeCell ref="SEK7:SER7"/>
    <mergeCell ref="SES7:SEZ7"/>
    <mergeCell ref="RUO7:RUV7"/>
    <mergeCell ref="RUW7:RVD7"/>
    <mergeCell ref="RVE7:RVL7"/>
    <mergeCell ref="RVM7:RVT7"/>
    <mergeCell ref="RVU7:RWB7"/>
    <mergeCell ref="RWC7:RWJ7"/>
    <mergeCell ref="RWK7:RWR7"/>
    <mergeCell ref="RWS7:RWZ7"/>
    <mergeCell ref="RXA7:RXH7"/>
    <mergeCell ref="RXI7:RXP7"/>
    <mergeCell ref="RXQ7:RXX7"/>
    <mergeCell ref="RXY7:RYF7"/>
    <mergeCell ref="RYG7:RYN7"/>
    <mergeCell ref="RYO7:RYV7"/>
    <mergeCell ref="RYW7:RZD7"/>
    <mergeCell ref="RZE7:RZL7"/>
    <mergeCell ref="RZM7:RZT7"/>
    <mergeCell ref="RPI7:RPP7"/>
    <mergeCell ref="RPQ7:RPX7"/>
    <mergeCell ref="RPY7:RQF7"/>
    <mergeCell ref="RQG7:RQN7"/>
    <mergeCell ref="RQO7:RQV7"/>
    <mergeCell ref="RQW7:RRD7"/>
    <mergeCell ref="RRE7:RRL7"/>
    <mergeCell ref="RRM7:RRT7"/>
    <mergeCell ref="RRU7:RSB7"/>
    <mergeCell ref="RSC7:RSJ7"/>
    <mergeCell ref="RSK7:RSR7"/>
    <mergeCell ref="RSS7:RSZ7"/>
    <mergeCell ref="RTA7:RTH7"/>
    <mergeCell ref="RTI7:RTP7"/>
    <mergeCell ref="RTQ7:RTX7"/>
    <mergeCell ref="RTY7:RUF7"/>
    <mergeCell ref="RUG7:RUN7"/>
    <mergeCell ref="RKC7:RKJ7"/>
    <mergeCell ref="RKK7:RKR7"/>
    <mergeCell ref="RKS7:RKZ7"/>
    <mergeCell ref="RLA7:RLH7"/>
    <mergeCell ref="RLI7:RLP7"/>
    <mergeCell ref="RLQ7:RLX7"/>
    <mergeCell ref="RLY7:RMF7"/>
    <mergeCell ref="RMG7:RMN7"/>
    <mergeCell ref="RMO7:RMV7"/>
    <mergeCell ref="RMW7:RND7"/>
    <mergeCell ref="RNE7:RNL7"/>
    <mergeCell ref="RNM7:RNT7"/>
    <mergeCell ref="RNU7:ROB7"/>
    <mergeCell ref="ROC7:ROJ7"/>
    <mergeCell ref="ROK7:ROR7"/>
    <mergeCell ref="ROS7:ROZ7"/>
    <mergeCell ref="RPA7:RPH7"/>
    <mergeCell ref="REW7:RFD7"/>
    <mergeCell ref="RFE7:RFL7"/>
    <mergeCell ref="RFM7:RFT7"/>
    <mergeCell ref="RFU7:RGB7"/>
    <mergeCell ref="RGC7:RGJ7"/>
    <mergeCell ref="RGK7:RGR7"/>
    <mergeCell ref="RGS7:RGZ7"/>
    <mergeCell ref="RHA7:RHH7"/>
    <mergeCell ref="RHI7:RHP7"/>
    <mergeCell ref="RHQ7:RHX7"/>
    <mergeCell ref="RHY7:RIF7"/>
    <mergeCell ref="RIG7:RIN7"/>
    <mergeCell ref="RIO7:RIV7"/>
    <mergeCell ref="RIW7:RJD7"/>
    <mergeCell ref="RJE7:RJL7"/>
    <mergeCell ref="RJM7:RJT7"/>
    <mergeCell ref="RJU7:RKB7"/>
    <mergeCell ref="QZQ7:QZX7"/>
    <mergeCell ref="QZY7:RAF7"/>
    <mergeCell ref="RAG7:RAN7"/>
    <mergeCell ref="RAO7:RAV7"/>
    <mergeCell ref="RAW7:RBD7"/>
    <mergeCell ref="RBE7:RBL7"/>
    <mergeCell ref="RBM7:RBT7"/>
    <mergeCell ref="RBU7:RCB7"/>
    <mergeCell ref="RCC7:RCJ7"/>
    <mergeCell ref="RCK7:RCR7"/>
    <mergeCell ref="RCS7:RCZ7"/>
    <mergeCell ref="RDA7:RDH7"/>
    <mergeCell ref="RDI7:RDP7"/>
    <mergeCell ref="RDQ7:RDX7"/>
    <mergeCell ref="RDY7:REF7"/>
    <mergeCell ref="REG7:REN7"/>
    <mergeCell ref="REO7:REV7"/>
    <mergeCell ref="QUK7:QUR7"/>
    <mergeCell ref="QUS7:QUZ7"/>
    <mergeCell ref="QVA7:QVH7"/>
    <mergeCell ref="QVI7:QVP7"/>
    <mergeCell ref="QVQ7:QVX7"/>
    <mergeCell ref="QVY7:QWF7"/>
    <mergeCell ref="QWG7:QWN7"/>
    <mergeCell ref="QWO7:QWV7"/>
    <mergeCell ref="QWW7:QXD7"/>
    <mergeCell ref="QXE7:QXL7"/>
    <mergeCell ref="QXM7:QXT7"/>
    <mergeCell ref="QXU7:QYB7"/>
    <mergeCell ref="QYC7:QYJ7"/>
    <mergeCell ref="QYK7:QYR7"/>
    <mergeCell ref="QYS7:QYZ7"/>
    <mergeCell ref="QZA7:QZH7"/>
    <mergeCell ref="QZI7:QZP7"/>
    <mergeCell ref="QPE7:QPL7"/>
    <mergeCell ref="QPM7:QPT7"/>
    <mergeCell ref="QPU7:QQB7"/>
    <mergeCell ref="QQC7:QQJ7"/>
    <mergeCell ref="QQK7:QQR7"/>
    <mergeCell ref="QQS7:QQZ7"/>
    <mergeCell ref="QRA7:QRH7"/>
    <mergeCell ref="QRI7:QRP7"/>
    <mergeCell ref="QRQ7:QRX7"/>
    <mergeCell ref="QRY7:QSF7"/>
    <mergeCell ref="QSG7:QSN7"/>
    <mergeCell ref="QSO7:QSV7"/>
    <mergeCell ref="QSW7:QTD7"/>
    <mergeCell ref="QTE7:QTL7"/>
    <mergeCell ref="QTM7:QTT7"/>
    <mergeCell ref="QTU7:QUB7"/>
    <mergeCell ref="QUC7:QUJ7"/>
    <mergeCell ref="QJY7:QKF7"/>
    <mergeCell ref="QKG7:QKN7"/>
    <mergeCell ref="QKO7:QKV7"/>
    <mergeCell ref="QKW7:QLD7"/>
    <mergeCell ref="QLE7:QLL7"/>
    <mergeCell ref="QLM7:QLT7"/>
    <mergeCell ref="QLU7:QMB7"/>
    <mergeCell ref="QMC7:QMJ7"/>
    <mergeCell ref="QMK7:QMR7"/>
    <mergeCell ref="QMS7:QMZ7"/>
    <mergeCell ref="QNA7:QNH7"/>
    <mergeCell ref="QNI7:QNP7"/>
    <mergeCell ref="QNQ7:QNX7"/>
    <mergeCell ref="QNY7:QOF7"/>
    <mergeCell ref="QOG7:QON7"/>
    <mergeCell ref="QOO7:QOV7"/>
    <mergeCell ref="QOW7:QPD7"/>
    <mergeCell ref="QES7:QEZ7"/>
    <mergeCell ref="QFA7:QFH7"/>
    <mergeCell ref="QFI7:QFP7"/>
    <mergeCell ref="QFQ7:QFX7"/>
    <mergeCell ref="QFY7:QGF7"/>
    <mergeCell ref="QGG7:QGN7"/>
    <mergeCell ref="QGO7:QGV7"/>
    <mergeCell ref="QGW7:QHD7"/>
    <mergeCell ref="QHE7:QHL7"/>
    <mergeCell ref="QHM7:QHT7"/>
    <mergeCell ref="QHU7:QIB7"/>
    <mergeCell ref="QIC7:QIJ7"/>
    <mergeCell ref="QIK7:QIR7"/>
    <mergeCell ref="QIS7:QIZ7"/>
    <mergeCell ref="QJA7:QJH7"/>
    <mergeCell ref="QJI7:QJP7"/>
    <mergeCell ref="QJQ7:QJX7"/>
    <mergeCell ref="PZM7:PZT7"/>
    <mergeCell ref="PZU7:QAB7"/>
    <mergeCell ref="QAC7:QAJ7"/>
    <mergeCell ref="QAK7:QAR7"/>
    <mergeCell ref="QAS7:QAZ7"/>
    <mergeCell ref="QBA7:QBH7"/>
    <mergeCell ref="QBI7:QBP7"/>
    <mergeCell ref="QBQ7:QBX7"/>
    <mergeCell ref="QBY7:QCF7"/>
    <mergeCell ref="QCG7:QCN7"/>
    <mergeCell ref="QCO7:QCV7"/>
    <mergeCell ref="QCW7:QDD7"/>
    <mergeCell ref="QDE7:QDL7"/>
    <mergeCell ref="QDM7:QDT7"/>
    <mergeCell ref="QDU7:QEB7"/>
    <mergeCell ref="QEC7:QEJ7"/>
    <mergeCell ref="QEK7:QER7"/>
    <mergeCell ref="PUG7:PUN7"/>
    <mergeCell ref="PUO7:PUV7"/>
    <mergeCell ref="PUW7:PVD7"/>
    <mergeCell ref="PVE7:PVL7"/>
    <mergeCell ref="PVM7:PVT7"/>
    <mergeCell ref="PVU7:PWB7"/>
    <mergeCell ref="PWC7:PWJ7"/>
    <mergeCell ref="PWK7:PWR7"/>
    <mergeCell ref="PWS7:PWZ7"/>
    <mergeCell ref="PXA7:PXH7"/>
    <mergeCell ref="PXI7:PXP7"/>
    <mergeCell ref="PXQ7:PXX7"/>
    <mergeCell ref="PXY7:PYF7"/>
    <mergeCell ref="PYG7:PYN7"/>
    <mergeCell ref="PYO7:PYV7"/>
    <mergeCell ref="PYW7:PZD7"/>
    <mergeCell ref="PZE7:PZL7"/>
    <mergeCell ref="PPA7:PPH7"/>
    <mergeCell ref="PPI7:PPP7"/>
    <mergeCell ref="PPQ7:PPX7"/>
    <mergeCell ref="PPY7:PQF7"/>
    <mergeCell ref="PQG7:PQN7"/>
    <mergeCell ref="PQO7:PQV7"/>
    <mergeCell ref="PQW7:PRD7"/>
    <mergeCell ref="PRE7:PRL7"/>
    <mergeCell ref="PRM7:PRT7"/>
    <mergeCell ref="PRU7:PSB7"/>
    <mergeCell ref="PSC7:PSJ7"/>
    <mergeCell ref="PSK7:PSR7"/>
    <mergeCell ref="PSS7:PSZ7"/>
    <mergeCell ref="PTA7:PTH7"/>
    <mergeCell ref="PTI7:PTP7"/>
    <mergeCell ref="PTQ7:PTX7"/>
    <mergeCell ref="PTY7:PUF7"/>
    <mergeCell ref="PJU7:PKB7"/>
    <mergeCell ref="PKC7:PKJ7"/>
    <mergeCell ref="PKK7:PKR7"/>
    <mergeCell ref="PKS7:PKZ7"/>
    <mergeCell ref="PLA7:PLH7"/>
    <mergeCell ref="PLI7:PLP7"/>
    <mergeCell ref="PLQ7:PLX7"/>
    <mergeCell ref="PLY7:PMF7"/>
    <mergeCell ref="PMG7:PMN7"/>
    <mergeCell ref="PMO7:PMV7"/>
    <mergeCell ref="PMW7:PND7"/>
    <mergeCell ref="PNE7:PNL7"/>
    <mergeCell ref="PNM7:PNT7"/>
    <mergeCell ref="PNU7:POB7"/>
    <mergeCell ref="POC7:POJ7"/>
    <mergeCell ref="POK7:POR7"/>
    <mergeCell ref="POS7:POZ7"/>
    <mergeCell ref="PEO7:PEV7"/>
    <mergeCell ref="PEW7:PFD7"/>
    <mergeCell ref="PFE7:PFL7"/>
    <mergeCell ref="PFM7:PFT7"/>
    <mergeCell ref="PFU7:PGB7"/>
    <mergeCell ref="PGC7:PGJ7"/>
    <mergeCell ref="PGK7:PGR7"/>
    <mergeCell ref="PGS7:PGZ7"/>
    <mergeCell ref="PHA7:PHH7"/>
    <mergeCell ref="PHI7:PHP7"/>
    <mergeCell ref="PHQ7:PHX7"/>
    <mergeCell ref="PHY7:PIF7"/>
    <mergeCell ref="PIG7:PIN7"/>
    <mergeCell ref="PIO7:PIV7"/>
    <mergeCell ref="PIW7:PJD7"/>
    <mergeCell ref="PJE7:PJL7"/>
    <mergeCell ref="PJM7:PJT7"/>
    <mergeCell ref="OZI7:OZP7"/>
    <mergeCell ref="OZQ7:OZX7"/>
    <mergeCell ref="OZY7:PAF7"/>
    <mergeCell ref="PAG7:PAN7"/>
    <mergeCell ref="PAO7:PAV7"/>
    <mergeCell ref="PAW7:PBD7"/>
    <mergeCell ref="PBE7:PBL7"/>
    <mergeCell ref="PBM7:PBT7"/>
    <mergeCell ref="PBU7:PCB7"/>
    <mergeCell ref="PCC7:PCJ7"/>
    <mergeCell ref="PCK7:PCR7"/>
    <mergeCell ref="PCS7:PCZ7"/>
    <mergeCell ref="PDA7:PDH7"/>
    <mergeCell ref="PDI7:PDP7"/>
    <mergeCell ref="PDQ7:PDX7"/>
    <mergeCell ref="PDY7:PEF7"/>
    <mergeCell ref="PEG7:PEN7"/>
    <mergeCell ref="OUC7:OUJ7"/>
    <mergeCell ref="OUK7:OUR7"/>
    <mergeCell ref="OUS7:OUZ7"/>
    <mergeCell ref="OVA7:OVH7"/>
    <mergeCell ref="OVI7:OVP7"/>
    <mergeCell ref="OVQ7:OVX7"/>
    <mergeCell ref="OVY7:OWF7"/>
    <mergeCell ref="OWG7:OWN7"/>
    <mergeCell ref="OWO7:OWV7"/>
    <mergeCell ref="OWW7:OXD7"/>
    <mergeCell ref="OXE7:OXL7"/>
    <mergeCell ref="OXM7:OXT7"/>
    <mergeCell ref="OXU7:OYB7"/>
    <mergeCell ref="OYC7:OYJ7"/>
    <mergeCell ref="OYK7:OYR7"/>
    <mergeCell ref="OYS7:OYZ7"/>
    <mergeCell ref="OZA7:OZH7"/>
    <mergeCell ref="OOW7:OPD7"/>
    <mergeCell ref="OPE7:OPL7"/>
    <mergeCell ref="OPM7:OPT7"/>
    <mergeCell ref="OPU7:OQB7"/>
    <mergeCell ref="OQC7:OQJ7"/>
    <mergeCell ref="OQK7:OQR7"/>
    <mergeCell ref="OQS7:OQZ7"/>
    <mergeCell ref="ORA7:ORH7"/>
    <mergeCell ref="ORI7:ORP7"/>
    <mergeCell ref="ORQ7:ORX7"/>
    <mergeCell ref="ORY7:OSF7"/>
    <mergeCell ref="OSG7:OSN7"/>
    <mergeCell ref="OSO7:OSV7"/>
    <mergeCell ref="OSW7:OTD7"/>
    <mergeCell ref="OTE7:OTL7"/>
    <mergeCell ref="OTM7:OTT7"/>
    <mergeCell ref="OTU7:OUB7"/>
    <mergeCell ref="OJQ7:OJX7"/>
    <mergeCell ref="OJY7:OKF7"/>
    <mergeCell ref="OKG7:OKN7"/>
    <mergeCell ref="OKO7:OKV7"/>
    <mergeCell ref="OKW7:OLD7"/>
    <mergeCell ref="OLE7:OLL7"/>
    <mergeCell ref="OLM7:OLT7"/>
    <mergeCell ref="OLU7:OMB7"/>
    <mergeCell ref="OMC7:OMJ7"/>
    <mergeCell ref="OMK7:OMR7"/>
    <mergeCell ref="OMS7:OMZ7"/>
    <mergeCell ref="ONA7:ONH7"/>
    <mergeCell ref="ONI7:ONP7"/>
    <mergeCell ref="ONQ7:ONX7"/>
    <mergeCell ref="ONY7:OOF7"/>
    <mergeCell ref="OOG7:OON7"/>
    <mergeCell ref="OOO7:OOV7"/>
    <mergeCell ref="OEK7:OER7"/>
    <mergeCell ref="OES7:OEZ7"/>
    <mergeCell ref="OFA7:OFH7"/>
    <mergeCell ref="OFI7:OFP7"/>
    <mergeCell ref="OFQ7:OFX7"/>
    <mergeCell ref="OFY7:OGF7"/>
    <mergeCell ref="OGG7:OGN7"/>
    <mergeCell ref="OGO7:OGV7"/>
    <mergeCell ref="OGW7:OHD7"/>
    <mergeCell ref="OHE7:OHL7"/>
    <mergeCell ref="OHM7:OHT7"/>
    <mergeCell ref="OHU7:OIB7"/>
    <mergeCell ref="OIC7:OIJ7"/>
    <mergeCell ref="OIK7:OIR7"/>
    <mergeCell ref="OIS7:OIZ7"/>
    <mergeCell ref="OJA7:OJH7"/>
    <mergeCell ref="OJI7:OJP7"/>
    <mergeCell ref="NZE7:NZL7"/>
    <mergeCell ref="NZM7:NZT7"/>
    <mergeCell ref="NZU7:OAB7"/>
    <mergeCell ref="OAC7:OAJ7"/>
    <mergeCell ref="OAK7:OAR7"/>
    <mergeCell ref="OAS7:OAZ7"/>
    <mergeCell ref="OBA7:OBH7"/>
    <mergeCell ref="OBI7:OBP7"/>
    <mergeCell ref="OBQ7:OBX7"/>
    <mergeCell ref="OBY7:OCF7"/>
    <mergeCell ref="OCG7:OCN7"/>
    <mergeCell ref="OCO7:OCV7"/>
    <mergeCell ref="OCW7:ODD7"/>
    <mergeCell ref="ODE7:ODL7"/>
    <mergeCell ref="ODM7:ODT7"/>
    <mergeCell ref="ODU7:OEB7"/>
    <mergeCell ref="OEC7:OEJ7"/>
    <mergeCell ref="NTY7:NUF7"/>
    <mergeCell ref="NUG7:NUN7"/>
    <mergeCell ref="NUO7:NUV7"/>
    <mergeCell ref="NUW7:NVD7"/>
    <mergeCell ref="NVE7:NVL7"/>
    <mergeCell ref="NVM7:NVT7"/>
    <mergeCell ref="NVU7:NWB7"/>
    <mergeCell ref="NWC7:NWJ7"/>
    <mergeCell ref="NWK7:NWR7"/>
    <mergeCell ref="NWS7:NWZ7"/>
    <mergeCell ref="NXA7:NXH7"/>
    <mergeCell ref="NXI7:NXP7"/>
    <mergeCell ref="NXQ7:NXX7"/>
    <mergeCell ref="NXY7:NYF7"/>
    <mergeCell ref="NYG7:NYN7"/>
    <mergeCell ref="NYO7:NYV7"/>
    <mergeCell ref="NYW7:NZD7"/>
    <mergeCell ref="NOS7:NOZ7"/>
    <mergeCell ref="NPA7:NPH7"/>
    <mergeCell ref="NPI7:NPP7"/>
    <mergeCell ref="NPQ7:NPX7"/>
    <mergeCell ref="NPY7:NQF7"/>
    <mergeCell ref="NQG7:NQN7"/>
    <mergeCell ref="NQO7:NQV7"/>
    <mergeCell ref="NQW7:NRD7"/>
    <mergeCell ref="NRE7:NRL7"/>
    <mergeCell ref="NRM7:NRT7"/>
    <mergeCell ref="NRU7:NSB7"/>
    <mergeCell ref="NSC7:NSJ7"/>
    <mergeCell ref="NSK7:NSR7"/>
    <mergeCell ref="NSS7:NSZ7"/>
    <mergeCell ref="NTA7:NTH7"/>
    <mergeCell ref="NTI7:NTP7"/>
    <mergeCell ref="NTQ7:NTX7"/>
    <mergeCell ref="NJM7:NJT7"/>
    <mergeCell ref="NJU7:NKB7"/>
    <mergeCell ref="NKC7:NKJ7"/>
    <mergeCell ref="NKK7:NKR7"/>
    <mergeCell ref="NKS7:NKZ7"/>
    <mergeCell ref="NLA7:NLH7"/>
    <mergeCell ref="NLI7:NLP7"/>
    <mergeCell ref="NLQ7:NLX7"/>
    <mergeCell ref="NLY7:NMF7"/>
    <mergeCell ref="NMG7:NMN7"/>
    <mergeCell ref="NMO7:NMV7"/>
    <mergeCell ref="NMW7:NND7"/>
    <mergeCell ref="NNE7:NNL7"/>
    <mergeCell ref="NNM7:NNT7"/>
    <mergeCell ref="NNU7:NOB7"/>
    <mergeCell ref="NOC7:NOJ7"/>
    <mergeCell ref="NOK7:NOR7"/>
    <mergeCell ref="NEG7:NEN7"/>
    <mergeCell ref="NEO7:NEV7"/>
    <mergeCell ref="NEW7:NFD7"/>
    <mergeCell ref="NFE7:NFL7"/>
    <mergeCell ref="NFM7:NFT7"/>
    <mergeCell ref="NFU7:NGB7"/>
    <mergeCell ref="NGC7:NGJ7"/>
    <mergeCell ref="NGK7:NGR7"/>
    <mergeCell ref="NGS7:NGZ7"/>
    <mergeCell ref="NHA7:NHH7"/>
    <mergeCell ref="NHI7:NHP7"/>
    <mergeCell ref="NHQ7:NHX7"/>
    <mergeCell ref="NHY7:NIF7"/>
    <mergeCell ref="NIG7:NIN7"/>
    <mergeCell ref="NIO7:NIV7"/>
    <mergeCell ref="NIW7:NJD7"/>
    <mergeCell ref="NJE7:NJL7"/>
    <mergeCell ref="MZA7:MZH7"/>
    <mergeCell ref="MZI7:MZP7"/>
    <mergeCell ref="MZQ7:MZX7"/>
    <mergeCell ref="MZY7:NAF7"/>
    <mergeCell ref="NAG7:NAN7"/>
    <mergeCell ref="NAO7:NAV7"/>
    <mergeCell ref="NAW7:NBD7"/>
    <mergeCell ref="NBE7:NBL7"/>
    <mergeCell ref="NBM7:NBT7"/>
    <mergeCell ref="NBU7:NCB7"/>
    <mergeCell ref="NCC7:NCJ7"/>
    <mergeCell ref="NCK7:NCR7"/>
    <mergeCell ref="NCS7:NCZ7"/>
    <mergeCell ref="NDA7:NDH7"/>
    <mergeCell ref="NDI7:NDP7"/>
    <mergeCell ref="NDQ7:NDX7"/>
    <mergeCell ref="NDY7:NEF7"/>
    <mergeCell ref="MTU7:MUB7"/>
    <mergeCell ref="MUC7:MUJ7"/>
    <mergeCell ref="MUK7:MUR7"/>
    <mergeCell ref="MUS7:MUZ7"/>
    <mergeCell ref="MVA7:MVH7"/>
    <mergeCell ref="MVI7:MVP7"/>
    <mergeCell ref="MVQ7:MVX7"/>
    <mergeCell ref="MVY7:MWF7"/>
    <mergeCell ref="MWG7:MWN7"/>
    <mergeCell ref="MWO7:MWV7"/>
    <mergeCell ref="MWW7:MXD7"/>
    <mergeCell ref="MXE7:MXL7"/>
    <mergeCell ref="MXM7:MXT7"/>
    <mergeCell ref="MXU7:MYB7"/>
    <mergeCell ref="MYC7:MYJ7"/>
    <mergeCell ref="MYK7:MYR7"/>
    <mergeCell ref="MYS7:MYZ7"/>
    <mergeCell ref="MOO7:MOV7"/>
    <mergeCell ref="MOW7:MPD7"/>
    <mergeCell ref="MPE7:MPL7"/>
    <mergeCell ref="MPM7:MPT7"/>
    <mergeCell ref="MPU7:MQB7"/>
    <mergeCell ref="MQC7:MQJ7"/>
    <mergeCell ref="MQK7:MQR7"/>
    <mergeCell ref="MQS7:MQZ7"/>
    <mergeCell ref="MRA7:MRH7"/>
    <mergeCell ref="MRI7:MRP7"/>
    <mergeCell ref="MRQ7:MRX7"/>
    <mergeCell ref="MRY7:MSF7"/>
    <mergeCell ref="MSG7:MSN7"/>
    <mergeCell ref="MSO7:MSV7"/>
    <mergeCell ref="MSW7:MTD7"/>
    <mergeCell ref="MTE7:MTL7"/>
    <mergeCell ref="MTM7:MTT7"/>
    <mergeCell ref="MJI7:MJP7"/>
    <mergeCell ref="MJQ7:MJX7"/>
    <mergeCell ref="MJY7:MKF7"/>
    <mergeCell ref="MKG7:MKN7"/>
    <mergeCell ref="MKO7:MKV7"/>
    <mergeCell ref="MKW7:MLD7"/>
    <mergeCell ref="MLE7:MLL7"/>
    <mergeCell ref="MLM7:MLT7"/>
    <mergeCell ref="MLU7:MMB7"/>
    <mergeCell ref="MMC7:MMJ7"/>
    <mergeCell ref="MMK7:MMR7"/>
    <mergeCell ref="MMS7:MMZ7"/>
    <mergeCell ref="MNA7:MNH7"/>
    <mergeCell ref="MNI7:MNP7"/>
    <mergeCell ref="MNQ7:MNX7"/>
    <mergeCell ref="MNY7:MOF7"/>
    <mergeCell ref="MOG7:MON7"/>
    <mergeCell ref="MEC7:MEJ7"/>
    <mergeCell ref="MEK7:MER7"/>
    <mergeCell ref="MES7:MEZ7"/>
    <mergeCell ref="MFA7:MFH7"/>
    <mergeCell ref="MFI7:MFP7"/>
    <mergeCell ref="MFQ7:MFX7"/>
    <mergeCell ref="MFY7:MGF7"/>
    <mergeCell ref="MGG7:MGN7"/>
    <mergeCell ref="MGO7:MGV7"/>
    <mergeCell ref="MGW7:MHD7"/>
    <mergeCell ref="MHE7:MHL7"/>
    <mergeCell ref="MHM7:MHT7"/>
    <mergeCell ref="MHU7:MIB7"/>
    <mergeCell ref="MIC7:MIJ7"/>
    <mergeCell ref="MIK7:MIR7"/>
    <mergeCell ref="MIS7:MIZ7"/>
    <mergeCell ref="MJA7:MJH7"/>
    <mergeCell ref="LYW7:LZD7"/>
    <mergeCell ref="LZE7:LZL7"/>
    <mergeCell ref="LZM7:LZT7"/>
    <mergeCell ref="LZU7:MAB7"/>
    <mergeCell ref="MAC7:MAJ7"/>
    <mergeCell ref="MAK7:MAR7"/>
    <mergeCell ref="MAS7:MAZ7"/>
    <mergeCell ref="MBA7:MBH7"/>
    <mergeCell ref="MBI7:MBP7"/>
    <mergeCell ref="MBQ7:MBX7"/>
    <mergeCell ref="MBY7:MCF7"/>
    <mergeCell ref="MCG7:MCN7"/>
    <mergeCell ref="MCO7:MCV7"/>
    <mergeCell ref="MCW7:MDD7"/>
    <mergeCell ref="MDE7:MDL7"/>
    <mergeCell ref="MDM7:MDT7"/>
    <mergeCell ref="MDU7:MEB7"/>
    <mergeCell ref="LTQ7:LTX7"/>
    <mergeCell ref="LTY7:LUF7"/>
    <mergeCell ref="LUG7:LUN7"/>
    <mergeCell ref="LUO7:LUV7"/>
    <mergeCell ref="LUW7:LVD7"/>
    <mergeCell ref="LVE7:LVL7"/>
    <mergeCell ref="LVM7:LVT7"/>
    <mergeCell ref="LVU7:LWB7"/>
    <mergeCell ref="LWC7:LWJ7"/>
    <mergeCell ref="LWK7:LWR7"/>
    <mergeCell ref="LWS7:LWZ7"/>
    <mergeCell ref="LXA7:LXH7"/>
    <mergeCell ref="LXI7:LXP7"/>
    <mergeCell ref="LXQ7:LXX7"/>
    <mergeCell ref="LXY7:LYF7"/>
    <mergeCell ref="LYG7:LYN7"/>
    <mergeCell ref="LYO7:LYV7"/>
    <mergeCell ref="LOK7:LOR7"/>
    <mergeCell ref="LOS7:LOZ7"/>
    <mergeCell ref="LPA7:LPH7"/>
    <mergeCell ref="LPI7:LPP7"/>
    <mergeCell ref="LPQ7:LPX7"/>
    <mergeCell ref="LPY7:LQF7"/>
    <mergeCell ref="LQG7:LQN7"/>
    <mergeCell ref="LQO7:LQV7"/>
    <mergeCell ref="LQW7:LRD7"/>
    <mergeCell ref="LRE7:LRL7"/>
    <mergeCell ref="LRM7:LRT7"/>
    <mergeCell ref="LRU7:LSB7"/>
    <mergeCell ref="LSC7:LSJ7"/>
    <mergeCell ref="LSK7:LSR7"/>
    <mergeCell ref="LSS7:LSZ7"/>
    <mergeCell ref="LTA7:LTH7"/>
    <mergeCell ref="LTI7:LTP7"/>
    <mergeCell ref="LJE7:LJL7"/>
    <mergeCell ref="LJM7:LJT7"/>
    <mergeCell ref="LJU7:LKB7"/>
    <mergeCell ref="LKC7:LKJ7"/>
    <mergeCell ref="LKK7:LKR7"/>
    <mergeCell ref="LKS7:LKZ7"/>
    <mergeCell ref="LLA7:LLH7"/>
    <mergeCell ref="LLI7:LLP7"/>
    <mergeCell ref="LLQ7:LLX7"/>
    <mergeCell ref="LLY7:LMF7"/>
    <mergeCell ref="LMG7:LMN7"/>
    <mergeCell ref="LMO7:LMV7"/>
    <mergeCell ref="LMW7:LND7"/>
    <mergeCell ref="LNE7:LNL7"/>
    <mergeCell ref="LNM7:LNT7"/>
    <mergeCell ref="LNU7:LOB7"/>
    <mergeCell ref="LOC7:LOJ7"/>
    <mergeCell ref="LDY7:LEF7"/>
    <mergeCell ref="LEG7:LEN7"/>
    <mergeCell ref="LEO7:LEV7"/>
    <mergeCell ref="LEW7:LFD7"/>
    <mergeCell ref="LFE7:LFL7"/>
    <mergeCell ref="LFM7:LFT7"/>
    <mergeCell ref="LFU7:LGB7"/>
    <mergeCell ref="LGC7:LGJ7"/>
    <mergeCell ref="LGK7:LGR7"/>
    <mergeCell ref="LGS7:LGZ7"/>
    <mergeCell ref="LHA7:LHH7"/>
    <mergeCell ref="LHI7:LHP7"/>
    <mergeCell ref="LHQ7:LHX7"/>
    <mergeCell ref="LHY7:LIF7"/>
    <mergeCell ref="LIG7:LIN7"/>
    <mergeCell ref="LIO7:LIV7"/>
    <mergeCell ref="LIW7:LJD7"/>
    <mergeCell ref="KYS7:KYZ7"/>
    <mergeCell ref="KZA7:KZH7"/>
    <mergeCell ref="KZI7:KZP7"/>
    <mergeCell ref="KZQ7:KZX7"/>
    <mergeCell ref="KZY7:LAF7"/>
    <mergeCell ref="LAG7:LAN7"/>
    <mergeCell ref="LAO7:LAV7"/>
    <mergeCell ref="LAW7:LBD7"/>
    <mergeCell ref="LBE7:LBL7"/>
    <mergeCell ref="LBM7:LBT7"/>
    <mergeCell ref="LBU7:LCB7"/>
    <mergeCell ref="LCC7:LCJ7"/>
    <mergeCell ref="LCK7:LCR7"/>
    <mergeCell ref="LCS7:LCZ7"/>
    <mergeCell ref="LDA7:LDH7"/>
    <mergeCell ref="LDI7:LDP7"/>
    <mergeCell ref="LDQ7:LDX7"/>
    <mergeCell ref="KTM7:KTT7"/>
    <mergeCell ref="KTU7:KUB7"/>
    <mergeCell ref="KUC7:KUJ7"/>
    <mergeCell ref="KUK7:KUR7"/>
    <mergeCell ref="KUS7:KUZ7"/>
    <mergeCell ref="KVA7:KVH7"/>
    <mergeCell ref="KVI7:KVP7"/>
    <mergeCell ref="KVQ7:KVX7"/>
    <mergeCell ref="KVY7:KWF7"/>
    <mergeCell ref="KWG7:KWN7"/>
    <mergeCell ref="KWO7:KWV7"/>
    <mergeCell ref="KWW7:KXD7"/>
    <mergeCell ref="KXE7:KXL7"/>
    <mergeCell ref="KXM7:KXT7"/>
    <mergeCell ref="KXU7:KYB7"/>
    <mergeCell ref="KYC7:KYJ7"/>
    <mergeCell ref="KYK7:KYR7"/>
    <mergeCell ref="KOG7:KON7"/>
    <mergeCell ref="KOO7:KOV7"/>
    <mergeCell ref="KOW7:KPD7"/>
    <mergeCell ref="KPE7:KPL7"/>
    <mergeCell ref="KPM7:KPT7"/>
    <mergeCell ref="KPU7:KQB7"/>
    <mergeCell ref="KQC7:KQJ7"/>
    <mergeCell ref="KQK7:KQR7"/>
    <mergeCell ref="KQS7:KQZ7"/>
    <mergeCell ref="KRA7:KRH7"/>
    <mergeCell ref="KRI7:KRP7"/>
    <mergeCell ref="KRQ7:KRX7"/>
    <mergeCell ref="KRY7:KSF7"/>
    <mergeCell ref="KSG7:KSN7"/>
    <mergeCell ref="KSO7:KSV7"/>
    <mergeCell ref="KSW7:KTD7"/>
    <mergeCell ref="KTE7:KTL7"/>
    <mergeCell ref="KJA7:KJH7"/>
    <mergeCell ref="KJI7:KJP7"/>
    <mergeCell ref="KJQ7:KJX7"/>
    <mergeCell ref="KJY7:KKF7"/>
    <mergeCell ref="KKG7:KKN7"/>
    <mergeCell ref="KKO7:KKV7"/>
    <mergeCell ref="KKW7:KLD7"/>
    <mergeCell ref="KLE7:KLL7"/>
    <mergeCell ref="KLM7:KLT7"/>
    <mergeCell ref="KLU7:KMB7"/>
    <mergeCell ref="KMC7:KMJ7"/>
    <mergeCell ref="KMK7:KMR7"/>
    <mergeCell ref="KMS7:KMZ7"/>
    <mergeCell ref="KNA7:KNH7"/>
    <mergeCell ref="KNI7:KNP7"/>
    <mergeCell ref="KNQ7:KNX7"/>
    <mergeCell ref="KNY7:KOF7"/>
    <mergeCell ref="KDU7:KEB7"/>
    <mergeCell ref="KEC7:KEJ7"/>
    <mergeCell ref="KEK7:KER7"/>
    <mergeCell ref="KES7:KEZ7"/>
    <mergeCell ref="KFA7:KFH7"/>
    <mergeCell ref="KFI7:KFP7"/>
    <mergeCell ref="KFQ7:KFX7"/>
    <mergeCell ref="KFY7:KGF7"/>
    <mergeCell ref="KGG7:KGN7"/>
    <mergeCell ref="KGO7:KGV7"/>
    <mergeCell ref="KGW7:KHD7"/>
    <mergeCell ref="KHE7:KHL7"/>
    <mergeCell ref="KHM7:KHT7"/>
    <mergeCell ref="KHU7:KIB7"/>
    <mergeCell ref="KIC7:KIJ7"/>
    <mergeCell ref="KIK7:KIR7"/>
    <mergeCell ref="KIS7:KIZ7"/>
    <mergeCell ref="JYO7:JYV7"/>
    <mergeCell ref="JYW7:JZD7"/>
    <mergeCell ref="JZE7:JZL7"/>
    <mergeCell ref="JZM7:JZT7"/>
    <mergeCell ref="JZU7:KAB7"/>
    <mergeCell ref="KAC7:KAJ7"/>
    <mergeCell ref="KAK7:KAR7"/>
    <mergeCell ref="KAS7:KAZ7"/>
    <mergeCell ref="KBA7:KBH7"/>
    <mergeCell ref="KBI7:KBP7"/>
    <mergeCell ref="KBQ7:KBX7"/>
    <mergeCell ref="KBY7:KCF7"/>
    <mergeCell ref="KCG7:KCN7"/>
    <mergeCell ref="KCO7:KCV7"/>
    <mergeCell ref="KCW7:KDD7"/>
    <mergeCell ref="KDE7:KDL7"/>
    <mergeCell ref="KDM7:KDT7"/>
    <mergeCell ref="JTI7:JTP7"/>
    <mergeCell ref="JTQ7:JTX7"/>
    <mergeCell ref="JTY7:JUF7"/>
    <mergeCell ref="JUG7:JUN7"/>
    <mergeCell ref="JUO7:JUV7"/>
    <mergeCell ref="JUW7:JVD7"/>
    <mergeCell ref="JVE7:JVL7"/>
    <mergeCell ref="JVM7:JVT7"/>
    <mergeCell ref="JVU7:JWB7"/>
    <mergeCell ref="JWC7:JWJ7"/>
    <mergeCell ref="JWK7:JWR7"/>
    <mergeCell ref="JWS7:JWZ7"/>
    <mergeCell ref="JXA7:JXH7"/>
    <mergeCell ref="JXI7:JXP7"/>
    <mergeCell ref="JXQ7:JXX7"/>
    <mergeCell ref="JXY7:JYF7"/>
    <mergeCell ref="JYG7:JYN7"/>
    <mergeCell ref="JOC7:JOJ7"/>
    <mergeCell ref="JOK7:JOR7"/>
    <mergeCell ref="JOS7:JOZ7"/>
    <mergeCell ref="JPA7:JPH7"/>
    <mergeCell ref="JPI7:JPP7"/>
    <mergeCell ref="JPQ7:JPX7"/>
    <mergeCell ref="JPY7:JQF7"/>
    <mergeCell ref="JQG7:JQN7"/>
    <mergeCell ref="JQO7:JQV7"/>
    <mergeCell ref="JQW7:JRD7"/>
    <mergeCell ref="JRE7:JRL7"/>
    <mergeCell ref="JRM7:JRT7"/>
    <mergeCell ref="JRU7:JSB7"/>
    <mergeCell ref="JSC7:JSJ7"/>
    <mergeCell ref="JSK7:JSR7"/>
    <mergeCell ref="JSS7:JSZ7"/>
    <mergeCell ref="JTA7:JTH7"/>
    <mergeCell ref="JIW7:JJD7"/>
    <mergeCell ref="JJE7:JJL7"/>
    <mergeCell ref="JJM7:JJT7"/>
    <mergeCell ref="JJU7:JKB7"/>
    <mergeCell ref="JKC7:JKJ7"/>
    <mergeCell ref="JKK7:JKR7"/>
    <mergeCell ref="JKS7:JKZ7"/>
    <mergeCell ref="JLA7:JLH7"/>
    <mergeCell ref="JLI7:JLP7"/>
    <mergeCell ref="JLQ7:JLX7"/>
    <mergeCell ref="JLY7:JMF7"/>
    <mergeCell ref="JMG7:JMN7"/>
    <mergeCell ref="JMO7:JMV7"/>
    <mergeCell ref="JMW7:JND7"/>
    <mergeCell ref="JNE7:JNL7"/>
    <mergeCell ref="JNM7:JNT7"/>
    <mergeCell ref="JNU7:JOB7"/>
    <mergeCell ref="JDQ7:JDX7"/>
    <mergeCell ref="JDY7:JEF7"/>
    <mergeCell ref="JEG7:JEN7"/>
    <mergeCell ref="JEO7:JEV7"/>
    <mergeCell ref="JEW7:JFD7"/>
    <mergeCell ref="JFE7:JFL7"/>
    <mergeCell ref="JFM7:JFT7"/>
    <mergeCell ref="JFU7:JGB7"/>
    <mergeCell ref="JGC7:JGJ7"/>
    <mergeCell ref="JGK7:JGR7"/>
    <mergeCell ref="JGS7:JGZ7"/>
    <mergeCell ref="JHA7:JHH7"/>
    <mergeCell ref="JHI7:JHP7"/>
    <mergeCell ref="JHQ7:JHX7"/>
    <mergeCell ref="JHY7:JIF7"/>
    <mergeCell ref="JIG7:JIN7"/>
    <mergeCell ref="JIO7:JIV7"/>
    <mergeCell ref="IYK7:IYR7"/>
    <mergeCell ref="IYS7:IYZ7"/>
    <mergeCell ref="IZA7:IZH7"/>
    <mergeCell ref="IZI7:IZP7"/>
    <mergeCell ref="IZQ7:IZX7"/>
    <mergeCell ref="IZY7:JAF7"/>
    <mergeCell ref="JAG7:JAN7"/>
    <mergeCell ref="JAO7:JAV7"/>
    <mergeCell ref="JAW7:JBD7"/>
    <mergeCell ref="JBE7:JBL7"/>
    <mergeCell ref="JBM7:JBT7"/>
    <mergeCell ref="JBU7:JCB7"/>
    <mergeCell ref="JCC7:JCJ7"/>
    <mergeCell ref="JCK7:JCR7"/>
    <mergeCell ref="JCS7:JCZ7"/>
    <mergeCell ref="JDA7:JDH7"/>
    <mergeCell ref="JDI7:JDP7"/>
    <mergeCell ref="ITE7:ITL7"/>
    <mergeCell ref="ITM7:ITT7"/>
    <mergeCell ref="ITU7:IUB7"/>
    <mergeCell ref="IUC7:IUJ7"/>
    <mergeCell ref="IUK7:IUR7"/>
    <mergeCell ref="IUS7:IUZ7"/>
    <mergeCell ref="IVA7:IVH7"/>
    <mergeCell ref="IVI7:IVP7"/>
    <mergeCell ref="IVQ7:IVX7"/>
    <mergeCell ref="IVY7:IWF7"/>
    <mergeCell ref="IWG7:IWN7"/>
    <mergeCell ref="IWO7:IWV7"/>
    <mergeCell ref="IWW7:IXD7"/>
    <mergeCell ref="IXE7:IXL7"/>
    <mergeCell ref="IXM7:IXT7"/>
    <mergeCell ref="IXU7:IYB7"/>
    <mergeCell ref="IYC7:IYJ7"/>
    <mergeCell ref="INY7:IOF7"/>
    <mergeCell ref="IOG7:ION7"/>
    <mergeCell ref="IOO7:IOV7"/>
    <mergeCell ref="IOW7:IPD7"/>
    <mergeCell ref="IPE7:IPL7"/>
    <mergeCell ref="IPM7:IPT7"/>
    <mergeCell ref="IPU7:IQB7"/>
    <mergeCell ref="IQC7:IQJ7"/>
    <mergeCell ref="IQK7:IQR7"/>
    <mergeCell ref="IQS7:IQZ7"/>
    <mergeCell ref="IRA7:IRH7"/>
    <mergeCell ref="IRI7:IRP7"/>
    <mergeCell ref="IRQ7:IRX7"/>
    <mergeCell ref="IRY7:ISF7"/>
    <mergeCell ref="ISG7:ISN7"/>
    <mergeCell ref="ISO7:ISV7"/>
    <mergeCell ref="ISW7:ITD7"/>
    <mergeCell ref="IIS7:IIZ7"/>
    <mergeCell ref="IJA7:IJH7"/>
    <mergeCell ref="IJI7:IJP7"/>
    <mergeCell ref="IJQ7:IJX7"/>
    <mergeCell ref="IJY7:IKF7"/>
    <mergeCell ref="IKG7:IKN7"/>
    <mergeCell ref="IKO7:IKV7"/>
    <mergeCell ref="IKW7:ILD7"/>
    <mergeCell ref="ILE7:ILL7"/>
    <mergeCell ref="ILM7:ILT7"/>
    <mergeCell ref="ILU7:IMB7"/>
    <mergeCell ref="IMC7:IMJ7"/>
    <mergeCell ref="IMK7:IMR7"/>
    <mergeCell ref="IMS7:IMZ7"/>
    <mergeCell ref="INA7:INH7"/>
    <mergeCell ref="INI7:INP7"/>
    <mergeCell ref="INQ7:INX7"/>
    <mergeCell ref="IDM7:IDT7"/>
    <mergeCell ref="IDU7:IEB7"/>
    <mergeCell ref="IEC7:IEJ7"/>
    <mergeCell ref="IEK7:IER7"/>
    <mergeCell ref="IES7:IEZ7"/>
    <mergeCell ref="IFA7:IFH7"/>
    <mergeCell ref="IFI7:IFP7"/>
    <mergeCell ref="IFQ7:IFX7"/>
    <mergeCell ref="IFY7:IGF7"/>
    <mergeCell ref="IGG7:IGN7"/>
    <mergeCell ref="IGO7:IGV7"/>
    <mergeCell ref="IGW7:IHD7"/>
    <mergeCell ref="IHE7:IHL7"/>
    <mergeCell ref="IHM7:IHT7"/>
    <mergeCell ref="IHU7:IIB7"/>
    <mergeCell ref="IIC7:IIJ7"/>
    <mergeCell ref="IIK7:IIR7"/>
    <mergeCell ref="HYG7:HYN7"/>
    <mergeCell ref="HYO7:HYV7"/>
    <mergeCell ref="HYW7:HZD7"/>
    <mergeCell ref="HZE7:HZL7"/>
    <mergeCell ref="HZM7:HZT7"/>
    <mergeCell ref="HZU7:IAB7"/>
    <mergeCell ref="IAC7:IAJ7"/>
    <mergeCell ref="IAK7:IAR7"/>
    <mergeCell ref="IAS7:IAZ7"/>
    <mergeCell ref="IBA7:IBH7"/>
    <mergeCell ref="IBI7:IBP7"/>
    <mergeCell ref="IBQ7:IBX7"/>
    <mergeCell ref="IBY7:ICF7"/>
    <mergeCell ref="ICG7:ICN7"/>
    <mergeCell ref="ICO7:ICV7"/>
    <mergeCell ref="ICW7:IDD7"/>
    <mergeCell ref="IDE7:IDL7"/>
    <mergeCell ref="HTA7:HTH7"/>
    <mergeCell ref="HTI7:HTP7"/>
    <mergeCell ref="HTQ7:HTX7"/>
    <mergeCell ref="HTY7:HUF7"/>
    <mergeCell ref="HUG7:HUN7"/>
    <mergeCell ref="HUO7:HUV7"/>
    <mergeCell ref="HUW7:HVD7"/>
    <mergeCell ref="HVE7:HVL7"/>
    <mergeCell ref="HVM7:HVT7"/>
    <mergeCell ref="HVU7:HWB7"/>
    <mergeCell ref="HWC7:HWJ7"/>
    <mergeCell ref="HWK7:HWR7"/>
    <mergeCell ref="HWS7:HWZ7"/>
    <mergeCell ref="HXA7:HXH7"/>
    <mergeCell ref="HXI7:HXP7"/>
    <mergeCell ref="HXQ7:HXX7"/>
    <mergeCell ref="HXY7:HYF7"/>
    <mergeCell ref="HNU7:HOB7"/>
    <mergeCell ref="HOC7:HOJ7"/>
    <mergeCell ref="HOK7:HOR7"/>
    <mergeCell ref="HOS7:HOZ7"/>
    <mergeCell ref="HPA7:HPH7"/>
    <mergeCell ref="HPI7:HPP7"/>
    <mergeCell ref="HPQ7:HPX7"/>
    <mergeCell ref="HPY7:HQF7"/>
    <mergeCell ref="HQG7:HQN7"/>
    <mergeCell ref="HQO7:HQV7"/>
    <mergeCell ref="HQW7:HRD7"/>
    <mergeCell ref="HRE7:HRL7"/>
    <mergeCell ref="HRM7:HRT7"/>
    <mergeCell ref="HRU7:HSB7"/>
    <mergeCell ref="HSC7:HSJ7"/>
    <mergeCell ref="HSK7:HSR7"/>
    <mergeCell ref="HSS7:HSZ7"/>
    <mergeCell ref="HIO7:HIV7"/>
    <mergeCell ref="HIW7:HJD7"/>
    <mergeCell ref="HJE7:HJL7"/>
    <mergeCell ref="HJM7:HJT7"/>
    <mergeCell ref="HJU7:HKB7"/>
    <mergeCell ref="HKC7:HKJ7"/>
    <mergeCell ref="HKK7:HKR7"/>
    <mergeCell ref="HKS7:HKZ7"/>
    <mergeCell ref="HLA7:HLH7"/>
    <mergeCell ref="HLI7:HLP7"/>
    <mergeCell ref="HLQ7:HLX7"/>
    <mergeCell ref="HLY7:HMF7"/>
    <mergeCell ref="HMG7:HMN7"/>
    <mergeCell ref="HMO7:HMV7"/>
    <mergeCell ref="HMW7:HND7"/>
    <mergeCell ref="HNE7:HNL7"/>
    <mergeCell ref="HNM7:HNT7"/>
    <mergeCell ref="HDI7:HDP7"/>
    <mergeCell ref="HDQ7:HDX7"/>
    <mergeCell ref="HDY7:HEF7"/>
    <mergeCell ref="HEG7:HEN7"/>
    <mergeCell ref="HEO7:HEV7"/>
    <mergeCell ref="HEW7:HFD7"/>
    <mergeCell ref="HFE7:HFL7"/>
    <mergeCell ref="HFM7:HFT7"/>
    <mergeCell ref="HFU7:HGB7"/>
    <mergeCell ref="HGC7:HGJ7"/>
    <mergeCell ref="HGK7:HGR7"/>
    <mergeCell ref="HGS7:HGZ7"/>
    <mergeCell ref="HHA7:HHH7"/>
    <mergeCell ref="HHI7:HHP7"/>
    <mergeCell ref="HHQ7:HHX7"/>
    <mergeCell ref="HHY7:HIF7"/>
    <mergeCell ref="HIG7:HIN7"/>
    <mergeCell ref="GYC7:GYJ7"/>
    <mergeCell ref="GYK7:GYR7"/>
    <mergeCell ref="GYS7:GYZ7"/>
    <mergeCell ref="GZA7:GZH7"/>
    <mergeCell ref="GZI7:GZP7"/>
    <mergeCell ref="GZQ7:GZX7"/>
    <mergeCell ref="GZY7:HAF7"/>
    <mergeCell ref="HAG7:HAN7"/>
    <mergeCell ref="HAO7:HAV7"/>
    <mergeCell ref="HAW7:HBD7"/>
    <mergeCell ref="HBE7:HBL7"/>
    <mergeCell ref="HBM7:HBT7"/>
    <mergeCell ref="HBU7:HCB7"/>
    <mergeCell ref="HCC7:HCJ7"/>
    <mergeCell ref="HCK7:HCR7"/>
    <mergeCell ref="HCS7:HCZ7"/>
    <mergeCell ref="HDA7:HDH7"/>
    <mergeCell ref="GSW7:GTD7"/>
    <mergeCell ref="GTE7:GTL7"/>
    <mergeCell ref="GTM7:GTT7"/>
    <mergeCell ref="GTU7:GUB7"/>
    <mergeCell ref="GUC7:GUJ7"/>
    <mergeCell ref="GUK7:GUR7"/>
    <mergeCell ref="GUS7:GUZ7"/>
    <mergeCell ref="GVA7:GVH7"/>
    <mergeCell ref="GVI7:GVP7"/>
    <mergeCell ref="GVQ7:GVX7"/>
    <mergeCell ref="GVY7:GWF7"/>
    <mergeCell ref="GWG7:GWN7"/>
    <mergeCell ref="GWO7:GWV7"/>
    <mergeCell ref="GWW7:GXD7"/>
    <mergeCell ref="GXE7:GXL7"/>
    <mergeCell ref="GXM7:GXT7"/>
    <mergeCell ref="GXU7:GYB7"/>
    <mergeCell ref="GNQ7:GNX7"/>
    <mergeCell ref="GNY7:GOF7"/>
    <mergeCell ref="GOG7:GON7"/>
    <mergeCell ref="GOO7:GOV7"/>
    <mergeCell ref="GOW7:GPD7"/>
    <mergeCell ref="GPE7:GPL7"/>
    <mergeCell ref="GPM7:GPT7"/>
    <mergeCell ref="GPU7:GQB7"/>
    <mergeCell ref="GQC7:GQJ7"/>
    <mergeCell ref="GQK7:GQR7"/>
    <mergeCell ref="GQS7:GQZ7"/>
    <mergeCell ref="GRA7:GRH7"/>
    <mergeCell ref="GRI7:GRP7"/>
    <mergeCell ref="GRQ7:GRX7"/>
    <mergeCell ref="GRY7:GSF7"/>
    <mergeCell ref="GSG7:GSN7"/>
    <mergeCell ref="GSO7:GSV7"/>
    <mergeCell ref="GIK7:GIR7"/>
    <mergeCell ref="GIS7:GIZ7"/>
    <mergeCell ref="GJA7:GJH7"/>
    <mergeCell ref="GJI7:GJP7"/>
    <mergeCell ref="GJQ7:GJX7"/>
    <mergeCell ref="GJY7:GKF7"/>
    <mergeCell ref="GKG7:GKN7"/>
    <mergeCell ref="GKO7:GKV7"/>
    <mergeCell ref="GKW7:GLD7"/>
    <mergeCell ref="GLE7:GLL7"/>
    <mergeCell ref="GLM7:GLT7"/>
    <mergeCell ref="GLU7:GMB7"/>
    <mergeCell ref="GMC7:GMJ7"/>
    <mergeCell ref="GMK7:GMR7"/>
    <mergeCell ref="GMS7:GMZ7"/>
    <mergeCell ref="GNA7:GNH7"/>
    <mergeCell ref="GNI7:GNP7"/>
    <mergeCell ref="GDE7:GDL7"/>
    <mergeCell ref="GDM7:GDT7"/>
    <mergeCell ref="GDU7:GEB7"/>
    <mergeCell ref="GEC7:GEJ7"/>
    <mergeCell ref="GEK7:GER7"/>
    <mergeCell ref="GES7:GEZ7"/>
    <mergeCell ref="GFA7:GFH7"/>
    <mergeCell ref="GFI7:GFP7"/>
    <mergeCell ref="GFQ7:GFX7"/>
    <mergeCell ref="GFY7:GGF7"/>
    <mergeCell ref="GGG7:GGN7"/>
    <mergeCell ref="GGO7:GGV7"/>
    <mergeCell ref="GGW7:GHD7"/>
    <mergeCell ref="GHE7:GHL7"/>
    <mergeCell ref="GHM7:GHT7"/>
    <mergeCell ref="GHU7:GIB7"/>
    <mergeCell ref="GIC7:GIJ7"/>
    <mergeCell ref="FXY7:FYF7"/>
    <mergeCell ref="FYG7:FYN7"/>
    <mergeCell ref="FYO7:FYV7"/>
    <mergeCell ref="FYW7:FZD7"/>
    <mergeCell ref="FZE7:FZL7"/>
    <mergeCell ref="FZM7:FZT7"/>
    <mergeCell ref="FZU7:GAB7"/>
    <mergeCell ref="GAC7:GAJ7"/>
    <mergeCell ref="GAK7:GAR7"/>
    <mergeCell ref="GAS7:GAZ7"/>
    <mergeCell ref="GBA7:GBH7"/>
    <mergeCell ref="GBI7:GBP7"/>
    <mergeCell ref="GBQ7:GBX7"/>
    <mergeCell ref="GBY7:GCF7"/>
    <mergeCell ref="GCG7:GCN7"/>
    <mergeCell ref="GCO7:GCV7"/>
    <mergeCell ref="GCW7:GDD7"/>
    <mergeCell ref="FSS7:FSZ7"/>
    <mergeCell ref="FTA7:FTH7"/>
    <mergeCell ref="FTI7:FTP7"/>
    <mergeCell ref="FTQ7:FTX7"/>
    <mergeCell ref="FTY7:FUF7"/>
    <mergeCell ref="FUG7:FUN7"/>
    <mergeCell ref="FUO7:FUV7"/>
    <mergeCell ref="FUW7:FVD7"/>
    <mergeCell ref="FVE7:FVL7"/>
    <mergeCell ref="FVM7:FVT7"/>
    <mergeCell ref="FVU7:FWB7"/>
    <mergeCell ref="FWC7:FWJ7"/>
    <mergeCell ref="FWK7:FWR7"/>
    <mergeCell ref="FWS7:FWZ7"/>
    <mergeCell ref="FXA7:FXH7"/>
    <mergeCell ref="FXI7:FXP7"/>
    <mergeCell ref="FXQ7:FXX7"/>
    <mergeCell ref="FNM7:FNT7"/>
    <mergeCell ref="FNU7:FOB7"/>
    <mergeCell ref="FOC7:FOJ7"/>
    <mergeCell ref="FOK7:FOR7"/>
    <mergeCell ref="FOS7:FOZ7"/>
    <mergeCell ref="FPA7:FPH7"/>
    <mergeCell ref="FPI7:FPP7"/>
    <mergeCell ref="FPQ7:FPX7"/>
    <mergeCell ref="FPY7:FQF7"/>
    <mergeCell ref="FQG7:FQN7"/>
    <mergeCell ref="FQO7:FQV7"/>
    <mergeCell ref="FQW7:FRD7"/>
    <mergeCell ref="FRE7:FRL7"/>
    <mergeCell ref="FRM7:FRT7"/>
    <mergeCell ref="FRU7:FSB7"/>
    <mergeCell ref="FSC7:FSJ7"/>
    <mergeCell ref="FSK7:FSR7"/>
    <mergeCell ref="FIG7:FIN7"/>
    <mergeCell ref="FIO7:FIV7"/>
    <mergeCell ref="FIW7:FJD7"/>
    <mergeCell ref="FJE7:FJL7"/>
    <mergeCell ref="FJM7:FJT7"/>
    <mergeCell ref="FJU7:FKB7"/>
    <mergeCell ref="FKC7:FKJ7"/>
    <mergeCell ref="FKK7:FKR7"/>
    <mergeCell ref="FKS7:FKZ7"/>
    <mergeCell ref="FLA7:FLH7"/>
    <mergeCell ref="FLI7:FLP7"/>
    <mergeCell ref="FLQ7:FLX7"/>
    <mergeCell ref="FLY7:FMF7"/>
    <mergeCell ref="FMG7:FMN7"/>
    <mergeCell ref="FMO7:FMV7"/>
    <mergeCell ref="FMW7:FND7"/>
    <mergeCell ref="FNE7:FNL7"/>
    <mergeCell ref="FDA7:FDH7"/>
    <mergeCell ref="FDI7:FDP7"/>
    <mergeCell ref="FDQ7:FDX7"/>
    <mergeCell ref="FDY7:FEF7"/>
    <mergeCell ref="FEG7:FEN7"/>
    <mergeCell ref="FEO7:FEV7"/>
    <mergeCell ref="FEW7:FFD7"/>
    <mergeCell ref="FFE7:FFL7"/>
    <mergeCell ref="FFM7:FFT7"/>
    <mergeCell ref="FFU7:FGB7"/>
    <mergeCell ref="FGC7:FGJ7"/>
    <mergeCell ref="FGK7:FGR7"/>
    <mergeCell ref="FGS7:FGZ7"/>
    <mergeCell ref="FHA7:FHH7"/>
    <mergeCell ref="FHI7:FHP7"/>
    <mergeCell ref="FHQ7:FHX7"/>
    <mergeCell ref="FHY7:FIF7"/>
    <mergeCell ref="EXU7:EYB7"/>
    <mergeCell ref="EYC7:EYJ7"/>
    <mergeCell ref="EYK7:EYR7"/>
    <mergeCell ref="EYS7:EYZ7"/>
    <mergeCell ref="EZA7:EZH7"/>
    <mergeCell ref="EZI7:EZP7"/>
    <mergeCell ref="EZQ7:EZX7"/>
    <mergeCell ref="EZY7:FAF7"/>
    <mergeCell ref="FAG7:FAN7"/>
    <mergeCell ref="FAO7:FAV7"/>
    <mergeCell ref="FAW7:FBD7"/>
    <mergeCell ref="FBE7:FBL7"/>
    <mergeCell ref="FBM7:FBT7"/>
    <mergeCell ref="FBU7:FCB7"/>
    <mergeCell ref="FCC7:FCJ7"/>
    <mergeCell ref="FCK7:FCR7"/>
    <mergeCell ref="FCS7:FCZ7"/>
    <mergeCell ref="ESO7:ESV7"/>
    <mergeCell ref="ESW7:ETD7"/>
    <mergeCell ref="ETE7:ETL7"/>
    <mergeCell ref="ETM7:ETT7"/>
    <mergeCell ref="ETU7:EUB7"/>
    <mergeCell ref="EUC7:EUJ7"/>
    <mergeCell ref="EUK7:EUR7"/>
    <mergeCell ref="EUS7:EUZ7"/>
    <mergeCell ref="EVA7:EVH7"/>
    <mergeCell ref="EVI7:EVP7"/>
    <mergeCell ref="EVQ7:EVX7"/>
    <mergeCell ref="EVY7:EWF7"/>
    <mergeCell ref="EWG7:EWN7"/>
    <mergeCell ref="EWO7:EWV7"/>
    <mergeCell ref="EWW7:EXD7"/>
    <mergeCell ref="EXE7:EXL7"/>
    <mergeCell ref="EXM7:EXT7"/>
    <mergeCell ref="ENI7:ENP7"/>
    <mergeCell ref="ENQ7:ENX7"/>
    <mergeCell ref="ENY7:EOF7"/>
    <mergeCell ref="EOG7:EON7"/>
    <mergeCell ref="EOO7:EOV7"/>
    <mergeCell ref="EOW7:EPD7"/>
    <mergeCell ref="EPE7:EPL7"/>
    <mergeCell ref="EPM7:EPT7"/>
    <mergeCell ref="EPU7:EQB7"/>
    <mergeCell ref="EQC7:EQJ7"/>
    <mergeCell ref="EQK7:EQR7"/>
    <mergeCell ref="EQS7:EQZ7"/>
    <mergeCell ref="ERA7:ERH7"/>
    <mergeCell ref="ERI7:ERP7"/>
    <mergeCell ref="ERQ7:ERX7"/>
    <mergeCell ref="ERY7:ESF7"/>
    <mergeCell ref="ESG7:ESN7"/>
    <mergeCell ref="EIC7:EIJ7"/>
    <mergeCell ref="EIK7:EIR7"/>
    <mergeCell ref="EIS7:EIZ7"/>
    <mergeCell ref="EJA7:EJH7"/>
    <mergeCell ref="EJI7:EJP7"/>
    <mergeCell ref="EJQ7:EJX7"/>
    <mergeCell ref="EJY7:EKF7"/>
    <mergeCell ref="EKG7:EKN7"/>
    <mergeCell ref="EKO7:EKV7"/>
    <mergeCell ref="EKW7:ELD7"/>
    <mergeCell ref="ELE7:ELL7"/>
    <mergeCell ref="ELM7:ELT7"/>
    <mergeCell ref="ELU7:EMB7"/>
    <mergeCell ref="EMC7:EMJ7"/>
    <mergeCell ref="EMK7:EMR7"/>
    <mergeCell ref="EMS7:EMZ7"/>
    <mergeCell ref="ENA7:ENH7"/>
    <mergeCell ref="ECW7:EDD7"/>
    <mergeCell ref="EDE7:EDL7"/>
    <mergeCell ref="EDM7:EDT7"/>
    <mergeCell ref="EDU7:EEB7"/>
    <mergeCell ref="EEC7:EEJ7"/>
    <mergeCell ref="EEK7:EER7"/>
    <mergeCell ref="EES7:EEZ7"/>
    <mergeCell ref="EFA7:EFH7"/>
    <mergeCell ref="EFI7:EFP7"/>
    <mergeCell ref="EFQ7:EFX7"/>
    <mergeCell ref="EFY7:EGF7"/>
    <mergeCell ref="EGG7:EGN7"/>
    <mergeCell ref="EGO7:EGV7"/>
    <mergeCell ref="EGW7:EHD7"/>
    <mergeCell ref="EHE7:EHL7"/>
    <mergeCell ref="EHM7:EHT7"/>
    <mergeCell ref="EHU7:EIB7"/>
    <mergeCell ref="DXQ7:DXX7"/>
    <mergeCell ref="DXY7:DYF7"/>
    <mergeCell ref="DYG7:DYN7"/>
    <mergeCell ref="DYO7:DYV7"/>
    <mergeCell ref="DYW7:DZD7"/>
    <mergeCell ref="DZE7:DZL7"/>
    <mergeCell ref="DZM7:DZT7"/>
    <mergeCell ref="DZU7:EAB7"/>
    <mergeCell ref="EAC7:EAJ7"/>
    <mergeCell ref="EAK7:EAR7"/>
    <mergeCell ref="EAS7:EAZ7"/>
    <mergeCell ref="EBA7:EBH7"/>
    <mergeCell ref="EBI7:EBP7"/>
    <mergeCell ref="EBQ7:EBX7"/>
    <mergeCell ref="EBY7:ECF7"/>
    <mergeCell ref="ECG7:ECN7"/>
    <mergeCell ref="ECO7:ECV7"/>
    <mergeCell ref="DSK7:DSR7"/>
    <mergeCell ref="DSS7:DSZ7"/>
    <mergeCell ref="DTA7:DTH7"/>
    <mergeCell ref="DTI7:DTP7"/>
    <mergeCell ref="DTQ7:DTX7"/>
    <mergeCell ref="DTY7:DUF7"/>
    <mergeCell ref="DUG7:DUN7"/>
    <mergeCell ref="DUO7:DUV7"/>
    <mergeCell ref="DUW7:DVD7"/>
    <mergeCell ref="DVE7:DVL7"/>
    <mergeCell ref="DVM7:DVT7"/>
    <mergeCell ref="DVU7:DWB7"/>
    <mergeCell ref="DWC7:DWJ7"/>
    <mergeCell ref="DWK7:DWR7"/>
    <mergeCell ref="DWS7:DWZ7"/>
    <mergeCell ref="DXA7:DXH7"/>
    <mergeCell ref="DXI7:DXP7"/>
    <mergeCell ref="DNE7:DNL7"/>
    <mergeCell ref="DNM7:DNT7"/>
    <mergeCell ref="DNU7:DOB7"/>
    <mergeCell ref="DOC7:DOJ7"/>
    <mergeCell ref="DOK7:DOR7"/>
    <mergeCell ref="DOS7:DOZ7"/>
    <mergeCell ref="DPA7:DPH7"/>
    <mergeCell ref="DPI7:DPP7"/>
    <mergeCell ref="DPQ7:DPX7"/>
    <mergeCell ref="DPY7:DQF7"/>
    <mergeCell ref="DQG7:DQN7"/>
    <mergeCell ref="DQO7:DQV7"/>
    <mergeCell ref="DQW7:DRD7"/>
    <mergeCell ref="DRE7:DRL7"/>
    <mergeCell ref="DRM7:DRT7"/>
    <mergeCell ref="DRU7:DSB7"/>
    <mergeCell ref="DSC7:DSJ7"/>
    <mergeCell ref="DHY7:DIF7"/>
    <mergeCell ref="DIG7:DIN7"/>
    <mergeCell ref="DIO7:DIV7"/>
    <mergeCell ref="DIW7:DJD7"/>
    <mergeCell ref="DJE7:DJL7"/>
    <mergeCell ref="DJM7:DJT7"/>
    <mergeCell ref="DJU7:DKB7"/>
    <mergeCell ref="DKC7:DKJ7"/>
    <mergeCell ref="DKK7:DKR7"/>
    <mergeCell ref="DKS7:DKZ7"/>
    <mergeCell ref="DLA7:DLH7"/>
    <mergeCell ref="DLI7:DLP7"/>
    <mergeCell ref="DLQ7:DLX7"/>
    <mergeCell ref="DLY7:DMF7"/>
    <mergeCell ref="DMG7:DMN7"/>
    <mergeCell ref="DMO7:DMV7"/>
    <mergeCell ref="DMW7:DND7"/>
    <mergeCell ref="DCS7:DCZ7"/>
    <mergeCell ref="DDA7:DDH7"/>
    <mergeCell ref="DDI7:DDP7"/>
    <mergeCell ref="DDQ7:DDX7"/>
    <mergeCell ref="DDY7:DEF7"/>
    <mergeCell ref="DEG7:DEN7"/>
    <mergeCell ref="DEO7:DEV7"/>
    <mergeCell ref="DEW7:DFD7"/>
    <mergeCell ref="DFE7:DFL7"/>
    <mergeCell ref="DFM7:DFT7"/>
    <mergeCell ref="DFU7:DGB7"/>
    <mergeCell ref="DGC7:DGJ7"/>
    <mergeCell ref="DGK7:DGR7"/>
    <mergeCell ref="DGS7:DGZ7"/>
    <mergeCell ref="DHA7:DHH7"/>
    <mergeCell ref="DHI7:DHP7"/>
    <mergeCell ref="DHQ7:DHX7"/>
    <mergeCell ref="CXM7:CXT7"/>
    <mergeCell ref="CXU7:CYB7"/>
    <mergeCell ref="CYC7:CYJ7"/>
    <mergeCell ref="CYK7:CYR7"/>
    <mergeCell ref="CYS7:CYZ7"/>
    <mergeCell ref="CZA7:CZH7"/>
    <mergeCell ref="CZI7:CZP7"/>
    <mergeCell ref="CZQ7:CZX7"/>
    <mergeCell ref="CZY7:DAF7"/>
    <mergeCell ref="DAG7:DAN7"/>
    <mergeCell ref="DAO7:DAV7"/>
    <mergeCell ref="DAW7:DBD7"/>
    <mergeCell ref="DBE7:DBL7"/>
    <mergeCell ref="DBM7:DBT7"/>
    <mergeCell ref="DBU7:DCB7"/>
    <mergeCell ref="DCC7:DCJ7"/>
    <mergeCell ref="DCK7:DCR7"/>
    <mergeCell ref="CSG7:CSN7"/>
    <mergeCell ref="CSO7:CSV7"/>
    <mergeCell ref="CSW7:CTD7"/>
    <mergeCell ref="CTE7:CTL7"/>
    <mergeCell ref="CTM7:CTT7"/>
    <mergeCell ref="CTU7:CUB7"/>
    <mergeCell ref="CUC7:CUJ7"/>
    <mergeCell ref="CUK7:CUR7"/>
    <mergeCell ref="CUS7:CUZ7"/>
    <mergeCell ref="CVA7:CVH7"/>
    <mergeCell ref="CVI7:CVP7"/>
    <mergeCell ref="CVQ7:CVX7"/>
    <mergeCell ref="CVY7:CWF7"/>
    <mergeCell ref="CWG7:CWN7"/>
    <mergeCell ref="CWO7:CWV7"/>
    <mergeCell ref="CWW7:CXD7"/>
    <mergeCell ref="CXE7:CXL7"/>
    <mergeCell ref="CNA7:CNH7"/>
    <mergeCell ref="CNI7:CNP7"/>
    <mergeCell ref="CNQ7:CNX7"/>
    <mergeCell ref="CNY7:COF7"/>
    <mergeCell ref="COG7:CON7"/>
    <mergeCell ref="COO7:COV7"/>
    <mergeCell ref="COW7:CPD7"/>
    <mergeCell ref="CPE7:CPL7"/>
    <mergeCell ref="CPM7:CPT7"/>
    <mergeCell ref="CPU7:CQB7"/>
    <mergeCell ref="CQC7:CQJ7"/>
    <mergeCell ref="CQK7:CQR7"/>
    <mergeCell ref="CQS7:CQZ7"/>
    <mergeCell ref="CRA7:CRH7"/>
    <mergeCell ref="CRI7:CRP7"/>
    <mergeCell ref="CRQ7:CRX7"/>
    <mergeCell ref="CRY7:CSF7"/>
    <mergeCell ref="CHU7:CIB7"/>
    <mergeCell ref="CIC7:CIJ7"/>
    <mergeCell ref="CIK7:CIR7"/>
    <mergeCell ref="CIS7:CIZ7"/>
    <mergeCell ref="CJA7:CJH7"/>
    <mergeCell ref="CJI7:CJP7"/>
    <mergeCell ref="CJQ7:CJX7"/>
    <mergeCell ref="CJY7:CKF7"/>
    <mergeCell ref="CKG7:CKN7"/>
    <mergeCell ref="CKO7:CKV7"/>
    <mergeCell ref="CKW7:CLD7"/>
    <mergeCell ref="CLE7:CLL7"/>
    <mergeCell ref="CLM7:CLT7"/>
    <mergeCell ref="CLU7:CMB7"/>
    <mergeCell ref="CMC7:CMJ7"/>
    <mergeCell ref="CMK7:CMR7"/>
    <mergeCell ref="CMS7:CMZ7"/>
    <mergeCell ref="CCO7:CCV7"/>
    <mergeCell ref="CCW7:CDD7"/>
    <mergeCell ref="CDE7:CDL7"/>
    <mergeCell ref="CDM7:CDT7"/>
    <mergeCell ref="CDU7:CEB7"/>
    <mergeCell ref="CEC7:CEJ7"/>
    <mergeCell ref="CEK7:CER7"/>
    <mergeCell ref="CES7:CEZ7"/>
    <mergeCell ref="CFA7:CFH7"/>
    <mergeCell ref="CFI7:CFP7"/>
    <mergeCell ref="CFQ7:CFX7"/>
    <mergeCell ref="CFY7:CGF7"/>
    <mergeCell ref="CGG7:CGN7"/>
    <mergeCell ref="CGO7:CGV7"/>
    <mergeCell ref="CGW7:CHD7"/>
    <mergeCell ref="CHE7:CHL7"/>
    <mergeCell ref="CHM7:CHT7"/>
    <mergeCell ref="BXI7:BXP7"/>
    <mergeCell ref="BXQ7:BXX7"/>
    <mergeCell ref="BXY7:BYF7"/>
    <mergeCell ref="BYG7:BYN7"/>
    <mergeCell ref="BYO7:BYV7"/>
    <mergeCell ref="BYW7:BZD7"/>
    <mergeCell ref="BZE7:BZL7"/>
    <mergeCell ref="BZM7:BZT7"/>
    <mergeCell ref="BZU7:CAB7"/>
    <mergeCell ref="CAC7:CAJ7"/>
    <mergeCell ref="CAK7:CAR7"/>
    <mergeCell ref="CAS7:CAZ7"/>
    <mergeCell ref="CBA7:CBH7"/>
    <mergeCell ref="CBI7:CBP7"/>
    <mergeCell ref="CBQ7:CBX7"/>
    <mergeCell ref="CBY7:CCF7"/>
    <mergeCell ref="CCG7:CCN7"/>
    <mergeCell ref="BSC7:BSJ7"/>
    <mergeCell ref="BSK7:BSR7"/>
    <mergeCell ref="BSS7:BSZ7"/>
    <mergeCell ref="BTA7:BTH7"/>
    <mergeCell ref="BTI7:BTP7"/>
    <mergeCell ref="BTQ7:BTX7"/>
    <mergeCell ref="BTY7:BUF7"/>
    <mergeCell ref="BUG7:BUN7"/>
    <mergeCell ref="BUO7:BUV7"/>
    <mergeCell ref="BUW7:BVD7"/>
    <mergeCell ref="BVE7:BVL7"/>
    <mergeCell ref="BVM7:BVT7"/>
    <mergeCell ref="BVU7:BWB7"/>
    <mergeCell ref="BWC7:BWJ7"/>
    <mergeCell ref="BWK7:BWR7"/>
    <mergeCell ref="BWS7:BWZ7"/>
    <mergeCell ref="BXA7:BXH7"/>
    <mergeCell ref="BMW7:BND7"/>
    <mergeCell ref="BNE7:BNL7"/>
    <mergeCell ref="BNM7:BNT7"/>
    <mergeCell ref="BNU7:BOB7"/>
    <mergeCell ref="BOC7:BOJ7"/>
    <mergeCell ref="BOK7:BOR7"/>
    <mergeCell ref="BOS7:BOZ7"/>
    <mergeCell ref="BPA7:BPH7"/>
    <mergeCell ref="BPI7:BPP7"/>
    <mergeCell ref="BPQ7:BPX7"/>
    <mergeCell ref="BPY7:BQF7"/>
    <mergeCell ref="BQG7:BQN7"/>
    <mergeCell ref="BQO7:BQV7"/>
    <mergeCell ref="BQW7:BRD7"/>
    <mergeCell ref="BRE7:BRL7"/>
    <mergeCell ref="BRM7:BRT7"/>
    <mergeCell ref="BRU7:BSB7"/>
    <mergeCell ref="BHQ7:BHX7"/>
    <mergeCell ref="BHY7:BIF7"/>
    <mergeCell ref="BIG7:BIN7"/>
    <mergeCell ref="BIO7:BIV7"/>
    <mergeCell ref="BIW7:BJD7"/>
    <mergeCell ref="BJE7:BJL7"/>
    <mergeCell ref="BJM7:BJT7"/>
    <mergeCell ref="BJU7:BKB7"/>
    <mergeCell ref="BKC7:BKJ7"/>
    <mergeCell ref="BKK7:BKR7"/>
    <mergeCell ref="BKS7:BKZ7"/>
    <mergeCell ref="BLA7:BLH7"/>
    <mergeCell ref="BLI7:BLP7"/>
    <mergeCell ref="BLQ7:BLX7"/>
    <mergeCell ref="BLY7:BMF7"/>
    <mergeCell ref="BMG7:BMN7"/>
    <mergeCell ref="BMO7:BMV7"/>
    <mergeCell ref="BCK7:BCR7"/>
    <mergeCell ref="BCS7:BCZ7"/>
    <mergeCell ref="BDA7:BDH7"/>
    <mergeCell ref="BDI7:BDP7"/>
    <mergeCell ref="BDQ7:BDX7"/>
    <mergeCell ref="BDY7:BEF7"/>
    <mergeCell ref="BEG7:BEN7"/>
    <mergeCell ref="BEO7:BEV7"/>
    <mergeCell ref="BEW7:BFD7"/>
    <mergeCell ref="BFE7:BFL7"/>
    <mergeCell ref="BFM7:BFT7"/>
    <mergeCell ref="BFU7:BGB7"/>
    <mergeCell ref="BGC7:BGJ7"/>
    <mergeCell ref="BGK7:BGR7"/>
    <mergeCell ref="BGS7:BGZ7"/>
    <mergeCell ref="BHA7:BHH7"/>
    <mergeCell ref="BHI7:BHP7"/>
    <mergeCell ref="AXE7:AXL7"/>
    <mergeCell ref="AXM7:AXT7"/>
    <mergeCell ref="AXU7:AYB7"/>
    <mergeCell ref="AYC7:AYJ7"/>
    <mergeCell ref="AYK7:AYR7"/>
    <mergeCell ref="AYS7:AYZ7"/>
    <mergeCell ref="AZA7:AZH7"/>
    <mergeCell ref="AZI7:AZP7"/>
    <mergeCell ref="AZQ7:AZX7"/>
    <mergeCell ref="AZY7:BAF7"/>
    <mergeCell ref="BAG7:BAN7"/>
    <mergeCell ref="BAO7:BAV7"/>
    <mergeCell ref="BAW7:BBD7"/>
    <mergeCell ref="BBE7:BBL7"/>
    <mergeCell ref="BBM7:BBT7"/>
    <mergeCell ref="BBU7:BCB7"/>
    <mergeCell ref="BCC7:BCJ7"/>
    <mergeCell ref="ARY7:ASF7"/>
    <mergeCell ref="ASG7:ASN7"/>
    <mergeCell ref="ASO7:ASV7"/>
    <mergeCell ref="ASW7:ATD7"/>
    <mergeCell ref="ATE7:ATL7"/>
    <mergeCell ref="ATM7:ATT7"/>
    <mergeCell ref="ATU7:AUB7"/>
    <mergeCell ref="AUC7:AUJ7"/>
    <mergeCell ref="AUK7:AUR7"/>
    <mergeCell ref="AUS7:AUZ7"/>
    <mergeCell ref="AVA7:AVH7"/>
    <mergeCell ref="AVI7:AVP7"/>
    <mergeCell ref="AVQ7:AVX7"/>
    <mergeCell ref="AVY7:AWF7"/>
    <mergeCell ref="AWG7:AWN7"/>
    <mergeCell ref="AWO7:AWV7"/>
    <mergeCell ref="AWW7:AXD7"/>
    <mergeCell ref="AMS7:AMZ7"/>
    <mergeCell ref="ANA7:ANH7"/>
    <mergeCell ref="ANI7:ANP7"/>
    <mergeCell ref="ANQ7:ANX7"/>
    <mergeCell ref="ANY7:AOF7"/>
    <mergeCell ref="AOG7:AON7"/>
    <mergeCell ref="AOO7:AOV7"/>
    <mergeCell ref="AOW7:APD7"/>
    <mergeCell ref="APE7:APL7"/>
    <mergeCell ref="APM7:APT7"/>
    <mergeCell ref="APU7:AQB7"/>
    <mergeCell ref="AQC7:AQJ7"/>
    <mergeCell ref="AQK7:AQR7"/>
    <mergeCell ref="AQS7:AQZ7"/>
    <mergeCell ref="ARA7:ARH7"/>
    <mergeCell ref="ARI7:ARP7"/>
    <mergeCell ref="ARQ7:ARX7"/>
    <mergeCell ref="AHM7:AHT7"/>
    <mergeCell ref="AHU7:AIB7"/>
    <mergeCell ref="AIC7:AIJ7"/>
    <mergeCell ref="AIK7:AIR7"/>
    <mergeCell ref="AIS7:AIZ7"/>
    <mergeCell ref="AJA7:AJH7"/>
    <mergeCell ref="AJI7:AJP7"/>
    <mergeCell ref="AJQ7:AJX7"/>
    <mergeCell ref="AJY7:AKF7"/>
    <mergeCell ref="AKG7:AKN7"/>
    <mergeCell ref="AKO7:AKV7"/>
    <mergeCell ref="AKW7:ALD7"/>
    <mergeCell ref="ALE7:ALL7"/>
    <mergeCell ref="ALM7:ALT7"/>
    <mergeCell ref="ALU7:AMB7"/>
    <mergeCell ref="AMC7:AMJ7"/>
    <mergeCell ref="AMK7:AMR7"/>
    <mergeCell ref="ACG7:ACN7"/>
    <mergeCell ref="ACO7:ACV7"/>
    <mergeCell ref="ACW7:ADD7"/>
    <mergeCell ref="ADE7:ADL7"/>
    <mergeCell ref="ADM7:ADT7"/>
    <mergeCell ref="ADU7:AEB7"/>
    <mergeCell ref="AEC7:AEJ7"/>
    <mergeCell ref="AEK7:AER7"/>
    <mergeCell ref="AES7:AEZ7"/>
    <mergeCell ref="AFA7:AFH7"/>
    <mergeCell ref="AFI7:AFP7"/>
    <mergeCell ref="AFQ7:AFX7"/>
    <mergeCell ref="AFY7:AGF7"/>
    <mergeCell ref="AGG7:AGN7"/>
    <mergeCell ref="AGO7:AGV7"/>
    <mergeCell ref="AGW7:AHD7"/>
    <mergeCell ref="AHE7:AHL7"/>
    <mergeCell ref="XA7:XH7"/>
    <mergeCell ref="XI7:XP7"/>
    <mergeCell ref="XQ7:XX7"/>
    <mergeCell ref="XY7:YF7"/>
    <mergeCell ref="YG7:YN7"/>
    <mergeCell ref="YO7:YV7"/>
    <mergeCell ref="YW7:ZD7"/>
    <mergeCell ref="ZE7:ZL7"/>
    <mergeCell ref="ZM7:ZT7"/>
    <mergeCell ref="ZU7:AAB7"/>
    <mergeCell ref="AAC7:AAJ7"/>
    <mergeCell ref="AAK7:AAR7"/>
    <mergeCell ref="AAS7:AAZ7"/>
    <mergeCell ref="ABA7:ABH7"/>
    <mergeCell ref="ABI7:ABP7"/>
    <mergeCell ref="ABQ7:ABX7"/>
    <mergeCell ref="ABY7:ACF7"/>
    <mergeCell ref="RU7:SB7"/>
    <mergeCell ref="SC7:SJ7"/>
    <mergeCell ref="SK7:SR7"/>
    <mergeCell ref="SS7:SZ7"/>
    <mergeCell ref="TA7:TH7"/>
    <mergeCell ref="TI7:TP7"/>
    <mergeCell ref="TQ7:TX7"/>
    <mergeCell ref="TY7:UF7"/>
    <mergeCell ref="UG7:UN7"/>
    <mergeCell ref="UO7:UV7"/>
    <mergeCell ref="UW7:VD7"/>
    <mergeCell ref="VE7:VL7"/>
    <mergeCell ref="VM7:VT7"/>
    <mergeCell ref="VU7:WB7"/>
    <mergeCell ref="WC7:WJ7"/>
    <mergeCell ref="WK7:WR7"/>
    <mergeCell ref="WS7:WZ7"/>
    <mergeCell ref="MO7:MV7"/>
    <mergeCell ref="MW7:ND7"/>
    <mergeCell ref="NE7:NL7"/>
    <mergeCell ref="NM7:NT7"/>
    <mergeCell ref="NU7:OB7"/>
    <mergeCell ref="OC7:OJ7"/>
    <mergeCell ref="OK7:OR7"/>
    <mergeCell ref="OS7:OZ7"/>
    <mergeCell ref="PA7:PH7"/>
    <mergeCell ref="PI7:PP7"/>
    <mergeCell ref="PQ7:PX7"/>
    <mergeCell ref="PY7:QF7"/>
    <mergeCell ref="QG7:QN7"/>
    <mergeCell ref="QO7:QV7"/>
    <mergeCell ref="QW7:RD7"/>
    <mergeCell ref="RE7:RL7"/>
    <mergeCell ref="RM7:RT7"/>
    <mergeCell ref="HI7:HP7"/>
    <mergeCell ref="HQ7:HX7"/>
    <mergeCell ref="HY7:IF7"/>
    <mergeCell ref="IG7:IN7"/>
    <mergeCell ref="IO7:IV7"/>
    <mergeCell ref="IW7:JD7"/>
    <mergeCell ref="JE7:JL7"/>
    <mergeCell ref="JM7:JT7"/>
    <mergeCell ref="JU7:KB7"/>
    <mergeCell ref="KC7:KJ7"/>
    <mergeCell ref="KK7:KR7"/>
    <mergeCell ref="KS7:KZ7"/>
    <mergeCell ref="LA7:LH7"/>
    <mergeCell ref="LI7:LP7"/>
    <mergeCell ref="LQ7:LX7"/>
    <mergeCell ref="LY7:MF7"/>
    <mergeCell ref="MG7:MN7"/>
    <mergeCell ref="XDQ6:XDX6"/>
    <mergeCell ref="XDY6:XEF6"/>
    <mergeCell ref="XEG6:XEN6"/>
    <mergeCell ref="XEO6:XEV6"/>
    <mergeCell ref="XEW6:XFD6"/>
    <mergeCell ref="A7:H7"/>
    <mergeCell ref="I7:P7"/>
    <mergeCell ref="Q7:X7"/>
    <mergeCell ref="Y7:AF7"/>
    <mergeCell ref="AG7:AN7"/>
    <mergeCell ref="AO7:AV7"/>
    <mergeCell ref="AW7:BD7"/>
    <mergeCell ref="BE7:BL7"/>
    <mergeCell ref="BM7:BT7"/>
    <mergeCell ref="BU7:CB7"/>
    <mergeCell ref="CC7:CJ7"/>
    <mergeCell ref="CK7:CR7"/>
    <mergeCell ref="CS7:CZ7"/>
    <mergeCell ref="DA7:DH7"/>
    <mergeCell ref="DI7:DP7"/>
    <mergeCell ref="DQ7:DX7"/>
    <mergeCell ref="DY7:EF7"/>
    <mergeCell ref="EG7:EN7"/>
    <mergeCell ref="EO7:EV7"/>
    <mergeCell ref="EW7:FD7"/>
    <mergeCell ref="FE7:FL7"/>
    <mergeCell ref="FM7:FT7"/>
    <mergeCell ref="FU7:GB7"/>
    <mergeCell ref="GC7:GJ7"/>
    <mergeCell ref="GK7:GR7"/>
    <mergeCell ref="GS7:GZ7"/>
    <mergeCell ref="HA7:HH7"/>
    <mergeCell ref="WYK6:WYR6"/>
    <mergeCell ref="WYS6:WYZ6"/>
    <mergeCell ref="WZA6:WZH6"/>
    <mergeCell ref="WZI6:WZP6"/>
    <mergeCell ref="WZQ6:WZX6"/>
    <mergeCell ref="WZY6:XAF6"/>
    <mergeCell ref="XAG6:XAN6"/>
    <mergeCell ref="XAO6:XAV6"/>
    <mergeCell ref="XAW6:XBD6"/>
    <mergeCell ref="XBE6:XBL6"/>
    <mergeCell ref="XBM6:XBT6"/>
    <mergeCell ref="XBU6:XCB6"/>
    <mergeCell ref="XCC6:XCJ6"/>
    <mergeCell ref="XCK6:XCR6"/>
    <mergeCell ref="XCS6:XCZ6"/>
    <mergeCell ref="XDA6:XDH6"/>
    <mergeCell ref="XDI6:XDP6"/>
    <mergeCell ref="WTE6:WTL6"/>
    <mergeCell ref="WTM6:WTT6"/>
    <mergeCell ref="WTU6:WUB6"/>
    <mergeCell ref="WUC6:WUJ6"/>
    <mergeCell ref="WUK6:WUR6"/>
    <mergeCell ref="WUS6:WUZ6"/>
    <mergeCell ref="WVA6:WVH6"/>
    <mergeCell ref="WVI6:WVP6"/>
    <mergeCell ref="WVQ6:WVX6"/>
    <mergeCell ref="WVY6:WWF6"/>
    <mergeCell ref="WWG6:WWN6"/>
    <mergeCell ref="WWO6:WWV6"/>
    <mergeCell ref="WWW6:WXD6"/>
    <mergeCell ref="WXE6:WXL6"/>
    <mergeCell ref="WXM6:WXT6"/>
    <mergeCell ref="WXU6:WYB6"/>
    <mergeCell ref="WYC6:WYJ6"/>
    <mergeCell ref="WNY6:WOF6"/>
    <mergeCell ref="WOG6:WON6"/>
    <mergeCell ref="WOO6:WOV6"/>
    <mergeCell ref="WOW6:WPD6"/>
    <mergeCell ref="WPE6:WPL6"/>
    <mergeCell ref="WPM6:WPT6"/>
    <mergeCell ref="WPU6:WQB6"/>
    <mergeCell ref="WQC6:WQJ6"/>
    <mergeCell ref="WQK6:WQR6"/>
    <mergeCell ref="WQS6:WQZ6"/>
    <mergeCell ref="WRA6:WRH6"/>
    <mergeCell ref="WRI6:WRP6"/>
    <mergeCell ref="WRQ6:WRX6"/>
    <mergeCell ref="WRY6:WSF6"/>
    <mergeCell ref="WSG6:WSN6"/>
    <mergeCell ref="WSO6:WSV6"/>
    <mergeCell ref="WSW6:WTD6"/>
    <mergeCell ref="WIS6:WIZ6"/>
    <mergeCell ref="WJA6:WJH6"/>
    <mergeCell ref="WJI6:WJP6"/>
    <mergeCell ref="WJQ6:WJX6"/>
    <mergeCell ref="WJY6:WKF6"/>
    <mergeCell ref="WKG6:WKN6"/>
    <mergeCell ref="WKO6:WKV6"/>
    <mergeCell ref="WKW6:WLD6"/>
    <mergeCell ref="WLE6:WLL6"/>
    <mergeCell ref="WLM6:WLT6"/>
    <mergeCell ref="WLU6:WMB6"/>
    <mergeCell ref="WMC6:WMJ6"/>
    <mergeCell ref="WMK6:WMR6"/>
    <mergeCell ref="WMS6:WMZ6"/>
    <mergeCell ref="WNA6:WNH6"/>
    <mergeCell ref="WNI6:WNP6"/>
    <mergeCell ref="WNQ6:WNX6"/>
    <mergeCell ref="WDM6:WDT6"/>
    <mergeCell ref="WDU6:WEB6"/>
    <mergeCell ref="WEC6:WEJ6"/>
    <mergeCell ref="WEK6:WER6"/>
    <mergeCell ref="WES6:WEZ6"/>
    <mergeCell ref="WFA6:WFH6"/>
    <mergeCell ref="WFI6:WFP6"/>
    <mergeCell ref="WFQ6:WFX6"/>
    <mergeCell ref="WFY6:WGF6"/>
    <mergeCell ref="WGG6:WGN6"/>
    <mergeCell ref="WGO6:WGV6"/>
    <mergeCell ref="WGW6:WHD6"/>
    <mergeCell ref="WHE6:WHL6"/>
    <mergeCell ref="WHM6:WHT6"/>
    <mergeCell ref="WHU6:WIB6"/>
    <mergeCell ref="WIC6:WIJ6"/>
    <mergeCell ref="WIK6:WIR6"/>
    <mergeCell ref="VYG6:VYN6"/>
    <mergeCell ref="VYO6:VYV6"/>
    <mergeCell ref="VYW6:VZD6"/>
    <mergeCell ref="VZE6:VZL6"/>
    <mergeCell ref="VZM6:VZT6"/>
    <mergeCell ref="VZU6:WAB6"/>
    <mergeCell ref="WAC6:WAJ6"/>
    <mergeCell ref="WAK6:WAR6"/>
    <mergeCell ref="WAS6:WAZ6"/>
    <mergeCell ref="WBA6:WBH6"/>
    <mergeCell ref="WBI6:WBP6"/>
    <mergeCell ref="WBQ6:WBX6"/>
    <mergeCell ref="WBY6:WCF6"/>
    <mergeCell ref="WCG6:WCN6"/>
    <mergeCell ref="WCO6:WCV6"/>
    <mergeCell ref="WCW6:WDD6"/>
    <mergeCell ref="WDE6:WDL6"/>
    <mergeCell ref="VTA6:VTH6"/>
    <mergeCell ref="VTI6:VTP6"/>
    <mergeCell ref="VTQ6:VTX6"/>
    <mergeCell ref="VTY6:VUF6"/>
    <mergeCell ref="VUG6:VUN6"/>
    <mergeCell ref="VUO6:VUV6"/>
    <mergeCell ref="VUW6:VVD6"/>
    <mergeCell ref="VVE6:VVL6"/>
    <mergeCell ref="VVM6:VVT6"/>
    <mergeCell ref="VVU6:VWB6"/>
    <mergeCell ref="VWC6:VWJ6"/>
    <mergeCell ref="VWK6:VWR6"/>
    <mergeCell ref="VWS6:VWZ6"/>
    <mergeCell ref="VXA6:VXH6"/>
    <mergeCell ref="VXI6:VXP6"/>
    <mergeCell ref="VXQ6:VXX6"/>
    <mergeCell ref="VXY6:VYF6"/>
    <mergeCell ref="VNU6:VOB6"/>
    <mergeCell ref="VOC6:VOJ6"/>
    <mergeCell ref="VOK6:VOR6"/>
    <mergeCell ref="VOS6:VOZ6"/>
    <mergeCell ref="VPA6:VPH6"/>
    <mergeCell ref="VPI6:VPP6"/>
    <mergeCell ref="VPQ6:VPX6"/>
    <mergeCell ref="VPY6:VQF6"/>
    <mergeCell ref="VQG6:VQN6"/>
    <mergeCell ref="VQO6:VQV6"/>
    <mergeCell ref="VQW6:VRD6"/>
    <mergeCell ref="VRE6:VRL6"/>
    <mergeCell ref="VRM6:VRT6"/>
    <mergeCell ref="VRU6:VSB6"/>
    <mergeCell ref="VSC6:VSJ6"/>
    <mergeCell ref="VSK6:VSR6"/>
    <mergeCell ref="VSS6:VSZ6"/>
    <mergeCell ref="VIO6:VIV6"/>
    <mergeCell ref="VIW6:VJD6"/>
    <mergeCell ref="VJE6:VJL6"/>
    <mergeCell ref="VJM6:VJT6"/>
    <mergeCell ref="VJU6:VKB6"/>
    <mergeCell ref="VKC6:VKJ6"/>
    <mergeCell ref="VKK6:VKR6"/>
    <mergeCell ref="VKS6:VKZ6"/>
    <mergeCell ref="VLA6:VLH6"/>
    <mergeCell ref="VLI6:VLP6"/>
    <mergeCell ref="VLQ6:VLX6"/>
    <mergeCell ref="VLY6:VMF6"/>
    <mergeCell ref="VMG6:VMN6"/>
    <mergeCell ref="VMO6:VMV6"/>
    <mergeCell ref="VMW6:VND6"/>
    <mergeCell ref="VNE6:VNL6"/>
    <mergeCell ref="VNM6:VNT6"/>
    <mergeCell ref="VDI6:VDP6"/>
    <mergeCell ref="VDQ6:VDX6"/>
    <mergeCell ref="VDY6:VEF6"/>
    <mergeCell ref="VEG6:VEN6"/>
    <mergeCell ref="VEO6:VEV6"/>
    <mergeCell ref="VEW6:VFD6"/>
    <mergeCell ref="VFE6:VFL6"/>
    <mergeCell ref="VFM6:VFT6"/>
    <mergeCell ref="VFU6:VGB6"/>
    <mergeCell ref="VGC6:VGJ6"/>
    <mergeCell ref="VGK6:VGR6"/>
    <mergeCell ref="VGS6:VGZ6"/>
    <mergeCell ref="VHA6:VHH6"/>
    <mergeCell ref="VHI6:VHP6"/>
    <mergeCell ref="VHQ6:VHX6"/>
    <mergeCell ref="VHY6:VIF6"/>
    <mergeCell ref="VIG6:VIN6"/>
    <mergeCell ref="UYC6:UYJ6"/>
    <mergeCell ref="UYK6:UYR6"/>
    <mergeCell ref="UYS6:UYZ6"/>
    <mergeCell ref="UZA6:UZH6"/>
    <mergeCell ref="UZI6:UZP6"/>
    <mergeCell ref="UZQ6:UZX6"/>
    <mergeCell ref="UZY6:VAF6"/>
    <mergeCell ref="VAG6:VAN6"/>
    <mergeCell ref="VAO6:VAV6"/>
    <mergeCell ref="VAW6:VBD6"/>
    <mergeCell ref="VBE6:VBL6"/>
    <mergeCell ref="VBM6:VBT6"/>
    <mergeCell ref="VBU6:VCB6"/>
    <mergeCell ref="VCC6:VCJ6"/>
    <mergeCell ref="VCK6:VCR6"/>
    <mergeCell ref="VCS6:VCZ6"/>
    <mergeCell ref="VDA6:VDH6"/>
    <mergeCell ref="USW6:UTD6"/>
    <mergeCell ref="UTE6:UTL6"/>
    <mergeCell ref="UTM6:UTT6"/>
    <mergeCell ref="UTU6:UUB6"/>
    <mergeCell ref="UUC6:UUJ6"/>
    <mergeCell ref="UUK6:UUR6"/>
    <mergeCell ref="UUS6:UUZ6"/>
    <mergeCell ref="UVA6:UVH6"/>
    <mergeCell ref="UVI6:UVP6"/>
    <mergeCell ref="UVQ6:UVX6"/>
    <mergeCell ref="UVY6:UWF6"/>
    <mergeCell ref="UWG6:UWN6"/>
    <mergeCell ref="UWO6:UWV6"/>
    <mergeCell ref="UWW6:UXD6"/>
    <mergeCell ref="UXE6:UXL6"/>
    <mergeCell ref="UXM6:UXT6"/>
    <mergeCell ref="UXU6:UYB6"/>
    <mergeCell ref="UNQ6:UNX6"/>
    <mergeCell ref="UNY6:UOF6"/>
    <mergeCell ref="UOG6:UON6"/>
    <mergeCell ref="UOO6:UOV6"/>
    <mergeCell ref="UOW6:UPD6"/>
    <mergeCell ref="UPE6:UPL6"/>
    <mergeCell ref="UPM6:UPT6"/>
    <mergeCell ref="UPU6:UQB6"/>
    <mergeCell ref="UQC6:UQJ6"/>
    <mergeCell ref="UQK6:UQR6"/>
    <mergeCell ref="UQS6:UQZ6"/>
    <mergeCell ref="URA6:URH6"/>
    <mergeCell ref="URI6:URP6"/>
    <mergeCell ref="URQ6:URX6"/>
    <mergeCell ref="URY6:USF6"/>
    <mergeCell ref="USG6:USN6"/>
    <mergeCell ref="USO6:USV6"/>
    <mergeCell ref="UIK6:UIR6"/>
    <mergeCell ref="UIS6:UIZ6"/>
    <mergeCell ref="UJA6:UJH6"/>
    <mergeCell ref="UJI6:UJP6"/>
    <mergeCell ref="UJQ6:UJX6"/>
    <mergeCell ref="UJY6:UKF6"/>
    <mergeCell ref="UKG6:UKN6"/>
    <mergeCell ref="UKO6:UKV6"/>
    <mergeCell ref="UKW6:ULD6"/>
    <mergeCell ref="ULE6:ULL6"/>
    <mergeCell ref="ULM6:ULT6"/>
    <mergeCell ref="ULU6:UMB6"/>
    <mergeCell ref="UMC6:UMJ6"/>
    <mergeCell ref="UMK6:UMR6"/>
    <mergeCell ref="UMS6:UMZ6"/>
    <mergeCell ref="UNA6:UNH6"/>
    <mergeCell ref="UNI6:UNP6"/>
    <mergeCell ref="UDE6:UDL6"/>
    <mergeCell ref="UDM6:UDT6"/>
    <mergeCell ref="UDU6:UEB6"/>
    <mergeCell ref="UEC6:UEJ6"/>
    <mergeCell ref="UEK6:UER6"/>
    <mergeCell ref="UES6:UEZ6"/>
    <mergeCell ref="UFA6:UFH6"/>
    <mergeCell ref="UFI6:UFP6"/>
    <mergeCell ref="UFQ6:UFX6"/>
    <mergeCell ref="UFY6:UGF6"/>
    <mergeCell ref="UGG6:UGN6"/>
    <mergeCell ref="UGO6:UGV6"/>
    <mergeCell ref="UGW6:UHD6"/>
    <mergeCell ref="UHE6:UHL6"/>
    <mergeCell ref="UHM6:UHT6"/>
    <mergeCell ref="UHU6:UIB6"/>
    <mergeCell ref="UIC6:UIJ6"/>
    <mergeCell ref="TXY6:TYF6"/>
    <mergeCell ref="TYG6:TYN6"/>
    <mergeCell ref="TYO6:TYV6"/>
    <mergeCell ref="TYW6:TZD6"/>
    <mergeCell ref="TZE6:TZL6"/>
    <mergeCell ref="TZM6:TZT6"/>
    <mergeCell ref="TZU6:UAB6"/>
    <mergeCell ref="UAC6:UAJ6"/>
    <mergeCell ref="UAK6:UAR6"/>
    <mergeCell ref="UAS6:UAZ6"/>
    <mergeCell ref="UBA6:UBH6"/>
    <mergeCell ref="UBI6:UBP6"/>
    <mergeCell ref="UBQ6:UBX6"/>
    <mergeCell ref="UBY6:UCF6"/>
    <mergeCell ref="UCG6:UCN6"/>
    <mergeCell ref="UCO6:UCV6"/>
    <mergeCell ref="UCW6:UDD6"/>
    <mergeCell ref="TSS6:TSZ6"/>
    <mergeCell ref="TTA6:TTH6"/>
    <mergeCell ref="TTI6:TTP6"/>
    <mergeCell ref="TTQ6:TTX6"/>
    <mergeCell ref="TTY6:TUF6"/>
    <mergeCell ref="TUG6:TUN6"/>
    <mergeCell ref="TUO6:TUV6"/>
    <mergeCell ref="TUW6:TVD6"/>
    <mergeCell ref="TVE6:TVL6"/>
    <mergeCell ref="TVM6:TVT6"/>
    <mergeCell ref="TVU6:TWB6"/>
    <mergeCell ref="TWC6:TWJ6"/>
    <mergeCell ref="TWK6:TWR6"/>
    <mergeCell ref="TWS6:TWZ6"/>
    <mergeCell ref="TXA6:TXH6"/>
    <mergeCell ref="TXI6:TXP6"/>
    <mergeCell ref="TXQ6:TXX6"/>
    <mergeCell ref="TNM6:TNT6"/>
    <mergeCell ref="TNU6:TOB6"/>
    <mergeCell ref="TOC6:TOJ6"/>
    <mergeCell ref="TOK6:TOR6"/>
    <mergeCell ref="TOS6:TOZ6"/>
    <mergeCell ref="TPA6:TPH6"/>
    <mergeCell ref="TPI6:TPP6"/>
    <mergeCell ref="TPQ6:TPX6"/>
    <mergeCell ref="TPY6:TQF6"/>
    <mergeCell ref="TQG6:TQN6"/>
    <mergeCell ref="TQO6:TQV6"/>
    <mergeCell ref="TQW6:TRD6"/>
    <mergeCell ref="TRE6:TRL6"/>
    <mergeCell ref="TRM6:TRT6"/>
    <mergeCell ref="TRU6:TSB6"/>
    <mergeCell ref="TSC6:TSJ6"/>
    <mergeCell ref="TSK6:TSR6"/>
    <mergeCell ref="TIG6:TIN6"/>
    <mergeCell ref="TIO6:TIV6"/>
    <mergeCell ref="TIW6:TJD6"/>
    <mergeCell ref="TJE6:TJL6"/>
    <mergeCell ref="TJM6:TJT6"/>
    <mergeCell ref="TJU6:TKB6"/>
    <mergeCell ref="TKC6:TKJ6"/>
    <mergeCell ref="TKK6:TKR6"/>
    <mergeCell ref="TKS6:TKZ6"/>
    <mergeCell ref="TLA6:TLH6"/>
    <mergeCell ref="TLI6:TLP6"/>
    <mergeCell ref="TLQ6:TLX6"/>
    <mergeCell ref="TLY6:TMF6"/>
    <mergeCell ref="TMG6:TMN6"/>
    <mergeCell ref="TMO6:TMV6"/>
    <mergeCell ref="TMW6:TND6"/>
    <mergeCell ref="TNE6:TNL6"/>
    <mergeCell ref="TDA6:TDH6"/>
    <mergeCell ref="TDI6:TDP6"/>
    <mergeCell ref="TDQ6:TDX6"/>
    <mergeCell ref="TDY6:TEF6"/>
    <mergeCell ref="TEG6:TEN6"/>
    <mergeCell ref="TEO6:TEV6"/>
    <mergeCell ref="TEW6:TFD6"/>
    <mergeCell ref="TFE6:TFL6"/>
    <mergeCell ref="TFM6:TFT6"/>
    <mergeCell ref="TFU6:TGB6"/>
    <mergeCell ref="TGC6:TGJ6"/>
    <mergeCell ref="TGK6:TGR6"/>
    <mergeCell ref="TGS6:TGZ6"/>
    <mergeCell ref="THA6:THH6"/>
    <mergeCell ref="THI6:THP6"/>
    <mergeCell ref="THQ6:THX6"/>
    <mergeCell ref="THY6:TIF6"/>
    <mergeCell ref="SXU6:SYB6"/>
    <mergeCell ref="SYC6:SYJ6"/>
    <mergeCell ref="SYK6:SYR6"/>
    <mergeCell ref="SYS6:SYZ6"/>
    <mergeCell ref="SZA6:SZH6"/>
    <mergeCell ref="SZI6:SZP6"/>
    <mergeCell ref="SZQ6:SZX6"/>
    <mergeCell ref="SZY6:TAF6"/>
    <mergeCell ref="TAG6:TAN6"/>
    <mergeCell ref="TAO6:TAV6"/>
    <mergeCell ref="TAW6:TBD6"/>
    <mergeCell ref="TBE6:TBL6"/>
    <mergeCell ref="TBM6:TBT6"/>
    <mergeCell ref="TBU6:TCB6"/>
    <mergeCell ref="TCC6:TCJ6"/>
    <mergeCell ref="TCK6:TCR6"/>
    <mergeCell ref="TCS6:TCZ6"/>
    <mergeCell ref="SSO6:SSV6"/>
    <mergeCell ref="SSW6:STD6"/>
    <mergeCell ref="STE6:STL6"/>
    <mergeCell ref="STM6:STT6"/>
    <mergeCell ref="STU6:SUB6"/>
    <mergeCell ref="SUC6:SUJ6"/>
    <mergeCell ref="SUK6:SUR6"/>
    <mergeCell ref="SUS6:SUZ6"/>
    <mergeCell ref="SVA6:SVH6"/>
    <mergeCell ref="SVI6:SVP6"/>
    <mergeCell ref="SVQ6:SVX6"/>
    <mergeCell ref="SVY6:SWF6"/>
    <mergeCell ref="SWG6:SWN6"/>
    <mergeCell ref="SWO6:SWV6"/>
    <mergeCell ref="SWW6:SXD6"/>
    <mergeCell ref="SXE6:SXL6"/>
    <mergeCell ref="SXM6:SXT6"/>
    <mergeCell ref="SNI6:SNP6"/>
    <mergeCell ref="SNQ6:SNX6"/>
    <mergeCell ref="SNY6:SOF6"/>
    <mergeCell ref="SOG6:SON6"/>
    <mergeCell ref="SOO6:SOV6"/>
    <mergeCell ref="SOW6:SPD6"/>
    <mergeCell ref="SPE6:SPL6"/>
    <mergeCell ref="SPM6:SPT6"/>
    <mergeCell ref="SPU6:SQB6"/>
    <mergeCell ref="SQC6:SQJ6"/>
    <mergeCell ref="SQK6:SQR6"/>
    <mergeCell ref="SQS6:SQZ6"/>
    <mergeCell ref="SRA6:SRH6"/>
    <mergeCell ref="SRI6:SRP6"/>
    <mergeCell ref="SRQ6:SRX6"/>
    <mergeCell ref="SRY6:SSF6"/>
    <mergeCell ref="SSG6:SSN6"/>
    <mergeCell ref="SIC6:SIJ6"/>
    <mergeCell ref="SIK6:SIR6"/>
    <mergeCell ref="SIS6:SIZ6"/>
    <mergeCell ref="SJA6:SJH6"/>
    <mergeCell ref="SJI6:SJP6"/>
    <mergeCell ref="SJQ6:SJX6"/>
    <mergeCell ref="SJY6:SKF6"/>
    <mergeCell ref="SKG6:SKN6"/>
    <mergeCell ref="SKO6:SKV6"/>
    <mergeCell ref="SKW6:SLD6"/>
    <mergeCell ref="SLE6:SLL6"/>
    <mergeCell ref="SLM6:SLT6"/>
    <mergeCell ref="SLU6:SMB6"/>
    <mergeCell ref="SMC6:SMJ6"/>
    <mergeCell ref="SMK6:SMR6"/>
    <mergeCell ref="SMS6:SMZ6"/>
    <mergeCell ref="SNA6:SNH6"/>
    <mergeCell ref="SCW6:SDD6"/>
    <mergeCell ref="SDE6:SDL6"/>
    <mergeCell ref="SDM6:SDT6"/>
    <mergeCell ref="SDU6:SEB6"/>
    <mergeCell ref="SEC6:SEJ6"/>
    <mergeCell ref="SEK6:SER6"/>
    <mergeCell ref="SES6:SEZ6"/>
    <mergeCell ref="SFA6:SFH6"/>
    <mergeCell ref="SFI6:SFP6"/>
    <mergeCell ref="SFQ6:SFX6"/>
    <mergeCell ref="SFY6:SGF6"/>
    <mergeCell ref="SGG6:SGN6"/>
    <mergeCell ref="SGO6:SGV6"/>
    <mergeCell ref="SGW6:SHD6"/>
    <mergeCell ref="SHE6:SHL6"/>
    <mergeCell ref="SHM6:SHT6"/>
    <mergeCell ref="SHU6:SIB6"/>
    <mergeCell ref="RXQ6:RXX6"/>
    <mergeCell ref="RXY6:RYF6"/>
    <mergeCell ref="RYG6:RYN6"/>
    <mergeCell ref="RYO6:RYV6"/>
    <mergeCell ref="RYW6:RZD6"/>
    <mergeCell ref="RZE6:RZL6"/>
    <mergeCell ref="RZM6:RZT6"/>
    <mergeCell ref="RZU6:SAB6"/>
    <mergeCell ref="SAC6:SAJ6"/>
    <mergeCell ref="SAK6:SAR6"/>
    <mergeCell ref="SAS6:SAZ6"/>
    <mergeCell ref="SBA6:SBH6"/>
    <mergeCell ref="SBI6:SBP6"/>
    <mergeCell ref="SBQ6:SBX6"/>
    <mergeCell ref="SBY6:SCF6"/>
    <mergeCell ref="SCG6:SCN6"/>
    <mergeCell ref="SCO6:SCV6"/>
    <mergeCell ref="RSK6:RSR6"/>
    <mergeCell ref="RSS6:RSZ6"/>
    <mergeCell ref="RTA6:RTH6"/>
    <mergeCell ref="RTI6:RTP6"/>
    <mergeCell ref="RTQ6:RTX6"/>
    <mergeCell ref="RTY6:RUF6"/>
    <mergeCell ref="RUG6:RUN6"/>
    <mergeCell ref="RUO6:RUV6"/>
    <mergeCell ref="RUW6:RVD6"/>
    <mergeCell ref="RVE6:RVL6"/>
    <mergeCell ref="RVM6:RVT6"/>
    <mergeCell ref="RVU6:RWB6"/>
    <mergeCell ref="RWC6:RWJ6"/>
    <mergeCell ref="RWK6:RWR6"/>
    <mergeCell ref="RWS6:RWZ6"/>
    <mergeCell ref="RXA6:RXH6"/>
    <mergeCell ref="RXI6:RXP6"/>
    <mergeCell ref="RNE6:RNL6"/>
    <mergeCell ref="RNM6:RNT6"/>
    <mergeCell ref="RNU6:ROB6"/>
    <mergeCell ref="ROC6:ROJ6"/>
    <mergeCell ref="ROK6:ROR6"/>
    <mergeCell ref="ROS6:ROZ6"/>
    <mergeCell ref="RPA6:RPH6"/>
    <mergeCell ref="RPI6:RPP6"/>
    <mergeCell ref="RPQ6:RPX6"/>
    <mergeCell ref="RPY6:RQF6"/>
    <mergeCell ref="RQG6:RQN6"/>
    <mergeCell ref="RQO6:RQV6"/>
    <mergeCell ref="RQW6:RRD6"/>
    <mergeCell ref="RRE6:RRL6"/>
    <mergeCell ref="RRM6:RRT6"/>
    <mergeCell ref="RRU6:RSB6"/>
    <mergeCell ref="RSC6:RSJ6"/>
    <mergeCell ref="RHY6:RIF6"/>
    <mergeCell ref="RIG6:RIN6"/>
    <mergeCell ref="RIO6:RIV6"/>
    <mergeCell ref="RIW6:RJD6"/>
    <mergeCell ref="RJE6:RJL6"/>
    <mergeCell ref="RJM6:RJT6"/>
    <mergeCell ref="RJU6:RKB6"/>
    <mergeCell ref="RKC6:RKJ6"/>
    <mergeCell ref="RKK6:RKR6"/>
    <mergeCell ref="RKS6:RKZ6"/>
    <mergeCell ref="RLA6:RLH6"/>
    <mergeCell ref="RLI6:RLP6"/>
    <mergeCell ref="RLQ6:RLX6"/>
    <mergeCell ref="RLY6:RMF6"/>
    <mergeCell ref="RMG6:RMN6"/>
    <mergeCell ref="RMO6:RMV6"/>
    <mergeCell ref="RMW6:RND6"/>
    <mergeCell ref="RCS6:RCZ6"/>
    <mergeCell ref="RDA6:RDH6"/>
    <mergeCell ref="RDI6:RDP6"/>
    <mergeCell ref="RDQ6:RDX6"/>
    <mergeCell ref="RDY6:REF6"/>
    <mergeCell ref="REG6:REN6"/>
    <mergeCell ref="REO6:REV6"/>
    <mergeCell ref="REW6:RFD6"/>
    <mergeCell ref="RFE6:RFL6"/>
    <mergeCell ref="RFM6:RFT6"/>
    <mergeCell ref="RFU6:RGB6"/>
    <mergeCell ref="RGC6:RGJ6"/>
    <mergeCell ref="RGK6:RGR6"/>
    <mergeCell ref="RGS6:RGZ6"/>
    <mergeCell ref="RHA6:RHH6"/>
    <mergeCell ref="RHI6:RHP6"/>
    <mergeCell ref="RHQ6:RHX6"/>
    <mergeCell ref="QXM6:QXT6"/>
    <mergeCell ref="QXU6:QYB6"/>
    <mergeCell ref="QYC6:QYJ6"/>
    <mergeCell ref="QYK6:QYR6"/>
    <mergeCell ref="QYS6:QYZ6"/>
    <mergeCell ref="QZA6:QZH6"/>
    <mergeCell ref="QZI6:QZP6"/>
    <mergeCell ref="QZQ6:QZX6"/>
    <mergeCell ref="QZY6:RAF6"/>
    <mergeCell ref="RAG6:RAN6"/>
    <mergeCell ref="RAO6:RAV6"/>
    <mergeCell ref="RAW6:RBD6"/>
    <mergeCell ref="RBE6:RBL6"/>
    <mergeCell ref="RBM6:RBT6"/>
    <mergeCell ref="RBU6:RCB6"/>
    <mergeCell ref="RCC6:RCJ6"/>
    <mergeCell ref="RCK6:RCR6"/>
    <mergeCell ref="QSG6:QSN6"/>
    <mergeCell ref="QSO6:QSV6"/>
    <mergeCell ref="QSW6:QTD6"/>
    <mergeCell ref="QTE6:QTL6"/>
    <mergeCell ref="QTM6:QTT6"/>
    <mergeCell ref="QTU6:QUB6"/>
    <mergeCell ref="QUC6:QUJ6"/>
    <mergeCell ref="QUK6:QUR6"/>
    <mergeCell ref="QUS6:QUZ6"/>
    <mergeCell ref="QVA6:QVH6"/>
    <mergeCell ref="QVI6:QVP6"/>
    <mergeCell ref="QVQ6:QVX6"/>
    <mergeCell ref="QVY6:QWF6"/>
    <mergeCell ref="QWG6:QWN6"/>
    <mergeCell ref="QWO6:QWV6"/>
    <mergeCell ref="QWW6:QXD6"/>
    <mergeCell ref="QXE6:QXL6"/>
    <mergeCell ref="QNA6:QNH6"/>
    <mergeCell ref="QNI6:QNP6"/>
    <mergeCell ref="QNQ6:QNX6"/>
    <mergeCell ref="QNY6:QOF6"/>
    <mergeCell ref="QOG6:QON6"/>
    <mergeCell ref="QOO6:QOV6"/>
    <mergeCell ref="QOW6:QPD6"/>
    <mergeCell ref="QPE6:QPL6"/>
    <mergeCell ref="QPM6:QPT6"/>
    <mergeCell ref="QPU6:QQB6"/>
    <mergeCell ref="QQC6:QQJ6"/>
    <mergeCell ref="QQK6:QQR6"/>
    <mergeCell ref="QQS6:QQZ6"/>
    <mergeCell ref="QRA6:QRH6"/>
    <mergeCell ref="QRI6:QRP6"/>
    <mergeCell ref="QRQ6:QRX6"/>
    <mergeCell ref="QRY6:QSF6"/>
    <mergeCell ref="QHU6:QIB6"/>
    <mergeCell ref="QIC6:QIJ6"/>
    <mergeCell ref="QIK6:QIR6"/>
    <mergeCell ref="QIS6:QIZ6"/>
    <mergeCell ref="QJA6:QJH6"/>
    <mergeCell ref="QJI6:QJP6"/>
    <mergeCell ref="QJQ6:QJX6"/>
    <mergeCell ref="QJY6:QKF6"/>
    <mergeCell ref="QKG6:QKN6"/>
    <mergeCell ref="QKO6:QKV6"/>
    <mergeCell ref="QKW6:QLD6"/>
    <mergeCell ref="QLE6:QLL6"/>
    <mergeCell ref="QLM6:QLT6"/>
    <mergeCell ref="QLU6:QMB6"/>
    <mergeCell ref="QMC6:QMJ6"/>
    <mergeCell ref="QMK6:QMR6"/>
    <mergeCell ref="QMS6:QMZ6"/>
    <mergeCell ref="QCO6:QCV6"/>
    <mergeCell ref="QCW6:QDD6"/>
    <mergeCell ref="QDE6:QDL6"/>
    <mergeCell ref="QDM6:QDT6"/>
    <mergeCell ref="QDU6:QEB6"/>
    <mergeCell ref="QEC6:QEJ6"/>
    <mergeCell ref="QEK6:QER6"/>
    <mergeCell ref="QES6:QEZ6"/>
    <mergeCell ref="QFA6:QFH6"/>
    <mergeCell ref="QFI6:QFP6"/>
    <mergeCell ref="QFQ6:QFX6"/>
    <mergeCell ref="QFY6:QGF6"/>
    <mergeCell ref="QGG6:QGN6"/>
    <mergeCell ref="QGO6:QGV6"/>
    <mergeCell ref="QGW6:QHD6"/>
    <mergeCell ref="QHE6:QHL6"/>
    <mergeCell ref="QHM6:QHT6"/>
    <mergeCell ref="PXI6:PXP6"/>
    <mergeCell ref="PXQ6:PXX6"/>
    <mergeCell ref="PXY6:PYF6"/>
    <mergeCell ref="PYG6:PYN6"/>
    <mergeCell ref="PYO6:PYV6"/>
    <mergeCell ref="PYW6:PZD6"/>
    <mergeCell ref="PZE6:PZL6"/>
    <mergeCell ref="PZM6:PZT6"/>
    <mergeCell ref="PZU6:QAB6"/>
    <mergeCell ref="QAC6:QAJ6"/>
    <mergeCell ref="QAK6:QAR6"/>
    <mergeCell ref="QAS6:QAZ6"/>
    <mergeCell ref="QBA6:QBH6"/>
    <mergeCell ref="QBI6:QBP6"/>
    <mergeCell ref="QBQ6:QBX6"/>
    <mergeCell ref="QBY6:QCF6"/>
    <mergeCell ref="QCG6:QCN6"/>
    <mergeCell ref="PSC6:PSJ6"/>
    <mergeCell ref="PSK6:PSR6"/>
    <mergeCell ref="PSS6:PSZ6"/>
    <mergeCell ref="PTA6:PTH6"/>
    <mergeCell ref="PTI6:PTP6"/>
    <mergeCell ref="PTQ6:PTX6"/>
    <mergeCell ref="PTY6:PUF6"/>
    <mergeCell ref="PUG6:PUN6"/>
    <mergeCell ref="PUO6:PUV6"/>
    <mergeCell ref="PUW6:PVD6"/>
    <mergeCell ref="PVE6:PVL6"/>
    <mergeCell ref="PVM6:PVT6"/>
    <mergeCell ref="PVU6:PWB6"/>
    <mergeCell ref="PWC6:PWJ6"/>
    <mergeCell ref="PWK6:PWR6"/>
    <mergeCell ref="PWS6:PWZ6"/>
    <mergeCell ref="PXA6:PXH6"/>
    <mergeCell ref="PMW6:PND6"/>
    <mergeCell ref="PNE6:PNL6"/>
    <mergeCell ref="PNM6:PNT6"/>
    <mergeCell ref="PNU6:POB6"/>
    <mergeCell ref="POC6:POJ6"/>
    <mergeCell ref="POK6:POR6"/>
    <mergeCell ref="POS6:POZ6"/>
    <mergeCell ref="PPA6:PPH6"/>
    <mergeCell ref="PPI6:PPP6"/>
    <mergeCell ref="PPQ6:PPX6"/>
    <mergeCell ref="PPY6:PQF6"/>
    <mergeCell ref="PQG6:PQN6"/>
    <mergeCell ref="PQO6:PQV6"/>
    <mergeCell ref="PQW6:PRD6"/>
    <mergeCell ref="PRE6:PRL6"/>
    <mergeCell ref="PRM6:PRT6"/>
    <mergeCell ref="PRU6:PSB6"/>
    <mergeCell ref="PHQ6:PHX6"/>
    <mergeCell ref="PHY6:PIF6"/>
    <mergeCell ref="PIG6:PIN6"/>
    <mergeCell ref="PIO6:PIV6"/>
    <mergeCell ref="PIW6:PJD6"/>
    <mergeCell ref="PJE6:PJL6"/>
    <mergeCell ref="PJM6:PJT6"/>
    <mergeCell ref="PJU6:PKB6"/>
    <mergeCell ref="PKC6:PKJ6"/>
    <mergeCell ref="PKK6:PKR6"/>
    <mergeCell ref="PKS6:PKZ6"/>
    <mergeCell ref="PLA6:PLH6"/>
    <mergeCell ref="PLI6:PLP6"/>
    <mergeCell ref="PLQ6:PLX6"/>
    <mergeCell ref="PLY6:PMF6"/>
    <mergeCell ref="PMG6:PMN6"/>
    <mergeCell ref="PMO6:PMV6"/>
    <mergeCell ref="PCK6:PCR6"/>
    <mergeCell ref="PCS6:PCZ6"/>
    <mergeCell ref="PDA6:PDH6"/>
    <mergeCell ref="PDI6:PDP6"/>
    <mergeCell ref="PDQ6:PDX6"/>
    <mergeCell ref="PDY6:PEF6"/>
    <mergeCell ref="PEG6:PEN6"/>
    <mergeCell ref="PEO6:PEV6"/>
    <mergeCell ref="PEW6:PFD6"/>
    <mergeCell ref="PFE6:PFL6"/>
    <mergeCell ref="PFM6:PFT6"/>
    <mergeCell ref="PFU6:PGB6"/>
    <mergeCell ref="PGC6:PGJ6"/>
    <mergeCell ref="PGK6:PGR6"/>
    <mergeCell ref="PGS6:PGZ6"/>
    <mergeCell ref="PHA6:PHH6"/>
    <mergeCell ref="PHI6:PHP6"/>
    <mergeCell ref="OXE6:OXL6"/>
    <mergeCell ref="OXM6:OXT6"/>
    <mergeCell ref="OXU6:OYB6"/>
    <mergeCell ref="OYC6:OYJ6"/>
    <mergeCell ref="OYK6:OYR6"/>
    <mergeCell ref="OYS6:OYZ6"/>
    <mergeCell ref="OZA6:OZH6"/>
    <mergeCell ref="OZI6:OZP6"/>
    <mergeCell ref="OZQ6:OZX6"/>
    <mergeCell ref="OZY6:PAF6"/>
    <mergeCell ref="PAG6:PAN6"/>
    <mergeCell ref="PAO6:PAV6"/>
    <mergeCell ref="PAW6:PBD6"/>
    <mergeCell ref="PBE6:PBL6"/>
    <mergeCell ref="PBM6:PBT6"/>
    <mergeCell ref="PBU6:PCB6"/>
    <mergeCell ref="PCC6:PCJ6"/>
    <mergeCell ref="ORY6:OSF6"/>
    <mergeCell ref="OSG6:OSN6"/>
    <mergeCell ref="OSO6:OSV6"/>
    <mergeCell ref="OSW6:OTD6"/>
    <mergeCell ref="OTE6:OTL6"/>
    <mergeCell ref="OTM6:OTT6"/>
    <mergeCell ref="OTU6:OUB6"/>
    <mergeCell ref="OUC6:OUJ6"/>
    <mergeCell ref="OUK6:OUR6"/>
    <mergeCell ref="OUS6:OUZ6"/>
    <mergeCell ref="OVA6:OVH6"/>
    <mergeCell ref="OVI6:OVP6"/>
    <mergeCell ref="OVQ6:OVX6"/>
    <mergeCell ref="OVY6:OWF6"/>
    <mergeCell ref="OWG6:OWN6"/>
    <mergeCell ref="OWO6:OWV6"/>
    <mergeCell ref="OWW6:OXD6"/>
    <mergeCell ref="OMS6:OMZ6"/>
    <mergeCell ref="ONA6:ONH6"/>
    <mergeCell ref="ONI6:ONP6"/>
    <mergeCell ref="ONQ6:ONX6"/>
    <mergeCell ref="ONY6:OOF6"/>
    <mergeCell ref="OOG6:OON6"/>
    <mergeCell ref="OOO6:OOV6"/>
    <mergeCell ref="OOW6:OPD6"/>
    <mergeCell ref="OPE6:OPL6"/>
    <mergeCell ref="OPM6:OPT6"/>
    <mergeCell ref="OPU6:OQB6"/>
    <mergeCell ref="OQC6:OQJ6"/>
    <mergeCell ref="OQK6:OQR6"/>
    <mergeCell ref="OQS6:OQZ6"/>
    <mergeCell ref="ORA6:ORH6"/>
    <mergeCell ref="ORI6:ORP6"/>
    <mergeCell ref="ORQ6:ORX6"/>
    <mergeCell ref="OHM6:OHT6"/>
    <mergeCell ref="OHU6:OIB6"/>
    <mergeCell ref="OIC6:OIJ6"/>
    <mergeCell ref="OIK6:OIR6"/>
    <mergeCell ref="OIS6:OIZ6"/>
    <mergeCell ref="OJA6:OJH6"/>
    <mergeCell ref="OJI6:OJP6"/>
    <mergeCell ref="OJQ6:OJX6"/>
    <mergeCell ref="OJY6:OKF6"/>
    <mergeCell ref="OKG6:OKN6"/>
    <mergeCell ref="OKO6:OKV6"/>
    <mergeCell ref="OKW6:OLD6"/>
    <mergeCell ref="OLE6:OLL6"/>
    <mergeCell ref="OLM6:OLT6"/>
    <mergeCell ref="OLU6:OMB6"/>
    <mergeCell ref="OMC6:OMJ6"/>
    <mergeCell ref="OMK6:OMR6"/>
    <mergeCell ref="OCG6:OCN6"/>
    <mergeCell ref="OCO6:OCV6"/>
    <mergeCell ref="OCW6:ODD6"/>
    <mergeCell ref="ODE6:ODL6"/>
    <mergeCell ref="ODM6:ODT6"/>
    <mergeCell ref="ODU6:OEB6"/>
    <mergeCell ref="OEC6:OEJ6"/>
    <mergeCell ref="OEK6:OER6"/>
    <mergeCell ref="OES6:OEZ6"/>
    <mergeCell ref="OFA6:OFH6"/>
    <mergeCell ref="OFI6:OFP6"/>
    <mergeCell ref="OFQ6:OFX6"/>
    <mergeCell ref="OFY6:OGF6"/>
    <mergeCell ref="OGG6:OGN6"/>
    <mergeCell ref="OGO6:OGV6"/>
    <mergeCell ref="OGW6:OHD6"/>
    <mergeCell ref="OHE6:OHL6"/>
    <mergeCell ref="NXA6:NXH6"/>
    <mergeCell ref="NXI6:NXP6"/>
    <mergeCell ref="NXQ6:NXX6"/>
    <mergeCell ref="NXY6:NYF6"/>
    <mergeCell ref="NYG6:NYN6"/>
    <mergeCell ref="NYO6:NYV6"/>
    <mergeCell ref="NYW6:NZD6"/>
    <mergeCell ref="NZE6:NZL6"/>
    <mergeCell ref="NZM6:NZT6"/>
    <mergeCell ref="NZU6:OAB6"/>
    <mergeCell ref="OAC6:OAJ6"/>
    <mergeCell ref="OAK6:OAR6"/>
    <mergeCell ref="OAS6:OAZ6"/>
    <mergeCell ref="OBA6:OBH6"/>
    <mergeCell ref="OBI6:OBP6"/>
    <mergeCell ref="OBQ6:OBX6"/>
    <mergeCell ref="OBY6:OCF6"/>
    <mergeCell ref="NRU6:NSB6"/>
    <mergeCell ref="NSC6:NSJ6"/>
    <mergeCell ref="NSK6:NSR6"/>
    <mergeCell ref="NSS6:NSZ6"/>
    <mergeCell ref="NTA6:NTH6"/>
    <mergeCell ref="NTI6:NTP6"/>
    <mergeCell ref="NTQ6:NTX6"/>
    <mergeCell ref="NTY6:NUF6"/>
    <mergeCell ref="NUG6:NUN6"/>
    <mergeCell ref="NUO6:NUV6"/>
    <mergeCell ref="NUW6:NVD6"/>
    <mergeCell ref="NVE6:NVL6"/>
    <mergeCell ref="NVM6:NVT6"/>
    <mergeCell ref="NVU6:NWB6"/>
    <mergeCell ref="NWC6:NWJ6"/>
    <mergeCell ref="NWK6:NWR6"/>
    <mergeCell ref="NWS6:NWZ6"/>
    <mergeCell ref="NMO6:NMV6"/>
    <mergeCell ref="NMW6:NND6"/>
    <mergeCell ref="NNE6:NNL6"/>
    <mergeCell ref="NNM6:NNT6"/>
    <mergeCell ref="NNU6:NOB6"/>
    <mergeCell ref="NOC6:NOJ6"/>
    <mergeCell ref="NOK6:NOR6"/>
    <mergeCell ref="NOS6:NOZ6"/>
    <mergeCell ref="NPA6:NPH6"/>
    <mergeCell ref="NPI6:NPP6"/>
    <mergeCell ref="NPQ6:NPX6"/>
    <mergeCell ref="NPY6:NQF6"/>
    <mergeCell ref="NQG6:NQN6"/>
    <mergeCell ref="NQO6:NQV6"/>
    <mergeCell ref="NQW6:NRD6"/>
    <mergeCell ref="NRE6:NRL6"/>
    <mergeCell ref="NRM6:NRT6"/>
    <mergeCell ref="NHI6:NHP6"/>
    <mergeCell ref="NHQ6:NHX6"/>
    <mergeCell ref="NHY6:NIF6"/>
    <mergeCell ref="NIG6:NIN6"/>
    <mergeCell ref="NIO6:NIV6"/>
    <mergeCell ref="NIW6:NJD6"/>
    <mergeCell ref="NJE6:NJL6"/>
    <mergeCell ref="NJM6:NJT6"/>
    <mergeCell ref="NJU6:NKB6"/>
    <mergeCell ref="NKC6:NKJ6"/>
    <mergeCell ref="NKK6:NKR6"/>
    <mergeCell ref="NKS6:NKZ6"/>
    <mergeCell ref="NLA6:NLH6"/>
    <mergeCell ref="NLI6:NLP6"/>
    <mergeCell ref="NLQ6:NLX6"/>
    <mergeCell ref="NLY6:NMF6"/>
    <mergeCell ref="NMG6:NMN6"/>
    <mergeCell ref="NCC6:NCJ6"/>
    <mergeCell ref="NCK6:NCR6"/>
    <mergeCell ref="NCS6:NCZ6"/>
    <mergeCell ref="NDA6:NDH6"/>
    <mergeCell ref="NDI6:NDP6"/>
    <mergeCell ref="NDQ6:NDX6"/>
    <mergeCell ref="NDY6:NEF6"/>
    <mergeCell ref="NEG6:NEN6"/>
    <mergeCell ref="NEO6:NEV6"/>
    <mergeCell ref="NEW6:NFD6"/>
    <mergeCell ref="NFE6:NFL6"/>
    <mergeCell ref="NFM6:NFT6"/>
    <mergeCell ref="NFU6:NGB6"/>
    <mergeCell ref="NGC6:NGJ6"/>
    <mergeCell ref="NGK6:NGR6"/>
    <mergeCell ref="NGS6:NGZ6"/>
    <mergeCell ref="NHA6:NHH6"/>
    <mergeCell ref="MWW6:MXD6"/>
    <mergeCell ref="MXE6:MXL6"/>
    <mergeCell ref="MXM6:MXT6"/>
    <mergeCell ref="MXU6:MYB6"/>
    <mergeCell ref="MYC6:MYJ6"/>
    <mergeCell ref="MYK6:MYR6"/>
    <mergeCell ref="MYS6:MYZ6"/>
    <mergeCell ref="MZA6:MZH6"/>
    <mergeCell ref="MZI6:MZP6"/>
    <mergeCell ref="MZQ6:MZX6"/>
    <mergeCell ref="MZY6:NAF6"/>
    <mergeCell ref="NAG6:NAN6"/>
    <mergeCell ref="NAO6:NAV6"/>
    <mergeCell ref="NAW6:NBD6"/>
    <mergeCell ref="NBE6:NBL6"/>
    <mergeCell ref="NBM6:NBT6"/>
    <mergeCell ref="NBU6:NCB6"/>
    <mergeCell ref="MRQ6:MRX6"/>
    <mergeCell ref="MRY6:MSF6"/>
    <mergeCell ref="MSG6:MSN6"/>
    <mergeCell ref="MSO6:MSV6"/>
    <mergeCell ref="MSW6:MTD6"/>
    <mergeCell ref="MTE6:MTL6"/>
    <mergeCell ref="MTM6:MTT6"/>
    <mergeCell ref="MTU6:MUB6"/>
    <mergeCell ref="MUC6:MUJ6"/>
    <mergeCell ref="MUK6:MUR6"/>
    <mergeCell ref="MUS6:MUZ6"/>
    <mergeCell ref="MVA6:MVH6"/>
    <mergeCell ref="MVI6:MVP6"/>
    <mergeCell ref="MVQ6:MVX6"/>
    <mergeCell ref="MVY6:MWF6"/>
    <mergeCell ref="MWG6:MWN6"/>
    <mergeCell ref="MWO6:MWV6"/>
    <mergeCell ref="MMK6:MMR6"/>
    <mergeCell ref="MMS6:MMZ6"/>
    <mergeCell ref="MNA6:MNH6"/>
    <mergeCell ref="MNI6:MNP6"/>
    <mergeCell ref="MNQ6:MNX6"/>
    <mergeCell ref="MNY6:MOF6"/>
    <mergeCell ref="MOG6:MON6"/>
    <mergeCell ref="MOO6:MOV6"/>
    <mergeCell ref="MOW6:MPD6"/>
    <mergeCell ref="MPE6:MPL6"/>
    <mergeCell ref="MPM6:MPT6"/>
    <mergeCell ref="MPU6:MQB6"/>
    <mergeCell ref="MQC6:MQJ6"/>
    <mergeCell ref="MQK6:MQR6"/>
    <mergeCell ref="MQS6:MQZ6"/>
    <mergeCell ref="MRA6:MRH6"/>
    <mergeCell ref="MRI6:MRP6"/>
    <mergeCell ref="MHE6:MHL6"/>
    <mergeCell ref="MHM6:MHT6"/>
    <mergeCell ref="MHU6:MIB6"/>
    <mergeCell ref="MIC6:MIJ6"/>
    <mergeCell ref="MIK6:MIR6"/>
    <mergeCell ref="MIS6:MIZ6"/>
    <mergeCell ref="MJA6:MJH6"/>
    <mergeCell ref="MJI6:MJP6"/>
    <mergeCell ref="MJQ6:MJX6"/>
    <mergeCell ref="MJY6:MKF6"/>
    <mergeCell ref="MKG6:MKN6"/>
    <mergeCell ref="MKO6:MKV6"/>
    <mergeCell ref="MKW6:MLD6"/>
    <mergeCell ref="MLE6:MLL6"/>
    <mergeCell ref="MLM6:MLT6"/>
    <mergeCell ref="MLU6:MMB6"/>
    <mergeCell ref="MMC6:MMJ6"/>
    <mergeCell ref="MBY6:MCF6"/>
    <mergeCell ref="MCG6:MCN6"/>
    <mergeCell ref="MCO6:MCV6"/>
    <mergeCell ref="MCW6:MDD6"/>
    <mergeCell ref="MDE6:MDL6"/>
    <mergeCell ref="MDM6:MDT6"/>
    <mergeCell ref="MDU6:MEB6"/>
    <mergeCell ref="MEC6:MEJ6"/>
    <mergeCell ref="MEK6:MER6"/>
    <mergeCell ref="MES6:MEZ6"/>
    <mergeCell ref="MFA6:MFH6"/>
    <mergeCell ref="MFI6:MFP6"/>
    <mergeCell ref="MFQ6:MFX6"/>
    <mergeCell ref="MFY6:MGF6"/>
    <mergeCell ref="MGG6:MGN6"/>
    <mergeCell ref="MGO6:MGV6"/>
    <mergeCell ref="MGW6:MHD6"/>
    <mergeCell ref="LWS6:LWZ6"/>
    <mergeCell ref="LXA6:LXH6"/>
    <mergeCell ref="LXI6:LXP6"/>
    <mergeCell ref="LXQ6:LXX6"/>
    <mergeCell ref="LXY6:LYF6"/>
    <mergeCell ref="LYG6:LYN6"/>
    <mergeCell ref="LYO6:LYV6"/>
    <mergeCell ref="LYW6:LZD6"/>
    <mergeCell ref="LZE6:LZL6"/>
    <mergeCell ref="LZM6:LZT6"/>
    <mergeCell ref="LZU6:MAB6"/>
    <mergeCell ref="MAC6:MAJ6"/>
    <mergeCell ref="MAK6:MAR6"/>
    <mergeCell ref="MAS6:MAZ6"/>
    <mergeCell ref="MBA6:MBH6"/>
    <mergeCell ref="MBI6:MBP6"/>
    <mergeCell ref="MBQ6:MBX6"/>
    <mergeCell ref="LRM6:LRT6"/>
    <mergeCell ref="LRU6:LSB6"/>
    <mergeCell ref="LSC6:LSJ6"/>
    <mergeCell ref="LSK6:LSR6"/>
    <mergeCell ref="LSS6:LSZ6"/>
    <mergeCell ref="LTA6:LTH6"/>
    <mergeCell ref="LTI6:LTP6"/>
    <mergeCell ref="LTQ6:LTX6"/>
    <mergeCell ref="LTY6:LUF6"/>
    <mergeCell ref="LUG6:LUN6"/>
    <mergeCell ref="LUO6:LUV6"/>
    <mergeCell ref="LUW6:LVD6"/>
    <mergeCell ref="LVE6:LVL6"/>
    <mergeCell ref="LVM6:LVT6"/>
    <mergeCell ref="LVU6:LWB6"/>
    <mergeCell ref="LWC6:LWJ6"/>
    <mergeCell ref="LWK6:LWR6"/>
    <mergeCell ref="LMG6:LMN6"/>
    <mergeCell ref="LMO6:LMV6"/>
    <mergeCell ref="LMW6:LND6"/>
    <mergeCell ref="LNE6:LNL6"/>
    <mergeCell ref="LNM6:LNT6"/>
    <mergeCell ref="LNU6:LOB6"/>
    <mergeCell ref="LOC6:LOJ6"/>
    <mergeCell ref="LOK6:LOR6"/>
    <mergeCell ref="LOS6:LOZ6"/>
    <mergeCell ref="LPA6:LPH6"/>
    <mergeCell ref="LPI6:LPP6"/>
    <mergeCell ref="LPQ6:LPX6"/>
    <mergeCell ref="LPY6:LQF6"/>
    <mergeCell ref="LQG6:LQN6"/>
    <mergeCell ref="LQO6:LQV6"/>
    <mergeCell ref="LQW6:LRD6"/>
    <mergeCell ref="LRE6:LRL6"/>
    <mergeCell ref="LHA6:LHH6"/>
    <mergeCell ref="LHI6:LHP6"/>
    <mergeCell ref="LHQ6:LHX6"/>
    <mergeCell ref="LHY6:LIF6"/>
    <mergeCell ref="LIG6:LIN6"/>
    <mergeCell ref="LIO6:LIV6"/>
    <mergeCell ref="LIW6:LJD6"/>
    <mergeCell ref="LJE6:LJL6"/>
    <mergeCell ref="LJM6:LJT6"/>
    <mergeCell ref="LJU6:LKB6"/>
    <mergeCell ref="LKC6:LKJ6"/>
    <mergeCell ref="LKK6:LKR6"/>
    <mergeCell ref="LKS6:LKZ6"/>
    <mergeCell ref="LLA6:LLH6"/>
    <mergeCell ref="LLI6:LLP6"/>
    <mergeCell ref="LLQ6:LLX6"/>
    <mergeCell ref="LLY6:LMF6"/>
    <mergeCell ref="LBU6:LCB6"/>
    <mergeCell ref="LCC6:LCJ6"/>
    <mergeCell ref="LCK6:LCR6"/>
    <mergeCell ref="LCS6:LCZ6"/>
    <mergeCell ref="LDA6:LDH6"/>
    <mergeCell ref="LDI6:LDP6"/>
    <mergeCell ref="LDQ6:LDX6"/>
    <mergeCell ref="LDY6:LEF6"/>
    <mergeCell ref="LEG6:LEN6"/>
    <mergeCell ref="LEO6:LEV6"/>
    <mergeCell ref="LEW6:LFD6"/>
    <mergeCell ref="LFE6:LFL6"/>
    <mergeCell ref="LFM6:LFT6"/>
    <mergeCell ref="LFU6:LGB6"/>
    <mergeCell ref="LGC6:LGJ6"/>
    <mergeCell ref="LGK6:LGR6"/>
    <mergeCell ref="LGS6:LGZ6"/>
    <mergeCell ref="KWO6:KWV6"/>
    <mergeCell ref="KWW6:KXD6"/>
    <mergeCell ref="KXE6:KXL6"/>
    <mergeCell ref="KXM6:KXT6"/>
    <mergeCell ref="KXU6:KYB6"/>
    <mergeCell ref="KYC6:KYJ6"/>
    <mergeCell ref="KYK6:KYR6"/>
    <mergeCell ref="KYS6:KYZ6"/>
    <mergeCell ref="KZA6:KZH6"/>
    <mergeCell ref="KZI6:KZP6"/>
    <mergeCell ref="KZQ6:KZX6"/>
    <mergeCell ref="KZY6:LAF6"/>
    <mergeCell ref="LAG6:LAN6"/>
    <mergeCell ref="LAO6:LAV6"/>
    <mergeCell ref="LAW6:LBD6"/>
    <mergeCell ref="LBE6:LBL6"/>
    <mergeCell ref="LBM6:LBT6"/>
    <mergeCell ref="KRI6:KRP6"/>
    <mergeCell ref="KRQ6:KRX6"/>
    <mergeCell ref="KRY6:KSF6"/>
    <mergeCell ref="KSG6:KSN6"/>
    <mergeCell ref="KSO6:KSV6"/>
    <mergeCell ref="KSW6:KTD6"/>
    <mergeCell ref="KTE6:KTL6"/>
    <mergeCell ref="KTM6:KTT6"/>
    <mergeCell ref="KTU6:KUB6"/>
    <mergeCell ref="KUC6:KUJ6"/>
    <mergeCell ref="KUK6:KUR6"/>
    <mergeCell ref="KUS6:KUZ6"/>
    <mergeCell ref="KVA6:KVH6"/>
    <mergeCell ref="KVI6:KVP6"/>
    <mergeCell ref="KVQ6:KVX6"/>
    <mergeCell ref="KVY6:KWF6"/>
    <mergeCell ref="KWG6:KWN6"/>
    <mergeCell ref="KMC6:KMJ6"/>
    <mergeCell ref="KMK6:KMR6"/>
    <mergeCell ref="KMS6:KMZ6"/>
    <mergeCell ref="KNA6:KNH6"/>
    <mergeCell ref="KNI6:KNP6"/>
    <mergeCell ref="KNQ6:KNX6"/>
    <mergeCell ref="KNY6:KOF6"/>
    <mergeCell ref="KOG6:KON6"/>
    <mergeCell ref="KOO6:KOV6"/>
    <mergeCell ref="KOW6:KPD6"/>
    <mergeCell ref="KPE6:KPL6"/>
    <mergeCell ref="KPM6:KPT6"/>
    <mergeCell ref="KPU6:KQB6"/>
    <mergeCell ref="KQC6:KQJ6"/>
    <mergeCell ref="KQK6:KQR6"/>
    <mergeCell ref="KQS6:KQZ6"/>
    <mergeCell ref="KRA6:KRH6"/>
    <mergeCell ref="KGW6:KHD6"/>
    <mergeCell ref="KHE6:KHL6"/>
    <mergeCell ref="KHM6:KHT6"/>
    <mergeCell ref="KHU6:KIB6"/>
    <mergeCell ref="KIC6:KIJ6"/>
    <mergeCell ref="KIK6:KIR6"/>
    <mergeCell ref="KIS6:KIZ6"/>
    <mergeCell ref="KJA6:KJH6"/>
    <mergeCell ref="KJI6:KJP6"/>
    <mergeCell ref="KJQ6:KJX6"/>
    <mergeCell ref="KJY6:KKF6"/>
    <mergeCell ref="KKG6:KKN6"/>
    <mergeCell ref="KKO6:KKV6"/>
    <mergeCell ref="KKW6:KLD6"/>
    <mergeCell ref="KLE6:KLL6"/>
    <mergeCell ref="KLM6:KLT6"/>
    <mergeCell ref="KLU6:KMB6"/>
    <mergeCell ref="KBQ6:KBX6"/>
    <mergeCell ref="KBY6:KCF6"/>
    <mergeCell ref="KCG6:KCN6"/>
    <mergeCell ref="KCO6:KCV6"/>
    <mergeCell ref="KCW6:KDD6"/>
    <mergeCell ref="KDE6:KDL6"/>
    <mergeCell ref="KDM6:KDT6"/>
    <mergeCell ref="KDU6:KEB6"/>
    <mergeCell ref="KEC6:KEJ6"/>
    <mergeCell ref="KEK6:KER6"/>
    <mergeCell ref="KES6:KEZ6"/>
    <mergeCell ref="KFA6:KFH6"/>
    <mergeCell ref="KFI6:KFP6"/>
    <mergeCell ref="KFQ6:KFX6"/>
    <mergeCell ref="KFY6:KGF6"/>
    <mergeCell ref="KGG6:KGN6"/>
    <mergeCell ref="KGO6:KGV6"/>
    <mergeCell ref="JWK6:JWR6"/>
    <mergeCell ref="JWS6:JWZ6"/>
    <mergeCell ref="JXA6:JXH6"/>
    <mergeCell ref="JXI6:JXP6"/>
    <mergeCell ref="JXQ6:JXX6"/>
    <mergeCell ref="JXY6:JYF6"/>
    <mergeCell ref="JYG6:JYN6"/>
    <mergeCell ref="JYO6:JYV6"/>
    <mergeCell ref="JYW6:JZD6"/>
    <mergeCell ref="JZE6:JZL6"/>
    <mergeCell ref="JZM6:JZT6"/>
    <mergeCell ref="JZU6:KAB6"/>
    <mergeCell ref="KAC6:KAJ6"/>
    <mergeCell ref="KAK6:KAR6"/>
    <mergeCell ref="KAS6:KAZ6"/>
    <mergeCell ref="KBA6:KBH6"/>
    <mergeCell ref="KBI6:KBP6"/>
    <mergeCell ref="JRE6:JRL6"/>
    <mergeCell ref="JRM6:JRT6"/>
    <mergeCell ref="JRU6:JSB6"/>
    <mergeCell ref="JSC6:JSJ6"/>
    <mergeCell ref="JSK6:JSR6"/>
    <mergeCell ref="JSS6:JSZ6"/>
    <mergeCell ref="JTA6:JTH6"/>
    <mergeCell ref="JTI6:JTP6"/>
    <mergeCell ref="JTQ6:JTX6"/>
    <mergeCell ref="JTY6:JUF6"/>
    <mergeCell ref="JUG6:JUN6"/>
    <mergeCell ref="JUO6:JUV6"/>
    <mergeCell ref="JUW6:JVD6"/>
    <mergeCell ref="JVE6:JVL6"/>
    <mergeCell ref="JVM6:JVT6"/>
    <mergeCell ref="JVU6:JWB6"/>
    <mergeCell ref="JWC6:JWJ6"/>
    <mergeCell ref="JLY6:JMF6"/>
    <mergeCell ref="JMG6:JMN6"/>
    <mergeCell ref="JMO6:JMV6"/>
    <mergeCell ref="JMW6:JND6"/>
    <mergeCell ref="JNE6:JNL6"/>
    <mergeCell ref="JNM6:JNT6"/>
    <mergeCell ref="JNU6:JOB6"/>
    <mergeCell ref="JOC6:JOJ6"/>
    <mergeCell ref="JOK6:JOR6"/>
    <mergeCell ref="JOS6:JOZ6"/>
    <mergeCell ref="JPA6:JPH6"/>
    <mergeCell ref="JPI6:JPP6"/>
    <mergeCell ref="JPQ6:JPX6"/>
    <mergeCell ref="JPY6:JQF6"/>
    <mergeCell ref="JQG6:JQN6"/>
    <mergeCell ref="JQO6:JQV6"/>
    <mergeCell ref="JQW6:JRD6"/>
    <mergeCell ref="JGS6:JGZ6"/>
    <mergeCell ref="JHA6:JHH6"/>
    <mergeCell ref="JHI6:JHP6"/>
    <mergeCell ref="JHQ6:JHX6"/>
    <mergeCell ref="JHY6:JIF6"/>
    <mergeCell ref="JIG6:JIN6"/>
    <mergeCell ref="JIO6:JIV6"/>
    <mergeCell ref="JIW6:JJD6"/>
    <mergeCell ref="JJE6:JJL6"/>
    <mergeCell ref="JJM6:JJT6"/>
    <mergeCell ref="JJU6:JKB6"/>
    <mergeCell ref="JKC6:JKJ6"/>
    <mergeCell ref="JKK6:JKR6"/>
    <mergeCell ref="JKS6:JKZ6"/>
    <mergeCell ref="JLA6:JLH6"/>
    <mergeCell ref="JLI6:JLP6"/>
    <mergeCell ref="JLQ6:JLX6"/>
    <mergeCell ref="JBM6:JBT6"/>
    <mergeCell ref="JBU6:JCB6"/>
    <mergeCell ref="JCC6:JCJ6"/>
    <mergeCell ref="JCK6:JCR6"/>
    <mergeCell ref="JCS6:JCZ6"/>
    <mergeCell ref="JDA6:JDH6"/>
    <mergeCell ref="JDI6:JDP6"/>
    <mergeCell ref="JDQ6:JDX6"/>
    <mergeCell ref="JDY6:JEF6"/>
    <mergeCell ref="JEG6:JEN6"/>
    <mergeCell ref="JEO6:JEV6"/>
    <mergeCell ref="JEW6:JFD6"/>
    <mergeCell ref="JFE6:JFL6"/>
    <mergeCell ref="JFM6:JFT6"/>
    <mergeCell ref="JFU6:JGB6"/>
    <mergeCell ref="JGC6:JGJ6"/>
    <mergeCell ref="JGK6:JGR6"/>
    <mergeCell ref="IWG6:IWN6"/>
    <mergeCell ref="IWO6:IWV6"/>
    <mergeCell ref="IWW6:IXD6"/>
    <mergeCell ref="IXE6:IXL6"/>
    <mergeCell ref="IXM6:IXT6"/>
    <mergeCell ref="IXU6:IYB6"/>
    <mergeCell ref="IYC6:IYJ6"/>
    <mergeCell ref="IYK6:IYR6"/>
    <mergeCell ref="IYS6:IYZ6"/>
    <mergeCell ref="IZA6:IZH6"/>
    <mergeCell ref="IZI6:IZP6"/>
    <mergeCell ref="IZQ6:IZX6"/>
    <mergeCell ref="IZY6:JAF6"/>
    <mergeCell ref="JAG6:JAN6"/>
    <mergeCell ref="JAO6:JAV6"/>
    <mergeCell ref="JAW6:JBD6"/>
    <mergeCell ref="JBE6:JBL6"/>
    <mergeCell ref="IRA6:IRH6"/>
    <mergeCell ref="IRI6:IRP6"/>
    <mergeCell ref="IRQ6:IRX6"/>
    <mergeCell ref="IRY6:ISF6"/>
    <mergeCell ref="ISG6:ISN6"/>
    <mergeCell ref="ISO6:ISV6"/>
    <mergeCell ref="ISW6:ITD6"/>
    <mergeCell ref="ITE6:ITL6"/>
    <mergeCell ref="ITM6:ITT6"/>
    <mergeCell ref="ITU6:IUB6"/>
    <mergeCell ref="IUC6:IUJ6"/>
    <mergeCell ref="IUK6:IUR6"/>
    <mergeCell ref="IUS6:IUZ6"/>
    <mergeCell ref="IVA6:IVH6"/>
    <mergeCell ref="IVI6:IVP6"/>
    <mergeCell ref="IVQ6:IVX6"/>
    <mergeCell ref="IVY6:IWF6"/>
    <mergeCell ref="ILU6:IMB6"/>
    <mergeCell ref="IMC6:IMJ6"/>
    <mergeCell ref="IMK6:IMR6"/>
    <mergeCell ref="IMS6:IMZ6"/>
    <mergeCell ref="INA6:INH6"/>
    <mergeCell ref="INI6:INP6"/>
    <mergeCell ref="INQ6:INX6"/>
    <mergeCell ref="INY6:IOF6"/>
    <mergeCell ref="IOG6:ION6"/>
    <mergeCell ref="IOO6:IOV6"/>
    <mergeCell ref="IOW6:IPD6"/>
    <mergeCell ref="IPE6:IPL6"/>
    <mergeCell ref="IPM6:IPT6"/>
    <mergeCell ref="IPU6:IQB6"/>
    <mergeCell ref="IQC6:IQJ6"/>
    <mergeCell ref="IQK6:IQR6"/>
    <mergeCell ref="IQS6:IQZ6"/>
    <mergeCell ref="IGO6:IGV6"/>
    <mergeCell ref="IGW6:IHD6"/>
    <mergeCell ref="IHE6:IHL6"/>
    <mergeCell ref="IHM6:IHT6"/>
    <mergeCell ref="IHU6:IIB6"/>
    <mergeCell ref="IIC6:IIJ6"/>
    <mergeCell ref="IIK6:IIR6"/>
    <mergeCell ref="IIS6:IIZ6"/>
    <mergeCell ref="IJA6:IJH6"/>
    <mergeCell ref="IJI6:IJP6"/>
    <mergeCell ref="IJQ6:IJX6"/>
    <mergeCell ref="IJY6:IKF6"/>
    <mergeCell ref="IKG6:IKN6"/>
    <mergeCell ref="IKO6:IKV6"/>
    <mergeCell ref="IKW6:ILD6"/>
    <mergeCell ref="ILE6:ILL6"/>
    <mergeCell ref="ILM6:ILT6"/>
    <mergeCell ref="IBI6:IBP6"/>
    <mergeCell ref="IBQ6:IBX6"/>
    <mergeCell ref="IBY6:ICF6"/>
    <mergeCell ref="ICG6:ICN6"/>
    <mergeCell ref="ICO6:ICV6"/>
    <mergeCell ref="ICW6:IDD6"/>
    <mergeCell ref="IDE6:IDL6"/>
    <mergeCell ref="IDM6:IDT6"/>
    <mergeCell ref="IDU6:IEB6"/>
    <mergeCell ref="IEC6:IEJ6"/>
    <mergeCell ref="IEK6:IER6"/>
    <mergeCell ref="IES6:IEZ6"/>
    <mergeCell ref="IFA6:IFH6"/>
    <mergeCell ref="IFI6:IFP6"/>
    <mergeCell ref="IFQ6:IFX6"/>
    <mergeCell ref="IFY6:IGF6"/>
    <mergeCell ref="IGG6:IGN6"/>
    <mergeCell ref="HWC6:HWJ6"/>
    <mergeCell ref="HWK6:HWR6"/>
    <mergeCell ref="HWS6:HWZ6"/>
    <mergeCell ref="HXA6:HXH6"/>
    <mergeCell ref="HXI6:HXP6"/>
    <mergeCell ref="HXQ6:HXX6"/>
    <mergeCell ref="HXY6:HYF6"/>
    <mergeCell ref="HYG6:HYN6"/>
    <mergeCell ref="HYO6:HYV6"/>
    <mergeCell ref="HYW6:HZD6"/>
    <mergeCell ref="HZE6:HZL6"/>
    <mergeCell ref="HZM6:HZT6"/>
    <mergeCell ref="HZU6:IAB6"/>
    <mergeCell ref="IAC6:IAJ6"/>
    <mergeCell ref="IAK6:IAR6"/>
    <mergeCell ref="IAS6:IAZ6"/>
    <mergeCell ref="IBA6:IBH6"/>
    <mergeCell ref="HQW6:HRD6"/>
    <mergeCell ref="HRE6:HRL6"/>
    <mergeCell ref="HRM6:HRT6"/>
    <mergeCell ref="HRU6:HSB6"/>
    <mergeCell ref="HSC6:HSJ6"/>
    <mergeCell ref="HSK6:HSR6"/>
    <mergeCell ref="HSS6:HSZ6"/>
    <mergeCell ref="HTA6:HTH6"/>
    <mergeCell ref="HTI6:HTP6"/>
    <mergeCell ref="HTQ6:HTX6"/>
    <mergeCell ref="HTY6:HUF6"/>
    <mergeCell ref="HUG6:HUN6"/>
    <mergeCell ref="HUO6:HUV6"/>
    <mergeCell ref="HUW6:HVD6"/>
    <mergeCell ref="HVE6:HVL6"/>
    <mergeCell ref="HVM6:HVT6"/>
    <mergeCell ref="HVU6:HWB6"/>
    <mergeCell ref="HLQ6:HLX6"/>
    <mergeCell ref="HLY6:HMF6"/>
    <mergeCell ref="HMG6:HMN6"/>
    <mergeCell ref="HMO6:HMV6"/>
    <mergeCell ref="HMW6:HND6"/>
    <mergeCell ref="HNE6:HNL6"/>
    <mergeCell ref="HNM6:HNT6"/>
    <mergeCell ref="HNU6:HOB6"/>
    <mergeCell ref="HOC6:HOJ6"/>
    <mergeCell ref="HOK6:HOR6"/>
    <mergeCell ref="HOS6:HOZ6"/>
    <mergeCell ref="HPA6:HPH6"/>
    <mergeCell ref="HPI6:HPP6"/>
    <mergeCell ref="HPQ6:HPX6"/>
    <mergeCell ref="HPY6:HQF6"/>
    <mergeCell ref="HQG6:HQN6"/>
    <mergeCell ref="HQO6:HQV6"/>
    <mergeCell ref="HGK6:HGR6"/>
    <mergeCell ref="HGS6:HGZ6"/>
    <mergeCell ref="HHA6:HHH6"/>
    <mergeCell ref="HHI6:HHP6"/>
    <mergeCell ref="HHQ6:HHX6"/>
    <mergeCell ref="HHY6:HIF6"/>
    <mergeCell ref="HIG6:HIN6"/>
    <mergeCell ref="HIO6:HIV6"/>
    <mergeCell ref="HIW6:HJD6"/>
    <mergeCell ref="HJE6:HJL6"/>
    <mergeCell ref="HJM6:HJT6"/>
    <mergeCell ref="HJU6:HKB6"/>
    <mergeCell ref="HKC6:HKJ6"/>
    <mergeCell ref="HKK6:HKR6"/>
    <mergeCell ref="HKS6:HKZ6"/>
    <mergeCell ref="HLA6:HLH6"/>
    <mergeCell ref="HLI6:HLP6"/>
    <mergeCell ref="HBE6:HBL6"/>
    <mergeCell ref="HBM6:HBT6"/>
    <mergeCell ref="HBU6:HCB6"/>
    <mergeCell ref="HCC6:HCJ6"/>
    <mergeCell ref="HCK6:HCR6"/>
    <mergeCell ref="HCS6:HCZ6"/>
    <mergeCell ref="HDA6:HDH6"/>
    <mergeCell ref="HDI6:HDP6"/>
    <mergeCell ref="HDQ6:HDX6"/>
    <mergeCell ref="HDY6:HEF6"/>
    <mergeCell ref="HEG6:HEN6"/>
    <mergeCell ref="HEO6:HEV6"/>
    <mergeCell ref="HEW6:HFD6"/>
    <mergeCell ref="HFE6:HFL6"/>
    <mergeCell ref="HFM6:HFT6"/>
    <mergeCell ref="HFU6:HGB6"/>
    <mergeCell ref="HGC6:HGJ6"/>
    <mergeCell ref="GVY6:GWF6"/>
    <mergeCell ref="GWG6:GWN6"/>
    <mergeCell ref="GWO6:GWV6"/>
    <mergeCell ref="GWW6:GXD6"/>
    <mergeCell ref="GXE6:GXL6"/>
    <mergeCell ref="GXM6:GXT6"/>
    <mergeCell ref="GXU6:GYB6"/>
    <mergeCell ref="GYC6:GYJ6"/>
    <mergeCell ref="GYK6:GYR6"/>
    <mergeCell ref="GYS6:GYZ6"/>
    <mergeCell ref="GZA6:GZH6"/>
    <mergeCell ref="GZI6:GZP6"/>
    <mergeCell ref="GZQ6:GZX6"/>
    <mergeCell ref="GZY6:HAF6"/>
    <mergeCell ref="HAG6:HAN6"/>
    <mergeCell ref="HAO6:HAV6"/>
    <mergeCell ref="HAW6:HBD6"/>
    <mergeCell ref="GQS6:GQZ6"/>
    <mergeCell ref="GRA6:GRH6"/>
    <mergeCell ref="GRI6:GRP6"/>
    <mergeCell ref="GRQ6:GRX6"/>
    <mergeCell ref="GRY6:GSF6"/>
    <mergeCell ref="GSG6:GSN6"/>
    <mergeCell ref="GSO6:GSV6"/>
    <mergeCell ref="GSW6:GTD6"/>
    <mergeCell ref="GTE6:GTL6"/>
    <mergeCell ref="GTM6:GTT6"/>
    <mergeCell ref="GTU6:GUB6"/>
    <mergeCell ref="GUC6:GUJ6"/>
    <mergeCell ref="GUK6:GUR6"/>
    <mergeCell ref="GUS6:GUZ6"/>
    <mergeCell ref="GVA6:GVH6"/>
    <mergeCell ref="GVI6:GVP6"/>
    <mergeCell ref="GVQ6:GVX6"/>
    <mergeCell ref="GLM6:GLT6"/>
    <mergeCell ref="GLU6:GMB6"/>
    <mergeCell ref="GMC6:GMJ6"/>
    <mergeCell ref="GMK6:GMR6"/>
    <mergeCell ref="GMS6:GMZ6"/>
    <mergeCell ref="GNA6:GNH6"/>
    <mergeCell ref="GNI6:GNP6"/>
    <mergeCell ref="GNQ6:GNX6"/>
    <mergeCell ref="GNY6:GOF6"/>
    <mergeCell ref="GOG6:GON6"/>
    <mergeCell ref="GOO6:GOV6"/>
    <mergeCell ref="GOW6:GPD6"/>
    <mergeCell ref="GPE6:GPL6"/>
    <mergeCell ref="GPM6:GPT6"/>
    <mergeCell ref="GPU6:GQB6"/>
    <mergeCell ref="GQC6:GQJ6"/>
    <mergeCell ref="GQK6:GQR6"/>
    <mergeCell ref="GGG6:GGN6"/>
    <mergeCell ref="GGO6:GGV6"/>
    <mergeCell ref="GGW6:GHD6"/>
    <mergeCell ref="GHE6:GHL6"/>
    <mergeCell ref="GHM6:GHT6"/>
    <mergeCell ref="GHU6:GIB6"/>
    <mergeCell ref="GIC6:GIJ6"/>
    <mergeCell ref="GIK6:GIR6"/>
    <mergeCell ref="GIS6:GIZ6"/>
    <mergeCell ref="GJA6:GJH6"/>
    <mergeCell ref="GJI6:GJP6"/>
    <mergeCell ref="GJQ6:GJX6"/>
    <mergeCell ref="GJY6:GKF6"/>
    <mergeCell ref="GKG6:GKN6"/>
    <mergeCell ref="GKO6:GKV6"/>
    <mergeCell ref="GKW6:GLD6"/>
    <mergeCell ref="GLE6:GLL6"/>
    <mergeCell ref="GBA6:GBH6"/>
    <mergeCell ref="GBI6:GBP6"/>
    <mergeCell ref="GBQ6:GBX6"/>
    <mergeCell ref="GBY6:GCF6"/>
    <mergeCell ref="GCG6:GCN6"/>
    <mergeCell ref="GCO6:GCV6"/>
    <mergeCell ref="GCW6:GDD6"/>
    <mergeCell ref="GDE6:GDL6"/>
    <mergeCell ref="GDM6:GDT6"/>
    <mergeCell ref="GDU6:GEB6"/>
    <mergeCell ref="GEC6:GEJ6"/>
    <mergeCell ref="GEK6:GER6"/>
    <mergeCell ref="GES6:GEZ6"/>
    <mergeCell ref="GFA6:GFH6"/>
    <mergeCell ref="GFI6:GFP6"/>
    <mergeCell ref="GFQ6:GFX6"/>
    <mergeCell ref="GFY6:GGF6"/>
    <mergeCell ref="FVU6:FWB6"/>
    <mergeCell ref="FWC6:FWJ6"/>
    <mergeCell ref="FWK6:FWR6"/>
    <mergeCell ref="FWS6:FWZ6"/>
    <mergeCell ref="FXA6:FXH6"/>
    <mergeCell ref="FXI6:FXP6"/>
    <mergeCell ref="FXQ6:FXX6"/>
    <mergeCell ref="FXY6:FYF6"/>
    <mergeCell ref="FYG6:FYN6"/>
    <mergeCell ref="FYO6:FYV6"/>
    <mergeCell ref="FYW6:FZD6"/>
    <mergeCell ref="FZE6:FZL6"/>
    <mergeCell ref="FZM6:FZT6"/>
    <mergeCell ref="FZU6:GAB6"/>
    <mergeCell ref="GAC6:GAJ6"/>
    <mergeCell ref="GAK6:GAR6"/>
    <mergeCell ref="GAS6:GAZ6"/>
    <mergeCell ref="FQO6:FQV6"/>
    <mergeCell ref="FQW6:FRD6"/>
    <mergeCell ref="FRE6:FRL6"/>
    <mergeCell ref="FRM6:FRT6"/>
    <mergeCell ref="FRU6:FSB6"/>
    <mergeCell ref="FSC6:FSJ6"/>
    <mergeCell ref="FSK6:FSR6"/>
    <mergeCell ref="FSS6:FSZ6"/>
    <mergeCell ref="FTA6:FTH6"/>
    <mergeCell ref="FTI6:FTP6"/>
    <mergeCell ref="FTQ6:FTX6"/>
    <mergeCell ref="FTY6:FUF6"/>
    <mergeCell ref="FUG6:FUN6"/>
    <mergeCell ref="FUO6:FUV6"/>
    <mergeCell ref="FUW6:FVD6"/>
    <mergeCell ref="FVE6:FVL6"/>
    <mergeCell ref="FVM6:FVT6"/>
    <mergeCell ref="FLI6:FLP6"/>
    <mergeCell ref="FLQ6:FLX6"/>
    <mergeCell ref="FLY6:FMF6"/>
    <mergeCell ref="FMG6:FMN6"/>
    <mergeCell ref="FMO6:FMV6"/>
    <mergeCell ref="FMW6:FND6"/>
    <mergeCell ref="FNE6:FNL6"/>
    <mergeCell ref="FNM6:FNT6"/>
    <mergeCell ref="FNU6:FOB6"/>
    <mergeCell ref="FOC6:FOJ6"/>
    <mergeCell ref="FOK6:FOR6"/>
    <mergeCell ref="FOS6:FOZ6"/>
    <mergeCell ref="FPA6:FPH6"/>
    <mergeCell ref="FPI6:FPP6"/>
    <mergeCell ref="FPQ6:FPX6"/>
    <mergeCell ref="FPY6:FQF6"/>
    <mergeCell ref="FQG6:FQN6"/>
    <mergeCell ref="FGC6:FGJ6"/>
    <mergeCell ref="FGK6:FGR6"/>
    <mergeCell ref="FGS6:FGZ6"/>
    <mergeCell ref="FHA6:FHH6"/>
    <mergeCell ref="FHI6:FHP6"/>
    <mergeCell ref="FHQ6:FHX6"/>
    <mergeCell ref="FHY6:FIF6"/>
    <mergeCell ref="FIG6:FIN6"/>
    <mergeCell ref="FIO6:FIV6"/>
    <mergeCell ref="FIW6:FJD6"/>
    <mergeCell ref="FJE6:FJL6"/>
    <mergeCell ref="FJM6:FJT6"/>
    <mergeCell ref="FJU6:FKB6"/>
    <mergeCell ref="FKC6:FKJ6"/>
    <mergeCell ref="FKK6:FKR6"/>
    <mergeCell ref="FKS6:FKZ6"/>
    <mergeCell ref="FLA6:FLH6"/>
    <mergeCell ref="FAW6:FBD6"/>
    <mergeCell ref="FBE6:FBL6"/>
    <mergeCell ref="FBM6:FBT6"/>
    <mergeCell ref="FBU6:FCB6"/>
    <mergeCell ref="FCC6:FCJ6"/>
    <mergeCell ref="FCK6:FCR6"/>
    <mergeCell ref="FCS6:FCZ6"/>
    <mergeCell ref="FDA6:FDH6"/>
    <mergeCell ref="FDI6:FDP6"/>
    <mergeCell ref="FDQ6:FDX6"/>
    <mergeCell ref="FDY6:FEF6"/>
    <mergeCell ref="FEG6:FEN6"/>
    <mergeCell ref="FEO6:FEV6"/>
    <mergeCell ref="FEW6:FFD6"/>
    <mergeCell ref="FFE6:FFL6"/>
    <mergeCell ref="FFM6:FFT6"/>
    <mergeCell ref="FFU6:FGB6"/>
    <mergeCell ref="EVQ6:EVX6"/>
    <mergeCell ref="EVY6:EWF6"/>
    <mergeCell ref="EWG6:EWN6"/>
    <mergeCell ref="EWO6:EWV6"/>
    <mergeCell ref="EWW6:EXD6"/>
    <mergeCell ref="EXE6:EXL6"/>
    <mergeCell ref="EXM6:EXT6"/>
    <mergeCell ref="EXU6:EYB6"/>
    <mergeCell ref="EYC6:EYJ6"/>
    <mergeCell ref="EYK6:EYR6"/>
    <mergeCell ref="EYS6:EYZ6"/>
    <mergeCell ref="EZA6:EZH6"/>
    <mergeCell ref="EZI6:EZP6"/>
    <mergeCell ref="EZQ6:EZX6"/>
    <mergeCell ref="EZY6:FAF6"/>
    <mergeCell ref="FAG6:FAN6"/>
    <mergeCell ref="FAO6:FAV6"/>
    <mergeCell ref="EQK6:EQR6"/>
    <mergeCell ref="EQS6:EQZ6"/>
    <mergeCell ref="ERA6:ERH6"/>
    <mergeCell ref="ERI6:ERP6"/>
    <mergeCell ref="ERQ6:ERX6"/>
    <mergeCell ref="ERY6:ESF6"/>
    <mergeCell ref="ESG6:ESN6"/>
    <mergeCell ref="ESO6:ESV6"/>
    <mergeCell ref="ESW6:ETD6"/>
    <mergeCell ref="ETE6:ETL6"/>
    <mergeCell ref="ETM6:ETT6"/>
    <mergeCell ref="ETU6:EUB6"/>
    <mergeCell ref="EUC6:EUJ6"/>
    <mergeCell ref="EUK6:EUR6"/>
    <mergeCell ref="EUS6:EUZ6"/>
    <mergeCell ref="EVA6:EVH6"/>
    <mergeCell ref="EVI6:EVP6"/>
    <mergeCell ref="ELE6:ELL6"/>
    <mergeCell ref="ELM6:ELT6"/>
    <mergeCell ref="ELU6:EMB6"/>
    <mergeCell ref="EMC6:EMJ6"/>
    <mergeCell ref="EMK6:EMR6"/>
    <mergeCell ref="EMS6:EMZ6"/>
    <mergeCell ref="ENA6:ENH6"/>
    <mergeCell ref="ENI6:ENP6"/>
    <mergeCell ref="ENQ6:ENX6"/>
    <mergeCell ref="ENY6:EOF6"/>
    <mergeCell ref="EOG6:EON6"/>
    <mergeCell ref="EOO6:EOV6"/>
    <mergeCell ref="EOW6:EPD6"/>
    <mergeCell ref="EPE6:EPL6"/>
    <mergeCell ref="EPM6:EPT6"/>
    <mergeCell ref="EPU6:EQB6"/>
    <mergeCell ref="EQC6:EQJ6"/>
    <mergeCell ref="EFY6:EGF6"/>
    <mergeCell ref="EGG6:EGN6"/>
    <mergeCell ref="EGO6:EGV6"/>
    <mergeCell ref="EGW6:EHD6"/>
    <mergeCell ref="EHE6:EHL6"/>
    <mergeCell ref="EHM6:EHT6"/>
    <mergeCell ref="EHU6:EIB6"/>
    <mergeCell ref="EIC6:EIJ6"/>
    <mergeCell ref="EIK6:EIR6"/>
    <mergeCell ref="EIS6:EIZ6"/>
    <mergeCell ref="EJA6:EJH6"/>
    <mergeCell ref="EJI6:EJP6"/>
    <mergeCell ref="EJQ6:EJX6"/>
    <mergeCell ref="EJY6:EKF6"/>
    <mergeCell ref="EKG6:EKN6"/>
    <mergeCell ref="EKO6:EKV6"/>
    <mergeCell ref="EKW6:ELD6"/>
    <mergeCell ref="EAS6:EAZ6"/>
    <mergeCell ref="EBA6:EBH6"/>
    <mergeCell ref="EBI6:EBP6"/>
    <mergeCell ref="EBQ6:EBX6"/>
    <mergeCell ref="EBY6:ECF6"/>
    <mergeCell ref="ECG6:ECN6"/>
    <mergeCell ref="ECO6:ECV6"/>
    <mergeCell ref="ECW6:EDD6"/>
    <mergeCell ref="EDE6:EDL6"/>
    <mergeCell ref="EDM6:EDT6"/>
    <mergeCell ref="EDU6:EEB6"/>
    <mergeCell ref="EEC6:EEJ6"/>
    <mergeCell ref="EEK6:EER6"/>
    <mergeCell ref="EES6:EEZ6"/>
    <mergeCell ref="EFA6:EFH6"/>
    <mergeCell ref="EFI6:EFP6"/>
    <mergeCell ref="EFQ6:EFX6"/>
    <mergeCell ref="DVM6:DVT6"/>
    <mergeCell ref="DVU6:DWB6"/>
    <mergeCell ref="DWC6:DWJ6"/>
    <mergeCell ref="DWK6:DWR6"/>
    <mergeCell ref="DWS6:DWZ6"/>
    <mergeCell ref="DXA6:DXH6"/>
    <mergeCell ref="DXI6:DXP6"/>
    <mergeCell ref="DXQ6:DXX6"/>
    <mergeCell ref="DXY6:DYF6"/>
    <mergeCell ref="DYG6:DYN6"/>
    <mergeCell ref="DYO6:DYV6"/>
    <mergeCell ref="DYW6:DZD6"/>
    <mergeCell ref="DZE6:DZL6"/>
    <mergeCell ref="DZM6:DZT6"/>
    <mergeCell ref="DZU6:EAB6"/>
    <mergeCell ref="EAC6:EAJ6"/>
    <mergeCell ref="EAK6:EAR6"/>
    <mergeCell ref="DQG6:DQN6"/>
    <mergeCell ref="DQO6:DQV6"/>
    <mergeCell ref="DQW6:DRD6"/>
    <mergeCell ref="DRE6:DRL6"/>
    <mergeCell ref="DRM6:DRT6"/>
    <mergeCell ref="DRU6:DSB6"/>
    <mergeCell ref="DSC6:DSJ6"/>
    <mergeCell ref="DSK6:DSR6"/>
    <mergeCell ref="DSS6:DSZ6"/>
    <mergeCell ref="DTA6:DTH6"/>
    <mergeCell ref="DTI6:DTP6"/>
    <mergeCell ref="DTQ6:DTX6"/>
    <mergeCell ref="DTY6:DUF6"/>
    <mergeCell ref="DUG6:DUN6"/>
    <mergeCell ref="DUO6:DUV6"/>
    <mergeCell ref="DUW6:DVD6"/>
    <mergeCell ref="DVE6:DVL6"/>
    <mergeCell ref="DLA6:DLH6"/>
    <mergeCell ref="DLI6:DLP6"/>
    <mergeCell ref="DLQ6:DLX6"/>
    <mergeCell ref="DLY6:DMF6"/>
    <mergeCell ref="DMG6:DMN6"/>
    <mergeCell ref="DMO6:DMV6"/>
    <mergeCell ref="DMW6:DND6"/>
    <mergeCell ref="DNE6:DNL6"/>
    <mergeCell ref="DNM6:DNT6"/>
    <mergeCell ref="DNU6:DOB6"/>
    <mergeCell ref="DOC6:DOJ6"/>
    <mergeCell ref="DOK6:DOR6"/>
    <mergeCell ref="DOS6:DOZ6"/>
    <mergeCell ref="DPA6:DPH6"/>
    <mergeCell ref="DPI6:DPP6"/>
    <mergeCell ref="DPQ6:DPX6"/>
    <mergeCell ref="DPY6:DQF6"/>
    <mergeCell ref="DFU6:DGB6"/>
    <mergeCell ref="DGC6:DGJ6"/>
    <mergeCell ref="DGK6:DGR6"/>
    <mergeCell ref="DGS6:DGZ6"/>
    <mergeCell ref="DHA6:DHH6"/>
    <mergeCell ref="DHI6:DHP6"/>
    <mergeCell ref="DHQ6:DHX6"/>
    <mergeCell ref="DHY6:DIF6"/>
    <mergeCell ref="DIG6:DIN6"/>
    <mergeCell ref="DIO6:DIV6"/>
    <mergeCell ref="DIW6:DJD6"/>
    <mergeCell ref="DJE6:DJL6"/>
    <mergeCell ref="DJM6:DJT6"/>
    <mergeCell ref="DJU6:DKB6"/>
    <mergeCell ref="DKC6:DKJ6"/>
    <mergeCell ref="DKK6:DKR6"/>
    <mergeCell ref="DKS6:DKZ6"/>
    <mergeCell ref="DAO6:DAV6"/>
    <mergeCell ref="DAW6:DBD6"/>
    <mergeCell ref="DBE6:DBL6"/>
    <mergeCell ref="DBM6:DBT6"/>
    <mergeCell ref="DBU6:DCB6"/>
    <mergeCell ref="DCC6:DCJ6"/>
    <mergeCell ref="DCK6:DCR6"/>
    <mergeCell ref="DCS6:DCZ6"/>
    <mergeCell ref="DDA6:DDH6"/>
    <mergeCell ref="DDI6:DDP6"/>
    <mergeCell ref="DDQ6:DDX6"/>
    <mergeCell ref="DDY6:DEF6"/>
    <mergeCell ref="DEG6:DEN6"/>
    <mergeCell ref="DEO6:DEV6"/>
    <mergeCell ref="DEW6:DFD6"/>
    <mergeCell ref="DFE6:DFL6"/>
    <mergeCell ref="DFM6:DFT6"/>
    <mergeCell ref="CVI6:CVP6"/>
    <mergeCell ref="CVQ6:CVX6"/>
    <mergeCell ref="CVY6:CWF6"/>
    <mergeCell ref="CWG6:CWN6"/>
    <mergeCell ref="CWO6:CWV6"/>
    <mergeCell ref="CWW6:CXD6"/>
    <mergeCell ref="CXE6:CXL6"/>
    <mergeCell ref="CXM6:CXT6"/>
    <mergeCell ref="CXU6:CYB6"/>
    <mergeCell ref="CYC6:CYJ6"/>
    <mergeCell ref="CYK6:CYR6"/>
    <mergeCell ref="CYS6:CYZ6"/>
    <mergeCell ref="CZA6:CZH6"/>
    <mergeCell ref="CZI6:CZP6"/>
    <mergeCell ref="CZQ6:CZX6"/>
    <mergeCell ref="CZY6:DAF6"/>
    <mergeCell ref="DAG6:DAN6"/>
    <mergeCell ref="CQC6:CQJ6"/>
    <mergeCell ref="CQK6:CQR6"/>
    <mergeCell ref="CQS6:CQZ6"/>
    <mergeCell ref="CRA6:CRH6"/>
    <mergeCell ref="CRI6:CRP6"/>
    <mergeCell ref="CRQ6:CRX6"/>
    <mergeCell ref="CRY6:CSF6"/>
    <mergeCell ref="CSG6:CSN6"/>
    <mergeCell ref="CSO6:CSV6"/>
    <mergeCell ref="CSW6:CTD6"/>
    <mergeCell ref="CTE6:CTL6"/>
    <mergeCell ref="CTM6:CTT6"/>
    <mergeCell ref="CTU6:CUB6"/>
    <mergeCell ref="CUC6:CUJ6"/>
    <mergeCell ref="CUK6:CUR6"/>
    <mergeCell ref="CUS6:CUZ6"/>
    <mergeCell ref="CVA6:CVH6"/>
    <mergeCell ref="CKW6:CLD6"/>
    <mergeCell ref="CLE6:CLL6"/>
    <mergeCell ref="CLM6:CLT6"/>
    <mergeCell ref="CLU6:CMB6"/>
    <mergeCell ref="CMC6:CMJ6"/>
    <mergeCell ref="CMK6:CMR6"/>
    <mergeCell ref="CMS6:CMZ6"/>
    <mergeCell ref="CNA6:CNH6"/>
    <mergeCell ref="CNI6:CNP6"/>
    <mergeCell ref="CNQ6:CNX6"/>
    <mergeCell ref="CNY6:COF6"/>
    <mergeCell ref="COG6:CON6"/>
    <mergeCell ref="COO6:COV6"/>
    <mergeCell ref="COW6:CPD6"/>
    <mergeCell ref="CPE6:CPL6"/>
    <mergeCell ref="CPM6:CPT6"/>
    <mergeCell ref="CPU6:CQB6"/>
    <mergeCell ref="CFQ6:CFX6"/>
    <mergeCell ref="CFY6:CGF6"/>
    <mergeCell ref="CGG6:CGN6"/>
    <mergeCell ref="CGO6:CGV6"/>
    <mergeCell ref="CGW6:CHD6"/>
    <mergeCell ref="CHE6:CHL6"/>
    <mergeCell ref="CHM6:CHT6"/>
    <mergeCell ref="CHU6:CIB6"/>
    <mergeCell ref="CIC6:CIJ6"/>
    <mergeCell ref="CIK6:CIR6"/>
    <mergeCell ref="CIS6:CIZ6"/>
    <mergeCell ref="CJA6:CJH6"/>
    <mergeCell ref="CJI6:CJP6"/>
    <mergeCell ref="CJQ6:CJX6"/>
    <mergeCell ref="CJY6:CKF6"/>
    <mergeCell ref="CKG6:CKN6"/>
    <mergeCell ref="CKO6:CKV6"/>
    <mergeCell ref="CAK6:CAR6"/>
    <mergeCell ref="CAS6:CAZ6"/>
    <mergeCell ref="CBA6:CBH6"/>
    <mergeCell ref="CBI6:CBP6"/>
    <mergeCell ref="CBQ6:CBX6"/>
    <mergeCell ref="CBY6:CCF6"/>
    <mergeCell ref="CCG6:CCN6"/>
    <mergeCell ref="CCO6:CCV6"/>
    <mergeCell ref="CCW6:CDD6"/>
    <mergeCell ref="CDE6:CDL6"/>
    <mergeCell ref="CDM6:CDT6"/>
    <mergeCell ref="CDU6:CEB6"/>
    <mergeCell ref="CEC6:CEJ6"/>
    <mergeCell ref="CEK6:CER6"/>
    <mergeCell ref="CES6:CEZ6"/>
    <mergeCell ref="CFA6:CFH6"/>
    <mergeCell ref="CFI6:CFP6"/>
    <mergeCell ref="BVE6:BVL6"/>
    <mergeCell ref="BVM6:BVT6"/>
    <mergeCell ref="BVU6:BWB6"/>
    <mergeCell ref="BWC6:BWJ6"/>
    <mergeCell ref="BWK6:BWR6"/>
    <mergeCell ref="BWS6:BWZ6"/>
    <mergeCell ref="BXA6:BXH6"/>
    <mergeCell ref="BXI6:BXP6"/>
    <mergeCell ref="BXQ6:BXX6"/>
    <mergeCell ref="BXY6:BYF6"/>
    <mergeCell ref="BYG6:BYN6"/>
    <mergeCell ref="BYO6:BYV6"/>
    <mergeCell ref="BYW6:BZD6"/>
    <mergeCell ref="BZE6:BZL6"/>
    <mergeCell ref="BZM6:BZT6"/>
    <mergeCell ref="BZU6:CAB6"/>
    <mergeCell ref="CAC6:CAJ6"/>
    <mergeCell ref="BPY6:BQF6"/>
    <mergeCell ref="BQG6:BQN6"/>
    <mergeCell ref="BQO6:BQV6"/>
    <mergeCell ref="BQW6:BRD6"/>
    <mergeCell ref="BRE6:BRL6"/>
    <mergeCell ref="BRM6:BRT6"/>
    <mergeCell ref="BRU6:BSB6"/>
    <mergeCell ref="BSC6:BSJ6"/>
    <mergeCell ref="BSK6:BSR6"/>
    <mergeCell ref="BSS6:BSZ6"/>
    <mergeCell ref="BTA6:BTH6"/>
    <mergeCell ref="BTI6:BTP6"/>
    <mergeCell ref="BTQ6:BTX6"/>
    <mergeCell ref="BTY6:BUF6"/>
    <mergeCell ref="BUG6:BUN6"/>
    <mergeCell ref="BUO6:BUV6"/>
    <mergeCell ref="BUW6:BVD6"/>
    <mergeCell ref="BKS6:BKZ6"/>
    <mergeCell ref="BLA6:BLH6"/>
    <mergeCell ref="BLI6:BLP6"/>
    <mergeCell ref="BLQ6:BLX6"/>
    <mergeCell ref="BLY6:BMF6"/>
    <mergeCell ref="BMG6:BMN6"/>
    <mergeCell ref="BMO6:BMV6"/>
    <mergeCell ref="BMW6:BND6"/>
    <mergeCell ref="BNE6:BNL6"/>
    <mergeCell ref="BNM6:BNT6"/>
    <mergeCell ref="BNU6:BOB6"/>
    <mergeCell ref="BOC6:BOJ6"/>
    <mergeCell ref="BOK6:BOR6"/>
    <mergeCell ref="BOS6:BOZ6"/>
    <mergeCell ref="BPA6:BPH6"/>
    <mergeCell ref="BPI6:BPP6"/>
    <mergeCell ref="BPQ6:BPX6"/>
    <mergeCell ref="BFM6:BFT6"/>
    <mergeCell ref="BFU6:BGB6"/>
    <mergeCell ref="BGC6:BGJ6"/>
    <mergeCell ref="BGK6:BGR6"/>
    <mergeCell ref="BGS6:BGZ6"/>
    <mergeCell ref="BHA6:BHH6"/>
    <mergeCell ref="BHI6:BHP6"/>
    <mergeCell ref="BHQ6:BHX6"/>
    <mergeCell ref="BHY6:BIF6"/>
    <mergeCell ref="BIG6:BIN6"/>
    <mergeCell ref="BIO6:BIV6"/>
    <mergeCell ref="BIW6:BJD6"/>
    <mergeCell ref="BJE6:BJL6"/>
    <mergeCell ref="BJM6:BJT6"/>
    <mergeCell ref="BJU6:BKB6"/>
    <mergeCell ref="BKC6:BKJ6"/>
    <mergeCell ref="BKK6:BKR6"/>
    <mergeCell ref="BAG6:BAN6"/>
    <mergeCell ref="BAO6:BAV6"/>
    <mergeCell ref="BAW6:BBD6"/>
    <mergeCell ref="BBE6:BBL6"/>
    <mergeCell ref="BBM6:BBT6"/>
    <mergeCell ref="BBU6:BCB6"/>
    <mergeCell ref="BCC6:BCJ6"/>
    <mergeCell ref="BCK6:BCR6"/>
    <mergeCell ref="BCS6:BCZ6"/>
    <mergeCell ref="BDA6:BDH6"/>
    <mergeCell ref="BDI6:BDP6"/>
    <mergeCell ref="BDQ6:BDX6"/>
    <mergeCell ref="BDY6:BEF6"/>
    <mergeCell ref="BEG6:BEN6"/>
    <mergeCell ref="BEO6:BEV6"/>
    <mergeCell ref="BEW6:BFD6"/>
    <mergeCell ref="BFE6:BFL6"/>
    <mergeCell ref="AVA6:AVH6"/>
    <mergeCell ref="AVI6:AVP6"/>
    <mergeCell ref="AVQ6:AVX6"/>
    <mergeCell ref="AVY6:AWF6"/>
    <mergeCell ref="AWG6:AWN6"/>
    <mergeCell ref="AWO6:AWV6"/>
    <mergeCell ref="AWW6:AXD6"/>
    <mergeCell ref="AXE6:AXL6"/>
    <mergeCell ref="AXM6:AXT6"/>
    <mergeCell ref="AXU6:AYB6"/>
    <mergeCell ref="AYC6:AYJ6"/>
    <mergeCell ref="AYK6:AYR6"/>
    <mergeCell ref="AYS6:AYZ6"/>
    <mergeCell ref="AZA6:AZH6"/>
    <mergeCell ref="AZI6:AZP6"/>
    <mergeCell ref="AZQ6:AZX6"/>
    <mergeCell ref="AZY6:BAF6"/>
    <mergeCell ref="APU6:AQB6"/>
    <mergeCell ref="AQC6:AQJ6"/>
    <mergeCell ref="AQK6:AQR6"/>
    <mergeCell ref="AQS6:AQZ6"/>
    <mergeCell ref="ARA6:ARH6"/>
    <mergeCell ref="ARI6:ARP6"/>
    <mergeCell ref="ARQ6:ARX6"/>
    <mergeCell ref="ARY6:ASF6"/>
    <mergeCell ref="ASG6:ASN6"/>
    <mergeCell ref="ASO6:ASV6"/>
    <mergeCell ref="ASW6:ATD6"/>
    <mergeCell ref="ATE6:ATL6"/>
    <mergeCell ref="ATM6:ATT6"/>
    <mergeCell ref="ATU6:AUB6"/>
    <mergeCell ref="AUC6:AUJ6"/>
    <mergeCell ref="AUK6:AUR6"/>
    <mergeCell ref="AUS6:AUZ6"/>
    <mergeCell ref="AKO6:AKV6"/>
    <mergeCell ref="AKW6:ALD6"/>
    <mergeCell ref="ALE6:ALL6"/>
    <mergeCell ref="ALM6:ALT6"/>
    <mergeCell ref="ALU6:AMB6"/>
    <mergeCell ref="AMC6:AMJ6"/>
    <mergeCell ref="AMK6:AMR6"/>
    <mergeCell ref="AMS6:AMZ6"/>
    <mergeCell ref="ANA6:ANH6"/>
    <mergeCell ref="ANI6:ANP6"/>
    <mergeCell ref="ANQ6:ANX6"/>
    <mergeCell ref="ANY6:AOF6"/>
    <mergeCell ref="AOG6:AON6"/>
    <mergeCell ref="AOO6:AOV6"/>
    <mergeCell ref="AOW6:APD6"/>
    <mergeCell ref="APE6:APL6"/>
    <mergeCell ref="APM6:APT6"/>
    <mergeCell ref="AFI6:AFP6"/>
    <mergeCell ref="AFQ6:AFX6"/>
    <mergeCell ref="AFY6:AGF6"/>
    <mergeCell ref="AGG6:AGN6"/>
    <mergeCell ref="AGO6:AGV6"/>
    <mergeCell ref="AGW6:AHD6"/>
    <mergeCell ref="AHE6:AHL6"/>
    <mergeCell ref="AHM6:AHT6"/>
    <mergeCell ref="AHU6:AIB6"/>
    <mergeCell ref="AIC6:AIJ6"/>
    <mergeCell ref="AIK6:AIR6"/>
    <mergeCell ref="AIS6:AIZ6"/>
    <mergeCell ref="AJA6:AJH6"/>
    <mergeCell ref="AJI6:AJP6"/>
    <mergeCell ref="AJQ6:AJX6"/>
    <mergeCell ref="AJY6:AKF6"/>
    <mergeCell ref="AKG6:AKN6"/>
    <mergeCell ref="AAC6:AAJ6"/>
    <mergeCell ref="AAK6:AAR6"/>
    <mergeCell ref="AAS6:AAZ6"/>
    <mergeCell ref="ABA6:ABH6"/>
    <mergeCell ref="ABI6:ABP6"/>
    <mergeCell ref="ABQ6:ABX6"/>
    <mergeCell ref="ABY6:ACF6"/>
    <mergeCell ref="ACG6:ACN6"/>
    <mergeCell ref="ACO6:ACV6"/>
    <mergeCell ref="ACW6:ADD6"/>
    <mergeCell ref="ADE6:ADL6"/>
    <mergeCell ref="ADM6:ADT6"/>
    <mergeCell ref="ADU6:AEB6"/>
    <mergeCell ref="AEC6:AEJ6"/>
    <mergeCell ref="AEK6:AER6"/>
    <mergeCell ref="AES6:AEZ6"/>
    <mergeCell ref="AFA6:AFH6"/>
    <mergeCell ref="UW6:VD6"/>
    <mergeCell ref="VE6:VL6"/>
    <mergeCell ref="VM6:VT6"/>
    <mergeCell ref="VU6:WB6"/>
    <mergeCell ref="WC6:WJ6"/>
    <mergeCell ref="WK6:WR6"/>
    <mergeCell ref="WS6:WZ6"/>
    <mergeCell ref="XA6:XH6"/>
    <mergeCell ref="XI6:XP6"/>
    <mergeCell ref="XQ6:XX6"/>
    <mergeCell ref="XY6:YF6"/>
    <mergeCell ref="YG6:YN6"/>
    <mergeCell ref="YO6:YV6"/>
    <mergeCell ref="YW6:ZD6"/>
    <mergeCell ref="ZE6:ZL6"/>
    <mergeCell ref="ZM6:ZT6"/>
    <mergeCell ref="ZU6:AAB6"/>
    <mergeCell ref="PQ6:PX6"/>
    <mergeCell ref="PY6:QF6"/>
    <mergeCell ref="QG6:QN6"/>
    <mergeCell ref="QO6:QV6"/>
    <mergeCell ref="QW6:RD6"/>
    <mergeCell ref="RE6:RL6"/>
    <mergeCell ref="RM6:RT6"/>
    <mergeCell ref="RU6:SB6"/>
    <mergeCell ref="SC6:SJ6"/>
    <mergeCell ref="SK6:SR6"/>
    <mergeCell ref="SS6:SZ6"/>
    <mergeCell ref="TA6:TH6"/>
    <mergeCell ref="TI6:TP6"/>
    <mergeCell ref="TQ6:TX6"/>
    <mergeCell ref="TY6:UF6"/>
    <mergeCell ref="UG6:UN6"/>
    <mergeCell ref="UO6:UV6"/>
    <mergeCell ref="KK6:KR6"/>
    <mergeCell ref="KS6:KZ6"/>
    <mergeCell ref="LA6:LH6"/>
    <mergeCell ref="LI6:LP6"/>
    <mergeCell ref="LQ6:LX6"/>
    <mergeCell ref="LY6:MF6"/>
    <mergeCell ref="MG6:MN6"/>
    <mergeCell ref="MO6:MV6"/>
    <mergeCell ref="MW6:ND6"/>
    <mergeCell ref="NE6:NL6"/>
    <mergeCell ref="NM6:NT6"/>
    <mergeCell ref="NU6:OB6"/>
    <mergeCell ref="OC6:OJ6"/>
    <mergeCell ref="OK6:OR6"/>
    <mergeCell ref="OS6:OZ6"/>
    <mergeCell ref="PA6:PH6"/>
    <mergeCell ref="PI6:PP6"/>
    <mergeCell ref="FE6:FL6"/>
    <mergeCell ref="FM6:FT6"/>
    <mergeCell ref="FU6:GB6"/>
    <mergeCell ref="GC6:GJ6"/>
    <mergeCell ref="GK6:GR6"/>
    <mergeCell ref="GS6:GZ6"/>
    <mergeCell ref="HA6:HH6"/>
    <mergeCell ref="HI6:HP6"/>
    <mergeCell ref="HQ6:HX6"/>
    <mergeCell ref="HY6:IF6"/>
    <mergeCell ref="IG6:IN6"/>
    <mergeCell ref="IO6:IV6"/>
    <mergeCell ref="IW6:JD6"/>
    <mergeCell ref="JE6:JL6"/>
    <mergeCell ref="JM6:JT6"/>
    <mergeCell ref="JU6:KB6"/>
    <mergeCell ref="KC6:KJ6"/>
    <mergeCell ref="Y6:AF6"/>
    <mergeCell ref="AG6:AN6"/>
    <mergeCell ref="AO6:AV6"/>
    <mergeCell ref="AW6:BD6"/>
    <mergeCell ref="BE6:BL6"/>
    <mergeCell ref="BM6:BT6"/>
    <mergeCell ref="BU6:CB6"/>
    <mergeCell ref="CC6:CJ6"/>
    <mergeCell ref="CK6:CR6"/>
    <mergeCell ref="CS6:CZ6"/>
    <mergeCell ref="DA6:DH6"/>
    <mergeCell ref="DI6:DP6"/>
    <mergeCell ref="DQ6:DX6"/>
    <mergeCell ref="DY6:EF6"/>
    <mergeCell ref="EG6:EN6"/>
    <mergeCell ref="EO6:EV6"/>
    <mergeCell ref="EW6:FD6"/>
    <mergeCell ref="A8:H8"/>
    <mergeCell ref="A9:H9"/>
    <mergeCell ref="A10:H10"/>
    <mergeCell ref="A11:H11"/>
    <mergeCell ref="I11:P11"/>
    <mergeCell ref="A62:H62"/>
    <mergeCell ref="A66:H66"/>
    <mergeCell ref="A76:H76"/>
    <mergeCell ref="A79:H79"/>
    <mergeCell ref="A86:H86"/>
    <mergeCell ref="A92:H92"/>
    <mergeCell ref="A95:H95"/>
    <mergeCell ref="A1:H4"/>
    <mergeCell ref="A5:H5"/>
    <mergeCell ref="A6:H6"/>
    <mergeCell ref="I6:P6"/>
    <mergeCell ref="Q6:X6"/>
    <mergeCell ref="CS11:CZ11"/>
    <mergeCell ref="DA11:DH11"/>
    <mergeCell ref="DI11:DP11"/>
    <mergeCell ref="DQ11:DX11"/>
    <mergeCell ref="DY11:EF11"/>
    <mergeCell ref="BE11:BL11"/>
    <mergeCell ref="BM11:BT11"/>
    <mergeCell ref="BU11:CB11"/>
    <mergeCell ref="CC11:CJ11"/>
    <mergeCell ref="CK11:CR11"/>
    <mergeCell ref="Q11:X11"/>
    <mergeCell ref="Y11:AF11"/>
    <mergeCell ref="AG11:AN11"/>
    <mergeCell ref="AO11:AV11"/>
    <mergeCell ref="AW11:BD11"/>
    <mergeCell ref="A12:H13"/>
    <mergeCell ref="I10:P10"/>
    <mergeCell ref="Q10:X10"/>
    <mergeCell ref="Y10:AF10"/>
    <mergeCell ref="AG10:AN10"/>
    <mergeCell ref="AO10:AV10"/>
    <mergeCell ref="AW10:BD10"/>
    <mergeCell ref="BE10:BL10"/>
    <mergeCell ref="BM10:BT10"/>
    <mergeCell ref="BU10:CB10"/>
    <mergeCell ref="CC10:CJ10"/>
    <mergeCell ref="CK10:CR10"/>
    <mergeCell ref="CS10:CZ10"/>
    <mergeCell ref="DA10:DH10"/>
    <mergeCell ref="DI10:DP10"/>
    <mergeCell ref="DQ10:DX10"/>
    <mergeCell ref="DY10:EF10"/>
    <mergeCell ref="H196:H197"/>
    <mergeCell ref="IW11:JD11"/>
    <mergeCell ref="JE11:JL11"/>
    <mergeCell ref="JM11:JT11"/>
    <mergeCell ref="JU11:KB11"/>
    <mergeCell ref="KC11:KJ11"/>
    <mergeCell ref="HI11:HP11"/>
    <mergeCell ref="HQ11:HX11"/>
    <mergeCell ref="HY11:IF11"/>
    <mergeCell ref="IG11:IN11"/>
    <mergeCell ref="IO11:IV11"/>
    <mergeCell ref="FU11:GB11"/>
    <mergeCell ref="GC11:GJ11"/>
    <mergeCell ref="GK11:GR11"/>
    <mergeCell ref="GS11:GZ11"/>
    <mergeCell ref="HA11:HH11"/>
    <mergeCell ref="EG11:EN11"/>
    <mergeCell ref="EO11:EV11"/>
    <mergeCell ref="EW11:FD11"/>
    <mergeCell ref="FE11:FL11"/>
    <mergeCell ref="FM11:FT11"/>
    <mergeCell ref="PA11:PH11"/>
    <mergeCell ref="PI11:PP11"/>
    <mergeCell ref="PQ11:PX11"/>
    <mergeCell ref="PY11:QF11"/>
    <mergeCell ref="QG11:QN11"/>
    <mergeCell ref="NM11:NT11"/>
    <mergeCell ref="NU11:OB11"/>
    <mergeCell ref="OC11:OJ11"/>
    <mergeCell ref="OK11:OR11"/>
    <mergeCell ref="OS11:OZ11"/>
    <mergeCell ref="LY11:MF11"/>
    <mergeCell ref="MG11:MN11"/>
    <mergeCell ref="MO11:MV11"/>
    <mergeCell ref="MW11:ND11"/>
    <mergeCell ref="NE11:NL11"/>
    <mergeCell ref="KK11:KR11"/>
    <mergeCell ref="KS11:KZ11"/>
    <mergeCell ref="LA11:LH11"/>
    <mergeCell ref="LI11:LP11"/>
    <mergeCell ref="LQ11:LX11"/>
    <mergeCell ref="I196:I197"/>
    <mergeCell ref="A181:H181"/>
    <mergeCell ref="A185:H185"/>
    <mergeCell ref="A192:H192"/>
    <mergeCell ref="A196:G197"/>
    <mergeCell ref="A195:H195"/>
    <mergeCell ref="A154:H154"/>
    <mergeCell ref="A159:H159"/>
    <mergeCell ref="A171:H171"/>
    <mergeCell ref="A175:H175"/>
    <mergeCell ref="A178:H178"/>
    <mergeCell ref="A102:H102"/>
    <mergeCell ref="A106:H106"/>
    <mergeCell ref="A117:H117"/>
    <mergeCell ref="A133:H133"/>
    <mergeCell ref="A142:H142"/>
    <mergeCell ref="VE11:VL11"/>
    <mergeCell ref="VM11:VT11"/>
    <mergeCell ref="VU11:WB11"/>
    <mergeCell ref="WC11:WJ11"/>
    <mergeCell ref="WK11:WR11"/>
    <mergeCell ref="TQ11:TX11"/>
    <mergeCell ref="TY11:UF11"/>
    <mergeCell ref="UG11:UN11"/>
    <mergeCell ref="UO11:UV11"/>
    <mergeCell ref="UW11:VD11"/>
    <mergeCell ref="SC11:SJ11"/>
    <mergeCell ref="SK11:SR11"/>
    <mergeCell ref="SS11:SZ11"/>
    <mergeCell ref="TA11:TH11"/>
    <mergeCell ref="TI11:TP11"/>
    <mergeCell ref="QO11:QV11"/>
    <mergeCell ref="QW11:RD11"/>
    <mergeCell ref="RE11:RL11"/>
    <mergeCell ref="RM11:RT11"/>
    <mergeCell ref="RU11:SB11"/>
    <mergeCell ref="ABI11:ABP11"/>
    <mergeCell ref="ABQ11:ABX11"/>
    <mergeCell ref="ABY11:ACF11"/>
    <mergeCell ref="ACG11:ACN11"/>
    <mergeCell ref="ACO11:ACV11"/>
    <mergeCell ref="ZU11:AAB11"/>
    <mergeCell ref="AAC11:AAJ11"/>
    <mergeCell ref="AAK11:AAR11"/>
    <mergeCell ref="AAS11:AAZ11"/>
    <mergeCell ref="ABA11:ABH11"/>
    <mergeCell ref="YG11:YN11"/>
    <mergeCell ref="YO11:YV11"/>
    <mergeCell ref="YW11:ZD11"/>
    <mergeCell ref="ZE11:ZL11"/>
    <mergeCell ref="ZM11:ZT11"/>
    <mergeCell ref="WS11:WZ11"/>
    <mergeCell ref="XA11:XH11"/>
    <mergeCell ref="XI11:XP11"/>
    <mergeCell ref="XQ11:XX11"/>
    <mergeCell ref="XY11:YF11"/>
    <mergeCell ref="AHM11:AHT11"/>
    <mergeCell ref="AHU11:AIB11"/>
    <mergeCell ref="AIC11:AIJ11"/>
    <mergeCell ref="AIK11:AIR11"/>
    <mergeCell ref="AIS11:AIZ11"/>
    <mergeCell ref="AFY11:AGF11"/>
    <mergeCell ref="AGG11:AGN11"/>
    <mergeCell ref="AGO11:AGV11"/>
    <mergeCell ref="AGW11:AHD11"/>
    <mergeCell ref="AHE11:AHL11"/>
    <mergeCell ref="AEK11:AER11"/>
    <mergeCell ref="AES11:AEZ11"/>
    <mergeCell ref="AFA11:AFH11"/>
    <mergeCell ref="AFI11:AFP11"/>
    <mergeCell ref="AFQ11:AFX11"/>
    <mergeCell ref="ACW11:ADD11"/>
    <mergeCell ref="ADE11:ADL11"/>
    <mergeCell ref="ADM11:ADT11"/>
    <mergeCell ref="ADU11:AEB11"/>
    <mergeCell ref="AEC11:AEJ11"/>
    <mergeCell ref="ANQ11:ANX11"/>
    <mergeCell ref="ANY11:AOF11"/>
    <mergeCell ref="AOG11:AON11"/>
    <mergeCell ref="AOO11:AOV11"/>
    <mergeCell ref="AOW11:APD11"/>
    <mergeCell ref="AMC11:AMJ11"/>
    <mergeCell ref="AMK11:AMR11"/>
    <mergeCell ref="AMS11:AMZ11"/>
    <mergeCell ref="ANA11:ANH11"/>
    <mergeCell ref="ANI11:ANP11"/>
    <mergeCell ref="AKO11:AKV11"/>
    <mergeCell ref="AKW11:ALD11"/>
    <mergeCell ref="ALE11:ALL11"/>
    <mergeCell ref="ALM11:ALT11"/>
    <mergeCell ref="ALU11:AMB11"/>
    <mergeCell ref="AJA11:AJH11"/>
    <mergeCell ref="AJI11:AJP11"/>
    <mergeCell ref="AJQ11:AJX11"/>
    <mergeCell ref="AJY11:AKF11"/>
    <mergeCell ref="AKG11:AKN11"/>
    <mergeCell ref="ATU11:AUB11"/>
    <mergeCell ref="AUC11:AUJ11"/>
    <mergeCell ref="AUK11:AUR11"/>
    <mergeCell ref="AUS11:AUZ11"/>
    <mergeCell ref="AVA11:AVH11"/>
    <mergeCell ref="ASG11:ASN11"/>
    <mergeCell ref="ASO11:ASV11"/>
    <mergeCell ref="ASW11:ATD11"/>
    <mergeCell ref="ATE11:ATL11"/>
    <mergeCell ref="ATM11:ATT11"/>
    <mergeCell ref="AQS11:AQZ11"/>
    <mergeCell ref="ARA11:ARH11"/>
    <mergeCell ref="ARI11:ARP11"/>
    <mergeCell ref="ARQ11:ARX11"/>
    <mergeCell ref="ARY11:ASF11"/>
    <mergeCell ref="APE11:APL11"/>
    <mergeCell ref="APM11:APT11"/>
    <mergeCell ref="APU11:AQB11"/>
    <mergeCell ref="AQC11:AQJ11"/>
    <mergeCell ref="AQK11:AQR11"/>
    <mergeCell ref="AZY11:BAF11"/>
    <mergeCell ref="BAG11:BAN11"/>
    <mergeCell ref="BAO11:BAV11"/>
    <mergeCell ref="BAW11:BBD11"/>
    <mergeCell ref="BBE11:BBL11"/>
    <mergeCell ref="AYK11:AYR11"/>
    <mergeCell ref="AYS11:AYZ11"/>
    <mergeCell ref="AZA11:AZH11"/>
    <mergeCell ref="AZI11:AZP11"/>
    <mergeCell ref="AZQ11:AZX11"/>
    <mergeCell ref="AWW11:AXD11"/>
    <mergeCell ref="AXE11:AXL11"/>
    <mergeCell ref="AXM11:AXT11"/>
    <mergeCell ref="AXU11:AYB11"/>
    <mergeCell ref="AYC11:AYJ11"/>
    <mergeCell ref="AVI11:AVP11"/>
    <mergeCell ref="AVQ11:AVX11"/>
    <mergeCell ref="AVY11:AWF11"/>
    <mergeCell ref="AWG11:AWN11"/>
    <mergeCell ref="AWO11:AWV11"/>
    <mergeCell ref="BGC11:BGJ11"/>
    <mergeCell ref="BGK11:BGR11"/>
    <mergeCell ref="BGS11:BGZ11"/>
    <mergeCell ref="BHA11:BHH11"/>
    <mergeCell ref="BHI11:BHP11"/>
    <mergeCell ref="BEO11:BEV11"/>
    <mergeCell ref="BEW11:BFD11"/>
    <mergeCell ref="BFE11:BFL11"/>
    <mergeCell ref="BFM11:BFT11"/>
    <mergeCell ref="BFU11:BGB11"/>
    <mergeCell ref="BDA11:BDH11"/>
    <mergeCell ref="BDI11:BDP11"/>
    <mergeCell ref="BDQ11:BDX11"/>
    <mergeCell ref="BDY11:BEF11"/>
    <mergeCell ref="BEG11:BEN11"/>
    <mergeCell ref="BBM11:BBT11"/>
    <mergeCell ref="BBU11:BCB11"/>
    <mergeCell ref="BCC11:BCJ11"/>
    <mergeCell ref="BCK11:BCR11"/>
    <mergeCell ref="BCS11:BCZ11"/>
    <mergeCell ref="BMG11:BMN11"/>
    <mergeCell ref="BMO11:BMV11"/>
    <mergeCell ref="BMW11:BND11"/>
    <mergeCell ref="BNE11:BNL11"/>
    <mergeCell ref="BNM11:BNT11"/>
    <mergeCell ref="BKS11:BKZ11"/>
    <mergeCell ref="BLA11:BLH11"/>
    <mergeCell ref="BLI11:BLP11"/>
    <mergeCell ref="BLQ11:BLX11"/>
    <mergeCell ref="BLY11:BMF11"/>
    <mergeCell ref="BJE11:BJL11"/>
    <mergeCell ref="BJM11:BJT11"/>
    <mergeCell ref="BJU11:BKB11"/>
    <mergeCell ref="BKC11:BKJ11"/>
    <mergeCell ref="BKK11:BKR11"/>
    <mergeCell ref="BHQ11:BHX11"/>
    <mergeCell ref="BHY11:BIF11"/>
    <mergeCell ref="BIG11:BIN11"/>
    <mergeCell ref="BIO11:BIV11"/>
    <mergeCell ref="BIW11:BJD11"/>
    <mergeCell ref="BSK11:BSR11"/>
    <mergeCell ref="BSS11:BSZ11"/>
    <mergeCell ref="BTA11:BTH11"/>
    <mergeCell ref="BTI11:BTP11"/>
    <mergeCell ref="BTQ11:BTX11"/>
    <mergeCell ref="BQW11:BRD11"/>
    <mergeCell ref="BRE11:BRL11"/>
    <mergeCell ref="BRM11:BRT11"/>
    <mergeCell ref="BRU11:BSB11"/>
    <mergeCell ref="BSC11:BSJ11"/>
    <mergeCell ref="BPI11:BPP11"/>
    <mergeCell ref="BPQ11:BPX11"/>
    <mergeCell ref="BPY11:BQF11"/>
    <mergeCell ref="BQG11:BQN11"/>
    <mergeCell ref="BQO11:BQV11"/>
    <mergeCell ref="BNU11:BOB11"/>
    <mergeCell ref="BOC11:BOJ11"/>
    <mergeCell ref="BOK11:BOR11"/>
    <mergeCell ref="BOS11:BOZ11"/>
    <mergeCell ref="BPA11:BPH11"/>
    <mergeCell ref="BYO11:BYV11"/>
    <mergeCell ref="BYW11:BZD11"/>
    <mergeCell ref="BZE11:BZL11"/>
    <mergeCell ref="BZM11:BZT11"/>
    <mergeCell ref="BZU11:CAB11"/>
    <mergeCell ref="BXA11:BXH11"/>
    <mergeCell ref="BXI11:BXP11"/>
    <mergeCell ref="BXQ11:BXX11"/>
    <mergeCell ref="BXY11:BYF11"/>
    <mergeCell ref="BYG11:BYN11"/>
    <mergeCell ref="BVM11:BVT11"/>
    <mergeCell ref="BVU11:BWB11"/>
    <mergeCell ref="BWC11:BWJ11"/>
    <mergeCell ref="BWK11:BWR11"/>
    <mergeCell ref="BWS11:BWZ11"/>
    <mergeCell ref="BTY11:BUF11"/>
    <mergeCell ref="BUG11:BUN11"/>
    <mergeCell ref="BUO11:BUV11"/>
    <mergeCell ref="BUW11:BVD11"/>
    <mergeCell ref="BVE11:BVL11"/>
    <mergeCell ref="CES11:CEZ11"/>
    <mergeCell ref="CFA11:CFH11"/>
    <mergeCell ref="CFI11:CFP11"/>
    <mergeCell ref="CFQ11:CFX11"/>
    <mergeCell ref="CFY11:CGF11"/>
    <mergeCell ref="CDE11:CDL11"/>
    <mergeCell ref="CDM11:CDT11"/>
    <mergeCell ref="CDU11:CEB11"/>
    <mergeCell ref="CEC11:CEJ11"/>
    <mergeCell ref="CEK11:CER11"/>
    <mergeCell ref="CBQ11:CBX11"/>
    <mergeCell ref="CBY11:CCF11"/>
    <mergeCell ref="CCG11:CCN11"/>
    <mergeCell ref="CCO11:CCV11"/>
    <mergeCell ref="CCW11:CDD11"/>
    <mergeCell ref="CAC11:CAJ11"/>
    <mergeCell ref="CAK11:CAR11"/>
    <mergeCell ref="CAS11:CAZ11"/>
    <mergeCell ref="CBA11:CBH11"/>
    <mergeCell ref="CBI11:CBP11"/>
    <mergeCell ref="CKW11:CLD11"/>
    <mergeCell ref="CLE11:CLL11"/>
    <mergeCell ref="CLM11:CLT11"/>
    <mergeCell ref="CLU11:CMB11"/>
    <mergeCell ref="CMC11:CMJ11"/>
    <mergeCell ref="CJI11:CJP11"/>
    <mergeCell ref="CJQ11:CJX11"/>
    <mergeCell ref="CJY11:CKF11"/>
    <mergeCell ref="CKG11:CKN11"/>
    <mergeCell ref="CKO11:CKV11"/>
    <mergeCell ref="CHU11:CIB11"/>
    <mergeCell ref="CIC11:CIJ11"/>
    <mergeCell ref="CIK11:CIR11"/>
    <mergeCell ref="CIS11:CIZ11"/>
    <mergeCell ref="CJA11:CJH11"/>
    <mergeCell ref="CGG11:CGN11"/>
    <mergeCell ref="CGO11:CGV11"/>
    <mergeCell ref="CGW11:CHD11"/>
    <mergeCell ref="CHE11:CHL11"/>
    <mergeCell ref="CHM11:CHT11"/>
    <mergeCell ref="CRA11:CRH11"/>
    <mergeCell ref="CRI11:CRP11"/>
    <mergeCell ref="CRQ11:CRX11"/>
    <mergeCell ref="CRY11:CSF11"/>
    <mergeCell ref="CSG11:CSN11"/>
    <mergeCell ref="CPM11:CPT11"/>
    <mergeCell ref="CPU11:CQB11"/>
    <mergeCell ref="CQC11:CQJ11"/>
    <mergeCell ref="CQK11:CQR11"/>
    <mergeCell ref="CQS11:CQZ11"/>
    <mergeCell ref="CNY11:COF11"/>
    <mergeCell ref="COG11:CON11"/>
    <mergeCell ref="COO11:COV11"/>
    <mergeCell ref="COW11:CPD11"/>
    <mergeCell ref="CPE11:CPL11"/>
    <mergeCell ref="CMK11:CMR11"/>
    <mergeCell ref="CMS11:CMZ11"/>
    <mergeCell ref="CNA11:CNH11"/>
    <mergeCell ref="CNI11:CNP11"/>
    <mergeCell ref="CNQ11:CNX11"/>
    <mergeCell ref="CXE11:CXL11"/>
    <mergeCell ref="CXM11:CXT11"/>
    <mergeCell ref="CXU11:CYB11"/>
    <mergeCell ref="CYC11:CYJ11"/>
    <mergeCell ref="CYK11:CYR11"/>
    <mergeCell ref="CVQ11:CVX11"/>
    <mergeCell ref="CVY11:CWF11"/>
    <mergeCell ref="CWG11:CWN11"/>
    <mergeCell ref="CWO11:CWV11"/>
    <mergeCell ref="CWW11:CXD11"/>
    <mergeCell ref="CUC11:CUJ11"/>
    <mergeCell ref="CUK11:CUR11"/>
    <mergeCell ref="CUS11:CUZ11"/>
    <mergeCell ref="CVA11:CVH11"/>
    <mergeCell ref="CVI11:CVP11"/>
    <mergeCell ref="CSO11:CSV11"/>
    <mergeCell ref="CSW11:CTD11"/>
    <mergeCell ref="CTE11:CTL11"/>
    <mergeCell ref="CTM11:CTT11"/>
    <mergeCell ref="CTU11:CUB11"/>
    <mergeCell ref="DDI11:DDP11"/>
    <mergeCell ref="DDQ11:DDX11"/>
    <mergeCell ref="DDY11:DEF11"/>
    <mergeCell ref="DEG11:DEN11"/>
    <mergeCell ref="DEO11:DEV11"/>
    <mergeCell ref="DBU11:DCB11"/>
    <mergeCell ref="DCC11:DCJ11"/>
    <mergeCell ref="DCK11:DCR11"/>
    <mergeCell ref="DCS11:DCZ11"/>
    <mergeCell ref="DDA11:DDH11"/>
    <mergeCell ref="DAG11:DAN11"/>
    <mergeCell ref="DAO11:DAV11"/>
    <mergeCell ref="DAW11:DBD11"/>
    <mergeCell ref="DBE11:DBL11"/>
    <mergeCell ref="DBM11:DBT11"/>
    <mergeCell ref="CYS11:CYZ11"/>
    <mergeCell ref="CZA11:CZH11"/>
    <mergeCell ref="CZI11:CZP11"/>
    <mergeCell ref="CZQ11:CZX11"/>
    <mergeCell ref="CZY11:DAF11"/>
    <mergeCell ref="DJM11:DJT11"/>
    <mergeCell ref="DJU11:DKB11"/>
    <mergeCell ref="DKC11:DKJ11"/>
    <mergeCell ref="DKK11:DKR11"/>
    <mergeCell ref="DKS11:DKZ11"/>
    <mergeCell ref="DHY11:DIF11"/>
    <mergeCell ref="DIG11:DIN11"/>
    <mergeCell ref="DIO11:DIV11"/>
    <mergeCell ref="DIW11:DJD11"/>
    <mergeCell ref="DJE11:DJL11"/>
    <mergeCell ref="DGK11:DGR11"/>
    <mergeCell ref="DGS11:DGZ11"/>
    <mergeCell ref="DHA11:DHH11"/>
    <mergeCell ref="DHI11:DHP11"/>
    <mergeCell ref="DHQ11:DHX11"/>
    <mergeCell ref="DEW11:DFD11"/>
    <mergeCell ref="DFE11:DFL11"/>
    <mergeCell ref="DFM11:DFT11"/>
    <mergeCell ref="DFU11:DGB11"/>
    <mergeCell ref="DGC11:DGJ11"/>
    <mergeCell ref="DPQ11:DPX11"/>
    <mergeCell ref="DPY11:DQF11"/>
    <mergeCell ref="DQG11:DQN11"/>
    <mergeCell ref="DQO11:DQV11"/>
    <mergeCell ref="DQW11:DRD11"/>
    <mergeCell ref="DOC11:DOJ11"/>
    <mergeCell ref="DOK11:DOR11"/>
    <mergeCell ref="DOS11:DOZ11"/>
    <mergeCell ref="DPA11:DPH11"/>
    <mergeCell ref="DPI11:DPP11"/>
    <mergeCell ref="DMO11:DMV11"/>
    <mergeCell ref="DMW11:DND11"/>
    <mergeCell ref="DNE11:DNL11"/>
    <mergeCell ref="DNM11:DNT11"/>
    <mergeCell ref="DNU11:DOB11"/>
    <mergeCell ref="DLA11:DLH11"/>
    <mergeCell ref="DLI11:DLP11"/>
    <mergeCell ref="DLQ11:DLX11"/>
    <mergeCell ref="DLY11:DMF11"/>
    <mergeCell ref="DMG11:DMN11"/>
    <mergeCell ref="DVU11:DWB11"/>
    <mergeCell ref="DWC11:DWJ11"/>
    <mergeCell ref="DWK11:DWR11"/>
    <mergeCell ref="DWS11:DWZ11"/>
    <mergeCell ref="DXA11:DXH11"/>
    <mergeCell ref="DUG11:DUN11"/>
    <mergeCell ref="DUO11:DUV11"/>
    <mergeCell ref="DUW11:DVD11"/>
    <mergeCell ref="DVE11:DVL11"/>
    <mergeCell ref="DVM11:DVT11"/>
    <mergeCell ref="DSS11:DSZ11"/>
    <mergeCell ref="DTA11:DTH11"/>
    <mergeCell ref="DTI11:DTP11"/>
    <mergeCell ref="DTQ11:DTX11"/>
    <mergeCell ref="DTY11:DUF11"/>
    <mergeCell ref="DRE11:DRL11"/>
    <mergeCell ref="DRM11:DRT11"/>
    <mergeCell ref="DRU11:DSB11"/>
    <mergeCell ref="DSC11:DSJ11"/>
    <mergeCell ref="DSK11:DSR11"/>
    <mergeCell ref="EBY11:ECF11"/>
    <mergeCell ref="ECG11:ECN11"/>
    <mergeCell ref="ECO11:ECV11"/>
    <mergeCell ref="ECW11:EDD11"/>
    <mergeCell ref="EDE11:EDL11"/>
    <mergeCell ref="EAK11:EAR11"/>
    <mergeCell ref="EAS11:EAZ11"/>
    <mergeCell ref="EBA11:EBH11"/>
    <mergeCell ref="EBI11:EBP11"/>
    <mergeCell ref="EBQ11:EBX11"/>
    <mergeCell ref="DYW11:DZD11"/>
    <mergeCell ref="DZE11:DZL11"/>
    <mergeCell ref="DZM11:DZT11"/>
    <mergeCell ref="DZU11:EAB11"/>
    <mergeCell ref="EAC11:EAJ11"/>
    <mergeCell ref="DXI11:DXP11"/>
    <mergeCell ref="DXQ11:DXX11"/>
    <mergeCell ref="DXY11:DYF11"/>
    <mergeCell ref="DYG11:DYN11"/>
    <mergeCell ref="DYO11:DYV11"/>
    <mergeCell ref="EIC11:EIJ11"/>
    <mergeCell ref="EIK11:EIR11"/>
    <mergeCell ref="EIS11:EIZ11"/>
    <mergeCell ref="EJA11:EJH11"/>
    <mergeCell ref="EJI11:EJP11"/>
    <mergeCell ref="EGO11:EGV11"/>
    <mergeCell ref="EGW11:EHD11"/>
    <mergeCell ref="EHE11:EHL11"/>
    <mergeCell ref="EHM11:EHT11"/>
    <mergeCell ref="EHU11:EIB11"/>
    <mergeCell ref="EFA11:EFH11"/>
    <mergeCell ref="EFI11:EFP11"/>
    <mergeCell ref="EFQ11:EFX11"/>
    <mergeCell ref="EFY11:EGF11"/>
    <mergeCell ref="EGG11:EGN11"/>
    <mergeCell ref="EDM11:EDT11"/>
    <mergeCell ref="EDU11:EEB11"/>
    <mergeCell ref="EEC11:EEJ11"/>
    <mergeCell ref="EEK11:EER11"/>
    <mergeCell ref="EES11:EEZ11"/>
    <mergeCell ref="EOG11:EON11"/>
    <mergeCell ref="EOO11:EOV11"/>
    <mergeCell ref="EOW11:EPD11"/>
    <mergeCell ref="EPE11:EPL11"/>
    <mergeCell ref="EPM11:EPT11"/>
    <mergeCell ref="EMS11:EMZ11"/>
    <mergeCell ref="ENA11:ENH11"/>
    <mergeCell ref="ENI11:ENP11"/>
    <mergeCell ref="ENQ11:ENX11"/>
    <mergeCell ref="ENY11:EOF11"/>
    <mergeCell ref="ELE11:ELL11"/>
    <mergeCell ref="ELM11:ELT11"/>
    <mergeCell ref="ELU11:EMB11"/>
    <mergeCell ref="EMC11:EMJ11"/>
    <mergeCell ref="EMK11:EMR11"/>
    <mergeCell ref="EJQ11:EJX11"/>
    <mergeCell ref="EJY11:EKF11"/>
    <mergeCell ref="EKG11:EKN11"/>
    <mergeCell ref="EKO11:EKV11"/>
    <mergeCell ref="EKW11:ELD11"/>
    <mergeCell ref="EUK11:EUR11"/>
    <mergeCell ref="EUS11:EUZ11"/>
    <mergeCell ref="EVA11:EVH11"/>
    <mergeCell ref="EVI11:EVP11"/>
    <mergeCell ref="EVQ11:EVX11"/>
    <mergeCell ref="ESW11:ETD11"/>
    <mergeCell ref="ETE11:ETL11"/>
    <mergeCell ref="ETM11:ETT11"/>
    <mergeCell ref="ETU11:EUB11"/>
    <mergeCell ref="EUC11:EUJ11"/>
    <mergeCell ref="ERI11:ERP11"/>
    <mergeCell ref="ERQ11:ERX11"/>
    <mergeCell ref="ERY11:ESF11"/>
    <mergeCell ref="ESG11:ESN11"/>
    <mergeCell ref="ESO11:ESV11"/>
    <mergeCell ref="EPU11:EQB11"/>
    <mergeCell ref="EQC11:EQJ11"/>
    <mergeCell ref="EQK11:EQR11"/>
    <mergeCell ref="EQS11:EQZ11"/>
    <mergeCell ref="ERA11:ERH11"/>
    <mergeCell ref="FAO11:FAV11"/>
    <mergeCell ref="FAW11:FBD11"/>
    <mergeCell ref="FBE11:FBL11"/>
    <mergeCell ref="FBM11:FBT11"/>
    <mergeCell ref="FBU11:FCB11"/>
    <mergeCell ref="EZA11:EZH11"/>
    <mergeCell ref="EZI11:EZP11"/>
    <mergeCell ref="EZQ11:EZX11"/>
    <mergeCell ref="EZY11:FAF11"/>
    <mergeCell ref="FAG11:FAN11"/>
    <mergeCell ref="EXM11:EXT11"/>
    <mergeCell ref="EXU11:EYB11"/>
    <mergeCell ref="EYC11:EYJ11"/>
    <mergeCell ref="EYK11:EYR11"/>
    <mergeCell ref="EYS11:EYZ11"/>
    <mergeCell ref="EVY11:EWF11"/>
    <mergeCell ref="EWG11:EWN11"/>
    <mergeCell ref="EWO11:EWV11"/>
    <mergeCell ref="EWW11:EXD11"/>
    <mergeCell ref="EXE11:EXL11"/>
    <mergeCell ref="FGS11:FGZ11"/>
    <mergeCell ref="FHA11:FHH11"/>
    <mergeCell ref="FHI11:FHP11"/>
    <mergeCell ref="FHQ11:FHX11"/>
    <mergeCell ref="FHY11:FIF11"/>
    <mergeCell ref="FFE11:FFL11"/>
    <mergeCell ref="FFM11:FFT11"/>
    <mergeCell ref="FFU11:FGB11"/>
    <mergeCell ref="FGC11:FGJ11"/>
    <mergeCell ref="FGK11:FGR11"/>
    <mergeCell ref="FDQ11:FDX11"/>
    <mergeCell ref="FDY11:FEF11"/>
    <mergeCell ref="FEG11:FEN11"/>
    <mergeCell ref="FEO11:FEV11"/>
    <mergeCell ref="FEW11:FFD11"/>
    <mergeCell ref="FCC11:FCJ11"/>
    <mergeCell ref="FCK11:FCR11"/>
    <mergeCell ref="FCS11:FCZ11"/>
    <mergeCell ref="FDA11:FDH11"/>
    <mergeCell ref="FDI11:FDP11"/>
    <mergeCell ref="FMW11:FND11"/>
    <mergeCell ref="FNE11:FNL11"/>
    <mergeCell ref="FNM11:FNT11"/>
    <mergeCell ref="FNU11:FOB11"/>
    <mergeCell ref="FOC11:FOJ11"/>
    <mergeCell ref="FLI11:FLP11"/>
    <mergeCell ref="FLQ11:FLX11"/>
    <mergeCell ref="FLY11:FMF11"/>
    <mergeCell ref="FMG11:FMN11"/>
    <mergeCell ref="FMO11:FMV11"/>
    <mergeCell ref="FJU11:FKB11"/>
    <mergeCell ref="FKC11:FKJ11"/>
    <mergeCell ref="FKK11:FKR11"/>
    <mergeCell ref="FKS11:FKZ11"/>
    <mergeCell ref="FLA11:FLH11"/>
    <mergeCell ref="FIG11:FIN11"/>
    <mergeCell ref="FIO11:FIV11"/>
    <mergeCell ref="FIW11:FJD11"/>
    <mergeCell ref="FJE11:FJL11"/>
    <mergeCell ref="FJM11:FJT11"/>
    <mergeCell ref="FTA11:FTH11"/>
    <mergeCell ref="FTI11:FTP11"/>
    <mergeCell ref="FTQ11:FTX11"/>
    <mergeCell ref="FTY11:FUF11"/>
    <mergeCell ref="FUG11:FUN11"/>
    <mergeCell ref="FRM11:FRT11"/>
    <mergeCell ref="FRU11:FSB11"/>
    <mergeCell ref="FSC11:FSJ11"/>
    <mergeCell ref="FSK11:FSR11"/>
    <mergeCell ref="FSS11:FSZ11"/>
    <mergeCell ref="FPY11:FQF11"/>
    <mergeCell ref="FQG11:FQN11"/>
    <mergeCell ref="FQO11:FQV11"/>
    <mergeCell ref="FQW11:FRD11"/>
    <mergeCell ref="FRE11:FRL11"/>
    <mergeCell ref="FOK11:FOR11"/>
    <mergeCell ref="FOS11:FOZ11"/>
    <mergeCell ref="FPA11:FPH11"/>
    <mergeCell ref="FPI11:FPP11"/>
    <mergeCell ref="FPQ11:FPX11"/>
    <mergeCell ref="FZE11:FZL11"/>
    <mergeCell ref="FZM11:FZT11"/>
    <mergeCell ref="FZU11:GAB11"/>
    <mergeCell ref="GAC11:GAJ11"/>
    <mergeCell ref="GAK11:GAR11"/>
    <mergeCell ref="FXQ11:FXX11"/>
    <mergeCell ref="FXY11:FYF11"/>
    <mergeCell ref="FYG11:FYN11"/>
    <mergeCell ref="FYO11:FYV11"/>
    <mergeCell ref="FYW11:FZD11"/>
    <mergeCell ref="FWC11:FWJ11"/>
    <mergeCell ref="FWK11:FWR11"/>
    <mergeCell ref="FWS11:FWZ11"/>
    <mergeCell ref="FXA11:FXH11"/>
    <mergeCell ref="FXI11:FXP11"/>
    <mergeCell ref="FUO11:FUV11"/>
    <mergeCell ref="FUW11:FVD11"/>
    <mergeCell ref="FVE11:FVL11"/>
    <mergeCell ref="FVM11:FVT11"/>
    <mergeCell ref="FVU11:FWB11"/>
    <mergeCell ref="GFI11:GFP11"/>
    <mergeCell ref="GFQ11:GFX11"/>
    <mergeCell ref="GFY11:GGF11"/>
    <mergeCell ref="GGG11:GGN11"/>
    <mergeCell ref="GGO11:GGV11"/>
    <mergeCell ref="GDU11:GEB11"/>
    <mergeCell ref="GEC11:GEJ11"/>
    <mergeCell ref="GEK11:GER11"/>
    <mergeCell ref="GES11:GEZ11"/>
    <mergeCell ref="GFA11:GFH11"/>
    <mergeCell ref="GCG11:GCN11"/>
    <mergeCell ref="GCO11:GCV11"/>
    <mergeCell ref="GCW11:GDD11"/>
    <mergeCell ref="GDE11:GDL11"/>
    <mergeCell ref="GDM11:GDT11"/>
    <mergeCell ref="GAS11:GAZ11"/>
    <mergeCell ref="GBA11:GBH11"/>
    <mergeCell ref="GBI11:GBP11"/>
    <mergeCell ref="GBQ11:GBX11"/>
    <mergeCell ref="GBY11:GCF11"/>
    <mergeCell ref="GLM11:GLT11"/>
    <mergeCell ref="GLU11:GMB11"/>
    <mergeCell ref="GMC11:GMJ11"/>
    <mergeCell ref="GMK11:GMR11"/>
    <mergeCell ref="GMS11:GMZ11"/>
    <mergeCell ref="GJY11:GKF11"/>
    <mergeCell ref="GKG11:GKN11"/>
    <mergeCell ref="GKO11:GKV11"/>
    <mergeCell ref="GKW11:GLD11"/>
    <mergeCell ref="GLE11:GLL11"/>
    <mergeCell ref="GIK11:GIR11"/>
    <mergeCell ref="GIS11:GIZ11"/>
    <mergeCell ref="GJA11:GJH11"/>
    <mergeCell ref="GJI11:GJP11"/>
    <mergeCell ref="GJQ11:GJX11"/>
    <mergeCell ref="GGW11:GHD11"/>
    <mergeCell ref="GHE11:GHL11"/>
    <mergeCell ref="GHM11:GHT11"/>
    <mergeCell ref="GHU11:GIB11"/>
    <mergeCell ref="GIC11:GIJ11"/>
    <mergeCell ref="GRQ11:GRX11"/>
    <mergeCell ref="GRY11:GSF11"/>
    <mergeCell ref="GSG11:GSN11"/>
    <mergeCell ref="GSO11:GSV11"/>
    <mergeCell ref="GSW11:GTD11"/>
    <mergeCell ref="GQC11:GQJ11"/>
    <mergeCell ref="GQK11:GQR11"/>
    <mergeCell ref="GQS11:GQZ11"/>
    <mergeCell ref="GRA11:GRH11"/>
    <mergeCell ref="GRI11:GRP11"/>
    <mergeCell ref="GOO11:GOV11"/>
    <mergeCell ref="GOW11:GPD11"/>
    <mergeCell ref="GPE11:GPL11"/>
    <mergeCell ref="GPM11:GPT11"/>
    <mergeCell ref="GPU11:GQB11"/>
    <mergeCell ref="GNA11:GNH11"/>
    <mergeCell ref="GNI11:GNP11"/>
    <mergeCell ref="GNQ11:GNX11"/>
    <mergeCell ref="GNY11:GOF11"/>
    <mergeCell ref="GOG11:GON11"/>
    <mergeCell ref="GXU11:GYB11"/>
    <mergeCell ref="GYC11:GYJ11"/>
    <mergeCell ref="GYK11:GYR11"/>
    <mergeCell ref="GYS11:GYZ11"/>
    <mergeCell ref="GZA11:GZH11"/>
    <mergeCell ref="GWG11:GWN11"/>
    <mergeCell ref="GWO11:GWV11"/>
    <mergeCell ref="GWW11:GXD11"/>
    <mergeCell ref="GXE11:GXL11"/>
    <mergeCell ref="GXM11:GXT11"/>
    <mergeCell ref="GUS11:GUZ11"/>
    <mergeCell ref="GVA11:GVH11"/>
    <mergeCell ref="GVI11:GVP11"/>
    <mergeCell ref="GVQ11:GVX11"/>
    <mergeCell ref="GVY11:GWF11"/>
    <mergeCell ref="GTE11:GTL11"/>
    <mergeCell ref="GTM11:GTT11"/>
    <mergeCell ref="GTU11:GUB11"/>
    <mergeCell ref="GUC11:GUJ11"/>
    <mergeCell ref="GUK11:GUR11"/>
    <mergeCell ref="HDY11:HEF11"/>
    <mergeCell ref="HEG11:HEN11"/>
    <mergeCell ref="HEO11:HEV11"/>
    <mergeCell ref="HEW11:HFD11"/>
    <mergeCell ref="HFE11:HFL11"/>
    <mergeCell ref="HCK11:HCR11"/>
    <mergeCell ref="HCS11:HCZ11"/>
    <mergeCell ref="HDA11:HDH11"/>
    <mergeCell ref="HDI11:HDP11"/>
    <mergeCell ref="HDQ11:HDX11"/>
    <mergeCell ref="HAW11:HBD11"/>
    <mergeCell ref="HBE11:HBL11"/>
    <mergeCell ref="HBM11:HBT11"/>
    <mergeCell ref="HBU11:HCB11"/>
    <mergeCell ref="HCC11:HCJ11"/>
    <mergeCell ref="GZI11:GZP11"/>
    <mergeCell ref="GZQ11:GZX11"/>
    <mergeCell ref="GZY11:HAF11"/>
    <mergeCell ref="HAG11:HAN11"/>
    <mergeCell ref="HAO11:HAV11"/>
    <mergeCell ref="HKC11:HKJ11"/>
    <mergeCell ref="HKK11:HKR11"/>
    <mergeCell ref="HKS11:HKZ11"/>
    <mergeCell ref="HLA11:HLH11"/>
    <mergeCell ref="HLI11:HLP11"/>
    <mergeCell ref="HIO11:HIV11"/>
    <mergeCell ref="HIW11:HJD11"/>
    <mergeCell ref="HJE11:HJL11"/>
    <mergeCell ref="HJM11:HJT11"/>
    <mergeCell ref="HJU11:HKB11"/>
    <mergeCell ref="HHA11:HHH11"/>
    <mergeCell ref="HHI11:HHP11"/>
    <mergeCell ref="HHQ11:HHX11"/>
    <mergeCell ref="HHY11:HIF11"/>
    <mergeCell ref="HIG11:HIN11"/>
    <mergeCell ref="HFM11:HFT11"/>
    <mergeCell ref="HFU11:HGB11"/>
    <mergeCell ref="HGC11:HGJ11"/>
    <mergeCell ref="HGK11:HGR11"/>
    <mergeCell ref="HGS11:HGZ11"/>
    <mergeCell ref="HQG11:HQN11"/>
    <mergeCell ref="HQO11:HQV11"/>
    <mergeCell ref="HQW11:HRD11"/>
    <mergeCell ref="HRE11:HRL11"/>
    <mergeCell ref="HRM11:HRT11"/>
    <mergeCell ref="HOS11:HOZ11"/>
    <mergeCell ref="HPA11:HPH11"/>
    <mergeCell ref="HPI11:HPP11"/>
    <mergeCell ref="HPQ11:HPX11"/>
    <mergeCell ref="HPY11:HQF11"/>
    <mergeCell ref="HNE11:HNL11"/>
    <mergeCell ref="HNM11:HNT11"/>
    <mergeCell ref="HNU11:HOB11"/>
    <mergeCell ref="HOC11:HOJ11"/>
    <mergeCell ref="HOK11:HOR11"/>
    <mergeCell ref="HLQ11:HLX11"/>
    <mergeCell ref="HLY11:HMF11"/>
    <mergeCell ref="HMG11:HMN11"/>
    <mergeCell ref="HMO11:HMV11"/>
    <mergeCell ref="HMW11:HND11"/>
    <mergeCell ref="HWK11:HWR11"/>
    <mergeCell ref="HWS11:HWZ11"/>
    <mergeCell ref="HXA11:HXH11"/>
    <mergeCell ref="HXI11:HXP11"/>
    <mergeCell ref="HXQ11:HXX11"/>
    <mergeCell ref="HUW11:HVD11"/>
    <mergeCell ref="HVE11:HVL11"/>
    <mergeCell ref="HVM11:HVT11"/>
    <mergeCell ref="HVU11:HWB11"/>
    <mergeCell ref="HWC11:HWJ11"/>
    <mergeCell ref="HTI11:HTP11"/>
    <mergeCell ref="HTQ11:HTX11"/>
    <mergeCell ref="HTY11:HUF11"/>
    <mergeCell ref="HUG11:HUN11"/>
    <mergeCell ref="HUO11:HUV11"/>
    <mergeCell ref="HRU11:HSB11"/>
    <mergeCell ref="HSC11:HSJ11"/>
    <mergeCell ref="HSK11:HSR11"/>
    <mergeCell ref="HSS11:HSZ11"/>
    <mergeCell ref="HTA11:HTH11"/>
    <mergeCell ref="ICO11:ICV11"/>
    <mergeCell ref="ICW11:IDD11"/>
    <mergeCell ref="IDE11:IDL11"/>
    <mergeCell ref="IDM11:IDT11"/>
    <mergeCell ref="IDU11:IEB11"/>
    <mergeCell ref="IBA11:IBH11"/>
    <mergeCell ref="IBI11:IBP11"/>
    <mergeCell ref="IBQ11:IBX11"/>
    <mergeCell ref="IBY11:ICF11"/>
    <mergeCell ref="ICG11:ICN11"/>
    <mergeCell ref="HZM11:HZT11"/>
    <mergeCell ref="HZU11:IAB11"/>
    <mergeCell ref="IAC11:IAJ11"/>
    <mergeCell ref="IAK11:IAR11"/>
    <mergeCell ref="IAS11:IAZ11"/>
    <mergeCell ref="HXY11:HYF11"/>
    <mergeCell ref="HYG11:HYN11"/>
    <mergeCell ref="HYO11:HYV11"/>
    <mergeCell ref="HYW11:HZD11"/>
    <mergeCell ref="HZE11:HZL11"/>
    <mergeCell ref="IIS11:IIZ11"/>
    <mergeCell ref="IJA11:IJH11"/>
    <mergeCell ref="IJI11:IJP11"/>
    <mergeCell ref="IJQ11:IJX11"/>
    <mergeCell ref="IJY11:IKF11"/>
    <mergeCell ref="IHE11:IHL11"/>
    <mergeCell ref="IHM11:IHT11"/>
    <mergeCell ref="IHU11:IIB11"/>
    <mergeCell ref="IIC11:IIJ11"/>
    <mergeCell ref="IIK11:IIR11"/>
    <mergeCell ref="IFQ11:IFX11"/>
    <mergeCell ref="IFY11:IGF11"/>
    <mergeCell ref="IGG11:IGN11"/>
    <mergeCell ref="IGO11:IGV11"/>
    <mergeCell ref="IGW11:IHD11"/>
    <mergeCell ref="IEC11:IEJ11"/>
    <mergeCell ref="IEK11:IER11"/>
    <mergeCell ref="IES11:IEZ11"/>
    <mergeCell ref="IFA11:IFH11"/>
    <mergeCell ref="IFI11:IFP11"/>
    <mergeCell ref="IOW11:IPD11"/>
    <mergeCell ref="IPE11:IPL11"/>
    <mergeCell ref="IPM11:IPT11"/>
    <mergeCell ref="IPU11:IQB11"/>
    <mergeCell ref="IQC11:IQJ11"/>
    <mergeCell ref="INI11:INP11"/>
    <mergeCell ref="INQ11:INX11"/>
    <mergeCell ref="INY11:IOF11"/>
    <mergeCell ref="IOG11:ION11"/>
    <mergeCell ref="IOO11:IOV11"/>
    <mergeCell ref="ILU11:IMB11"/>
    <mergeCell ref="IMC11:IMJ11"/>
    <mergeCell ref="IMK11:IMR11"/>
    <mergeCell ref="IMS11:IMZ11"/>
    <mergeCell ref="INA11:INH11"/>
    <mergeCell ref="IKG11:IKN11"/>
    <mergeCell ref="IKO11:IKV11"/>
    <mergeCell ref="IKW11:ILD11"/>
    <mergeCell ref="ILE11:ILL11"/>
    <mergeCell ref="ILM11:ILT11"/>
    <mergeCell ref="IVA11:IVH11"/>
    <mergeCell ref="IVI11:IVP11"/>
    <mergeCell ref="IVQ11:IVX11"/>
    <mergeCell ref="IVY11:IWF11"/>
    <mergeCell ref="IWG11:IWN11"/>
    <mergeCell ref="ITM11:ITT11"/>
    <mergeCell ref="ITU11:IUB11"/>
    <mergeCell ref="IUC11:IUJ11"/>
    <mergeCell ref="IUK11:IUR11"/>
    <mergeCell ref="IUS11:IUZ11"/>
    <mergeCell ref="IRY11:ISF11"/>
    <mergeCell ref="ISG11:ISN11"/>
    <mergeCell ref="ISO11:ISV11"/>
    <mergeCell ref="ISW11:ITD11"/>
    <mergeCell ref="ITE11:ITL11"/>
    <mergeCell ref="IQK11:IQR11"/>
    <mergeCell ref="IQS11:IQZ11"/>
    <mergeCell ref="IRA11:IRH11"/>
    <mergeCell ref="IRI11:IRP11"/>
    <mergeCell ref="IRQ11:IRX11"/>
    <mergeCell ref="JBE11:JBL11"/>
    <mergeCell ref="JBM11:JBT11"/>
    <mergeCell ref="JBU11:JCB11"/>
    <mergeCell ref="JCC11:JCJ11"/>
    <mergeCell ref="JCK11:JCR11"/>
    <mergeCell ref="IZQ11:IZX11"/>
    <mergeCell ref="IZY11:JAF11"/>
    <mergeCell ref="JAG11:JAN11"/>
    <mergeCell ref="JAO11:JAV11"/>
    <mergeCell ref="JAW11:JBD11"/>
    <mergeCell ref="IYC11:IYJ11"/>
    <mergeCell ref="IYK11:IYR11"/>
    <mergeCell ref="IYS11:IYZ11"/>
    <mergeCell ref="IZA11:IZH11"/>
    <mergeCell ref="IZI11:IZP11"/>
    <mergeCell ref="IWO11:IWV11"/>
    <mergeCell ref="IWW11:IXD11"/>
    <mergeCell ref="IXE11:IXL11"/>
    <mergeCell ref="IXM11:IXT11"/>
    <mergeCell ref="IXU11:IYB11"/>
    <mergeCell ref="JHI11:JHP11"/>
    <mergeCell ref="JHQ11:JHX11"/>
    <mergeCell ref="JHY11:JIF11"/>
    <mergeCell ref="JIG11:JIN11"/>
    <mergeCell ref="JIO11:JIV11"/>
    <mergeCell ref="JFU11:JGB11"/>
    <mergeCell ref="JGC11:JGJ11"/>
    <mergeCell ref="JGK11:JGR11"/>
    <mergeCell ref="JGS11:JGZ11"/>
    <mergeCell ref="JHA11:JHH11"/>
    <mergeCell ref="JEG11:JEN11"/>
    <mergeCell ref="JEO11:JEV11"/>
    <mergeCell ref="JEW11:JFD11"/>
    <mergeCell ref="JFE11:JFL11"/>
    <mergeCell ref="JFM11:JFT11"/>
    <mergeCell ref="JCS11:JCZ11"/>
    <mergeCell ref="JDA11:JDH11"/>
    <mergeCell ref="JDI11:JDP11"/>
    <mergeCell ref="JDQ11:JDX11"/>
    <mergeCell ref="JDY11:JEF11"/>
    <mergeCell ref="JNM11:JNT11"/>
    <mergeCell ref="JNU11:JOB11"/>
    <mergeCell ref="JOC11:JOJ11"/>
    <mergeCell ref="JOK11:JOR11"/>
    <mergeCell ref="JOS11:JOZ11"/>
    <mergeCell ref="JLY11:JMF11"/>
    <mergeCell ref="JMG11:JMN11"/>
    <mergeCell ref="JMO11:JMV11"/>
    <mergeCell ref="JMW11:JND11"/>
    <mergeCell ref="JNE11:JNL11"/>
    <mergeCell ref="JKK11:JKR11"/>
    <mergeCell ref="JKS11:JKZ11"/>
    <mergeCell ref="JLA11:JLH11"/>
    <mergeCell ref="JLI11:JLP11"/>
    <mergeCell ref="JLQ11:JLX11"/>
    <mergeCell ref="JIW11:JJD11"/>
    <mergeCell ref="JJE11:JJL11"/>
    <mergeCell ref="JJM11:JJT11"/>
    <mergeCell ref="JJU11:JKB11"/>
    <mergeCell ref="JKC11:JKJ11"/>
    <mergeCell ref="JTQ11:JTX11"/>
    <mergeCell ref="JTY11:JUF11"/>
    <mergeCell ref="JUG11:JUN11"/>
    <mergeCell ref="JUO11:JUV11"/>
    <mergeCell ref="JUW11:JVD11"/>
    <mergeCell ref="JSC11:JSJ11"/>
    <mergeCell ref="JSK11:JSR11"/>
    <mergeCell ref="JSS11:JSZ11"/>
    <mergeCell ref="JTA11:JTH11"/>
    <mergeCell ref="JTI11:JTP11"/>
    <mergeCell ref="JQO11:JQV11"/>
    <mergeCell ref="JQW11:JRD11"/>
    <mergeCell ref="JRE11:JRL11"/>
    <mergeCell ref="JRM11:JRT11"/>
    <mergeCell ref="JRU11:JSB11"/>
    <mergeCell ref="JPA11:JPH11"/>
    <mergeCell ref="JPI11:JPP11"/>
    <mergeCell ref="JPQ11:JPX11"/>
    <mergeCell ref="JPY11:JQF11"/>
    <mergeCell ref="JQG11:JQN11"/>
    <mergeCell ref="JZU11:KAB11"/>
    <mergeCell ref="KAC11:KAJ11"/>
    <mergeCell ref="KAK11:KAR11"/>
    <mergeCell ref="KAS11:KAZ11"/>
    <mergeCell ref="KBA11:KBH11"/>
    <mergeCell ref="JYG11:JYN11"/>
    <mergeCell ref="JYO11:JYV11"/>
    <mergeCell ref="JYW11:JZD11"/>
    <mergeCell ref="JZE11:JZL11"/>
    <mergeCell ref="JZM11:JZT11"/>
    <mergeCell ref="JWS11:JWZ11"/>
    <mergeCell ref="JXA11:JXH11"/>
    <mergeCell ref="JXI11:JXP11"/>
    <mergeCell ref="JXQ11:JXX11"/>
    <mergeCell ref="JXY11:JYF11"/>
    <mergeCell ref="JVE11:JVL11"/>
    <mergeCell ref="JVM11:JVT11"/>
    <mergeCell ref="JVU11:JWB11"/>
    <mergeCell ref="JWC11:JWJ11"/>
    <mergeCell ref="JWK11:JWR11"/>
    <mergeCell ref="KFY11:KGF11"/>
    <mergeCell ref="KGG11:KGN11"/>
    <mergeCell ref="KGO11:KGV11"/>
    <mergeCell ref="KGW11:KHD11"/>
    <mergeCell ref="KHE11:KHL11"/>
    <mergeCell ref="KEK11:KER11"/>
    <mergeCell ref="KES11:KEZ11"/>
    <mergeCell ref="KFA11:KFH11"/>
    <mergeCell ref="KFI11:KFP11"/>
    <mergeCell ref="KFQ11:KFX11"/>
    <mergeCell ref="KCW11:KDD11"/>
    <mergeCell ref="KDE11:KDL11"/>
    <mergeCell ref="KDM11:KDT11"/>
    <mergeCell ref="KDU11:KEB11"/>
    <mergeCell ref="KEC11:KEJ11"/>
    <mergeCell ref="KBI11:KBP11"/>
    <mergeCell ref="KBQ11:KBX11"/>
    <mergeCell ref="KBY11:KCF11"/>
    <mergeCell ref="KCG11:KCN11"/>
    <mergeCell ref="KCO11:KCV11"/>
    <mergeCell ref="KMC11:KMJ11"/>
    <mergeCell ref="KMK11:KMR11"/>
    <mergeCell ref="KMS11:KMZ11"/>
    <mergeCell ref="KNA11:KNH11"/>
    <mergeCell ref="KNI11:KNP11"/>
    <mergeCell ref="KKO11:KKV11"/>
    <mergeCell ref="KKW11:KLD11"/>
    <mergeCell ref="KLE11:KLL11"/>
    <mergeCell ref="KLM11:KLT11"/>
    <mergeCell ref="KLU11:KMB11"/>
    <mergeCell ref="KJA11:KJH11"/>
    <mergeCell ref="KJI11:KJP11"/>
    <mergeCell ref="KJQ11:KJX11"/>
    <mergeCell ref="KJY11:KKF11"/>
    <mergeCell ref="KKG11:KKN11"/>
    <mergeCell ref="KHM11:KHT11"/>
    <mergeCell ref="KHU11:KIB11"/>
    <mergeCell ref="KIC11:KIJ11"/>
    <mergeCell ref="KIK11:KIR11"/>
    <mergeCell ref="KIS11:KIZ11"/>
    <mergeCell ref="KSG11:KSN11"/>
    <mergeCell ref="KSO11:KSV11"/>
    <mergeCell ref="KSW11:KTD11"/>
    <mergeCell ref="KTE11:KTL11"/>
    <mergeCell ref="KTM11:KTT11"/>
    <mergeCell ref="KQS11:KQZ11"/>
    <mergeCell ref="KRA11:KRH11"/>
    <mergeCell ref="KRI11:KRP11"/>
    <mergeCell ref="KRQ11:KRX11"/>
    <mergeCell ref="KRY11:KSF11"/>
    <mergeCell ref="KPE11:KPL11"/>
    <mergeCell ref="KPM11:KPT11"/>
    <mergeCell ref="KPU11:KQB11"/>
    <mergeCell ref="KQC11:KQJ11"/>
    <mergeCell ref="KQK11:KQR11"/>
    <mergeCell ref="KNQ11:KNX11"/>
    <mergeCell ref="KNY11:KOF11"/>
    <mergeCell ref="KOG11:KON11"/>
    <mergeCell ref="KOO11:KOV11"/>
    <mergeCell ref="KOW11:KPD11"/>
    <mergeCell ref="KYK11:KYR11"/>
    <mergeCell ref="KYS11:KYZ11"/>
    <mergeCell ref="KZA11:KZH11"/>
    <mergeCell ref="KZI11:KZP11"/>
    <mergeCell ref="KZQ11:KZX11"/>
    <mergeCell ref="KWW11:KXD11"/>
    <mergeCell ref="KXE11:KXL11"/>
    <mergeCell ref="KXM11:KXT11"/>
    <mergeCell ref="KXU11:KYB11"/>
    <mergeCell ref="KYC11:KYJ11"/>
    <mergeCell ref="KVI11:KVP11"/>
    <mergeCell ref="KVQ11:KVX11"/>
    <mergeCell ref="KVY11:KWF11"/>
    <mergeCell ref="KWG11:KWN11"/>
    <mergeCell ref="KWO11:KWV11"/>
    <mergeCell ref="KTU11:KUB11"/>
    <mergeCell ref="KUC11:KUJ11"/>
    <mergeCell ref="KUK11:KUR11"/>
    <mergeCell ref="KUS11:KUZ11"/>
    <mergeCell ref="KVA11:KVH11"/>
    <mergeCell ref="LEO11:LEV11"/>
    <mergeCell ref="LEW11:LFD11"/>
    <mergeCell ref="LFE11:LFL11"/>
    <mergeCell ref="LFM11:LFT11"/>
    <mergeCell ref="LFU11:LGB11"/>
    <mergeCell ref="LDA11:LDH11"/>
    <mergeCell ref="LDI11:LDP11"/>
    <mergeCell ref="LDQ11:LDX11"/>
    <mergeCell ref="LDY11:LEF11"/>
    <mergeCell ref="LEG11:LEN11"/>
    <mergeCell ref="LBM11:LBT11"/>
    <mergeCell ref="LBU11:LCB11"/>
    <mergeCell ref="LCC11:LCJ11"/>
    <mergeCell ref="LCK11:LCR11"/>
    <mergeCell ref="LCS11:LCZ11"/>
    <mergeCell ref="KZY11:LAF11"/>
    <mergeCell ref="LAG11:LAN11"/>
    <mergeCell ref="LAO11:LAV11"/>
    <mergeCell ref="LAW11:LBD11"/>
    <mergeCell ref="LBE11:LBL11"/>
    <mergeCell ref="LKS11:LKZ11"/>
    <mergeCell ref="LLA11:LLH11"/>
    <mergeCell ref="LLI11:LLP11"/>
    <mergeCell ref="LLQ11:LLX11"/>
    <mergeCell ref="LLY11:LMF11"/>
    <mergeCell ref="LJE11:LJL11"/>
    <mergeCell ref="LJM11:LJT11"/>
    <mergeCell ref="LJU11:LKB11"/>
    <mergeCell ref="LKC11:LKJ11"/>
    <mergeCell ref="LKK11:LKR11"/>
    <mergeCell ref="LHQ11:LHX11"/>
    <mergeCell ref="LHY11:LIF11"/>
    <mergeCell ref="LIG11:LIN11"/>
    <mergeCell ref="LIO11:LIV11"/>
    <mergeCell ref="LIW11:LJD11"/>
    <mergeCell ref="LGC11:LGJ11"/>
    <mergeCell ref="LGK11:LGR11"/>
    <mergeCell ref="LGS11:LGZ11"/>
    <mergeCell ref="LHA11:LHH11"/>
    <mergeCell ref="LHI11:LHP11"/>
    <mergeCell ref="LQW11:LRD11"/>
    <mergeCell ref="LRE11:LRL11"/>
    <mergeCell ref="LRM11:LRT11"/>
    <mergeCell ref="LRU11:LSB11"/>
    <mergeCell ref="LSC11:LSJ11"/>
    <mergeCell ref="LPI11:LPP11"/>
    <mergeCell ref="LPQ11:LPX11"/>
    <mergeCell ref="LPY11:LQF11"/>
    <mergeCell ref="LQG11:LQN11"/>
    <mergeCell ref="LQO11:LQV11"/>
    <mergeCell ref="LNU11:LOB11"/>
    <mergeCell ref="LOC11:LOJ11"/>
    <mergeCell ref="LOK11:LOR11"/>
    <mergeCell ref="LOS11:LOZ11"/>
    <mergeCell ref="LPA11:LPH11"/>
    <mergeCell ref="LMG11:LMN11"/>
    <mergeCell ref="LMO11:LMV11"/>
    <mergeCell ref="LMW11:LND11"/>
    <mergeCell ref="LNE11:LNL11"/>
    <mergeCell ref="LNM11:LNT11"/>
    <mergeCell ref="LXA11:LXH11"/>
    <mergeCell ref="LXI11:LXP11"/>
    <mergeCell ref="LXQ11:LXX11"/>
    <mergeCell ref="LXY11:LYF11"/>
    <mergeCell ref="LYG11:LYN11"/>
    <mergeCell ref="LVM11:LVT11"/>
    <mergeCell ref="LVU11:LWB11"/>
    <mergeCell ref="LWC11:LWJ11"/>
    <mergeCell ref="LWK11:LWR11"/>
    <mergeCell ref="LWS11:LWZ11"/>
    <mergeCell ref="LTY11:LUF11"/>
    <mergeCell ref="LUG11:LUN11"/>
    <mergeCell ref="LUO11:LUV11"/>
    <mergeCell ref="LUW11:LVD11"/>
    <mergeCell ref="LVE11:LVL11"/>
    <mergeCell ref="LSK11:LSR11"/>
    <mergeCell ref="LSS11:LSZ11"/>
    <mergeCell ref="LTA11:LTH11"/>
    <mergeCell ref="LTI11:LTP11"/>
    <mergeCell ref="LTQ11:LTX11"/>
    <mergeCell ref="MDE11:MDL11"/>
    <mergeCell ref="MDM11:MDT11"/>
    <mergeCell ref="MDU11:MEB11"/>
    <mergeCell ref="MEC11:MEJ11"/>
    <mergeCell ref="MEK11:MER11"/>
    <mergeCell ref="MBQ11:MBX11"/>
    <mergeCell ref="MBY11:MCF11"/>
    <mergeCell ref="MCG11:MCN11"/>
    <mergeCell ref="MCO11:MCV11"/>
    <mergeCell ref="MCW11:MDD11"/>
    <mergeCell ref="MAC11:MAJ11"/>
    <mergeCell ref="MAK11:MAR11"/>
    <mergeCell ref="MAS11:MAZ11"/>
    <mergeCell ref="MBA11:MBH11"/>
    <mergeCell ref="MBI11:MBP11"/>
    <mergeCell ref="LYO11:LYV11"/>
    <mergeCell ref="LYW11:LZD11"/>
    <mergeCell ref="LZE11:LZL11"/>
    <mergeCell ref="LZM11:LZT11"/>
    <mergeCell ref="LZU11:MAB11"/>
    <mergeCell ref="MJI11:MJP11"/>
    <mergeCell ref="MJQ11:MJX11"/>
    <mergeCell ref="MJY11:MKF11"/>
    <mergeCell ref="MKG11:MKN11"/>
    <mergeCell ref="MKO11:MKV11"/>
    <mergeCell ref="MHU11:MIB11"/>
    <mergeCell ref="MIC11:MIJ11"/>
    <mergeCell ref="MIK11:MIR11"/>
    <mergeCell ref="MIS11:MIZ11"/>
    <mergeCell ref="MJA11:MJH11"/>
    <mergeCell ref="MGG11:MGN11"/>
    <mergeCell ref="MGO11:MGV11"/>
    <mergeCell ref="MGW11:MHD11"/>
    <mergeCell ref="MHE11:MHL11"/>
    <mergeCell ref="MHM11:MHT11"/>
    <mergeCell ref="MES11:MEZ11"/>
    <mergeCell ref="MFA11:MFH11"/>
    <mergeCell ref="MFI11:MFP11"/>
    <mergeCell ref="MFQ11:MFX11"/>
    <mergeCell ref="MFY11:MGF11"/>
    <mergeCell ref="MPM11:MPT11"/>
    <mergeCell ref="MPU11:MQB11"/>
    <mergeCell ref="MQC11:MQJ11"/>
    <mergeCell ref="MQK11:MQR11"/>
    <mergeCell ref="MQS11:MQZ11"/>
    <mergeCell ref="MNY11:MOF11"/>
    <mergeCell ref="MOG11:MON11"/>
    <mergeCell ref="MOO11:MOV11"/>
    <mergeCell ref="MOW11:MPD11"/>
    <mergeCell ref="MPE11:MPL11"/>
    <mergeCell ref="MMK11:MMR11"/>
    <mergeCell ref="MMS11:MMZ11"/>
    <mergeCell ref="MNA11:MNH11"/>
    <mergeCell ref="MNI11:MNP11"/>
    <mergeCell ref="MNQ11:MNX11"/>
    <mergeCell ref="MKW11:MLD11"/>
    <mergeCell ref="MLE11:MLL11"/>
    <mergeCell ref="MLM11:MLT11"/>
    <mergeCell ref="MLU11:MMB11"/>
    <mergeCell ref="MMC11:MMJ11"/>
    <mergeCell ref="MVQ11:MVX11"/>
    <mergeCell ref="MVY11:MWF11"/>
    <mergeCell ref="MWG11:MWN11"/>
    <mergeCell ref="MWO11:MWV11"/>
    <mergeCell ref="MWW11:MXD11"/>
    <mergeCell ref="MUC11:MUJ11"/>
    <mergeCell ref="MUK11:MUR11"/>
    <mergeCell ref="MUS11:MUZ11"/>
    <mergeCell ref="MVA11:MVH11"/>
    <mergeCell ref="MVI11:MVP11"/>
    <mergeCell ref="MSO11:MSV11"/>
    <mergeCell ref="MSW11:MTD11"/>
    <mergeCell ref="MTE11:MTL11"/>
    <mergeCell ref="MTM11:MTT11"/>
    <mergeCell ref="MTU11:MUB11"/>
    <mergeCell ref="MRA11:MRH11"/>
    <mergeCell ref="MRI11:MRP11"/>
    <mergeCell ref="MRQ11:MRX11"/>
    <mergeCell ref="MRY11:MSF11"/>
    <mergeCell ref="MSG11:MSN11"/>
    <mergeCell ref="NBU11:NCB11"/>
    <mergeCell ref="NCC11:NCJ11"/>
    <mergeCell ref="NCK11:NCR11"/>
    <mergeCell ref="NCS11:NCZ11"/>
    <mergeCell ref="NDA11:NDH11"/>
    <mergeCell ref="NAG11:NAN11"/>
    <mergeCell ref="NAO11:NAV11"/>
    <mergeCell ref="NAW11:NBD11"/>
    <mergeCell ref="NBE11:NBL11"/>
    <mergeCell ref="NBM11:NBT11"/>
    <mergeCell ref="MYS11:MYZ11"/>
    <mergeCell ref="MZA11:MZH11"/>
    <mergeCell ref="MZI11:MZP11"/>
    <mergeCell ref="MZQ11:MZX11"/>
    <mergeCell ref="MZY11:NAF11"/>
    <mergeCell ref="MXE11:MXL11"/>
    <mergeCell ref="MXM11:MXT11"/>
    <mergeCell ref="MXU11:MYB11"/>
    <mergeCell ref="MYC11:MYJ11"/>
    <mergeCell ref="MYK11:MYR11"/>
    <mergeCell ref="NHY11:NIF11"/>
    <mergeCell ref="NIG11:NIN11"/>
    <mergeCell ref="NIO11:NIV11"/>
    <mergeCell ref="NIW11:NJD11"/>
    <mergeCell ref="NJE11:NJL11"/>
    <mergeCell ref="NGK11:NGR11"/>
    <mergeCell ref="NGS11:NGZ11"/>
    <mergeCell ref="NHA11:NHH11"/>
    <mergeCell ref="NHI11:NHP11"/>
    <mergeCell ref="NHQ11:NHX11"/>
    <mergeCell ref="NEW11:NFD11"/>
    <mergeCell ref="NFE11:NFL11"/>
    <mergeCell ref="NFM11:NFT11"/>
    <mergeCell ref="NFU11:NGB11"/>
    <mergeCell ref="NGC11:NGJ11"/>
    <mergeCell ref="NDI11:NDP11"/>
    <mergeCell ref="NDQ11:NDX11"/>
    <mergeCell ref="NDY11:NEF11"/>
    <mergeCell ref="NEG11:NEN11"/>
    <mergeCell ref="NEO11:NEV11"/>
    <mergeCell ref="NOC11:NOJ11"/>
    <mergeCell ref="NOK11:NOR11"/>
    <mergeCell ref="NOS11:NOZ11"/>
    <mergeCell ref="NPA11:NPH11"/>
    <mergeCell ref="NPI11:NPP11"/>
    <mergeCell ref="NMO11:NMV11"/>
    <mergeCell ref="NMW11:NND11"/>
    <mergeCell ref="NNE11:NNL11"/>
    <mergeCell ref="NNM11:NNT11"/>
    <mergeCell ref="NNU11:NOB11"/>
    <mergeCell ref="NLA11:NLH11"/>
    <mergeCell ref="NLI11:NLP11"/>
    <mergeCell ref="NLQ11:NLX11"/>
    <mergeCell ref="NLY11:NMF11"/>
    <mergeCell ref="NMG11:NMN11"/>
    <mergeCell ref="NJM11:NJT11"/>
    <mergeCell ref="NJU11:NKB11"/>
    <mergeCell ref="NKC11:NKJ11"/>
    <mergeCell ref="NKK11:NKR11"/>
    <mergeCell ref="NKS11:NKZ11"/>
    <mergeCell ref="NUG11:NUN11"/>
    <mergeCell ref="NUO11:NUV11"/>
    <mergeCell ref="NUW11:NVD11"/>
    <mergeCell ref="NVE11:NVL11"/>
    <mergeCell ref="NVM11:NVT11"/>
    <mergeCell ref="NSS11:NSZ11"/>
    <mergeCell ref="NTA11:NTH11"/>
    <mergeCell ref="NTI11:NTP11"/>
    <mergeCell ref="NTQ11:NTX11"/>
    <mergeCell ref="NTY11:NUF11"/>
    <mergeCell ref="NRE11:NRL11"/>
    <mergeCell ref="NRM11:NRT11"/>
    <mergeCell ref="NRU11:NSB11"/>
    <mergeCell ref="NSC11:NSJ11"/>
    <mergeCell ref="NSK11:NSR11"/>
    <mergeCell ref="NPQ11:NPX11"/>
    <mergeCell ref="NPY11:NQF11"/>
    <mergeCell ref="NQG11:NQN11"/>
    <mergeCell ref="NQO11:NQV11"/>
    <mergeCell ref="NQW11:NRD11"/>
    <mergeCell ref="OAK11:OAR11"/>
    <mergeCell ref="OAS11:OAZ11"/>
    <mergeCell ref="OBA11:OBH11"/>
    <mergeCell ref="OBI11:OBP11"/>
    <mergeCell ref="OBQ11:OBX11"/>
    <mergeCell ref="NYW11:NZD11"/>
    <mergeCell ref="NZE11:NZL11"/>
    <mergeCell ref="NZM11:NZT11"/>
    <mergeCell ref="NZU11:OAB11"/>
    <mergeCell ref="OAC11:OAJ11"/>
    <mergeCell ref="NXI11:NXP11"/>
    <mergeCell ref="NXQ11:NXX11"/>
    <mergeCell ref="NXY11:NYF11"/>
    <mergeCell ref="NYG11:NYN11"/>
    <mergeCell ref="NYO11:NYV11"/>
    <mergeCell ref="NVU11:NWB11"/>
    <mergeCell ref="NWC11:NWJ11"/>
    <mergeCell ref="NWK11:NWR11"/>
    <mergeCell ref="NWS11:NWZ11"/>
    <mergeCell ref="NXA11:NXH11"/>
    <mergeCell ref="OGO11:OGV11"/>
    <mergeCell ref="OGW11:OHD11"/>
    <mergeCell ref="OHE11:OHL11"/>
    <mergeCell ref="OHM11:OHT11"/>
    <mergeCell ref="OHU11:OIB11"/>
    <mergeCell ref="OFA11:OFH11"/>
    <mergeCell ref="OFI11:OFP11"/>
    <mergeCell ref="OFQ11:OFX11"/>
    <mergeCell ref="OFY11:OGF11"/>
    <mergeCell ref="OGG11:OGN11"/>
    <mergeCell ref="ODM11:ODT11"/>
    <mergeCell ref="ODU11:OEB11"/>
    <mergeCell ref="OEC11:OEJ11"/>
    <mergeCell ref="OEK11:OER11"/>
    <mergeCell ref="OES11:OEZ11"/>
    <mergeCell ref="OBY11:OCF11"/>
    <mergeCell ref="OCG11:OCN11"/>
    <mergeCell ref="OCO11:OCV11"/>
    <mergeCell ref="OCW11:ODD11"/>
    <mergeCell ref="ODE11:ODL11"/>
    <mergeCell ref="OMS11:OMZ11"/>
    <mergeCell ref="ONA11:ONH11"/>
    <mergeCell ref="ONI11:ONP11"/>
    <mergeCell ref="ONQ11:ONX11"/>
    <mergeCell ref="ONY11:OOF11"/>
    <mergeCell ref="OLE11:OLL11"/>
    <mergeCell ref="OLM11:OLT11"/>
    <mergeCell ref="OLU11:OMB11"/>
    <mergeCell ref="OMC11:OMJ11"/>
    <mergeCell ref="OMK11:OMR11"/>
    <mergeCell ref="OJQ11:OJX11"/>
    <mergeCell ref="OJY11:OKF11"/>
    <mergeCell ref="OKG11:OKN11"/>
    <mergeCell ref="OKO11:OKV11"/>
    <mergeCell ref="OKW11:OLD11"/>
    <mergeCell ref="OIC11:OIJ11"/>
    <mergeCell ref="OIK11:OIR11"/>
    <mergeCell ref="OIS11:OIZ11"/>
    <mergeCell ref="OJA11:OJH11"/>
    <mergeCell ref="OJI11:OJP11"/>
    <mergeCell ref="OSW11:OTD11"/>
    <mergeCell ref="OTE11:OTL11"/>
    <mergeCell ref="OTM11:OTT11"/>
    <mergeCell ref="OTU11:OUB11"/>
    <mergeCell ref="OUC11:OUJ11"/>
    <mergeCell ref="ORI11:ORP11"/>
    <mergeCell ref="ORQ11:ORX11"/>
    <mergeCell ref="ORY11:OSF11"/>
    <mergeCell ref="OSG11:OSN11"/>
    <mergeCell ref="OSO11:OSV11"/>
    <mergeCell ref="OPU11:OQB11"/>
    <mergeCell ref="OQC11:OQJ11"/>
    <mergeCell ref="OQK11:OQR11"/>
    <mergeCell ref="OQS11:OQZ11"/>
    <mergeCell ref="ORA11:ORH11"/>
    <mergeCell ref="OOG11:OON11"/>
    <mergeCell ref="OOO11:OOV11"/>
    <mergeCell ref="OOW11:OPD11"/>
    <mergeCell ref="OPE11:OPL11"/>
    <mergeCell ref="OPM11:OPT11"/>
    <mergeCell ref="OZA11:OZH11"/>
    <mergeCell ref="OZI11:OZP11"/>
    <mergeCell ref="OZQ11:OZX11"/>
    <mergeCell ref="OZY11:PAF11"/>
    <mergeCell ref="PAG11:PAN11"/>
    <mergeCell ref="OXM11:OXT11"/>
    <mergeCell ref="OXU11:OYB11"/>
    <mergeCell ref="OYC11:OYJ11"/>
    <mergeCell ref="OYK11:OYR11"/>
    <mergeCell ref="OYS11:OYZ11"/>
    <mergeCell ref="OVY11:OWF11"/>
    <mergeCell ref="OWG11:OWN11"/>
    <mergeCell ref="OWO11:OWV11"/>
    <mergeCell ref="OWW11:OXD11"/>
    <mergeCell ref="OXE11:OXL11"/>
    <mergeCell ref="OUK11:OUR11"/>
    <mergeCell ref="OUS11:OUZ11"/>
    <mergeCell ref="OVA11:OVH11"/>
    <mergeCell ref="OVI11:OVP11"/>
    <mergeCell ref="OVQ11:OVX11"/>
    <mergeCell ref="PFE11:PFL11"/>
    <mergeCell ref="PFM11:PFT11"/>
    <mergeCell ref="PFU11:PGB11"/>
    <mergeCell ref="PGC11:PGJ11"/>
    <mergeCell ref="PGK11:PGR11"/>
    <mergeCell ref="PDQ11:PDX11"/>
    <mergeCell ref="PDY11:PEF11"/>
    <mergeCell ref="PEG11:PEN11"/>
    <mergeCell ref="PEO11:PEV11"/>
    <mergeCell ref="PEW11:PFD11"/>
    <mergeCell ref="PCC11:PCJ11"/>
    <mergeCell ref="PCK11:PCR11"/>
    <mergeCell ref="PCS11:PCZ11"/>
    <mergeCell ref="PDA11:PDH11"/>
    <mergeCell ref="PDI11:PDP11"/>
    <mergeCell ref="PAO11:PAV11"/>
    <mergeCell ref="PAW11:PBD11"/>
    <mergeCell ref="PBE11:PBL11"/>
    <mergeCell ref="PBM11:PBT11"/>
    <mergeCell ref="PBU11:PCB11"/>
    <mergeCell ref="PLI11:PLP11"/>
    <mergeCell ref="PLQ11:PLX11"/>
    <mergeCell ref="PLY11:PMF11"/>
    <mergeCell ref="PMG11:PMN11"/>
    <mergeCell ref="PMO11:PMV11"/>
    <mergeCell ref="PJU11:PKB11"/>
    <mergeCell ref="PKC11:PKJ11"/>
    <mergeCell ref="PKK11:PKR11"/>
    <mergeCell ref="PKS11:PKZ11"/>
    <mergeCell ref="PLA11:PLH11"/>
    <mergeCell ref="PIG11:PIN11"/>
    <mergeCell ref="PIO11:PIV11"/>
    <mergeCell ref="PIW11:PJD11"/>
    <mergeCell ref="PJE11:PJL11"/>
    <mergeCell ref="PJM11:PJT11"/>
    <mergeCell ref="PGS11:PGZ11"/>
    <mergeCell ref="PHA11:PHH11"/>
    <mergeCell ref="PHI11:PHP11"/>
    <mergeCell ref="PHQ11:PHX11"/>
    <mergeCell ref="PHY11:PIF11"/>
    <mergeCell ref="PRM11:PRT11"/>
    <mergeCell ref="PRU11:PSB11"/>
    <mergeCell ref="PSC11:PSJ11"/>
    <mergeCell ref="PSK11:PSR11"/>
    <mergeCell ref="PSS11:PSZ11"/>
    <mergeCell ref="PPY11:PQF11"/>
    <mergeCell ref="PQG11:PQN11"/>
    <mergeCell ref="PQO11:PQV11"/>
    <mergeCell ref="PQW11:PRD11"/>
    <mergeCell ref="PRE11:PRL11"/>
    <mergeCell ref="POK11:POR11"/>
    <mergeCell ref="POS11:POZ11"/>
    <mergeCell ref="PPA11:PPH11"/>
    <mergeCell ref="PPI11:PPP11"/>
    <mergeCell ref="PPQ11:PPX11"/>
    <mergeCell ref="PMW11:PND11"/>
    <mergeCell ref="PNE11:PNL11"/>
    <mergeCell ref="PNM11:PNT11"/>
    <mergeCell ref="PNU11:POB11"/>
    <mergeCell ref="POC11:POJ11"/>
    <mergeCell ref="PXQ11:PXX11"/>
    <mergeCell ref="PXY11:PYF11"/>
    <mergeCell ref="PYG11:PYN11"/>
    <mergeCell ref="PYO11:PYV11"/>
    <mergeCell ref="PYW11:PZD11"/>
    <mergeCell ref="PWC11:PWJ11"/>
    <mergeCell ref="PWK11:PWR11"/>
    <mergeCell ref="PWS11:PWZ11"/>
    <mergeCell ref="PXA11:PXH11"/>
    <mergeCell ref="PXI11:PXP11"/>
    <mergeCell ref="PUO11:PUV11"/>
    <mergeCell ref="PUW11:PVD11"/>
    <mergeCell ref="PVE11:PVL11"/>
    <mergeCell ref="PVM11:PVT11"/>
    <mergeCell ref="PVU11:PWB11"/>
    <mergeCell ref="PTA11:PTH11"/>
    <mergeCell ref="PTI11:PTP11"/>
    <mergeCell ref="PTQ11:PTX11"/>
    <mergeCell ref="PTY11:PUF11"/>
    <mergeCell ref="PUG11:PUN11"/>
    <mergeCell ref="QDU11:QEB11"/>
    <mergeCell ref="QEC11:QEJ11"/>
    <mergeCell ref="QEK11:QER11"/>
    <mergeCell ref="QES11:QEZ11"/>
    <mergeCell ref="QFA11:QFH11"/>
    <mergeCell ref="QCG11:QCN11"/>
    <mergeCell ref="QCO11:QCV11"/>
    <mergeCell ref="QCW11:QDD11"/>
    <mergeCell ref="QDE11:QDL11"/>
    <mergeCell ref="QDM11:QDT11"/>
    <mergeCell ref="QAS11:QAZ11"/>
    <mergeCell ref="QBA11:QBH11"/>
    <mergeCell ref="QBI11:QBP11"/>
    <mergeCell ref="QBQ11:QBX11"/>
    <mergeCell ref="QBY11:QCF11"/>
    <mergeCell ref="PZE11:PZL11"/>
    <mergeCell ref="PZM11:PZT11"/>
    <mergeCell ref="PZU11:QAB11"/>
    <mergeCell ref="QAC11:QAJ11"/>
    <mergeCell ref="QAK11:QAR11"/>
    <mergeCell ref="QJY11:QKF11"/>
    <mergeCell ref="QKG11:QKN11"/>
    <mergeCell ref="QKO11:QKV11"/>
    <mergeCell ref="QKW11:QLD11"/>
    <mergeCell ref="QLE11:QLL11"/>
    <mergeCell ref="QIK11:QIR11"/>
    <mergeCell ref="QIS11:QIZ11"/>
    <mergeCell ref="QJA11:QJH11"/>
    <mergeCell ref="QJI11:QJP11"/>
    <mergeCell ref="QJQ11:QJX11"/>
    <mergeCell ref="QGW11:QHD11"/>
    <mergeCell ref="QHE11:QHL11"/>
    <mergeCell ref="QHM11:QHT11"/>
    <mergeCell ref="QHU11:QIB11"/>
    <mergeCell ref="QIC11:QIJ11"/>
    <mergeCell ref="QFI11:QFP11"/>
    <mergeCell ref="QFQ11:QFX11"/>
    <mergeCell ref="QFY11:QGF11"/>
    <mergeCell ref="QGG11:QGN11"/>
    <mergeCell ref="QGO11:QGV11"/>
    <mergeCell ref="QQC11:QQJ11"/>
    <mergeCell ref="QQK11:QQR11"/>
    <mergeCell ref="QQS11:QQZ11"/>
    <mergeCell ref="QRA11:QRH11"/>
    <mergeCell ref="QRI11:QRP11"/>
    <mergeCell ref="QOO11:QOV11"/>
    <mergeCell ref="QOW11:QPD11"/>
    <mergeCell ref="QPE11:QPL11"/>
    <mergeCell ref="QPM11:QPT11"/>
    <mergeCell ref="QPU11:QQB11"/>
    <mergeCell ref="QNA11:QNH11"/>
    <mergeCell ref="QNI11:QNP11"/>
    <mergeCell ref="QNQ11:QNX11"/>
    <mergeCell ref="QNY11:QOF11"/>
    <mergeCell ref="QOG11:QON11"/>
    <mergeCell ref="QLM11:QLT11"/>
    <mergeCell ref="QLU11:QMB11"/>
    <mergeCell ref="QMC11:QMJ11"/>
    <mergeCell ref="QMK11:QMR11"/>
    <mergeCell ref="QMS11:QMZ11"/>
    <mergeCell ref="QWG11:QWN11"/>
    <mergeCell ref="QWO11:QWV11"/>
    <mergeCell ref="QWW11:QXD11"/>
    <mergeCell ref="QXE11:QXL11"/>
    <mergeCell ref="QXM11:QXT11"/>
    <mergeCell ref="QUS11:QUZ11"/>
    <mergeCell ref="QVA11:QVH11"/>
    <mergeCell ref="QVI11:QVP11"/>
    <mergeCell ref="QVQ11:QVX11"/>
    <mergeCell ref="QVY11:QWF11"/>
    <mergeCell ref="QTE11:QTL11"/>
    <mergeCell ref="QTM11:QTT11"/>
    <mergeCell ref="QTU11:QUB11"/>
    <mergeCell ref="QUC11:QUJ11"/>
    <mergeCell ref="QUK11:QUR11"/>
    <mergeCell ref="QRQ11:QRX11"/>
    <mergeCell ref="QRY11:QSF11"/>
    <mergeCell ref="QSG11:QSN11"/>
    <mergeCell ref="QSO11:QSV11"/>
    <mergeCell ref="QSW11:QTD11"/>
    <mergeCell ref="RCK11:RCR11"/>
    <mergeCell ref="RCS11:RCZ11"/>
    <mergeCell ref="RDA11:RDH11"/>
    <mergeCell ref="RDI11:RDP11"/>
    <mergeCell ref="RDQ11:RDX11"/>
    <mergeCell ref="RAW11:RBD11"/>
    <mergeCell ref="RBE11:RBL11"/>
    <mergeCell ref="RBM11:RBT11"/>
    <mergeCell ref="RBU11:RCB11"/>
    <mergeCell ref="RCC11:RCJ11"/>
    <mergeCell ref="QZI11:QZP11"/>
    <mergeCell ref="QZQ11:QZX11"/>
    <mergeCell ref="QZY11:RAF11"/>
    <mergeCell ref="RAG11:RAN11"/>
    <mergeCell ref="RAO11:RAV11"/>
    <mergeCell ref="QXU11:QYB11"/>
    <mergeCell ref="QYC11:QYJ11"/>
    <mergeCell ref="QYK11:QYR11"/>
    <mergeCell ref="QYS11:QYZ11"/>
    <mergeCell ref="QZA11:QZH11"/>
    <mergeCell ref="RIO11:RIV11"/>
    <mergeCell ref="RIW11:RJD11"/>
    <mergeCell ref="RJE11:RJL11"/>
    <mergeCell ref="RJM11:RJT11"/>
    <mergeCell ref="RJU11:RKB11"/>
    <mergeCell ref="RHA11:RHH11"/>
    <mergeCell ref="RHI11:RHP11"/>
    <mergeCell ref="RHQ11:RHX11"/>
    <mergeCell ref="RHY11:RIF11"/>
    <mergeCell ref="RIG11:RIN11"/>
    <mergeCell ref="RFM11:RFT11"/>
    <mergeCell ref="RFU11:RGB11"/>
    <mergeCell ref="RGC11:RGJ11"/>
    <mergeCell ref="RGK11:RGR11"/>
    <mergeCell ref="RGS11:RGZ11"/>
    <mergeCell ref="RDY11:REF11"/>
    <mergeCell ref="REG11:REN11"/>
    <mergeCell ref="REO11:REV11"/>
    <mergeCell ref="REW11:RFD11"/>
    <mergeCell ref="RFE11:RFL11"/>
    <mergeCell ref="ROS11:ROZ11"/>
    <mergeCell ref="RPA11:RPH11"/>
    <mergeCell ref="RPI11:RPP11"/>
    <mergeCell ref="RPQ11:RPX11"/>
    <mergeCell ref="RPY11:RQF11"/>
    <mergeCell ref="RNE11:RNL11"/>
    <mergeCell ref="RNM11:RNT11"/>
    <mergeCell ref="RNU11:ROB11"/>
    <mergeCell ref="ROC11:ROJ11"/>
    <mergeCell ref="ROK11:ROR11"/>
    <mergeCell ref="RLQ11:RLX11"/>
    <mergeCell ref="RLY11:RMF11"/>
    <mergeCell ref="RMG11:RMN11"/>
    <mergeCell ref="RMO11:RMV11"/>
    <mergeCell ref="RMW11:RND11"/>
    <mergeCell ref="RKC11:RKJ11"/>
    <mergeCell ref="RKK11:RKR11"/>
    <mergeCell ref="RKS11:RKZ11"/>
    <mergeCell ref="RLA11:RLH11"/>
    <mergeCell ref="RLI11:RLP11"/>
    <mergeCell ref="RUW11:RVD11"/>
    <mergeCell ref="RVE11:RVL11"/>
    <mergeCell ref="RVM11:RVT11"/>
    <mergeCell ref="RVU11:RWB11"/>
    <mergeCell ref="RWC11:RWJ11"/>
    <mergeCell ref="RTI11:RTP11"/>
    <mergeCell ref="RTQ11:RTX11"/>
    <mergeCell ref="RTY11:RUF11"/>
    <mergeCell ref="RUG11:RUN11"/>
    <mergeCell ref="RUO11:RUV11"/>
    <mergeCell ref="RRU11:RSB11"/>
    <mergeCell ref="RSC11:RSJ11"/>
    <mergeCell ref="RSK11:RSR11"/>
    <mergeCell ref="RSS11:RSZ11"/>
    <mergeCell ref="RTA11:RTH11"/>
    <mergeCell ref="RQG11:RQN11"/>
    <mergeCell ref="RQO11:RQV11"/>
    <mergeCell ref="RQW11:RRD11"/>
    <mergeCell ref="RRE11:RRL11"/>
    <mergeCell ref="RRM11:RRT11"/>
    <mergeCell ref="SBA11:SBH11"/>
    <mergeCell ref="SBI11:SBP11"/>
    <mergeCell ref="SBQ11:SBX11"/>
    <mergeCell ref="SBY11:SCF11"/>
    <mergeCell ref="SCG11:SCN11"/>
    <mergeCell ref="RZM11:RZT11"/>
    <mergeCell ref="RZU11:SAB11"/>
    <mergeCell ref="SAC11:SAJ11"/>
    <mergeCell ref="SAK11:SAR11"/>
    <mergeCell ref="SAS11:SAZ11"/>
    <mergeCell ref="RXY11:RYF11"/>
    <mergeCell ref="RYG11:RYN11"/>
    <mergeCell ref="RYO11:RYV11"/>
    <mergeCell ref="RYW11:RZD11"/>
    <mergeCell ref="RZE11:RZL11"/>
    <mergeCell ref="RWK11:RWR11"/>
    <mergeCell ref="RWS11:RWZ11"/>
    <mergeCell ref="RXA11:RXH11"/>
    <mergeCell ref="RXI11:RXP11"/>
    <mergeCell ref="RXQ11:RXX11"/>
    <mergeCell ref="SHE11:SHL11"/>
    <mergeCell ref="SHM11:SHT11"/>
    <mergeCell ref="SHU11:SIB11"/>
    <mergeCell ref="SIC11:SIJ11"/>
    <mergeCell ref="SIK11:SIR11"/>
    <mergeCell ref="SFQ11:SFX11"/>
    <mergeCell ref="SFY11:SGF11"/>
    <mergeCell ref="SGG11:SGN11"/>
    <mergeCell ref="SGO11:SGV11"/>
    <mergeCell ref="SGW11:SHD11"/>
    <mergeCell ref="SEC11:SEJ11"/>
    <mergeCell ref="SEK11:SER11"/>
    <mergeCell ref="SES11:SEZ11"/>
    <mergeCell ref="SFA11:SFH11"/>
    <mergeCell ref="SFI11:SFP11"/>
    <mergeCell ref="SCO11:SCV11"/>
    <mergeCell ref="SCW11:SDD11"/>
    <mergeCell ref="SDE11:SDL11"/>
    <mergeCell ref="SDM11:SDT11"/>
    <mergeCell ref="SDU11:SEB11"/>
    <mergeCell ref="SNI11:SNP11"/>
    <mergeCell ref="SNQ11:SNX11"/>
    <mergeCell ref="SNY11:SOF11"/>
    <mergeCell ref="SOG11:SON11"/>
    <mergeCell ref="SOO11:SOV11"/>
    <mergeCell ref="SLU11:SMB11"/>
    <mergeCell ref="SMC11:SMJ11"/>
    <mergeCell ref="SMK11:SMR11"/>
    <mergeCell ref="SMS11:SMZ11"/>
    <mergeCell ref="SNA11:SNH11"/>
    <mergeCell ref="SKG11:SKN11"/>
    <mergeCell ref="SKO11:SKV11"/>
    <mergeCell ref="SKW11:SLD11"/>
    <mergeCell ref="SLE11:SLL11"/>
    <mergeCell ref="SLM11:SLT11"/>
    <mergeCell ref="SIS11:SIZ11"/>
    <mergeCell ref="SJA11:SJH11"/>
    <mergeCell ref="SJI11:SJP11"/>
    <mergeCell ref="SJQ11:SJX11"/>
    <mergeCell ref="SJY11:SKF11"/>
    <mergeCell ref="STM11:STT11"/>
    <mergeCell ref="STU11:SUB11"/>
    <mergeCell ref="SUC11:SUJ11"/>
    <mergeCell ref="SUK11:SUR11"/>
    <mergeCell ref="SUS11:SUZ11"/>
    <mergeCell ref="SRY11:SSF11"/>
    <mergeCell ref="SSG11:SSN11"/>
    <mergeCell ref="SSO11:SSV11"/>
    <mergeCell ref="SSW11:STD11"/>
    <mergeCell ref="STE11:STL11"/>
    <mergeCell ref="SQK11:SQR11"/>
    <mergeCell ref="SQS11:SQZ11"/>
    <mergeCell ref="SRA11:SRH11"/>
    <mergeCell ref="SRI11:SRP11"/>
    <mergeCell ref="SRQ11:SRX11"/>
    <mergeCell ref="SOW11:SPD11"/>
    <mergeCell ref="SPE11:SPL11"/>
    <mergeCell ref="SPM11:SPT11"/>
    <mergeCell ref="SPU11:SQB11"/>
    <mergeCell ref="SQC11:SQJ11"/>
    <mergeCell ref="SZQ11:SZX11"/>
    <mergeCell ref="SZY11:TAF11"/>
    <mergeCell ref="TAG11:TAN11"/>
    <mergeCell ref="TAO11:TAV11"/>
    <mergeCell ref="TAW11:TBD11"/>
    <mergeCell ref="SYC11:SYJ11"/>
    <mergeCell ref="SYK11:SYR11"/>
    <mergeCell ref="SYS11:SYZ11"/>
    <mergeCell ref="SZA11:SZH11"/>
    <mergeCell ref="SZI11:SZP11"/>
    <mergeCell ref="SWO11:SWV11"/>
    <mergeCell ref="SWW11:SXD11"/>
    <mergeCell ref="SXE11:SXL11"/>
    <mergeCell ref="SXM11:SXT11"/>
    <mergeCell ref="SXU11:SYB11"/>
    <mergeCell ref="SVA11:SVH11"/>
    <mergeCell ref="SVI11:SVP11"/>
    <mergeCell ref="SVQ11:SVX11"/>
    <mergeCell ref="SVY11:SWF11"/>
    <mergeCell ref="SWG11:SWN11"/>
    <mergeCell ref="TFU11:TGB11"/>
    <mergeCell ref="TGC11:TGJ11"/>
    <mergeCell ref="TGK11:TGR11"/>
    <mergeCell ref="TGS11:TGZ11"/>
    <mergeCell ref="THA11:THH11"/>
    <mergeCell ref="TEG11:TEN11"/>
    <mergeCell ref="TEO11:TEV11"/>
    <mergeCell ref="TEW11:TFD11"/>
    <mergeCell ref="TFE11:TFL11"/>
    <mergeCell ref="TFM11:TFT11"/>
    <mergeCell ref="TCS11:TCZ11"/>
    <mergeCell ref="TDA11:TDH11"/>
    <mergeCell ref="TDI11:TDP11"/>
    <mergeCell ref="TDQ11:TDX11"/>
    <mergeCell ref="TDY11:TEF11"/>
    <mergeCell ref="TBE11:TBL11"/>
    <mergeCell ref="TBM11:TBT11"/>
    <mergeCell ref="TBU11:TCB11"/>
    <mergeCell ref="TCC11:TCJ11"/>
    <mergeCell ref="TCK11:TCR11"/>
    <mergeCell ref="TLY11:TMF11"/>
    <mergeCell ref="TMG11:TMN11"/>
    <mergeCell ref="TMO11:TMV11"/>
    <mergeCell ref="TMW11:TND11"/>
    <mergeCell ref="TNE11:TNL11"/>
    <mergeCell ref="TKK11:TKR11"/>
    <mergeCell ref="TKS11:TKZ11"/>
    <mergeCell ref="TLA11:TLH11"/>
    <mergeCell ref="TLI11:TLP11"/>
    <mergeCell ref="TLQ11:TLX11"/>
    <mergeCell ref="TIW11:TJD11"/>
    <mergeCell ref="TJE11:TJL11"/>
    <mergeCell ref="TJM11:TJT11"/>
    <mergeCell ref="TJU11:TKB11"/>
    <mergeCell ref="TKC11:TKJ11"/>
    <mergeCell ref="THI11:THP11"/>
    <mergeCell ref="THQ11:THX11"/>
    <mergeCell ref="THY11:TIF11"/>
    <mergeCell ref="TIG11:TIN11"/>
    <mergeCell ref="TIO11:TIV11"/>
    <mergeCell ref="TSC11:TSJ11"/>
    <mergeCell ref="TSK11:TSR11"/>
    <mergeCell ref="TSS11:TSZ11"/>
    <mergeCell ref="TTA11:TTH11"/>
    <mergeCell ref="TTI11:TTP11"/>
    <mergeCell ref="TQO11:TQV11"/>
    <mergeCell ref="TQW11:TRD11"/>
    <mergeCell ref="TRE11:TRL11"/>
    <mergeCell ref="TRM11:TRT11"/>
    <mergeCell ref="TRU11:TSB11"/>
    <mergeCell ref="TPA11:TPH11"/>
    <mergeCell ref="TPI11:TPP11"/>
    <mergeCell ref="TPQ11:TPX11"/>
    <mergeCell ref="TPY11:TQF11"/>
    <mergeCell ref="TQG11:TQN11"/>
    <mergeCell ref="TNM11:TNT11"/>
    <mergeCell ref="TNU11:TOB11"/>
    <mergeCell ref="TOC11:TOJ11"/>
    <mergeCell ref="TOK11:TOR11"/>
    <mergeCell ref="TOS11:TOZ11"/>
    <mergeCell ref="TYG11:TYN11"/>
    <mergeCell ref="TYO11:TYV11"/>
    <mergeCell ref="TYW11:TZD11"/>
    <mergeCell ref="TZE11:TZL11"/>
    <mergeCell ref="TZM11:TZT11"/>
    <mergeCell ref="TWS11:TWZ11"/>
    <mergeCell ref="TXA11:TXH11"/>
    <mergeCell ref="TXI11:TXP11"/>
    <mergeCell ref="TXQ11:TXX11"/>
    <mergeCell ref="TXY11:TYF11"/>
    <mergeCell ref="TVE11:TVL11"/>
    <mergeCell ref="TVM11:TVT11"/>
    <mergeCell ref="TVU11:TWB11"/>
    <mergeCell ref="TWC11:TWJ11"/>
    <mergeCell ref="TWK11:TWR11"/>
    <mergeCell ref="TTQ11:TTX11"/>
    <mergeCell ref="TTY11:TUF11"/>
    <mergeCell ref="TUG11:TUN11"/>
    <mergeCell ref="TUO11:TUV11"/>
    <mergeCell ref="TUW11:TVD11"/>
    <mergeCell ref="UEK11:UER11"/>
    <mergeCell ref="UES11:UEZ11"/>
    <mergeCell ref="UFA11:UFH11"/>
    <mergeCell ref="UFI11:UFP11"/>
    <mergeCell ref="UFQ11:UFX11"/>
    <mergeCell ref="UCW11:UDD11"/>
    <mergeCell ref="UDE11:UDL11"/>
    <mergeCell ref="UDM11:UDT11"/>
    <mergeCell ref="UDU11:UEB11"/>
    <mergeCell ref="UEC11:UEJ11"/>
    <mergeCell ref="UBI11:UBP11"/>
    <mergeCell ref="UBQ11:UBX11"/>
    <mergeCell ref="UBY11:UCF11"/>
    <mergeCell ref="UCG11:UCN11"/>
    <mergeCell ref="UCO11:UCV11"/>
    <mergeCell ref="TZU11:UAB11"/>
    <mergeCell ref="UAC11:UAJ11"/>
    <mergeCell ref="UAK11:UAR11"/>
    <mergeCell ref="UAS11:UAZ11"/>
    <mergeCell ref="UBA11:UBH11"/>
    <mergeCell ref="UKO11:UKV11"/>
    <mergeCell ref="UKW11:ULD11"/>
    <mergeCell ref="ULE11:ULL11"/>
    <mergeCell ref="ULM11:ULT11"/>
    <mergeCell ref="ULU11:UMB11"/>
    <mergeCell ref="UJA11:UJH11"/>
    <mergeCell ref="UJI11:UJP11"/>
    <mergeCell ref="UJQ11:UJX11"/>
    <mergeCell ref="UJY11:UKF11"/>
    <mergeCell ref="UKG11:UKN11"/>
    <mergeCell ref="UHM11:UHT11"/>
    <mergeCell ref="UHU11:UIB11"/>
    <mergeCell ref="UIC11:UIJ11"/>
    <mergeCell ref="UIK11:UIR11"/>
    <mergeCell ref="UIS11:UIZ11"/>
    <mergeCell ref="UFY11:UGF11"/>
    <mergeCell ref="UGG11:UGN11"/>
    <mergeCell ref="UGO11:UGV11"/>
    <mergeCell ref="UGW11:UHD11"/>
    <mergeCell ref="UHE11:UHL11"/>
    <mergeCell ref="UQS11:UQZ11"/>
    <mergeCell ref="URA11:URH11"/>
    <mergeCell ref="URI11:URP11"/>
    <mergeCell ref="URQ11:URX11"/>
    <mergeCell ref="URY11:USF11"/>
    <mergeCell ref="UPE11:UPL11"/>
    <mergeCell ref="UPM11:UPT11"/>
    <mergeCell ref="UPU11:UQB11"/>
    <mergeCell ref="UQC11:UQJ11"/>
    <mergeCell ref="UQK11:UQR11"/>
    <mergeCell ref="UNQ11:UNX11"/>
    <mergeCell ref="UNY11:UOF11"/>
    <mergeCell ref="UOG11:UON11"/>
    <mergeCell ref="UOO11:UOV11"/>
    <mergeCell ref="UOW11:UPD11"/>
    <mergeCell ref="UMC11:UMJ11"/>
    <mergeCell ref="UMK11:UMR11"/>
    <mergeCell ref="UMS11:UMZ11"/>
    <mergeCell ref="UNA11:UNH11"/>
    <mergeCell ref="UNI11:UNP11"/>
    <mergeCell ref="UWW11:UXD11"/>
    <mergeCell ref="UXE11:UXL11"/>
    <mergeCell ref="UXM11:UXT11"/>
    <mergeCell ref="UXU11:UYB11"/>
    <mergeCell ref="UYC11:UYJ11"/>
    <mergeCell ref="UVI11:UVP11"/>
    <mergeCell ref="UVQ11:UVX11"/>
    <mergeCell ref="UVY11:UWF11"/>
    <mergeCell ref="UWG11:UWN11"/>
    <mergeCell ref="UWO11:UWV11"/>
    <mergeCell ref="UTU11:UUB11"/>
    <mergeCell ref="UUC11:UUJ11"/>
    <mergeCell ref="UUK11:UUR11"/>
    <mergeCell ref="UUS11:UUZ11"/>
    <mergeCell ref="UVA11:UVH11"/>
    <mergeCell ref="USG11:USN11"/>
    <mergeCell ref="USO11:USV11"/>
    <mergeCell ref="USW11:UTD11"/>
    <mergeCell ref="UTE11:UTL11"/>
    <mergeCell ref="UTM11:UTT11"/>
    <mergeCell ref="VXA11:VXH11"/>
    <mergeCell ref="VXI11:VXP11"/>
    <mergeCell ref="VXQ11:VXX11"/>
    <mergeCell ref="VXY11:VYF11"/>
    <mergeCell ref="VYG11:VYN11"/>
    <mergeCell ref="VDA11:VDH11"/>
    <mergeCell ref="VDI11:VDP11"/>
    <mergeCell ref="VDQ11:VDX11"/>
    <mergeCell ref="VDY11:VEF11"/>
    <mergeCell ref="VEG11:VEN11"/>
    <mergeCell ref="VBM11:VBT11"/>
    <mergeCell ref="VBU11:VCB11"/>
    <mergeCell ref="VCC11:VCJ11"/>
    <mergeCell ref="VCK11:VCR11"/>
    <mergeCell ref="VCS11:VCZ11"/>
    <mergeCell ref="UZY11:VAF11"/>
    <mergeCell ref="VAG11:VAN11"/>
    <mergeCell ref="VAO11:VAV11"/>
    <mergeCell ref="VAW11:VBD11"/>
    <mergeCell ref="VBE11:VBL11"/>
    <mergeCell ref="UYK11:UYR11"/>
    <mergeCell ref="UYS11:UYZ11"/>
    <mergeCell ref="UZA11:UZH11"/>
    <mergeCell ref="UZI11:UZP11"/>
    <mergeCell ref="UZQ11:UZX11"/>
    <mergeCell ref="VJE11:VJL11"/>
    <mergeCell ref="VJM11:VJT11"/>
    <mergeCell ref="VJU11:VKB11"/>
    <mergeCell ref="VKC11:VKJ11"/>
    <mergeCell ref="VKK11:VKR11"/>
    <mergeCell ref="VHQ11:VHX11"/>
    <mergeCell ref="VHY11:VIF11"/>
    <mergeCell ref="VIG11:VIN11"/>
    <mergeCell ref="VIO11:VIV11"/>
    <mergeCell ref="VIW11:VJD11"/>
    <mergeCell ref="VGC11:VGJ11"/>
    <mergeCell ref="VGK11:VGR11"/>
    <mergeCell ref="VGS11:VGZ11"/>
    <mergeCell ref="VHA11:VHH11"/>
    <mergeCell ref="VHI11:VHP11"/>
    <mergeCell ref="VEO11:VEV11"/>
    <mergeCell ref="VEW11:VFD11"/>
    <mergeCell ref="VFE11:VFL11"/>
    <mergeCell ref="VFM11:VFT11"/>
    <mergeCell ref="VFU11:VGB11"/>
    <mergeCell ref="VPI11:VPP11"/>
    <mergeCell ref="VPQ11:VPX11"/>
    <mergeCell ref="VPY11:VQF11"/>
    <mergeCell ref="VQG11:VQN11"/>
    <mergeCell ref="VQO11:VQV11"/>
    <mergeCell ref="VNU11:VOB11"/>
    <mergeCell ref="VOC11:VOJ11"/>
    <mergeCell ref="VOK11:VOR11"/>
    <mergeCell ref="VOS11:VOZ11"/>
    <mergeCell ref="VPA11:VPH11"/>
    <mergeCell ref="VMG11:VMN11"/>
    <mergeCell ref="VMO11:VMV11"/>
    <mergeCell ref="VMW11:VND11"/>
    <mergeCell ref="VNE11:VNL11"/>
    <mergeCell ref="VNM11:VNT11"/>
    <mergeCell ref="VKS11:VKZ11"/>
    <mergeCell ref="VLA11:VLH11"/>
    <mergeCell ref="VLI11:VLP11"/>
    <mergeCell ref="VLQ11:VLX11"/>
    <mergeCell ref="VLY11:VMF11"/>
    <mergeCell ref="VVM11:VVT11"/>
    <mergeCell ref="VVU11:VWB11"/>
    <mergeCell ref="VWC11:VWJ11"/>
    <mergeCell ref="VWK11:VWR11"/>
    <mergeCell ref="VWS11:VWZ11"/>
    <mergeCell ref="VTY11:VUF11"/>
    <mergeCell ref="VUG11:VUN11"/>
    <mergeCell ref="VUO11:VUV11"/>
    <mergeCell ref="VUW11:VVD11"/>
    <mergeCell ref="VVE11:VVL11"/>
    <mergeCell ref="VSK11:VSR11"/>
    <mergeCell ref="VSS11:VSZ11"/>
    <mergeCell ref="VTA11:VTH11"/>
    <mergeCell ref="VTI11:VTP11"/>
    <mergeCell ref="VTQ11:VTX11"/>
    <mergeCell ref="VQW11:VRD11"/>
    <mergeCell ref="VRE11:VRL11"/>
    <mergeCell ref="VRM11:VRT11"/>
    <mergeCell ref="VRU11:VSB11"/>
    <mergeCell ref="VSC11:VSJ11"/>
    <mergeCell ref="WNY11:WOF11"/>
    <mergeCell ref="WOG11:WON11"/>
    <mergeCell ref="WOO11:WOV11"/>
    <mergeCell ref="WOW11:WPD11"/>
    <mergeCell ref="WPE11:WPL11"/>
    <mergeCell ref="WMK11:WMR11"/>
    <mergeCell ref="WMS11:WMZ11"/>
    <mergeCell ref="WNA11:WNH11"/>
    <mergeCell ref="WNI11:WNP11"/>
    <mergeCell ref="WNQ11:WNX11"/>
    <mergeCell ref="WKW11:WLD11"/>
    <mergeCell ref="WLE11:WLL11"/>
    <mergeCell ref="WLM11:WLT11"/>
    <mergeCell ref="WLU11:WMB11"/>
    <mergeCell ref="WMC11:WMJ11"/>
    <mergeCell ref="WJI11:WJP11"/>
    <mergeCell ref="WJQ11:WJX11"/>
    <mergeCell ref="WJY11:WKF11"/>
    <mergeCell ref="WKG11:WKN11"/>
    <mergeCell ref="WKO11:WKV11"/>
    <mergeCell ref="WBQ11:WBX11"/>
    <mergeCell ref="WBY11:WCF11"/>
    <mergeCell ref="WCG11:WCN11"/>
    <mergeCell ref="WCO11:WCV11"/>
    <mergeCell ref="WCW11:WDD11"/>
    <mergeCell ref="WAC11:WAJ11"/>
    <mergeCell ref="WAK11:WAR11"/>
    <mergeCell ref="WAS11:WAZ11"/>
    <mergeCell ref="WBA11:WBH11"/>
    <mergeCell ref="WBI11:WBP11"/>
    <mergeCell ref="VYO11:VYV11"/>
    <mergeCell ref="VYW11:VZD11"/>
    <mergeCell ref="VZE11:VZL11"/>
    <mergeCell ref="VZM11:VZT11"/>
    <mergeCell ref="VZU11:WAB11"/>
    <mergeCell ref="WHU11:WIB11"/>
    <mergeCell ref="WIC11:WIJ11"/>
    <mergeCell ref="WIK11:WIR11"/>
    <mergeCell ref="WIS11:WIZ11"/>
    <mergeCell ref="WJA11:WJH11"/>
    <mergeCell ref="WGG11:WGN11"/>
    <mergeCell ref="WGO11:WGV11"/>
    <mergeCell ref="WGW11:WHD11"/>
    <mergeCell ref="WDE11:WDL11"/>
    <mergeCell ref="WDM11:WDT11"/>
    <mergeCell ref="WDU11:WEB11"/>
    <mergeCell ref="WEC11:WEJ11"/>
    <mergeCell ref="WEK11:WER11"/>
    <mergeCell ref="XEW11:XFD11"/>
    <mergeCell ref="A21:H21"/>
    <mergeCell ref="A34:H34"/>
    <mergeCell ref="A46:H46"/>
    <mergeCell ref="A49:H49"/>
    <mergeCell ref="A42:H42"/>
    <mergeCell ref="A38:H38"/>
    <mergeCell ref="XDI11:XDP11"/>
    <mergeCell ref="XDQ11:XDX11"/>
    <mergeCell ref="XDY11:XEF11"/>
    <mergeCell ref="XEG11:XEN11"/>
    <mergeCell ref="XEO11:XEV11"/>
    <mergeCell ref="XBU11:XCB11"/>
    <mergeCell ref="XCC11:XCJ11"/>
    <mergeCell ref="XCK11:XCR11"/>
    <mergeCell ref="XCS11:XCZ11"/>
    <mergeCell ref="XDA11:XDH11"/>
    <mergeCell ref="XAG11:XAN11"/>
    <mergeCell ref="XAO11:XAV11"/>
    <mergeCell ref="XAW11:XBD11"/>
    <mergeCell ref="XBE11:XBL11"/>
    <mergeCell ref="XBM11:XBT11"/>
    <mergeCell ref="WYS11:WYZ11"/>
    <mergeCell ref="WZA11:WZH11"/>
    <mergeCell ref="WZI11:WZP11"/>
    <mergeCell ref="WZQ11:WZX11"/>
    <mergeCell ref="WZY11:XAF11"/>
    <mergeCell ref="WXE11:WXL11"/>
    <mergeCell ref="WXM11:WXT11"/>
    <mergeCell ref="WXU11:WYB11"/>
    <mergeCell ref="WYC11:WYJ11"/>
    <mergeCell ref="WYK11:WYR11"/>
    <mergeCell ref="WVQ11:WVX11"/>
    <mergeCell ref="WVY11:WWF11"/>
    <mergeCell ref="WWG11:WWN11"/>
    <mergeCell ref="WWO11:WWV11"/>
    <mergeCell ref="WWW11:WXD11"/>
    <mergeCell ref="WUC11:WUJ11"/>
    <mergeCell ref="WUK11:WUR11"/>
    <mergeCell ref="WUS11:WUZ11"/>
    <mergeCell ref="WVA11:WVH11"/>
    <mergeCell ref="WVI11:WVP11"/>
    <mergeCell ref="WSO11:WSV11"/>
    <mergeCell ref="WSW11:WTD11"/>
    <mergeCell ref="WTE11:WTL11"/>
    <mergeCell ref="WTM11:WTT11"/>
    <mergeCell ref="WTU11:WUB11"/>
    <mergeCell ref="WRA11:WRH11"/>
    <mergeCell ref="WRI11:WRP11"/>
    <mergeCell ref="WRQ11:WRX11"/>
    <mergeCell ref="WRY11:WSF11"/>
    <mergeCell ref="WSG11:WSN11"/>
    <mergeCell ref="WPM11:WPT11"/>
    <mergeCell ref="WPU11:WQB11"/>
    <mergeCell ref="WQC11:WQJ11"/>
    <mergeCell ref="WQK11:WQR11"/>
    <mergeCell ref="WQS11:WQZ11"/>
    <mergeCell ref="WHE11:WHL11"/>
    <mergeCell ref="WHM11:WHT11"/>
    <mergeCell ref="WES11:WEZ11"/>
    <mergeCell ref="WFA11:WFH11"/>
    <mergeCell ref="WFI11:WFP11"/>
    <mergeCell ref="WFQ11:WFX11"/>
    <mergeCell ref="WFY11:WGF11"/>
  </mergeCells>
  <pageMargins left="0.59055118110236227" right="0.59055118110236227" top="0.74803149606299213" bottom="0.74803149606299213" header="0.31496062992125984" footer="0.31496062992125984"/>
  <pageSetup paperSize="9" scale="51" orientation="portrait" r:id="rId1"/>
  <rowBreaks count="1" manualBreakCount="1">
    <brk id="116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view="pageBreakPreview" topLeftCell="A55" zoomScale="70" zoomScaleNormal="100" zoomScaleSheetLayoutView="70" workbookViewId="0">
      <selection activeCell="O51" sqref="O51"/>
    </sheetView>
  </sheetViews>
  <sheetFormatPr defaultRowHeight="12.75" x14ac:dyDescent="0.2"/>
  <cols>
    <col min="2" max="2" width="34.33203125" customWidth="1"/>
    <col min="3" max="3" width="26.1640625" customWidth="1"/>
    <col min="4" max="4" width="16" customWidth="1"/>
    <col min="5" max="6" width="18.1640625" customWidth="1"/>
    <col min="7" max="7" width="19" customWidth="1"/>
    <col min="8" max="8" width="19.1640625" customWidth="1"/>
    <col min="9" max="9" width="20.33203125" customWidth="1"/>
    <col min="10" max="10" width="18" customWidth="1"/>
    <col min="11" max="11" width="30" bestFit="1" customWidth="1"/>
  </cols>
  <sheetData>
    <row r="1" spans="1:1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">
      <c r="A5" s="1"/>
      <c r="B5" s="1"/>
      <c r="C5" s="1" t="s">
        <v>326</v>
      </c>
      <c r="D5" s="1"/>
      <c r="E5" s="1"/>
      <c r="F5" s="1"/>
      <c r="G5" s="1"/>
      <c r="H5" s="1"/>
      <c r="I5" s="1"/>
      <c r="J5" s="1"/>
      <c r="K5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4.25" thickTop="1" thickBot="1" x14ac:dyDescent="0.25">
      <c r="A9" s="483" t="s">
        <v>379</v>
      </c>
      <c r="B9" s="484"/>
      <c r="C9" s="484"/>
      <c r="D9" s="484"/>
      <c r="E9" s="484"/>
      <c r="F9" s="484"/>
      <c r="G9" s="484"/>
      <c r="H9" s="484"/>
      <c r="I9" s="484"/>
      <c r="J9" s="484"/>
      <c r="K9" s="484"/>
    </row>
    <row r="10" spans="1:11" ht="14.25" thickTop="1" thickBot="1" x14ac:dyDescent="0.25">
      <c r="A10" s="484"/>
      <c r="B10" s="484"/>
      <c r="C10" s="484"/>
      <c r="D10" s="484"/>
      <c r="E10" s="484"/>
      <c r="F10" s="484"/>
      <c r="G10" s="484"/>
      <c r="H10" s="484"/>
      <c r="I10" s="484"/>
      <c r="J10" s="484"/>
      <c r="K10" s="484"/>
    </row>
    <row r="11" spans="1:11" ht="20.25" thickTop="1" thickBot="1" x14ac:dyDescent="0.35">
      <c r="A11" s="485" t="s">
        <v>327</v>
      </c>
      <c r="B11" s="487" t="s">
        <v>328</v>
      </c>
      <c r="C11" s="487" t="s">
        <v>329</v>
      </c>
      <c r="D11" s="489" t="s">
        <v>330</v>
      </c>
      <c r="E11" s="489"/>
      <c r="F11" s="489"/>
      <c r="G11" s="489"/>
      <c r="H11" s="489"/>
      <c r="I11" s="489"/>
      <c r="J11" s="489"/>
      <c r="K11" s="489"/>
    </row>
    <row r="12" spans="1:11" ht="20.25" thickTop="1" thickBot="1" x14ac:dyDescent="0.35">
      <c r="A12" s="486"/>
      <c r="B12" s="488"/>
      <c r="C12" s="488"/>
      <c r="D12" s="53" t="s">
        <v>331</v>
      </c>
      <c r="E12" s="53" t="s">
        <v>332</v>
      </c>
      <c r="F12" s="53" t="s">
        <v>333</v>
      </c>
      <c r="G12" s="53" t="s">
        <v>334</v>
      </c>
      <c r="H12" s="53" t="s">
        <v>335</v>
      </c>
      <c r="I12" s="53" t="s">
        <v>336</v>
      </c>
      <c r="J12" s="53" t="s">
        <v>337</v>
      </c>
      <c r="K12" s="53" t="s">
        <v>338</v>
      </c>
    </row>
    <row r="13" spans="1:11" ht="14.25" thickTop="1" thickBot="1" x14ac:dyDescent="0.25">
      <c r="A13" s="477">
        <v>1</v>
      </c>
      <c r="B13" s="479" t="s">
        <v>339</v>
      </c>
      <c r="C13" s="481">
        <f>'Planilha Orçamentaria'!H15</f>
        <v>11108.448951033717</v>
      </c>
      <c r="D13" s="54">
        <v>1</v>
      </c>
      <c r="E13" s="55"/>
      <c r="F13" s="55"/>
      <c r="G13" s="55"/>
      <c r="H13" s="55"/>
      <c r="I13" s="55"/>
      <c r="J13" s="55"/>
      <c r="K13" s="55"/>
    </row>
    <row r="14" spans="1:11" ht="16.5" thickTop="1" thickBot="1" x14ac:dyDescent="0.3">
      <c r="A14" s="478"/>
      <c r="B14" s="480"/>
      <c r="C14" s="482"/>
      <c r="D14" s="56">
        <f>C13</f>
        <v>11108.448951033717</v>
      </c>
      <c r="E14" s="57"/>
      <c r="F14" s="57"/>
      <c r="G14" s="57"/>
      <c r="H14" s="57"/>
      <c r="I14" s="57"/>
      <c r="J14" s="57"/>
      <c r="K14" s="57"/>
    </row>
    <row r="15" spans="1:11" ht="14.25" customHeight="1" thickTop="1" thickBot="1" x14ac:dyDescent="0.25">
      <c r="A15" s="477">
        <v>2</v>
      </c>
      <c r="B15" s="479" t="s">
        <v>340</v>
      </c>
      <c r="C15" s="481">
        <f>'Planilha Orçamentaria'!H22</f>
        <v>8560.0549338393903</v>
      </c>
      <c r="D15" s="58">
        <v>1</v>
      </c>
      <c r="E15" s="58"/>
      <c r="F15" s="58"/>
      <c r="G15" s="58"/>
      <c r="H15" s="58"/>
      <c r="I15" s="58"/>
      <c r="J15" s="58"/>
      <c r="K15" s="55"/>
    </row>
    <row r="16" spans="1:11" ht="14.25" customHeight="1" thickTop="1" thickBot="1" x14ac:dyDescent="0.25">
      <c r="A16" s="478"/>
      <c r="B16" s="480"/>
      <c r="C16" s="482"/>
      <c r="D16" s="59">
        <f>C15</f>
        <v>8560.0549338393903</v>
      </c>
      <c r="E16" s="60"/>
      <c r="F16" s="60"/>
      <c r="G16" s="60"/>
      <c r="H16" s="60"/>
      <c r="I16" s="60"/>
      <c r="J16" s="60"/>
      <c r="K16" s="57"/>
    </row>
    <row r="17" spans="1:11" ht="14.25" customHeight="1" thickTop="1" thickBot="1" x14ac:dyDescent="0.25">
      <c r="A17" s="477">
        <v>3</v>
      </c>
      <c r="B17" s="479" t="s">
        <v>341</v>
      </c>
      <c r="C17" s="481">
        <f>'Planilha Orçamentaria'!H35</f>
        <v>12426.686260999524</v>
      </c>
      <c r="D17" s="61">
        <v>1</v>
      </c>
      <c r="E17" s="61"/>
      <c r="F17" s="61"/>
      <c r="G17" s="61"/>
      <c r="H17" s="61"/>
      <c r="I17" s="61"/>
      <c r="J17" s="61"/>
      <c r="K17" s="57"/>
    </row>
    <row r="18" spans="1:11" ht="14.25" customHeight="1" thickTop="1" thickBot="1" x14ac:dyDescent="0.25">
      <c r="A18" s="478"/>
      <c r="B18" s="480"/>
      <c r="C18" s="482"/>
      <c r="D18" s="62">
        <f>C17</f>
        <v>12426.686260999524</v>
      </c>
      <c r="E18" s="60"/>
      <c r="F18" s="60"/>
      <c r="G18" s="60"/>
      <c r="H18" s="60"/>
      <c r="I18" s="60"/>
      <c r="J18" s="60"/>
      <c r="K18" s="57"/>
    </row>
    <row r="19" spans="1:11" ht="14.25" customHeight="1" thickTop="1" thickBot="1" x14ac:dyDescent="0.25">
      <c r="A19" s="477">
        <v>4</v>
      </c>
      <c r="B19" s="479" t="s">
        <v>342</v>
      </c>
      <c r="C19" s="481">
        <f>'Planilha Orçamentaria'!H39</f>
        <v>22387.254742447654</v>
      </c>
      <c r="D19" s="61"/>
      <c r="E19" s="58">
        <v>1</v>
      </c>
      <c r="F19" s="58"/>
      <c r="G19" s="58"/>
      <c r="H19" s="58"/>
      <c r="I19" s="58"/>
      <c r="J19" s="58"/>
      <c r="K19" s="58"/>
    </row>
    <row r="20" spans="1:11" ht="14.25" customHeight="1" thickTop="1" thickBot="1" x14ac:dyDescent="0.25">
      <c r="A20" s="478"/>
      <c r="B20" s="480"/>
      <c r="C20" s="482"/>
      <c r="D20" s="62"/>
      <c r="E20" s="62">
        <f>C19</f>
        <v>22387.254742447654</v>
      </c>
      <c r="F20" s="60"/>
      <c r="G20" s="60"/>
      <c r="H20" s="60"/>
      <c r="I20" s="60"/>
      <c r="J20" s="60"/>
      <c r="K20" s="60"/>
    </row>
    <row r="21" spans="1:11" ht="14.25" customHeight="1" thickTop="1" thickBot="1" x14ac:dyDescent="0.25">
      <c r="A21" s="477">
        <v>5</v>
      </c>
      <c r="B21" s="479" t="s">
        <v>343</v>
      </c>
      <c r="C21" s="481">
        <f>'Planilha Orçamentaria'!H43</f>
        <v>10223.753006294486</v>
      </c>
      <c r="D21" s="61"/>
      <c r="E21" s="58">
        <v>0.5</v>
      </c>
      <c r="F21" s="58">
        <v>0.5</v>
      </c>
      <c r="G21" s="58"/>
      <c r="H21" s="58"/>
      <c r="I21" s="58"/>
      <c r="J21" s="58"/>
      <c r="K21" s="58"/>
    </row>
    <row r="22" spans="1:11" ht="14.25" customHeight="1" thickTop="1" thickBot="1" x14ac:dyDescent="0.25">
      <c r="A22" s="478"/>
      <c r="B22" s="480"/>
      <c r="C22" s="482"/>
      <c r="D22" s="62"/>
      <c r="E22" s="63">
        <f>C21/2</f>
        <v>5111.8765031472431</v>
      </c>
      <c r="F22" s="60">
        <f>C21/2</f>
        <v>5111.8765031472431</v>
      </c>
      <c r="G22" s="60"/>
      <c r="H22" s="60"/>
      <c r="I22" s="60"/>
      <c r="J22" s="60"/>
      <c r="K22" s="60"/>
    </row>
    <row r="23" spans="1:11" ht="14.25" customHeight="1" thickTop="1" thickBot="1" x14ac:dyDescent="0.25">
      <c r="A23" s="477">
        <v>6</v>
      </c>
      <c r="B23" s="479" t="s">
        <v>344</v>
      </c>
      <c r="C23" s="481">
        <f>'Planilha Orçamentaria'!H47</f>
        <v>27077.165147986983</v>
      </c>
      <c r="D23" s="55"/>
      <c r="E23" s="55"/>
      <c r="F23" s="55">
        <v>0.4</v>
      </c>
      <c r="G23" s="55">
        <v>0.6</v>
      </c>
      <c r="H23" s="55"/>
      <c r="I23" s="55"/>
      <c r="J23" s="55"/>
      <c r="K23" s="55"/>
    </row>
    <row r="24" spans="1:11" ht="14.25" customHeight="1" thickTop="1" thickBot="1" x14ac:dyDescent="0.25">
      <c r="A24" s="478"/>
      <c r="B24" s="480"/>
      <c r="C24" s="482"/>
      <c r="D24" s="62"/>
      <c r="E24" s="62"/>
      <c r="F24" s="62">
        <f>C23*0.4</f>
        <v>10830.866059194794</v>
      </c>
      <c r="G24" s="62">
        <f>C23*0.6</f>
        <v>16246.29908879219</v>
      </c>
      <c r="H24" s="62"/>
      <c r="I24" s="62"/>
      <c r="J24" s="62"/>
      <c r="K24" s="57"/>
    </row>
    <row r="25" spans="1:11" ht="14.25" customHeight="1" thickTop="1" thickBot="1" x14ac:dyDescent="0.25">
      <c r="A25" s="477">
        <v>7</v>
      </c>
      <c r="B25" s="479" t="s">
        <v>345</v>
      </c>
      <c r="C25" s="481">
        <f>'Planilha Orçamentaria'!H50</f>
        <v>107655.72014661417</v>
      </c>
      <c r="D25" s="61"/>
      <c r="E25" s="61"/>
      <c r="F25" s="61"/>
      <c r="G25" s="61">
        <v>0.3</v>
      </c>
      <c r="H25" s="61">
        <v>0.3</v>
      </c>
      <c r="I25" s="61">
        <v>0.4</v>
      </c>
      <c r="J25" s="61"/>
      <c r="K25" s="61"/>
    </row>
    <row r="26" spans="1:11" ht="14.25" customHeight="1" thickTop="1" thickBot="1" x14ac:dyDescent="0.25">
      <c r="A26" s="478"/>
      <c r="B26" s="480"/>
      <c r="C26" s="482"/>
      <c r="D26" s="57"/>
      <c r="E26" s="62"/>
      <c r="F26" s="62"/>
      <c r="G26" s="62">
        <f>C25*G25</f>
        <v>32296.716043984248</v>
      </c>
      <c r="H26" s="62">
        <f>C25*H25</f>
        <v>32296.716043984248</v>
      </c>
      <c r="I26" s="62">
        <f>C25*I25</f>
        <v>43062.288058645674</v>
      </c>
      <c r="J26" s="62"/>
      <c r="K26" s="57"/>
    </row>
    <row r="27" spans="1:11" ht="14.25" customHeight="1" thickTop="1" thickBot="1" x14ac:dyDescent="0.25">
      <c r="A27" s="477">
        <v>8</v>
      </c>
      <c r="B27" s="479" t="s">
        <v>346</v>
      </c>
      <c r="C27" s="481">
        <f>'Planilha Orçamentaria'!H63</f>
        <v>5522.7933287370342</v>
      </c>
      <c r="D27" s="61"/>
      <c r="E27" s="64"/>
      <c r="F27" s="64"/>
      <c r="G27" s="64"/>
      <c r="H27" s="61"/>
      <c r="I27" s="64">
        <v>1</v>
      </c>
      <c r="J27" s="64"/>
      <c r="K27" s="61"/>
    </row>
    <row r="28" spans="1:11" ht="14.25" customHeight="1" thickTop="1" thickBot="1" x14ac:dyDescent="0.25">
      <c r="A28" s="478"/>
      <c r="B28" s="480"/>
      <c r="C28" s="482"/>
      <c r="D28" s="57"/>
      <c r="E28" s="62"/>
      <c r="F28" s="62"/>
      <c r="G28" s="62"/>
      <c r="H28" s="62"/>
      <c r="I28" s="62">
        <f>C27</f>
        <v>5522.7933287370342</v>
      </c>
      <c r="J28" s="62"/>
      <c r="K28" s="57"/>
    </row>
    <row r="29" spans="1:11" ht="14.25" customHeight="1" thickTop="1" thickBot="1" x14ac:dyDescent="0.25">
      <c r="A29" s="477">
        <v>9</v>
      </c>
      <c r="B29" s="479" t="s">
        <v>347</v>
      </c>
      <c r="C29" s="481">
        <f>'Planilha Orçamentaria'!H67</f>
        <v>53095.855938945315</v>
      </c>
      <c r="D29" s="61"/>
      <c r="E29" s="61"/>
      <c r="F29" s="61"/>
      <c r="G29" s="61"/>
      <c r="H29" s="61">
        <v>0.1</v>
      </c>
      <c r="I29" s="61">
        <v>0.6</v>
      </c>
      <c r="J29" s="61">
        <v>0.3</v>
      </c>
      <c r="K29" s="61"/>
    </row>
    <row r="30" spans="1:11" ht="14.25" customHeight="1" thickTop="1" thickBot="1" x14ac:dyDescent="0.25">
      <c r="A30" s="478"/>
      <c r="B30" s="480"/>
      <c r="C30" s="482"/>
      <c r="D30" s="57"/>
      <c r="E30" s="62"/>
      <c r="F30" s="62"/>
      <c r="G30" s="62"/>
      <c r="H30" s="62">
        <f>C29*0.1</f>
        <v>5309.5855938945315</v>
      </c>
      <c r="I30" s="62">
        <f>C29*0.6</f>
        <v>31857.513563367189</v>
      </c>
      <c r="J30" s="62">
        <f>C29*0.3</f>
        <v>15928.756781683594</v>
      </c>
      <c r="K30" s="62"/>
    </row>
    <row r="31" spans="1:11" ht="14.25" customHeight="1" thickTop="1" thickBot="1" x14ac:dyDescent="0.25">
      <c r="A31" s="477">
        <v>10</v>
      </c>
      <c r="B31" s="479" t="s">
        <v>91</v>
      </c>
      <c r="C31" s="481">
        <f>'Planilha Orçamentaria'!H77</f>
        <v>2866.6955747636648</v>
      </c>
      <c r="D31" s="61"/>
      <c r="E31" s="61"/>
      <c r="F31" s="61"/>
      <c r="G31" s="61"/>
      <c r="H31" s="61"/>
      <c r="I31" s="61"/>
      <c r="J31" s="61">
        <v>1</v>
      </c>
      <c r="K31" s="61"/>
    </row>
    <row r="32" spans="1:11" ht="14.25" customHeight="1" thickTop="1" thickBot="1" x14ac:dyDescent="0.25">
      <c r="A32" s="478"/>
      <c r="B32" s="480"/>
      <c r="C32" s="482"/>
      <c r="D32" s="57"/>
      <c r="E32" s="57"/>
      <c r="F32" s="57"/>
      <c r="G32" s="57"/>
      <c r="H32" s="57"/>
      <c r="I32" s="57"/>
      <c r="J32" s="57">
        <f>C31</f>
        <v>2866.6955747636648</v>
      </c>
      <c r="K32" s="62"/>
    </row>
    <row r="33" spans="1:11" ht="14.25" customHeight="1" thickTop="1" thickBot="1" x14ac:dyDescent="0.25">
      <c r="A33" s="477">
        <v>11</v>
      </c>
      <c r="B33" s="479" t="s">
        <v>348</v>
      </c>
      <c r="C33" s="481">
        <f>'Planilha Orçamentaria'!H80</f>
        <v>2565.6971361659998</v>
      </c>
      <c r="D33" s="61"/>
      <c r="E33" s="61"/>
      <c r="F33" s="61"/>
      <c r="G33" s="61"/>
      <c r="H33" s="61"/>
      <c r="I33" s="61">
        <v>0.4</v>
      </c>
      <c r="J33" s="61">
        <v>0.6</v>
      </c>
      <c r="K33" s="61"/>
    </row>
    <row r="34" spans="1:11" ht="14.25" customHeight="1" thickTop="1" thickBot="1" x14ac:dyDescent="0.25">
      <c r="A34" s="478"/>
      <c r="B34" s="480"/>
      <c r="C34" s="482"/>
      <c r="D34" s="57"/>
      <c r="E34" s="62"/>
      <c r="F34" s="62"/>
      <c r="G34" s="62"/>
      <c r="H34" s="62"/>
      <c r="I34" s="62">
        <f>C33*I33</f>
        <v>1026.2788544663999</v>
      </c>
      <c r="J34" s="62">
        <f>C33*J33</f>
        <v>1539.4182816995999</v>
      </c>
      <c r="K34" s="62"/>
    </row>
    <row r="35" spans="1:11" ht="14.25" customHeight="1" thickTop="1" thickBot="1" x14ac:dyDescent="0.25">
      <c r="A35" s="477">
        <v>12</v>
      </c>
      <c r="B35" s="479" t="s">
        <v>349</v>
      </c>
      <c r="C35" s="481">
        <f>'Planilha Orçamentaria'!H87</f>
        <v>54258.157828779615</v>
      </c>
      <c r="D35" s="61"/>
      <c r="E35" s="61"/>
      <c r="F35" s="61"/>
      <c r="G35" s="61"/>
      <c r="H35" s="61"/>
      <c r="I35" s="61"/>
      <c r="J35" s="61">
        <v>0.4</v>
      </c>
      <c r="K35" s="61">
        <v>0.6</v>
      </c>
    </row>
    <row r="36" spans="1:11" ht="14.25" customHeight="1" thickTop="1" thickBot="1" x14ac:dyDescent="0.25">
      <c r="A36" s="478"/>
      <c r="B36" s="480"/>
      <c r="C36" s="482"/>
      <c r="D36" s="57"/>
      <c r="E36" s="57"/>
      <c r="F36" s="57"/>
      <c r="G36" s="57"/>
      <c r="H36" s="57"/>
      <c r="I36" s="57"/>
      <c r="J36" s="57">
        <f>C35*0.4</f>
        <v>21703.263131511849</v>
      </c>
      <c r="K36" s="62">
        <f>C35*0.6</f>
        <v>32554.894697267766</v>
      </c>
    </row>
    <row r="37" spans="1:11" ht="14.25" customHeight="1" thickTop="1" thickBot="1" x14ac:dyDescent="0.25">
      <c r="A37" s="477">
        <v>13</v>
      </c>
      <c r="B37" s="479" t="s">
        <v>350</v>
      </c>
      <c r="C37" s="481">
        <f>'Planilha Orçamentaria'!H93</f>
        <v>2848.3502028334806</v>
      </c>
      <c r="D37" s="61"/>
      <c r="E37" s="61"/>
      <c r="F37" s="61"/>
      <c r="G37" s="61"/>
      <c r="H37" s="61"/>
      <c r="I37" s="61">
        <v>0.2</v>
      </c>
      <c r="J37" s="61">
        <v>0.2</v>
      </c>
      <c r="K37" s="61">
        <v>0.6</v>
      </c>
    </row>
    <row r="38" spans="1:11" ht="14.25" customHeight="1" thickTop="1" thickBot="1" x14ac:dyDescent="0.25">
      <c r="A38" s="478"/>
      <c r="B38" s="480"/>
      <c r="C38" s="482"/>
      <c r="D38" s="57"/>
      <c r="E38" s="62"/>
      <c r="F38" s="62"/>
      <c r="G38" s="62"/>
      <c r="H38" s="62"/>
      <c r="I38" s="62">
        <f>C37*I37</f>
        <v>569.67004056669612</v>
      </c>
      <c r="J38" s="62">
        <f>C37*0.2</f>
        <v>569.67004056669612</v>
      </c>
      <c r="K38" s="62">
        <f>C37*K37</f>
        <v>1709.0101217000883</v>
      </c>
    </row>
    <row r="39" spans="1:11" ht="14.25" customHeight="1" thickTop="1" thickBot="1" x14ac:dyDescent="0.25">
      <c r="A39" s="477">
        <v>14</v>
      </c>
      <c r="B39" s="479" t="s">
        <v>351</v>
      </c>
      <c r="C39" s="481">
        <f>'Planilha Orçamentaria'!H96</f>
        <v>91780.454723544302</v>
      </c>
      <c r="D39" s="61"/>
      <c r="E39" s="61"/>
      <c r="F39" s="61"/>
      <c r="G39" s="61"/>
      <c r="H39" s="61"/>
      <c r="I39" s="61">
        <v>0.5</v>
      </c>
      <c r="J39" s="61">
        <v>0.5</v>
      </c>
      <c r="K39" s="61"/>
    </row>
    <row r="40" spans="1:11" ht="14.25" customHeight="1" thickTop="1" thickBot="1" x14ac:dyDescent="0.25">
      <c r="A40" s="478"/>
      <c r="B40" s="480"/>
      <c r="C40" s="482"/>
      <c r="D40" s="57"/>
      <c r="E40" s="57"/>
      <c r="F40" s="57"/>
      <c r="G40" s="57"/>
      <c r="H40" s="57"/>
      <c r="I40" s="57">
        <f>C39*0.5</f>
        <v>45890.227361772151</v>
      </c>
      <c r="J40" s="57">
        <f>C39*0.5</f>
        <v>45890.227361772151</v>
      </c>
      <c r="K40" s="62"/>
    </row>
    <row r="41" spans="1:11" ht="14.25" customHeight="1" thickTop="1" thickBot="1" x14ac:dyDescent="0.25">
      <c r="A41" s="477">
        <v>15</v>
      </c>
      <c r="B41" s="479" t="s">
        <v>352</v>
      </c>
      <c r="C41" s="481">
        <f>'Planilha Orçamentaria'!H103</f>
        <v>15835.141785039359</v>
      </c>
      <c r="D41" s="61"/>
      <c r="E41" s="61"/>
      <c r="F41" s="61"/>
      <c r="G41" s="61"/>
      <c r="H41" s="61"/>
      <c r="I41" s="61">
        <v>0.4</v>
      </c>
      <c r="J41" s="61">
        <v>0.4</v>
      </c>
      <c r="K41" s="61">
        <v>0.2</v>
      </c>
    </row>
    <row r="42" spans="1:11" ht="14.25" customHeight="1" thickTop="1" thickBot="1" x14ac:dyDescent="0.25">
      <c r="A42" s="478"/>
      <c r="B42" s="480"/>
      <c r="C42" s="482"/>
      <c r="D42" s="57"/>
      <c r="E42" s="57"/>
      <c r="F42" s="57"/>
      <c r="G42" s="57"/>
      <c r="H42" s="57"/>
      <c r="I42" s="57">
        <f>C41*0.4</f>
        <v>6334.0567140157436</v>
      </c>
      <c r="J42" s="57">
        <f>C41*0.4</f>
        <v>6334.0567140157436</v>
      </c>
      <c r="K42" s="62">
        <f>C41*0.2</f>
        <v>3167.0283570078718</v>
      </c>
    </row>
    <row r="43" spans="1:11" ht="14.25" customHeight="1" thickTop="1" thickBot="1" x14ac:dyDescent="0.25">
      <c r="A43" s="477">
        <v>16</v>
      </c>
      <c r="B43" s="479" t="s">
        <v>353</v>
      </c>
      <c r="C43" s="481">
        <f>'Planilha Orçamentaria'!H107</f>
        <v>41248.728952929094</v>
      </c>
      <c r="D43" s="61"/>
      <c r="E43" s="61"/>
      <c r="F43" s="61"/>
      <c r="G43" s="61"/>
      <c r="H43" s="61"/>
      <c r="I43" s="61"/>
      <c r="J43" s="61"/>
      <c r="K43" s="61">
        <v>1</v>
      </c>
    </row>
    <row r="44" spans="1:11" ht="14.25" customHeight="1" thickTop="1" thickBot="1" x14ac:dyDescent="0.25">
      <c r="A44" s="478"/>
      <c r="B44" s="480"/>
      <c r="C44" s="482"/>
      <c r="D44" s="57"/>
      <c r="E44" s="57"/>
      <c r="F44" s="57"/>
      <c r="G44" s="57"/>
      <c r="H44" s="57"/>
      <c r="I44" s="57"/>
      <c r="J44" s="57"/>
      <c r="K44" s="62">
        <f>C43</f>
        <v>41248.728952929094</v>
      </c>
    </row>
    <row r="45" spans="1:11" ht="14.25" customHeight="1" thickTop="1" thickBot="1" x14ac:dyDescent="0.25">
      <c r="A45" s="477">
        <v>17</v>
      </c>
      <c r="B45" s="479" t="s">
        <v>354</v>
      </c>
      <c r="C45" s="481">
        <f>'Planilha Orçamentaria'!H118</f>
        <v>22172.3110028716</v>
      </c>
      <c r="D45" s="61"/>
      <c r="E45" s="61"/>
      <c r="F45" s="61"/>
      <c r="G45" s="61">
        <v>0.2</v>
      </c>
      <c r="H45" s="61">
        <v>0.4</v>
      </c>
      <c r="I45" s="61">
        <v>0.1</v>
      </c>
      <c r="J45" s="61">
        <v>0.2</v>
      </c>
      <c r="K45" s="61">
        <v>0.1</v>
      </c>
    </row>
    <row r="46" spans="1:11" ht="18.75" customHeight="1" thickTop="1" thickBot="1" x14ac:dyDescent="0.25">
      <c r="A46" s="478"/>
      <c r="B46" s="480"/>
      <c r="C46" s="482"/>
      <c r="D46" s="62"/>
      <c r="E46" s="62"/>
      <c r="F46" s="62"/>
      <c r="G46" s="62">
        <f>C45*0.2</f>
        <v>4434.4622005743204</v>
      </c>
      <c r="H46" s="62">
        <f>C45*0.4</f>
        <v>8868.9244011486408</v>
      </c>
      <c r="I46" s="62">
        <f>C45*0.1</f>
        <v>2217.2311002871602</v>
      </c>
      <c r="J46" s="62">
        <f>C45*0.2</f>
        <v>4434.4622005743204</v>
      </c>
      <c r="K46" s="62">
        <f>C45*0.1</f>
        <v>2217.2311002871602</v>
      </c>
    </row>
    <row r="47" spans="1:11" ht="18.75" customHeight="1" thickTop="1" thickBot="1" x14ac:dyDescent="0.25">
      <c r="A47" s="477">
        <v>18</v>
      </c>
      <c r="B47" s="479" t="s">
        <v>443</v>
      </c>
      <c r="C47" s="481">
        <f>'Planilha Orçamentaria'!H134</f>
        <v>4512.8508310367997</v>
      </c>
      <c r="D47" s="62"/>
      <c r="E47" s="62"/>
      <c r="F47" s="62"/>
      <c r="G47" s="62"/>
      <c r="H47" s="62"/>
      <c r="I47" s="62"/>
      <c r="J47" s="62"/>
      <c r="K47" s="64">
        <v>1</v>
      </c>
    </row>
    <row r="48" spans="1:11" ht="18.75" customHeight="1" thickTop="1" thickBot="1" x14ac:dyDescent="0.25">
      <c r="A48" s="478"/>
      <c r="B48" s="480"/>
      <c r="C48" s="482"/>
      <c r="D48" s="62"/>
      <c r="E48" s="62"/>
      <c r="F48" s="62"/>
      <c r="G48" s="62"/>
      <c r="H48" s="62"/>
      <c r="I48" s="62"/>
      <c r="J48" s="62"/>
      <c r="K48" s="62">
        <f>C47</f>
        <v>4512.8508310367997</v>
      </c>
    </row>
    <row r="49" spans="1:11" ht="14.25" customHeight="1" thickTop="1" thickBot="1" x14ac:dyDescent="0.25">
      <c r="A49" s="477">
        <v>19</v>
      </c>
      <c r="B49" s="479" t="s">
        <v>355</v>
      </c>
      <c r="C49" s="481">
        <f>'Planilha Orçamentaria'!H143</f>
        <v>22007.567710052146</v>
      </c>
      <c r="D49" s="61"/>
      <c r="E49" s="61"/>
      <c r="F49" s="61"/>
      <c r="G49" s="61">
        <v>0.5</v>
      </c>
      <c r="H49" s="61">
        <v>0.5</v>
      </c>
      <c r="I49" s="61"/>
      <c r="J49" s="61"/>
      <c r="K49" s="61"/>
    </row>
    <row r="50" spans="1:11" ht="24" customHeight="1" thickTop="1" thickBot="1" x14ac:dyDescent="0.25">
      <c r="A50" s="478"/>
      <c r="B50" s="480"/>
      <c r="C50" s="482"/>
      <c r="D50" s="57"/>
      <c r="E50" s="62"/>
      <c r="F50" s="62"/>
      <c r="G50" s="62">
        <f>C49*0.5</f>
        <v>11003.783855026073</v>
      </c>
      <c r="H50" s="62">
        <f>C49*0.5</f>
        <v>11003.783855026073</v>
      </c>
      <c r="I50" s="62"/>
      <c r="J50" s="62"/>
      <c r="K50" s="62"/>
    </row>
    <row r="51" spans="1:11" ht="14.25" customHeight="1" thickTop="1" thickBot="1" x14ac:dyDescent="0.25">
      <c r="A51" s="477">
        <v>20</v>
      </c>
      <c r="B51" s="479" t="s">
        <v>357</v>
      </c>
      <c r="C51" s="481">
        <f>'Planilha Orçamentaria'!H155</f>
        <v>2608.1504476924802</v>
      </c>
      <c r="D51" s="61"/>
      <c r="E51" s="61"/>
      <c r="F51" s="61"/>
      <c r="G51" s="61"/>
      <c r="H51" s="61"/>
      <c r="I51" s="61"/>
      <c r="J51" s="61"/>
      <c r="K51" s="61">
        <v>1</v>
      </c>
    </row>
    <row r="52" spans="1:11" ht="21.75" customHeight="1" thickTop="1" thickBot="1" x14ac:dyDescent="0.25">
      <c r="A52" s="478"/>
      <c r="B52" s="480"/>
      <c r="C52" s="482"/>
      <c r="D52" s="57"/>
      <c r="E52" s="57"/>
      <c r="F52" s="57"/>
      <c r="G52" s="57"/>
      <c r="H52" s="57"/>
      <c r="I52" s="57"/>
      <c r="J52" s="57"/>
      <c r="K52" s="62">
        <f>C51</f>
        <v>2608.1504476924802</v>
      </c>
    </row>
    <row r="53" spans="1:11" ht="14.25" customHeight="1" thickTop="1" thickBot="1" x14ac:dyDescent="0.25">
      <c r="A53" s="477">
        <v>21</v>
      </c>
      <c r="B53" s="479" t="s">
        <v>356</v>
      </c>
      <c r="C53" s="481">
        <f>'Planilha Orçamentaria'!H160</f>
        <v>15435.432842881202</v>
      </c>
      <c r="D53" s="61"/>
      <c r="E53" s="61"/>
      <c r="F53" s="61"/>
      <c r="G53" s="61"/>
      <c r="H53" s="61"/>
      <c r="I53" s="61"/>
      <c r="J53" s="61"/>
      <c r="K53" s="61">
        <v>1</v>
      </c>
    </row>
    <row r="54" spans="1:11" ht="19.5" customHeight="1" thickTop="1" thickBot="1" x14ac:dyDescent="0.25">
      <c r="A54" s="478"/>
      <c r="B54" s="480"/>
      <c r="C54" s="482"/>
      <c r="D54" s="57"/>
      <c r="E54" s="57"/>
      <c r="F54" s="57"/>
      <c r="G54" s="57"/>
      <c r="H54" s="57"/>
      <c r="I54" s="57"/>
      <c r="J54" s="57"/>
      <c r="K54" s="62">
        <f>C53</f>
        <v>15435.432842881202</v>
      </c>
    </row>
    <row r="55" spans="1:11" ht="14.25" customHeight="1" thickTop="1" thickBot="1" x14ac:dyDescent="0.25">
      <c r="A55" s="477">
        <v>22</v>
      </c>
      <c r="B55" s="479" t="s">
        <v>362</v>
      </c>
      <c r="C55" s="481">
        <f>'Planilha Orçamentaria'!H172</f>
        <v>4569.3266002469436</v>
      </c>
      <c r="D55" s="61"/>
      <c r="E55" s="58"/>
      <c r="F55" s="58"/>
      <c r="G55" s="58"/>
      <c r="H55" s="58"/>
      <c r="I55" s="58"/>
      <c r="J55" s="58"/>
      <c r="K55" s="58">
        <v>1</v>
      </c>
    </row>
    <row r="56" spans="1:11" ht="14.25" customHeight="1" thickTop="1" thickBot="1" x14ac:dyDescent="0.25">
      <c r="A56" s="478"/>
      <c r="B56" s="480"/>
      <c r="C56" s="482"/>
      <c r="D56" s="57"/>
      <c r="E56" s="65"/>
      <c r="F56" s="65"/>
      <c r="G56" s="65"/>
      <c r="H56" s="65"/>
      <c r="I56" s="65"/>
      <c r="J56" s="65"/>
      <c r="K56" s="66">
        <f>C55</f>
        <v>4569.3266002469436</v>
      </c>
    </row>
    <row r="57" spans="1:11" ht="14.25" customHeight="1" thickTop="1" thickBot="1" x14ac:dyDescent="0.25">
      <c r="A57" s="477">
        <v>23</v>
      </c>
      <c r="B57" s="479" t="s">
        <v>364</v>
      </c>
      <c r="C57" s="481">
        <f>'Planilha Orçamentaria'!H176</f>
        <v>7399.1478886527193</v>
      </c>
      <c r="D57" s="61"/>
      <c r="E57" s="61"/>
      <c r="F57" s="61"/>
      <c r="G57" s="61"/>
      <c r="H57" s="61"/>
      <c r="I57" s="61"/>
      <c r="J57" s="61"/>
      <c r="K57" s="64">
        <v>1</v>
      </c>
    </row>
    <row r="58" spans="1:11" ht="14.25" customHeight="1" thickTop="1" thickBot="1" x14ac:dyDescent="0.25">
      <c r="A58" s="478"/>
      <c r="B58" s="480"/>
      <c r="C58" s="482"/>
      <c r="D58" s="57"/>
      <c r="E58" s="65"/>
      <c r="F58" s="65"/>
      <c r="G58" s="65"/>
      <c r="H58" s="65"/>
      <c r="I58" s="65"/>
      <c r="J58" s="65"/>
      <c r="K58" s="66">
        <f>C57</f>
        <v>7399.1478886527193</v>
      </c>
    </row>
    <row r="59" spans="1:11" ht="14.25" customHeight="1" thickTop="1" thickBot="1" x14ac:dyDescent="0.25">
      <c r="A59" s="477">
        <v>24</v>
      </c>
      <c r="B59" s="479" t="s">
        <v>363</v>
      </c>
      <c r="C59" s="481">
        <f>'Planilha Orçamentaria'!H179</f>
        <v>9161.8468602880002</v>
      </c>
      <c r="D59" s="61"/>
      <c r="E59" s="61"/>
      <c r="F59" s="61"/>
      <c r="G59" s="61"/>
      <c r="H59" s="61"/>
      <c r="I59" s="61">
        <v>0.5</v>
      </c>
      <c r="J59" s="61">
        <v>0.5</v>
      </c>
      <c r="K59" s="64"/>
    </row>
    <row r="60" spans="1:11" ht="14.25" customHeight="1" thickTop="1" thickBot="1" x14ac:dyDescent="0.25">
      <c r="A60" s="478"/>
      <c r="B60" s="480"/>
      <c r="C60" s="482"/>
      <c r="D60" s="57"/>
      <c r="E60" s="65"/>
      <c r="F60" s="65"/>
      <c r="G60" s="65"/>
      <c r="H60" s="65"/>
      <c r="I60" s="65">
        <f t="shared" ref="I60" si="0">C59/2</f>
        <v>4580.9234301440001</v>
      </c>
      <c r="J60" s="65">
        <f t="shared" ref="J60" si="1">C59/2</f>
        <v>4580.9234301440001</v>
      </c>
      <c r="K60" s="66"/>
    </row>
    <row r="61" spans="1:11" ht="14.25" customHeight="1" thickTop="1" thickBot="1" x14ac:dyDescent="0.25">
      <c r="A61" s="477">
        <v>25</v>
      </c>
      <c r="B61" s="479" t="s">
        <v>98</v>
      </c>
      <c r="C61" s="481">
        <f>'Planilha Orçamentaria'!H182</f>
        <v>3780.77210835184</v>
      </c>
      <c r="D61" s="61"/>
      <c r="E61" s="61"/>
      <c r="F61" s="61"/>
      <c r="G61" s="61"/>
      <c r="H61" s="61"/>
      <c r="I61" s="61"/>
      <c r="J61" s="61"/>
      <c r="K61" s="64">
        <v>1</v>
      </c>
    </row>
    <row r="62" spans="1:11" ht="14.25" customHeight="1" thickTop="1" thickBot="1" x14ac:dyDescent="0.25">
      <c r="A62" s="478"/>
      <c r="B62" s="480"/>
      <c r="C62" s="482"/>
      <c r="D62" s="57"/>
      <c r="E62" s="65"/>
      <c r="F62" s="65"/>
      <c r="G62" s="65"/>
      <c r="H62" s="65"/>
      <c r="I62" s="65"/>
      <c r="J62" s="65"/>
      <c r="K62" s="70">
        <f>C61</f>
        <v>3780.77210835184</v>
      </c>
    </row>
    <row r="63" spans="1:11" ht="14.25" customHeight="1" thickTop="1" thickBot="1" x14ac:dyDescent="0.25">
      <c r="A63" s="477">
        <v>26</v>
      </c>
      <c r="B63" s="479" t="s">
        <v>358</v>
      </c>
      <c r="C63" s="481">
        <f>'Planilha Orçamentaria'!H186</f>
        <v>92709.256577281049</v>
      </c>
      <c r="D63" s="61"/>
      <c r="E63" s="61"/>
      <c r="F63" s="61"/>
      <c r="G63" s="61"/>
      <c r="H63" s="61"/>
      <c r="I63" s="61"/>
      <c r="J63" s="61"/>
      <c r="K63" s="64"/>
    </row>
    <row r="64" spans="1:11" ht="14.25" customHeight="1" thickTop="1" thickBot="1" x14ac:dyDescent="0.25">
      <c r="A64" s="478"/>
      <c r="B64" s="480"/>
      <c r="C64" s="482"/>
      <c r="D64" s="57"/>
      <c r="E64" s="65"/>
      <c r="F64" s="65"/>
      <c r="G64" s="65"/>
      <c r="H64" s="65"/>
      <c r="I64" s="65">
        <f t="shared" ref="I64" si="2">C63/2</f>
        <v>46354.628288640524</v>
      </c>
      <c r="J64" s="65">
        <f t="shared" ref="J64" si="3">C63/2</f>
        <v>46354.628288640524</v>
      </c>
      <c r="K64" s="66"/>
    </row>
    <row r="65" spans="1:11" ht="14.25" customHeight="1" thickTop="1" thickBot="1" x14ac:dyDescent="0.25">
      <c r="A65" s="477">
        <v>27</v>
      </c>
      <c r="B65" s="479" t="s">
        <v>359</v>
      </c>
      <c r="C65" s="481">
        <f>'Planilha Orçamentaria'!H193</f>
        <v>4434.8317200480005</v>
      </c>
      <c r="D65" s="61"/>
      <c r="E65" s="61"/>
      <c r="F65" s="61"/>
      <c r="G65" s="61"/>
      <c r="H65" s="61"/>
      <c r="I65" s="61"/>
      <c r="J65" s="61"/>
      <c r="K65" s="61">
        <v>1</v>
      </c>
    </row>
    <row r="66" spans="1:11" ht="14.25" customHeight="1" thickTop="1" thickBot="1" x14ac:dyDescent="0.25">
      <c r="A66" s="478"/>
      <c r="B66" s="480"/>
      <c r="C66" s="482"/>
      <c r="D66" s="57"/>
      <c r="E66" s="57"/>
      <c r="F66" s="57"/>
      <c r="G66" s="57"/>
      <c r="H66" s="57"/>
      <c r="I66" s="57"/>
      <c r="J66" s="57"/>
      <c r="K66" s="62">
        <f>C65</f>
        <v>4434.8317200480005</v>
      </c>
    </row>
    <row r="67" spans="1:11" ht="20.25" thickTop="1" thickBot="1" x14ac:dyDescent="0.35">
      <c r="A67" s="490" t="s">
        <v>360</v>
      </c>
      <c r="B67" s="491"/>
      <c r="C67" s="492"/>
      <c r="D67" s="67">
        <f>D66+D58+D56+D54+D52+D50+D46+D44+D42+D40+D38+D36+D34+D32+D30+D28+D26+D24+D22+D20+D18+D16+D14+D60+D62+D64</f>
        <v>32095.190145872628</v>
      </c>
      <c r="E67" s="67">
        <f t="shared" ref="E67:J67" si="4">E66+E58+E56+E54+E52+E50+E46+E44+E42+E40+E38+E36+E34+E32+E30+E28+E26+E24+E22+E20+E18+E16+E14+E60+E62+E64</f>
        <v>27499.131245594897</v>
      </c>
      <c r="F67" s="67">
        <f t="shared" si="4"/>
        <v>15942.742562342037</v>
      </c>
      <c r="G67" s="67">
        <f t="shared" si="4"/>
        <v>63981.261188376833</v>
      </c>
      <c r="H67" s="67">
        <f t="shared" si="4"/>
        <v>57479.009894053495</v>
      </c>
      <c r="I67" s="67">
        <f t="shared" si="4"/>
        <v>187415.61074064256</v>
      </c>
      <c r="J67" s="67">
        <f t="shared" si="4"/>
        <v>150202.10180537216</v>
      </c>
      <c r="K67" s="67">
        <f>K66+K58+K56+K54+K52+K50+K46+K44+K42+K40+K38+K36+K34+K32+K30+K28+K26+K24+K22+K20+K18+K16+K14+K60+K62+K64+K48</f>
        <v>123637.40566810199</v>
      </c>
    </row>
    <row r="68" spans="1:11" ht="29.25" thickTop="1" thickBot="1" x14ac:dyDescent="0.25">
      <c r="A68" s="493" t="s">
        <v>361</v>
      </c>
      <c r="B68" s="494"/>
      <c r="C68" s="494"/>
      <c r="D68" s="494"/>
      <c r="E68" s="494"/>
      <c r="F68" s="68"/>
      <c r="G68" s="68"/>
      <c r="H68" s="68"/>
      <c r="I68" s="68"/>
      <c r="J68" s="68"/>
      <c r="K68" s="69">
        <f>SUM(D67:K67)</f>
        <v>658252.4532503566</v>
      </c>
    </row>
    <row r="69" spans="1:11" ht="13.5" thickTop="1" x14ac:dyDescent="0.2"/>
  </sheetData>
  <mergeCells count="88">
    <mergeCell ref="A47:A48"/>
    <mergeCell ref="B47:B48"/>
    <mergeCell ref="C47:C48"/>
    <mergeCell ref="A67:C67"/>
    <mergeCell ref="A68:E68"/>
    <mergeCell ref="A59:A60"/>
    <mergeCell ref="B59:B60"/>
    <mergeCell ref="C59:C60"/>
    <mergeCell ref="A63:A64"/>
    <mergeCell ref="B63:B64"/>
    <mergeCell ref="C63:C64"/>
    <mergeCell ref="A61:A62"/>
    <mergeCell ref="B61:B62"/>
    <mergeCell ref="A57:A58"/>
    <mergeCell ref="B57:B58"/>
    <mergeCell ref="C57:C58"/>
    <mergeCell ref="A65:A66"/>
    <mergeCell ref="B65:B66"/>
    <mergeCell ref="C65:C66"/>
    <mergeCell ref="C61:C62"/>
    <mergeCell ref="A53:A54"/>
    <mergeCell ref="B53:B54"/>
    <mergeCell ref="C53:C54"/>
    <mergeCell ref="A55:A56"/>
    <mergeCell ref="B55:B56"/>
    <mergeCell ref="C55:C56"/>
    <mergeCell ref="A49:A50"/>
    <mergeCell ref="B49:B50"/>
    <mergeCell ref="C49:C50"/>
    <mergeCell ref="A51:A52"/>
    <mergeCell ref="B51:B52"/>
    <mergeCell ref="C51:C52"/>
    <mergeCell ref="A43:A44"/>
    <mergeCell ref="B43:B44"/>
    <mergeCell ref="C43:C44"/>
    <mergeCell ref="A45:A46"/>
    <mergeCell ref="B45:B46"/>
    <mergeCell ref="C45:C46"/>
    <mergeCell ref="A39:A40"/>
    <mergeCell ref="B39:B40"/>
    <mergeCell ref="C39:C40"/>
    <mergeCell ref="A41:A42"/>
    <mergeCell ref="B41:B42"/>
    <mergeCell ref="C41:C42"/>
    <mergeCell ref="A35:A36"/>
    <mergeCell ref="B35:B36"/>
    <mergeCell ref="C35:C36"/>
    <mergeCell ref="A37:A38"/>
    <mergeCell ref="B37:B38"/>
    <mergeCell ref="C37:C38"/>
    <mergeCell ref="A31:A32"/>
    <mergeCell ref="B31:B32"/>
    <mergeCell ref="C31:C32"/>
    <mergeCell ref="A33:A34"/>
    <mergeCell ref="B33:B34"/>
    <mergeCell ref="C33:C34"/>
    <mergeCell ref="A27:A28"/>
    <mergeCell ref="B27:B28"/>
    <mergeCell ref="C27:C28"/>
    <mergeCell ref="A29:A30"/>
    <mergeCell ref="B29:B30"/>
    <mergeCell ref="C29:C30"/>
    <mergeCell ref="A23:A24"/>
    <mergeCell ref="B23:B24"/>
    <mergeCell ref="C23:C24"/>
    <mergeCell ref="A25:A26"/>
    <mergeCell ref="B25:B26"/>
    <mergeCell ref="C25:C26"/>
    <mergeCell ref="A19:A20"/>
    <mergeCell ref="B19:B20"/>
    <mergeCell ref="C19:C20"/>
    <mergeCell ref="A21:A22"/>
    <mergeCell ref="B21:B22"/>
    <mergeCell ref="C21:C22"/>
    <mergeCell ref="A15:A16"/>
    <mergeCell ref="B15:B16"/>
    <mergeCell ref="C15:C16"/>
    <mergeCell ref="A17:A18"/>
    <mergeCell ref="B17:B18"/>
    <mergeCell ref="C17:C18"/>
    <mergeCell ref="A13:A14"/>
    <mergeCell ref="B13:B14"/>
    <mergeCell ref="C13:C14"/>
    <mergeCell ref="A9:K10"/>
    <mergeCell ref="A11:A12"/>
    <mergeCell ref="B11:B12"/>
    <mergeCell ref="C11:C12"/>
    <mergeCell ref="D11:K11"/>
  </mergeCells>
  <pageMargins left="0.51181102362204722" right="0.51181102362204722" top="0.78740157480314965" bottom="0.78740157480314965" header="0.31496062992125984" footer="0.31496062992125984"/>
  <pageSetup paperSize="9" scale="64" orientation="landscape" r:id="rId1"/>
  <rowBreaks count="1" manualBreakCount="1">
    <brk id="48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0"/>
  <sheetViews>
    <sheetView showGridLines="0" view="pageBreakPreview" topLeftCell="A1126" zoomScaleNormal="100" zoomScaleSheetLayoutView="100" zoomScalePageLayoutView="90" workbookViewId="0">
      <selection activeCell="B1133" sqref="B1133"/>
    </sheetView>
  </sheetViews>
  <sheetFormatPr defaultRowHeight="15" x14ac:dyDescent="0.25"/>
  <cols>
    <col min="1" max="1" width="13.5" style="236" bestFit="1" customWidth="1"/>
    <col min="2" max="2" width="13.83203125" style="196" bestFit="1" customWidth="1"/>
    <col min="3" max="3" width="63.33203125" style="237" customWidth="1"/>
    <col min="4" max="4" width="7.1640625" style="251" bestFit="1" customWidth="1"/>
    <col min="5" max="5" width="10.6640625" style="240" customWidth="1"/>
    <col min="6" max="6" width="10.5" style="238" hidden="1" customWidth="1"/>
    <col min="7" max="7" width="12.33203125" style="239" customWidth="1"/>
    <col min="8" max="8" width="9.83203125" style="240" bestFit="1" customWidth="1"/>
    <col min="9" max="9" width="11.6640625" style="240" bestFit="1" customWidth="1"/>
    <col min="10" max="10" width="7.33203125" style="241" customWidth="1"/>
    <col min="11" max="11" width="8.6640625" style="338" bestFit="1" customWidth="1"/>
    <col min="12" max="12" width="12.1640625" style="339" bestFit="1" customWidth="1"/>
    <col min="13" max="13" width="12.1640625" style="242" bestFit="1" customWidth="1"/>
    <col min="14" max="14" width="14" style="242" bestFit="1" customWidth="1"/>
    <col min="15" max="15" width="14.1640625" style="242" bestFit="1" customWidth="1"/>
    <col min="16" max="259" width="9.33203125" style="242"/>
    <col min="260" max="260" width="36.1640625" style="242" customWidth="1"/>
    <col min="261" max="261" width="16.33203125" style="242" customWidth="1"/>
    <col min="262" max="262" width="9.33203125" style="242"/>
    <col min="263" max="263" width="15" style="242" bestFit="1" customWidth="1"/>
    <col min="264" max="264" width="22.33203125" style="242" customWidth="1"/>
    <col min="265" max="265" width="9.33203125" style="242"/>
    <col min="266" max="266" width="14.5" style="242" bestFit="1" customWidth="1"/>
    <col min="267" max="267" width="12.1640625" style="242" bestFit="1" customWidth="1"/>
    <col min="268" max="268" width="6.6640625" style="242" bestFit="1" customWidth="1"/>
    <col min="269" max="269" width="14.1640625" style="242" bestFit="1" customWidth="1"/>
    <col min="270" max="270" width="11.5" style="242" bestFit="1" customWidth="1"/>
    <col min="271" max="515" width="9.33203125" style="242"/>
    <col min="516" max="516" width="36.1640625" style="242" customWidth="1"/>
    <col min="517" max="517" width="16.33203125" style="242" customWidth="1"/>
    <col min="518" max="518" width="9.33203125" style="242"/>
    <col min="519" max="519" width="15" style="242" bestFit="1" customWidth="1"/>
    <col min="520" max="520" width="22.33203125" style="242" customWidth="1"/>
    <col min="521" max="521" width="9.33203125" style="242"/>
    <col min="522" max="522" width="14.5" style="242" bestFit="1" customWidth="1"/>
    <col min="523" max="523" width="12.1640625" style="242" bestFit="1" customWidth="1"/>
    <col min="524" max="524" width="6.6640625" style="242" bestFit="1" customWidth="1"/>
    <col min="525" max="525" width="14.1640625" style="242" bestFit="1" customWidth="1"/>
    <col min="526" max="526" width="11.5" style="242" bestFit="1" customWidth="1"/>
    <col min="527" max="771" width="9.33203125" style="242"/>
    <col min="772" max="772" width="36.1640625" style="242" customWidth="1"/>
    <col min="773" max="773" width="16.33203125" style="242" customWidth="1"/>
    <col min="774" max="774" width="9.33203125" style="242"/>
    <col min="775" max="775" width="15" style="242" bestFit="1" customWidth="1"/>
    <col min="776" max="776" width="22.33203125" style="242" customWidth="1"/>
    <col min="777" max="777" width="9.33203125" style="242"/>
    <col min="778" max="778" width="14.5" style="242" bestFit="1" customWidth="1"/>
    <col min="779" max="779" width="12.1640625" style="242" bestFit="1" customWidth="1"/>
    <col min="780" max="780" width="6.6640625" style="242" bestFit="1" customWidth="1"/>
    <col min="781" max="781" width="14.1640625" style="242" bestFit="1" customWidth="1"/>
    <col min="782" max="782" width="11.5" style="242" bestFit="1" customWidth="1"/>
    <col min="783" max="1027" width="9.33203125" style="242"/>
    <col min="1028" max="1028" width="36.1640625" style="242" customWidth="1"/>
    <col min="1029" max="1029" width="16.33203125" style="242" customWidth="1"/>
    <col min="1030" max="1030" width="9.33203125" style="242"/>
    <col min="1031" max="1031" width="15" style="242" bestFit="1" customWidth="1"/>
    <col min="1032" max="1032" width="22.33203125" style="242" customWidth="1"/>
    <col min="1033" max="1033" width="9.33203125" style="242"/>
    <col min="1034" max="1034" width="14.5" style="242" bestFit="1" customWidth="1"/>
    <col min="1035" max="1035" width="12.1640625" style="242" bestFit="1" customWidth="1"/>
    <col min="1036" max="1036" width="6.6640625" style="242" bestFit="1" customWidth="1"/>
    <col min="1037" max="1037" width="14.1640625" style="242" bestFit="1" customWidth="1"/>
    <col min="1038" max="1038" width="11.5" style="242" bestFit="1" customWidth="1"/>
    <col min="1039" max="1283" width="9.33203125" style="242"/>
    <col min="1284" max="1284" width="36.1640625" style="242" customWidth="1"/>
    <col min="1285" max="1285" width="16.33203125" style="242" customWidth="1"/>
    <col min="1286" max="1286" width="9.33203125" style="242"/>
    <col min="1287" max="1287" width="15" style="242" bestFit="1" customWidth="1"/>
    <col min="1288" max="1288" width="22.33203125" style="242" customWidth="1"/>
    <col min="1289" max="1289" width="9.33203125" style="242"/>
    <col min="1290" max="1290" width="14.5" style="242" bestFit="1" customWidth="1"/>
    <col min="1291" max="1291" width="12.1640625" style="242" bestFit="1" customWidth="1"/>
    <col min="1292" max="1292" width="6.6640625" style="242" bestFit="1" customWidth="1"/>
    <col min="1293" max="1293" width="14.1640625" style="242" bestFit="1" customWidth="1"/>
    <col min="1294" max="1294" width="11.5" style="242" bestFit="1" customWidth="1"/>
    <col min="1295" max="1539" width="9.33203125" style="242"/>
    <col min="1540" max="1540" width="36.1640625" style="242" customWidth="1"/>
    <col min="1541" max="1541" width="16.33203125" style="242" customWidth="1"/>
    <col min="1542" max="1542" width="9.33203125" style="242"/>
    <col min="1543" max="1543" width="15" style="242" bestFit="1" customWidth="1"/>
    <col min="1544" max="1544" width="22.33203125" style="242" customWidth="1"/>
    <col min="1545" max="1545" width="9.33203125" style="242"/>
    <col min="1546" max="1546" width="14.5" style="242" bestFit="1" customWidth="1"/>
    <col min="1547" max="1547" width="12.1640625" style="242" bestFit="1" customWidth="1"/>
    <col min="1548" max="1548" width="6.6640625" style="242" bestFit="1" customWidth="1"/>
    <col min="1549" max="1549" width="14.1640625" style="242" bestFit="1" customWidth="1"/>
    <col min="1550" max="1550" width="11.5" style="242" bestFit="1" customWidth="1"/>
    <col min="1551" max="1795" width="9.33203125" style="242"/>
    <col min="1796" max="1796" width="36.1640625" style="242" customWidth="1"/>
    <col min="1797" max="1797" width="16.33203125" style="242" customWidth="1"/>
    <col min="1798" max="1798" width="9.33203125" style="242"/>
    <col min="1799" max="1799" width="15" style="242" bestFit="1" customWidth="1"/>
    <col min="1800" max="1800" width="22.33203125" style="242" customWidth="1"/>
    <col min="1801" max="1801" width="9.33203125" style="242"/>
    <col min="1802" max="1802" width="14.5" style="242" bestFit="1" customWidth="1"/>
    <col min="1803" max="1803" width="12.1640625" style="242" bestFit="1" customWidth="1"/>
    <col min="1804" max="1804" width="6.6640625" style="242" bestFit="1" customWidth="1"/>
    <col min="1805" max="1805" width="14.1640625" style="242" bestFit="1" customWidth="1"/>
    <col min="1806" max="1806" width="11.5" style="242" bestFit="1" customWidth="1"/>
    <col min="1807" max="2051" width="9.33203125" style="242"/>
    <col min="2052" max="2052" width="36.1640625" style="242" customWidth="1"/>
    <col min="2053" max="2053" width="16.33203125" style="242" customWidth="1"/>
    <col min="2054" max="2054" width="9.33203125" style="242"/>
    <col min="2055" max="2055" width="15" style="242" bestFit="1" customWidth="1"/>
    <col min="2056" max="2056" width="22.33203125" style="242" customWidth="1"/>
    <col min="2057" max="2057" width="9.33203125" style="242"/>
    <col min="2058" max="2058" width="14.5" style="242" bestFit="1" customWidth="1"/>
    <col min="2059" max="2059" width="12.1640625" style="242" bestFit="1" customWidth="1"/>
    <col min="2060" max="2060" width="6.6640625" style="242" bestFit="1" customWidth="1"/>
    <col min="2061" max="2061" width="14.1640625" style="242" bestFit="1" customWidth="1"/>
    <col min="2062" max="2062" width="11.5" style="242" bestFit="1" customWidth="1"/>
    <col min="2063" max="2307" width="9.33203125" style="242"/>
    <col min="2308" max="2308" width="36.1640625" style="242" customWidth="1"/>
    <col min="2309" max="2309" width="16.33203125" style="242" customWidth="1"/>
    <col min="2310" max="2310" width="9.33203125" style="242"/>
    <col min="2311" max="2311" width="15" style="242" bestFit="1" customWidth="1"/>
    <col min="2312" max="2312" width="22.33203125" style="242" customWidth="1"/>
    <col min="2313" max="2313" width="9.33203125" style="242"/>
    <col min="2314" max="2314" width="14.5" style="242" bestFit="1" customWidth="1"/>
    <col min="2315" max="2315" width="12.1640625" style="242" bestFit="1" customWidth="1"/>
    <col min="2316" max="2316" width="6.6640625" style="242" bestFit="1" customWidth="1"/>
    <col min="2317" max="2317" width="14.1640625" style="242" bestFit="1" customWidth="1"/>
    <col min="2318" max="2318" width="11.5" style="242" bestFit="1" customWidth="1"/>
    <col min="2319" max="2563" width="9.33203125" style="242"/>
    <col min="2564" max="2564" width="36.1640625" style="242" customWidth="1"/>
    <col min="2565" max="2565" width="16.33203125" style="242" customWidth="1"/>
    <col min="2566" max="2566" width="9.33203125" style="242"/>
    <col min="2567" max="2567" width="15" style="242" bestFit="1" customWidth="1"/>
    <col min="2568" max="2568" width="22.33203125" style="242" customWidth="1"/>
    <col min="2569" max="2569" width="9.33203125" style="242"/>
    <col min="2570" max="2570" width="14.5" style="242" bestFit="1" customWidth="1"/>
    <col min="2571" max="2571" width="12.1640625" style="242" bestFit="1" customWidth="1"/>
    <col min="2572" max="2572" width="6.6640625" style="242" bestFit="1" customWidth="1"/>
    <col min="2573" max="2573" width="14.1640625" style="242" bestFit="1" customWidth="1"/>
    <col min="2574" max="2574" width="11.5" style="242" bestFit="1" customWidth="1"/>
    <col min="2575" max="2819" width="9.33203125" style="242"/>
    <col min="2820" max="2820" width="36.1640625" style="242" customWidth="1"/>
    <col min="2821" max="2821" width="16.33203125" style="242" customWidth="1"/>
    <col min="2822" max="2822" width="9.33203125" style="242"/>
    <col min="2823" max="2823" width="15" style="242" bestFit="1" customWidth="1"/>
    <col min="2824" max="2824" width="22.33203125" style="242" customWidth="1"/>
    <col min="2825" max="2825" width="9.33203125" style="242"/>
    <col min="2826" max="2826" width="14.5" style="242" bestFit="1" customWidth="1"/>
    <col min="2827" max="2827" width="12.1640625" style="242" bestFit="1" customWidth="1"/>
    <col min="2828" max="2828" width="6.6640625" style="242" bestFit="1" customWidth="1"/>
    <col min="2829" max="2829" width="14.1640625" style="242" bestFit="1" customWidth="1"/>
    <col min="2830" max="2830" width="11.5" style="242" bestFit="1" customWidth="1"/>
    <col min="2831" max="3075" width="9.33203125" style="242"/>
    <col min="3076" max="3076" width="36.1640625" style="242" customWidth="1"/>
    <col min="3077" max="3077" width="16.33203125" style="242" customWidth="1"/>
    <col min="3078" max="3078" width="9.33203125" style="242"/>
    <col min="3079" max="3079" width="15" style="242" bestFit="1" customWidth="1"/>
    <col min="3080" max="3080" width="22.33203125" style="242" customWidth="1"/>
    <col min="3081" max="3081" width="9.33203125" style="242"/>
    <col min="3082" max="3082" width="14.5" style="242" bestFit="1" customWidth="1"/>
    <col min="3083" max="3083" width="12.1640625" style="242" bestFit="1" customWidth="1"/>
    <col min="3084" max="3084" width="6.6640625" style="242" bestFit="1" customWidth="1"/>
    <col min="3085" max="3085" width="14.1640625" style="242" bestFit="1" customWidth="1"/>
    <col min="3086" max="3086" width="11.5" style="242" bestFit="1" customWidth="1"/>
    <col min="3087" max="3331" width="9.33203125" style="242"/>
    <col min="3332" max="3332" width="36.1640625" style="242" customWidth="1"/>
    <col min="3333" max="3333" width="16.33203125" style="242" customWidth="1"/>
    <col min="3334" max="3334" width="9.33203125" style="242"/>
    <col min="3335" max="3335" width="15" style="242" bestFit="1" customWidth="1"/>
    <col min="3336" max="3336" width="22.33203125" style="242" customWidth="1"/>
    <col min="3337" max="3337" width="9.33203125" style="242"/>
    <col min="3338" max="3338" width="14.5" style="242" bestFit="1" customWidth="1"/>
    <col min="3339" max="3339" width="12.1640625" style="242" bestFit="1" customWidth="1"/>
    <col min="3340" max="3340" width="6.6640625" style="242" bestFit="1" customWidth="1"/>
    <col min="3341" max="3341" width="14.1640625" style="242" bestFit="1" customWidth="1"/>
    <col min="3342" max="3342" width="11.5" style="242" bestFit="1" customWidth="1"/>
    <col min="3343" max="3587" width="9.33203125" style="242"/>
    <col min="3588" max="3588" width="36.1640625" style="242" customWidth="1"/>
    <col min="3589" max="3589" width="16.33203125" style="242" customWidth="1"/>
    <col min="3590" max="3590" width="9.33203125" style="242"/>
    <col min="3591" max="3591" width="15" style="242" bestFit="1" customWidth="1"/>
    <col min="3592" max="3592" width="22.33203125" style="242" customWidth="1"/>
    <col min="3593" max="3593" width="9.33203125" style="242"/>
    <col min="3594" max="3594" width="14.5" style="242" bestFit="1" customWidth="1"/>
    <col min="3595" max="3595" width="12.1640625" style="242" bestFit="1" customWidth="1"/>
    <col min="3596" max="3596" width="6.6640625" style="242" bestFit="1" customWidth="1"/>
    <col min="3597" max="3597" width="14.1640625" style="242" bestFit="1" customWidth="1"/>
    <col min="3598" max="3598" width="11.5" style="242" bestFit="1" customWidth="1"/>
    <col min="3599" max="3843" width="9.33203125" style="242"/>
    <col min="3844" max="3844" width="36.1640625" style="242" customWidth="1"/>
    <col min="3845" max="3845" width="16.33203125" style="242" customWidth="1"/>
    <col min="3846" max="3846" width="9.33203125" style="242"/>
    <col min="3847" max="3847" width="15" style="242" bestFit="1" customWidth="1"/>
    <col min="3848" max="3848" width="22.33203125" style="242" customWidth="1"/>
    <col min="3849" max="3849" width="9.33203125" style="242"/>
    <col min="3850" max="3850" width="14.5" style="242" bestFit="1" customWidth="1"/>
    <col min="3851" max="3851" width="12.1640625" style="242" bestFit="1" customWidth="1"/>
    <col min="3852" max="3852" width="6.6640625" style="242" bestFit="1" customWidth="1"/>
    <col min="3853" max="3853" width="14.1640625" style="242" bestFit="1" customWidth="1"/>
    <col min="3854" max="3854" width="11.5" style="242" bestFit="1" customWidth="1"/>
    <col min="3855" max="4099" width="9.33203125" style="242"/>
    <col min="4100" max="4100" width="36.1640625" style="242" customWidth="1"/>
    <col min="4101" max="4101" width="16.33203125" style="242" customWidth="1"/>
    <col min="4102" max="4102" width="9.33203125" style="242"/>
    <col min="4103" max="4103" width="15" style="242" bestFit="1" customWidth="1"/>
    <col min="4104" max="4104" width="22.33203125" style="242" customWidth="1"/>
    <col min="4105" max="4105" width="9.33203125" style="242"/>
    <col min="4106" max="4106" width="14.5" style="242" bestFit="1" customWidth="1"/>
    <col min="4107" max="4107" width="12.1640625" style="242" bestFit="1" customWidth="1"/>
    <col min="4108" max="4108" width="6.6640625" style="242" bestFit="1" customWidth="1"/>
    <col min="4109" max="4109" width="14.1640625" style="242" bestFit="1" customWidth="1"/>
    <col min="4110" max="4110" width="11.5" style="242" bestFit="1" customWidth="1"/>
    <col min="4111" max="4355" width="9.33203125" style="242"/>
    <col min="4356" max="4356" width="36.1640625" style="242" customWidth="1"/>
    <col min="4357" max="4357" width="16.33203125" style="242" customWidth="1"/>
    <col min="4358" max="4358" width="9.33203125" style="242"/>
    <col min="4359" max="4359" width="15" style="242" bestFit="1" customWidth="1"/>
    <col min="4360" max="4360" width="22.33203125" style="242" customWidth="1"/>
    <col min="4361" max="4361" width="9.33203125" style="242"/>
    <col min="4362" max="4362" width="14.5" style="242" bestFit="1" customWidth="1"/>
    <col min="4363" max="4363" width="12.1640625" style="242" bestFit="1" customWidth="1"/>
    <col min="4364" max="4364" width="6.6640625" style="242" bestFit="1" customWidth="1"/>
    <col min="4365" max="4365" width="14.1640625" style="242" bestFit="1" customWidth="1"/>
    <col min="4366" max="4366" width="11.5" style="242" bestFit="1" customWidth="1"/>
    <col min="4367" max="4611" width="9.33203125" style="242"/>
    <col min="4612" max="4612" width="36.1640625" style="242" customWidth="1"/>
    <col min="4613" max="4613" width="16.33203125" style="242" customWidth="1"/>
    <col min="4614" max="4614" width="9.33203125" style="242"/>
    <col min="4615" max="4615" width="15" style="242" bestFit="1" customWidth="1"/>
    <col min="4616" max="4616" width="22.33203125" style="242" customWidth="1"/>
    <col min="4617" max="4617" width="9.33203125" style="242"/>
    <col min="4618" max="4618" width="14.5" style="242" bestFit="1" customWidth="1"/>
    <col min="4619" max="4619" width="12.1640625" style="242" bestFit="1" customWidth="1"/>
    <col min="4620" max="4620" width="6.6640625" style="242" bestFit="1" customWidth="1"/>
    <col min="4621" max="4621" width="14.1640625" style="242" bestFit="1" customWidth="1"/>
    <col min="4622" max="4622" width="11.5" style="242" bestFit="1" customWidth="1"/>
    <col min="4623" max="4867" width="9.33203125" style="242"/>
    <col min="4868" max="4868" width="36.1640625" style="242" customWidth="1"/>
    <col min="4869" max="4869" width="16.33203125" style="242" customWidth="1"/>
    <col min="4870" max="4870" width="9.33203125" style="242"/>
    <col min="4871" max="4871" width="15" style="242" bestFit="1" customWidth="1"/>
    <col min="4872" max="4872" width="22.33203125" style="242" customWidth="1"/>
    <col min="4873" max="4873" width="9.33203125" style="242"/>
    <col min="4874" max="4874" width="14.5" style="242" bestFit="1" customWidth="1"/>
    <col min="4875" max="4875" width="12.1640625" style="242" bestFit="1" customWidth="1"/>
    <col min="4876" max="4876" width="6.6640625" style="242" bestFit="1" customWidth="1"/>
    <col min="4877" max="4877" width="14.1640625" style="242" bestFit="1" customWidth="1"/>
    <col min="4878" max="4878" width="11.5" style="242" bestFit="1" customWidth="1"/>
    <col min="4879" max="5123" width="9.33203125" style="242"/>
    <col min="5124" max="5124" width="36.1640625" style="242" customWidth="1"/>
    <col min="5125" max="5125" width="16.33203125" style="242" customWidth="1"/>
    <col min="5126" max="5126" width="9.33203125" style="242"/>
    <col min="5127" max="5127" width="15" style="242" bestFit="1" customWidth="1"/>
    <col min="5128" max="5128" width="22.33203125" style="242" customWidth="1"/>
    <col min="5129" max="5129" width="9.33203125" style="242"/>
    <col min="5130" max="5130" width="14.5" style="242" bestFit="1" customWidth="1"/>
    <col min="5131" max="5131" width="12.1640625" style="242" bestFit="1" customWidth="1"/>
    <col min="5132" max="5132" width="6.6640625" style="242" bestFit="1" customWidth="1"/>
    <col min="5133" max="5133" width="14.1640625" style="242" bestFit="1" customWidth="1"/>
    <col min="5134" max="5134" width="11.5" style="242" bestFit="1" customWidth="1"/>
    <col min="5135" max="5379" width="9.33203125" style="242"/>
    <col min="5380" max="5380" width="36.1640625" style="242" customWidth="1"/>
    <col min="5381" max="5381" width="16.33203125" style="242" customWidth="1"/>
    <col min="5382" max="5382" width="9.33203125" style="242"/>
    <col min="5383" max="5383" width="15" style="242" bestFit="1" customWidth="1"/>
    <col min="5384" max="5384" width="22.33203125" style="242" customWidth="1"/>
    <col min="5385" max="5385" width="9.33203125" style="242"/>
    <col min="5386" max="5386" width="14.5" style="242" bestFit="1" customWidth="1"/>
    <col min="5387" max="5387" width="12.1640625" style="242" bestFit="1" customWidth="1"/>
    <col min="5388" max="5388" width="6.6640625" style="242" bestFit="1" customWidth="1"/>
    <col min="5389" max="5389" width="14.1640625" style="242" bestFit="1" customWidth="1"/>
    <col min="5390" max="5390" width="11.5" style="242" bestFit="1" customWidth="1"/>
    <col min="5391" max="5635" width="9.33203125" style="242"/>
    <col min="5636" max="5636" width="36.1640625" style="242" customWidth="1"/>
    <col min="5637" max="5637" width="16.33203125" style="242" customWidth="1"/>
    <col min="5638" max="5638" width="9.33203125" style="242"/>
    <col min="5639" max="5639" width="15" style="242" bestFit="1" customWidth="1"/>
    <col min="5640" max="5640" width="22.33203125" style="242" customWidth="1"/>
    <col min="5641" max="5641" width="9.33203125" style="242"/>
    <col min="5642" max="5642" width="14.5" style="242" bestFit="1" customWidth="1"/>
    <col min="5643" max="5643" width="12.1640625" style="242" bestFit="1" customWidth="1"/>
    <col min="5644" max="5644" width="6.6640625" style="242" bestFit="1" customWidth="1"/>
    <col min="5645" max="5645" width="14.1640625" style="242" bestFit="1" customWidth="1"/>
    <col min="5646" max="5646" width="11.5" style="242" bestFit="1" customWidth="1"/>
    <col min="5647" max="5891" width="9.33203125" style="242"/>
    <col min="5892" max="5892" width="36.1640625" style="242" customWidth="1"/>
    <col min="5893" max="5893" width="16.33203125" style="242" customWidth="1"/>
    <col min="5894" max="5894" width="9.33203125" style="242"/>
    <col min="5895" max="5895" width="15" style="242" bestFit="1" customWidth="1"/>
    <col min="5896" max="5896" width="22.33203125" style="242" customWidth="1"/>
    <col min="5897" max="5897" width="9.33203125" style="242"/>
    <col min="5898" max="5898" width="14.5" style="242" bestFit="1" customWidth="1"/>
    <col min="5899" max="5899" width="12.1640625" style="242" bestFit="1" customWidth="1"/>
    <col min="5900" max="5900" width="6.6640625" style="242" bestFit="1" customWidth="1"/>
    <col min="5901" max="5901" width="14.1640625" style="242" bestFit="1" customWidth="1"/>
    <col min="5902" max="5902" width="11.5" style="242" bestFit="1" customWidth="1"/>
    <col min="5903" max="6147" width="9.33203125" style="242"/>
    <col min="6148" max="6148" width="36.1640625" style="242" customWidth="1"/>
    <col min="6149" max="6149" width="16.33203125" style="242" customWidth="1"/>
    <col min="6150" max="6150" width="9.33203125" style="242"/>
    <col min="6151" max="6151" width="15" style="242" bestFit="1" customWidth="1"/>
    <col min="6152" max="6152" width="22.33203125" style="242" customWidth="1"/>
    <col min="6153" max="6153" width="9.33203125" style="242"/>
    <col min="6154" max="6154" width="14.5" style="242" bestFit="1" customWidth="1"/>
    <col min="6155" max="6155" width="12.1640625" style="242" bestFit="1" customWidth="1"/>
    <col min="6156" max="6156" width="6.6640625" style="242" bestFit="1" customWidth="1"/>
    <col min="6157" max="6157" width="14.1640625" style="242" bestFit="1" customWidth="1"/>
    <col min="6158" max="6158" width="11.5" style="242" bestFit="1" customWidth="1"/>
    <col min="6159" max="6403" width="9.33203125" style="242"/>
    <col min="6404" max="6404" width="36.1640625" style="242" customWidth="1"/>
    <col min="6405" max="6405" width="16.33203125" style="242" customWidth="1"/>
    <col min="6406" max="6406" width="9.33203125" style="242"/>
    <col min="6407" max="6407" width="15" style="242" bestFit="1" customWidth="1"/>
    <col min="6408" max="6408" width="22.33203125" style="242" customWidth="1"/>
    <col min="6409" max="6409" width="9.33203125" style="242"/>
    <col min="6410" max="6410" width="14.5" style="242" bestFit="1" customWidth="1"/>
    <col min="6411" max="6411" width="12.1640625" style="242" bestFit="1" customWidth="1"/>
    <col min="6412" max="6412" width="6.6640625" style="242" bestFit="1" customWidth="1"/>
    <col min="6413" max="6413" width="14.1640625" style="242" bestFit="1" customWidth="1"/>
    <col min="6414" max="6414" width="11.5" style="242" bestFit="1" customWidth="1"/>
    <col min="6415" max="6659" width="9.33203125" style="242"/>
    <col min="6660" max="6660" width="36.1640625" style="242" customWidth="1"/>
    <col min="6661" max="6661" width="16.33203125" style="242" customWidth="1"/>
    <col min="6662" max="6662" width="9.33203125" style="242"/>
    <col min="6663" max="6663" width="15" style="242" bestFit="1" customWidth="1"/>
    <col min="6664" max="6664" width="22.33203125" style="242" customWidth="1"/>
    <col min="6665" max="6665" width="9.33203125" style="242"/>
    <col min="6666" max="6666" width="14.5" style="242" bestFit="1" customWidth="1"/>
    <col min="6667" max="6667" width="12.1640625" style="242" bestFit="1" customWidth="1"/>
    <col min="6668" max="6668" width="6.6640625" style="242" bestFit="1" customWidth="1"/>
    <col min="6669" max="6669" width="14.1640625" style="242" bestFit="1" customWidth="1"/>
    <col min="6670" max="6670" width="11.5" style="242" bestFit="1" customWidth="1"/>
    <col min="6671" max="6915" width="9.33203125" style="242"/>
    <col min="6916" max="6916" width="36.1640625" style="242" customWidth="1"/>
    <col min="6917" max="6917" width="16.33203125" style="242" customWidth="1"/>
    <col min="6918" max="6918" width="9.33203125" style="242"/>
    <col min="6919" max="6919" width="15" style="242" bestFit="1" customWidth="1"/>
    <col min="6920" max="6920" width="22.33203125" style="242" customWidth="1"/>
    <col min="6921" max="6921" width="9.33203125" style="242"/>
    <col min="6922" max="6922" width="14.5" style="242" bestFit="1" customWidth="1"/>
    <col min="6923" max="6923" width="12.1640625" style="242" bestFit="1" customWidth="1"/>
    <col min="6924" max="6924" width="6.6640625" style="242" bestFit="1" customWidth="1"/>
    <col min="6925" max="6925" width="14.1640625" style="242" bestFit="1" customWidth="1"/>
    <col min="6926" max="6926" width="11.5" style="242" bestFit="1" customWidth="1"/>
    <col min="6927" max="7171" width="9.33203125" style="242"/>
    <col min="7172" max="7172" width="36.1640625" style="242" customWidth="1"/>
    <col min="7173" max="7173" width="16.33203125" style="242" customWidth="1"/>
    <col min="7174" max="7174" width="9.33203125" style="242"/>
    <col min="7175" max="7175" width="15" style="242" bestFit="1" customWidth="1"/>
    <col min="7176" max="7176" width="22.33203125" style="242" customWidth="1"/>
    <col min="7177" max="7177" width="9.33203125" style="242"/>
    <col min="7178" max="7178" width="14.5" style="242" bestFit="1" customWidth="1"/>
    <col min="7179" max="7179" width="12.1640625" style="242" bestFit="1" customWidth="1"/>
    <col min="7180" max="7180" width="6.6640625" style="242" bestFit="1" customWidth="1"/>
    <col min="7181" max="7181" width="14.1640625" style="242" bestFit="1" customWidth="1"/>
    <col min="7182" max="7182" width="11.5" style="242" bestFit="1" customWidth="1"/>
    <col min="7183" max="7427" width="9.33203125" style="242"/>
    <col min="7428" max="7428" width="36.1640625" style="242" customWidth="1"/>
    <col min="7429" max="7429" width="16.33203125" style="242" customWidth="1"/>
    <col min="7430" max="7430" width="9.33203125" style="242"/>
    <col min="7431" max="7431" width="15" style="242" bestFit="1" customWidth="1"/>
    <col min="7432" max="7432" width="22.33203125" style="242" customWidth="1"/>
    <col min="7433" max="7433" width="9.33203125" style="242"/>
    <col min="7434" max="7434" width="14.5" style="242" bestFit="1" customWidth="1"/>
    <col min="7435" max="7435" width="12.1640625" style="242" bestFit="1" customWidth="1"/>
    <col min="7436" max="7436" width="6.6640625" style="242" bestFit="1" customWidth="1"/>
    <col min="7437" max="7437" width="14.1640625" style="242" bestFit="1" customWidth="1"/>
    <col min="7438" max="7438" width="11.5" style="242" bestFit="1" customWidth="1"/>
    <col min="7439" max="7683" width="9.33203125" style="242"/>
    <col min="7684" max="7684" width="36.1640625" style="242" customWidth="1"/>
    <col min="7685" max="7685" width="16.33203125" style="242" customWidth="1"/>
    <col min="7686" max="7686" width="9.33203125" style="242"/>
    <col min="7687" max="7687" width="15" style="242" bestFit="1" customWidth="1"/>
    <col min="7688" max="7688" width="22.33203125" style="242" customWidth="1"/>
    <col min="7689" max="7689" width="9.33203125" style="242"/>
    <col min="7690" max="7690" width="14.5" style="242" bestFit="1" customWidth="1"/>
    <col min="7691" max="7691" width="12.1640625" style="242" bestFit="1" customWidth="1"/>
    <col min="7692" max="7692" width="6.6640625" style="242" bestFit="1" customWidth="1"/>
    <col min="7693" max="7693" width="14.1640625" style="242" bestFit="1" customWidth="1"/>
    <col min="7694" max="7694" width="11.5" style="242" bestFit="1" customWidth="1"/>
    <col min="7695" max="7939" width="9.33203125" style="242"/>
    <col min="7940" max="7940" width="36.1640625" style="242" customWidth="1"/>
    <col min="7941" max="7941" width="16.33203125" style="242" customWidth="1"/>
    <col min="7942" max="7942" width="9.33203125" style="242"/>
    <col min="7943" max="7943" width="15" style="242" bestFit="1" customWidth="1"/>
    <col min="7944" max="7944" width="22.33203125" style="242" customWidth="1"/>
    <col min="7945" max="7945" width="9.33203125" style="242"/>
    <col min="7946" max="7946" width="14.5" style="242" bestFit="1" customWidth="1"/>
    <col min="7947" max="7947" width="12.1640625" style="242" bestFit="1" customWidth="1"/>
    <col min="7948" max="7948" width="6.6640625" style="242" bestFit="1" customWidth="1"/>
    <col min="7949" max="7949" width="14.1640625" style="242" bestFit="1" customWidth="1"/>
    <col min="7950" max="7950" width="11.5" style="242" bestFit="1" customWidth="1"/>
    <col min="7951" max="8195" width="9.33203125" style="242"/>
    <col min="8196" max="8196" width="36.1640625" style="242" customWidth="1"/>
    <col min="8197" max="8197" width="16.33203125" style="242" customWidth="1"/>
    <col min="8198" max="8198" width="9.33203125" style="242"/>
    <col min="8199" max="8199" width="15" style="242" bestFit="1" customWidth="1"/>
    <col min="8200" max="8200" width="22.33203125" style="242" customWidth="1"/>
    <col min="8201" max="8201" width="9.33203125" style="242"/>
    <col min="8202" max="8202" width="14.5" style="242" bestFit="1" customWidth="1"/>
    <col min="8203" max="8203" width="12.1640625" style="242" bestFit="1" customWidth="1"/>
    <col min="8204" max="8204" width="6.6640625" style="242" bestFit="1" customWidth="1"/>
    <col min="8205" max="8205" width="14.1640625" style="242" bestFit="1" customWidth="1"/>
    <col min="8206" max="8206" width="11.5" style="242" bestFit="1" customWidth="1"/>
    <col min="8207" max="8451" width="9.33203125" style="242"/>
    <col min="8452" max="8452" width="36.1640625" style="242" customWidth="1"/>
    <col min="8453" max="8453" width="16.33203125" style="242" customWidth="1"/>
    <col min="8454" max="8454" width="9.33203125" style="242"/>
    <col min="8455" max="8455" width="15" style="242" bestFit="1" customWidth="1"/>
    <col min="8456" max="8456" width="22.33203125" style="242" customWidth="1"/>
    <col min="8457" max="8457" width="9.33203125" style="242"/>
    <col min="8458" max="8458" width="14.5" style="242" bestFit="1" customWidth="1"/>
    <col min="8459" max="8459" width="12.1640625" style="242" bestFit="1" customWidth="1"/>
    <col min="8460" max="8460" width="6.6640625" style="242" bestFit="1" customWidth="1"/>
    <col min="8461" max="8461" width="14.1640625" style="242" bestFit="1" customWidth="1"/>
    <col min="8462" max="8462" width="11.5" style="242" bestFit="1" customWidth="1"/>
    <col min="8463" max="8707" width="9.33203125" style="242"/>
    <col min="8708" max="8708" width="36.1640625" style="242" customWidth="1"/>
    <col min="8709" max="8709" width="16.33203125" style="242" customWidth="1"/>
    <col min="8710" max="8710" width="9.33203125" style="242"/>
    <col min="8711" max="8711" width="15" style="242" bestFit="1" customWidth="1"/>
    <col min="8712" max="8712" width="22.33203125" style="242" customWidth="1"/>
    <col min="8713" max="8713" width="9.33203125" style="242"/>
    <col min="8714" max="8714" width="14.5" style="242" bestFit="1" customWidth="1"/>
    <col min="8715" max="8715" width="12.1640625" style="242" bestFit="1" customWidth="1"/>
    <col min="8716" max="8716" width="6.6640625" style="242" bestFit="1" customWidth="1"/>
    <col min="8717" max="8717" width="14.1640625" style="242" bestFit="1" customWidth="1"/>
    <col min="8718" max="8718" width="11.5" style="242" bestFit="1" customWidth="1"/>
    <col min="8719" max="8963" width="9.33203125" style="242"/>
    <col min="8964" max="8964" width="36.1640625" style="242" customWidth="1"/>
    <col min="8965" max="8965" width="16.33203125" style="242" customWidth="1"/>
    <col min="8966" max="8966" width="9.33203125" style="242"/>
    <col min="8967" max="8967" width="15" style="242" bestFit="1" customWidth="1"/>
    <col min="8968" max="8968" width="22.33203125" style="242" customWidth="1"/>
    <col min="8969" max="8969" width="9.33203125" style="242"/>
    <col min="8970" max="8970" width="14.5" style="242" bestFit="1" customWidth="1"/>
    <col min="8971" max="8971" width="12.1640625" style="242" bestFit="1" customWidth="1"/>
    <col min="8972" max="8972" width="6.6640625" style="242" bestFit="1" customWidth="1"/>
    <col min="8973" max="8973" width="14.1640625" style="242" bestFit="1" customWidth="1"/>
    <col min="8974" max="8974" width="11.5" style="242" bestFit="1" customWidth="1"/>
    <col min="8975" max="9219" width="9.33203125" style="242"/>
    <col min="9220" max="9220" width="36.1640625" style="242" customWidth="1"/>
    <col min="9221" max="9221" width="16.33203125" style="242" customWidth="1"/>
    <col min="9222" max="9222" width="9.33203125" style="242"/>
    <col min="9223" max="9223" width="15" style="242" bestFit="1" customWidth="1"/>
    <col min="9224" max="9224" width="22.33203125" style="242" customWidth="1"/>
    <col min="9225" max="9225" width="9.33203125" style="242"/>
    <col min="9226" max="9226" width="14.5" style="242" bestFit="1" customWidth="1"/>
    <col min="9227" max="9227" width="12.1640625" style="242" bestFit="1" customWidth="1"/>
    <col min="9228" max="9228" width="6.6640625" style="242" bestFit="1" customWidth="1"/>
    <col min="9229" max="9229" width="14.1640625" style="242" bestFit="1" customWidth="1"/>
    <col min="9230" max="9230" width="11.5" style="242" bestFit="1" customWidth="1"/>
    <col min="9231" max="9475" width="9.33203125" style="242"/>
    <col min="9476" max="9476" width="36.1640625" style="242" customWidth="1"/>
    <col min="9477" max="9477" width="16.33203125" style="242" customWidth="1"/>
    <col min="9478" max="9478" width="9.33203125" style="242"/>
    <col min="9479" max="9479" width="15" style="242" bestFit="1" customWidth="1"/>
    <col min="9480" max="9480" width="22.33203125" style="242" customWidth="1"/>
    <col min="9481" max="9481" width="9.33203125" style="242"/>
    <col min="9482" max="9482" width="14.5" style="242" bestFit="1" customWidth="1"/>
    <col min="9483" max="9483" width="12.1640625" style="242" bestFit="1" customWidth="1"/>
    <col min="9484" max="9484" width="6.6640625" style="242" bestFit="1" customWidth="1"/>
    <col min="9485" max="9485" width="14.1640625" style="242" bestFit="1" customWidth="1"/>
    <col min="9486" max="9486" width="11.5" style="242" bestFit="1" customWidth="1"/>
    <col min="9487" max="9731" width="9.33203125" style="242"/>
    <col min="9732" max="9732" width="36.1640625" style="242" customWidth="1"/>
    <col min="9733" max="9733" width="16.33203125" style="242" customWidth="1"/>
    <col min="9734" max="9734" width="9.33203125" style="242"/>
    <col min="9735" max="9735" width="15" style="242" bestFit="1" customWidth="1"/>
    <col min="9736" max="9736" width="22.33203125" style="242" customWidth="1"/>
    <col min="9737" max="9737" width="9.33203125" style="242"/>
    <col min="9738" max="9738" width="14.5" style="242" bestFit="1" customWidth="1"/>
    <col min="9739" max="9739" width="12.1640625" style="242" bestFit="1" customWidth="1"/>
    <col min="9740" max="9740" width="6.6640625" style="242" bestFit="1" customWidth="1"/>
    <col min="9741" max="9741" width="14.1640625" style="242" bestFit="1" customWidth="1"/>
    <col min="9742" max="9742" width="11.5" style="242" bestFit="1" customWidth="1"/>
    <col min="9743" max="9987" width="9.33203125" style="242"/>
    <col min="9988" max="9988" width="36.1640625" style="242" customWidth="1"/>
    <col min="9989" max="9989" width="16.33203125" style="242" customWidth="1"/>
    <col min="9990" max="9990" width="9.33203125" style="242"/>
    <col min="9991" max="9991" width="15" style="242" bestFit="1" customWidth="1"/>
    <col min="9992" max="9992" width="22.33203125" style="242" customWidth="1"/>
    <col min="9993" max="9993" width="9.33203125" style="242"/>
    <col min="9994" max="9994" width="14.5" style="242" bestFit="1" customWidth="1"/>
    <col min="9995" max="9995" width="12.1640625" style="242" bestFit="1" customWidth="1"/>
    <col min="9996" max="9996" width="6.6640625" style="242" bestFit="1" customWidth="1"/>
    <col min="9997" max="9997" width="14.1640625" style="242" bestFit="1" customWidth="1"/>
    <col min="9998" max="9998" width="11.5" style="242" bestFit="1" customWidth="1"/>
    <col min="9999" max="10243" width="9.33203125" style="242"/>
    <col min="10244" max="10244" width="36.1640625" style="242" customWidth="1"/>
    <col min="10245" max="10245" width="16.33203125" style="242" customWidth="1"/>
    <col min="10246" max="10246" width="9.33203125" style="242"/>
    <col min="10247" max="10247" width="15" style="242" bestFit="1" customWidth="1"/>
    <col min="10248" max="10248" width="22.33203125" style="242" customWidth="1"/>
    <col min="10249" max="10249" width="9.33203125" style="242"/>
    <col min="10250" max="10250" width="14.5" style="242" bestFit="1" customWidth="1"/>
    <col min="10251" max="10251" width="12.1640625" style="242" bestFit="1" customWidth="1"/>
    <col min="10252" max="10252" width="6.6640625" style="242" bestFit="1" customWidth="1"/>
    <col min="10253" max="10253" width="14.1640625" style="242" bestFit="1" customWidth="1"/>
    <col min="10254" max="10254" width="11.5" style="242" bestFit="1" customWidth="1"/>
    <col min="10255" max="10499" width="9.33203125" style="242"/>
    <col min="10500" max="10500" width="36.1640625" style="242" customWidth="1"/>
    <col min="10501" max="10501" width="16.33203125" style="242" customWidth="1"/>
    <col min="10502" max="10502" width="9.33203125" style="242"/>
    <col min="10503" max="10503" width="15" style="242" bestFit="1" customWidth="1"/>
    <col min="10504" max="10504" width="22.33203125" style="242" customWidth="1"/>
    <col min="10505" max="10505" width="9.33203125" style="242"/>
    <col min="10506" max="10506" width="14.5" style="242" bestFit="1" customWidth="1"/>
    <col min="10507" max="10507" width="12.1640625" style="242" bestFit="1" customWidth="1"/>
    <col min="10508" max="10508" width="6.6640625" style="242" bestFit="1" customWidth="1"/>
    <col min="10509" max="10509" width="14.1640625" style="242" bestFit="1" customWidth="1"/>
    <col min="10510" max="10510" width="11.5" style="242" bestFit="1" customWidth="1"/>
    <col min="10511" max="10755" width="9.33203125" style="242"/>
    <col min="10756" max="10756" width="36.1640625" style="242" customWidth="1"/>
    <col min="10757" max="10757" width="16.33203125" style="242" customWidth="1"/>
    <col min="10758" max="10758" width="9.33203125" style="242"/>
    <col min="10759" max="10759" width="15" style="242" bestFit="1" customWidth="1"/>
    <col min="10760" max="10760" width="22.33203125" style="242" customWidth="1"/>
    <col min="10761" max="10761" width="9.33203125" style="242"/>
    <col min="10762" max="10762" width="14.5" style="242" bestFit="1" customWidth="1"/>
    <col min="10763" max="10763" width="12.1640625" style="242" bestFit="1" customWidth="1"/>
    <col min="10764" max="10764" width="6.6640625" style="242" bestFit="1" customWidth="1"/>
    <col min="10765" max="10765" width="14.1640625" style="242" bestFit="1" customWidth="1"/>
    <col min="10766" max="10766" width="11.5" style="242" bestFit="1" customWidth="1"/>
    <col min="10767" max="11011" width="9.33203125" style="242"/>
    <col min="11012" max="11012" width="36.1640625" style="242" customWidth="1"/>
    <col min="11013" max="11013" width="16.33203125" style="242" customWidth="1"/>
    <col min="11014" max="11014" width="9.33203125" style="242"/>
    <col min="11015" max="11015" width="15" style="242" bestFit="1" customWidth="1"/>
    <col min="11016" max="11016" width="22.33203125" style="242" customWidth="1"/>
    <col min="11017" max="11017" width="9.33203125" style="242"/>
    <col min="11018" max="11018" width="14.5" style="242" bestFit="1" customWidth="1"/>
    <col min="11019" max="11019" width="12.1640625" style="242" bestFit="1" customWidth="1"/>
    <col min="11020" max="11020" width="6.6640625" style="242" bestFit="1" customWidth="1"/>
    <col min="11021" max="11021" width="14.1640625" style="242" bestFit="1" customWidth="1"/>
    <col min="11022" max="11022" width="11.5" style="242" bestFit="1" customWidth="1"/>
    <col min="11023" max="11267" width="9.33203125" style="242"/>
    <col min="11268" max="11268" width="36.1640625" style="242" customWidth="1"/>
    <col min="11269" max="11269" width="16.33203125" style="242" customWidth="1"/>
    <col min="11270" max="11270" width="9.33203125" style="242"/>
    <col min="11271" max="11271" width="15" style="242" bestFit="1" customWidth="1"/>
    <col min="11272" max="11272" width="22.33203125" style="242" customWidth="1"/>
    <col min="11273" max="11273" width="9.33203125" style="242"/>
    <col min="11274" max="11274" width="14.5" style="242" bestFit="1" customWidth="1"/>
    <col min="11275" max="11275" width="12.1640625" style="242" bestFit="1" customWidth="1"/>
    <col min="11276" max="11276" width="6.6640625" style="242" bestFit="1" customWidth="1"/>
    <col min="11277" max="11277" width="14.1640625" style="242" bestFit="1" customWidth="1"/>
    <col min="11278" max="11278" width="11.5" style="242" bestFit="1" customWidth="1"/>
    <col min="11279" max="11523" width="9.33203125" style="242"/>
    <col min="11524" max="11524" width="36.1640625" style="242" customWidth="1"/>
    <col min="11525" max="11525" width="16.33203125" style="242" customWidth="1"/>
    <col min="11526" max="11526" width="9.33203125" style="242"/>
    <col min="11527" max="11527" width="15" style="242" bestFit="1" customWidth="1"/>
    <col min="11528" max="11528" width="22.33203125" style="242" customWidth="1"/>
    <col min="11529" max="11529" width="9.33203125" style="242"/>
    <col min="11530" max="11530" width="14.5" style="242" bestFit="1" customWidth="1"/>
    <col min="11531" max="11531" width="12.1640625" style="242" bestFit="1" customWidth="1"/>
    <col min="11532" max="11532" width="6.6640625" style="242" bestFit="1" customWidth="1"/>
    <col min="11533" max="11533" width="14.1640625" style="242" bestFit="1" customWidth="1"/>
    <col min="11534" max="11534" width="11.5" style="242" bestFit="1" customWidth="1"/>
    <col min="11535" max="11779" width="9.33203125" style="242"/>
    <col min="11780" max="11780" width="36.1640625" style="242" customWidth="1"/>
    <col min="11781" max="11781" width="16.33203125" style="242" customWidth="1"/>
    <col min="11782" max="11782" width="9.33203125" style="242"/>
    <col min="11783" max="11783" width="15" style="242" bestFit="1" customWidth="1"/>
    <col min="11784" max="11784" width="22.33203125" style="242" customWidth="1"/>
    <col min="11785" max="11785" width="9.33203125" style="242"/>
    <col min="11786" max="11786" width="14.5" style="242" bestFit="1" customWidth="1"/>
    <col min="11787" max="11787" width="12.1640625" style="242" bestFit="1" customWidth="1"/>
    <col min="11788" max="11788" width="6.6640625" style="242" bestFit="1" customWidth="1"/>
    <col min="11789" max="11789" width="14.1640625" style="242" bestFit="1" customWidth="1"/>
    <col min="11790" max="11790" width="11.5" style="242" bestFit="1" customWidth="1"/>
    <col min="11791" max="12035" width="9.33203125" style="242"/>
    <col min="12036" max="12036" width="36.1640625" style="242" customWidth="1"/>
    <col min="12037" max="12037" width="16.33203125" style="242" customWidth="1"/>
    <col min="12038" max="12038" width="9.33203125" style="242"/>
    <col min="12039" max="12039" width="15" style="242" bestFit="1" customWidth="1"/>
    <col min="12040" max="12040" width="22.33203125" style="242" customWidth="1"/>
    <col min="12041" max="12041" width="9.33203125" style="242"/>
    <col min="12042" max="12042" width="14.5" style="242" bestFit="1" customWidth="1"/>
    <col min="12043" max="12043" width="12.1640625" style="242" bestFit="1" customWidth="1"/>
    <col min="12044" max="12044" width="6.6640625" style="242" bestFit="1" customWidth="1"/>
    <col min="12045" max="12045" width="14.1640625" style="242" bestFit="1" customWidth="1"/>
    <col min="12046" max="12046" width="11.5" style="242" bestFit="1" customWidth="1"/>
    <col min="12047" max="12291" width="9.33203125" style="242"/>
    <col min="12292" max="12292" width="36.1640625" style="242" customWidth="1"/>
    <col min="12293" max="12293" width="16.33203125" style="242" customWidth="1"/>
    <col min="12294" max="12294" width="9.33203125" style="242"/>
    <col min="12295" max="12295" width="15" style="242" bestFit="1" customWidth="1"/>
    <col min="12296" max="12296" width="22.33203125" style="242" customWidth="1"/>
    <col min="12297" max="12297" width="9.33203125" style="242"/>
    <col min="12298" max="12298" width="14.5" style="242" bestFit="1" customWidth="1"/>
    <col min="12299" max="12299" width="12.1640625" style="242" bestFit="1" customWidth="1"/>
    <col min="12300" max="12300" width="6.6640625" style="242" bestFit="1" customWidth="1"/>
    <col min="12301" max="12301" width="14.1640625" style="242" bestFit="1" customWidth="1"/>
    <col min="12302" max="12302" width="11.5" style="242" bestFit="1" customWidth="1"/>
    <col min="12303" max="12547" width="9.33203125" style="242"/>
    <col min="12548" max="12548" width="36.1640625" style="242" customWidth="1"/>
    <col min="12549" max="12549" width="16.33203125" style="242" customWidth="1"/>
    <col min="12550" max="12550" width="9.33203125" style="242"/>
    <col min="12551" max="12551" width="15" style="242" bestFit="1" customWidth="1"/>
    <col min="12552" max="12552" width="22.33203125" style="242" customWidth="1"/>
    <col min="12553" max="12553" width="9.33203125" style="242"/>
    <col min="12554" max="12554" width="14.5" style="242" bestFit="1" customWidth="1"/>
    <col min="12555" max="12555" width="12.1640625" style="242" bestFit="1" customWidth="1"/>
    <col min="12556" max="12556" width="6.6640625" style="242" bestFit="1" customWidth="1"/>
    <col min="12557" max="12557" width="14.1640625" style="242" bestFit="1" customWidth="1"/>
    <col min="12558" max="12558" width="11.5" style="242" bestFit="1" customWidth="1"/>
    <col min="12559" max="12803" width="9.33203125" style="242"/>
    <col min="12804" max="12804" width="36.1640625" style="242" customWidth="1"/>
    <col min="12805" max="12805" width="16.33203125" style="242" customWidth="1"/>
    <col min="12806" max="12806" width="9.33203125" style="242"/>
    <col min="12807" max="12807" width="15" style="242" bestFit="1" customWidth="1"/>
    <col min="12808" max="12808" width="22.33203125" style="242" customWidth="1"/>
    <col min="12809" max="12809" width="9.33203125" style="242"/>
    <col min="12810" max="12810" width="14.5" style="242" bestFit="1" customWidth="1"/>
    <col min="12811" max="12811" width="12.1640625" style="242" bestFit="1" customWidth="1"/>
    <col min="12812" max="12812" width="6.6640625" style="242" bestFit="1" customWidth="1"/>
    <col min="12813" max="12813" width="14.1640625" style="242" bestFit="1" customWidth="1"/>
    <col min="12814" max="12814" width="11.5" style="242" bestFit="1" customWidth="1"/>
    <col min="12815" max="13059" width="9.33203125" style="242"/>
    <col min="13060" max="13060" width="36.1640625" style="242" customWidth="1"/>
    <col min="13061" max="13061" width="16.33203125" style="242" customWidth="1"/>
    <col min="13062" max="13062" width="9.33203125" style="242"/>
    <col min="13063" max="13063" width="15" style="242" bestFit="1" customWidth="1"/>
    <col min="13064" max="13064" width="22.33203125" style="242" customWidth="1"/>
    <col min="13065" max="13065" width="9.33203125" style="242"/>
    <col min="13066" max="13066" width="14.5" style="242" bestFit="1" customWidth="1"/>
    <col min="13067" max="13067" width="12.1640625" style="242" bestFit="1" customWidth="1"/>
    <col min="13068" max="13068" width="6.6640625" style="242" bestFit="1" customWidth="1"/>
    <col min="13069" max="13069" width="14.1640625" style="242" bestFit="1" customWidth="1"/>
    <col min="13070" max="13070" width="11.5" style="242" bestFit="1" customWidth="1"/>
    <col min="13071" max="13315" width="9.33203125" style="242"/>
    <col min="13316" max="13316" width="36.1640625" style="242" customWidth="1"/>
    <col min="13317" max="13317" width="16.33203125" style="242" customWidth="1"/>
    <col min="13318" max="13318" width="9.33203125" style="242"/>
    <col min="13319" max="13319" width="15" style="242" bestFit="1" customWidth="1"/>
    <col min="13320" max="13320" width="22.33203125" style="242" customWidth="1"/>
    <col min="13321" max="13321" width="9.33203125" style="242"/>
    <col min="13322" max="13322" width="14.5" style="242" bestFit="1" customWidth="1"/>
    <col min="13323" max="13323" width="12.1640625" style="242" bestFit="1" customWidth="1"/>
    <col min="13324" max="13324" width="6.6640625" style="242" bestFit="1" customWidth="1"/>
    <col min="13325" max="13325" width="14.1640625" style="242" bestFit="1" customWidth="1"/>
    <col min="13326" max="13326" width="11.5" style="242" bestFit="1" customWidth="1"/>
    <col min="13327" max="13571" width="9.33203125" style="242"/>
    <col min="13572" max="13572" width="36.1640625" style="242" customWidth="1"/>
    <col min="13573" max="13573" width="16.33203125" style="242" customWidth="1"/>
    <col min="13574" max="13574" width="9.33203125" style="242"/>
    <col min="13575" max="13575" width="15" style="242" bestFit="1" customWidth="1"/>
    <col min="13576" max="13576" width="22.33203125" style="242" customWidth="1"/>
    <col min="13577" max="13577" width="9.33203125" style="242"/>
    <col min="13578" max="13578" width="14.5" style="242" bestFit="1" customWidth="1"/>
    <col min="13579" max="13579" width="12.1640625" style="242" bestFit="1" customWidth="1"/>
    <col min="13580" max="13580" width="6.6640625" style="242" bestFit="1" customWidth="1"/>
    <col min="13581" max="13581" width="14.1640625" style="242" bestFit="1" customWidth="1"/>
    <col min="13582" max="13582" width="11.5" style="242" bestFit="1" customWidth="1"/>
    <col min="13583" max="13827" width="9.33203125" style="242"/>
    <col min="13828" max="13828" width="36.1640625" style="242" customWidth="1"/>
    <col min="13829" max="13829" width="16.33203125" style="242" customWidth="1"/>
    <col min="13830" max="13830" width="9.33203125" style="242"/>
    <col min="13831" max="13831" width="15" style="242" bestFit="1" customWidth="1"/>
    <col min="13832" max="13832" width="22.33203125" style="242" customWidth="1"/>
    <col min="13833" max="13833" width="9.33203125" style="242"/>
    <col min="13834" max="13834" width="14.5" style="242" bestFit="1" customWidth="1"/>
    <col min="13835" max="13835" width="12.1640625" style="242" bestFit="1" customWidth="1"/>
    <col min="13836" max="13836" width="6.6640625" style="242" bestFit="1" customWidth="1"/>
    <col min="13837" max="13837" width="14.1640625" style="242" bestFit="1" customWidth="1"/>
    <col min="13838" max="13838" width="11.5" style="242" bestFit="1" customWidth="1"/>
    <col min="13839" max="14083" width="9.33203125" style="242"/>
    <col min="14084" max="14084" width="36.1640625" style="242" customWidth="1"/>
    <col min="14085" max="14085" width="16.33203125" style="242" customWidth="1"/>
    <col min="14086" max="14086" width="9.33203125" style="242"/>
    <col min="14087" max="14087" width="15" style="242" bestFit="1" customWidth="1"/>
    <col min="14088" max="14088" width="22.33203125" style="242" customWidth="1"/>
    <col min="14089" max="14089" width="9.33203125" style="242"/>
    <col min="14090" max="14090" width="14.5" style="242" bestFit="1" customWidth="1"/>
    <col min="14091" max="14091" width="12.1640625" style="242" bestFit="1" customWidth="1"/>
    <col min="14092" max="14092" width="6.6640625" style="242" bestFit="1" customWidth="1"/>
    <col min="14093" max="14093" width="14.1640625" style="242" bestFit="1" customWidth="1"/>
    <col min="14094" max="14094" width="11.5" style="242" bestFit="1" customWidth="1"/>
    <col min="14095" max="14339" width="9.33203125" style="242"/>
    <col min="14340" max="14340" width="36.1640625" style="242" customWidth="1"/>
    <col min="14341" max="14341" width="16.33203125" style="242" customWidth="1"/>
    <col min="14342" max="14342" width="9.33203125" style="242"/>
    <col min="14343" max="14343" width="15" style="242" bestFit="1" customWidth="1"/>
    <col min="14344" max="14344" width="22.33203125" style="242" customWidth="1"/>
    <col min="14345" max="14345" width="9.33203125" style="242"/>
    <col min="14346" max="14346" width="14.5" style="242" bestFit="1" customWidth="1"/>
    <col min="14347" max="14347" width="12.1640625" style="242" bestFit="1" customWidth="1"/>
    <col min="14348" max="14348" width="6.6640625" style="242" bestFit="1" customWidth="1"/>
    <col min="14349" max="14349" width="14.1640625" style="242" bestFit="1" customWidth="1"/>
    <col min="14350" max="14350" width="11.5" style="242" bestFit="1" customWidth="1"/>
    <col min="14351" max="14595" width="9.33203125" style="242"/>
    <col min="14596" max="14596" width="36.1640625" style="242" customWidth="1"/>
    <col min="14597" max="14597" width="16.33203125" style="242" customWidth="1"/>
    <col min="14598" max="14598" width="9.33203125" style="242"/>
    <col min="14599" max="14599" width="15" style="242" bestFit="1" customWidth="1"/>
    <col min="14600" max="14600" width="22.33203125" style="242" customWidth="1"/>
    <col min="14601" max="14601" width="9.33203125" style="242"/>
    <col min="14602" max="14602" width="14.5" style="242" bestFit="1" customWidth="1"/>
    <col min="14603" max="14603" width="12.1640625" style="242" bestFit="1" customWidth="1"/>
    <col min="14604" max="14604" width="6.6640625" style="242" bestFit="1" customWidth="1"/>
    <col min="14605" max="14605" width="14.1640625" style="242" bestFit="1" customWidth="1"/>
    <col min="14606" max="14606" width="11.5" style="242" bestFit="1" customWidth="1"/>
    <col min="14607" max="14851" width="9.33203125" style="242"/>
    <col min="14852" max="14852" width="36.1640625" style="242" customWidth="1"/>
    <col min="14853" max="14853" width="16.33203125" style="242" customWidth="1"/>
    <col min="14854" max="14854" width="9.33203125" style="242"/>
    <col min="14855" max="14855" width="15" style="242" bestFit="1" customWidth="1"/>
    <col min="14856" max="14856" width="22.33203125" style="242" customWidth="1"/>
    <col min="14857" max="14857" width="9.33203125" style="242"/>
    <col min="14858" max="14858" width="14.5" style="242" bestFit="1" customWidth="1"/>
    <col min="14859" max="14859" width="12.1640625" style="242" bestFit="1" customWidth="1"/>
    <col min="14860" max="14860" width="6.6640625" style="242" bestFit="1" customWidth="1"/>
    <col min="14861" max="14861" width="14.1640625" style="242" bestFit="1" customWidth="1"/>
    <col min="14862" max="14862" width="11.5" style="242" bestFit="1" customWidth="1"/>
    <col min="14863" max="15107" width="9.33203125" style="242"/>
    <col min="15108" max="15108" width="36.1640625" style="242" customWidth="1"/>
    <col min="15109" max="15109" width="16.33203125" style="242" customWidth="1"/>
    <col min="15110" max="15110" width="9.33203125" style="242"/>
    <col min="15111" max="15111" width="15" style="242" bestFit="1" customWidth="1"/>
    <col min="15112" max="15112" width="22.33203125" style="242" customWidth="1"/>
    <col min="15113" max="15113" width="9.33203125" style="242"/>
    <col min="15114" max="15114" width="14.5" style="242" bestFit="1" customWidth="1"/>
    <col min="15115" max="15115" width="12.1640625" style="242" bestFit="1" customWidth="1"/>
    <col min="15116" max="15116" width="6.6640625" style="242" bestFit="1" customWidth="1"/>
    <col min="15117" max="15117" width="14.1640625" style="242" bestFit="1" customWidth="1"/>
    <col min="15118" max="15118" width="11.5" style="242" bestFit="1" customWidth="1"/>
    <col min="15119" max="15363" width="9.33203125" style="242"/>
    <col min="15364" max="15364" width="36.1640625" style="242" customWidth="1"/>
    <col min="15365" max="15365" width="16.33203125" style="242" customWidth="1"/>
    <col min="15366" max="15366" width="9.33203125" style="242"/>
    <col min="15367" max="15367" width="15" style="242" bestFit="1" customWidth="1"/>
    <col min="15368" max="15368" width="22.33203125" style="242" customWidth="1"/>
    <col min="15369" max="15369" width="9.33203125" style="242"/>
    <col min="15370" max="15370" width="14.5" style="242" bestFit="1" customWidth="1"/>
    <col min="15371" max="15371" width="12.1640625" style="242" bestFit="1" customWidth="1"/>
    <col min="15372" max="15372" width="6.6640625" style="242" bestFit="1" customWidth="1"/>
    <col min="15373" max="15373" width="14.1640625" style="242" bestFit="1" customWidth="1"/>
    <col min="15374" max="15374" width="11.5" style="242" bestFit="1" customWidth="1"/>
    <col min="15375" max="15619" width="9.33203125" style="242"/>
    <col min="15620" max="15620" width="36.1640625" style="242" customWidth="1"/>
    <col min="15621" max="15621" width="16.33203125" style="242" customWidth="1"/>
    <col min="15622" max="15622" width="9.33203125" style="242"/>
    <col min="15623" max="15623" width="15" style="242" bestFit="1" customWidth="1"/>
    <col min="15624" max="15624" width="22.33203125" style="242" customWidth="1"/>
    <col min="15625" max="15625" width="9.33203125" style="242"/>
    <col min="15626" max="15626" width="14.5" style="242" bestFit="1" customWidth="1"/>
    <col min="15627" max="15627" width="12.1640625" style="242" bestFit="1" customWidth="1"/>
    <col min="15628" max="15628" width="6.6640625" style="242" bestFit="1" customWidth="1"/>
    <col min="15629" max="15629" width="14.1640625" style="242" bestFit="1" customWidth="1"/>
    <col min="15630" max="15630" width="11.5" style="242" bestFit="1" customWidth="1"/>
    <col min="15631" max="15875" width="9.33203125" style="242"/>
    <col min="15876" max="15876" width="36.1640625" style="242" customWidth="1"/>
    <col min="15877" max="15877" width="16.33203125" style="242" customWidth="1"/>
    <col min="15878" max="15878" width="9.33203125" style="242"/>
    <col min="15879" max="15879" width="15" style="242" bestFit="1" customWidth="1"/>
    <col min="15880" max="15880" width="22.33203125" style="242" customWidth="1"/>
    <col min="15881" max="15881" width="9.33203125" style="242"/>
    <col min="15882" max="15882" width="14.5" style="242" bestFit="1" customWidth="1"/>
    <col min="15883" max="15883" width="12.1640625" style="242" bestFit="1" customWidth="1"/>
    <col min="15884" max="15884" width="6.6640625" style="242" bestFit="1" customWidth="1"/>
    <col min="15885" max="15885" width="14.1640625" style="242" bestFit="1" customWidth="1"/>
    <col min="15886" max="15886" width="11.5" style="242" bestFit="1" customWidth="1"/>
    <col min="15887" max="16131" width="9.33203125" style="242"/>
    <col min="16132" max="16132" width="36.1640625" style="242" customWidth="1"/>
    <col min="16133" max="16133" width="16.33203125" style="242" customWidth="1"/>
    <col min="16134" max="16134" width="9.33203125" style="242"/>
    <col min="16135" max="16135" width="15" style="242" bestFit="1" customWidth="1"/>
    <col min="16136" max="16136" width="22.33203125" style="242" customWidth="1"/>
    <col min="16137" max="16137" width="9.33203125" style="242"/>
    <col min="16138" max="16138" width="14.5" style="242" bestFit="1" customWidth="1"/>
    <col min="16139" max="16139" width="12.1640625" style="242" bestFit="1" customWidth="1"/>
    <col min="16140" max="16140" width="6.6640625" style="242" bestFit="1" customWidth="1"/>
    <col min="16141" max="16141" width="14.1640625" style="242" bestFit="1" customWidth="1"/>
    <col min="16142" max="16142" width="11.5" style="242" bestFit="1" customWidth="1"/>
    <col min="16143" max="16384" width="9.33203125" style="242"/>
  </cols>
  <sheetData>
    <row r="1" spans="1:14" s="194" customFormat="1" ht="15" customHeight="1" x14ac:dyDescent="0.2">
      <c r="A1" s="190"/>
      <c r="B1" s="499" t="s">
        <v>494</v>
      </c>
      <c r="C1" s="499"/>
      <c r="D1" s="499"/>
      <c r="E1" s="499"/>
      <c r="F1" s="499"/>
      <c r="G1" s="499"/>
      <c r="H1" s="499"/>
      <c r="I1" s="499"/>
      <c r="J1" s="191"/>
      <c r="K1" s="192"/>
      <c r="L1" s="193"/>
    </row>
    <row r="2" spans="1:14" s="194" customFormat="1" ht="15" customHeight="1" x14ac:dyDescent="0.2">
      <c r="A2" s="190"/>
      <c r="B2" s="499"/>
      <c r="C2" s="499"/>
      <c r="D2" s="499"/>
      <c r="E2" s="499"/>
      <c r="F2" s="499"/>
      <c r="G2" s="499"/>
      <c r="H2" s="499"/>
      <c r="I2" s="499"/>
      <c r="J2" s="191"/>
      <c r="K2" s="192"/>
      <c r="L2" s="193"/>
    </row>
    <row r="3" spans="1:14" s="194" customFormat="1" ht="15" customHeight="1" x14ac:dyDescent="0.2">
      <c r="A3" s="190"/>
      <c r="B3" s="499"/>
      <c r="C3" s="499"/>
      <c r="D3" s="499"/>
      <c r="E3" s="499"/>
      <c r="F3" s="499"/>
      <c r="G3" s="499"/>
      <c r="H3" s="499"/>
      <c r="I3" s="499"/>
      <c r="J3" s="191"/>
      <c r="K3" s="192"/>
      <c r="L3" s="193"/>
    </row>
    <row r="4" spans="1:14" s="194" customFormat="1" ht="12.75" x14ac:dyDescent="0.2">
      <c r="A4" s="190"/>
      <c r="B4" s="499"/>
      <c r="C4" s="499"/>
      <c r="D4" s="499"/>
      <c r="E4" s="499"/>
      <c r="F4" s="499"/>
      <c r="G4" s="499"/>
      <c r="H4" s="499"/>
      <c r="I4" s="499"/>
      <c r="J4" s="195"/>
      <c r="K4" s="192"/>
      <c r="L4" s="193"/>
    </row>
    <row r="5" spans="1:14" s="194" customFormat="1" ht="12.75" x14ac:dyDescent="0.2">
      <c r="A5" s="190"/>
      <c r="B5" s="196"/>
      <c r="C5" s="197" t="str">
        <f>'[1]Planilha Orçamentaria'!A8</f>
        <v>PREFEITURA MUNICIPAL DE SÃO MIGUEL DO GUAMÁ</v>
      </c>
      <c r="D5" s="198"/>
      <c r="E5" s="199"/>
      <c r="F5" s="200"/>
      <c r="G5" s="201"/>
      <c r="H5" s="199"/>
      <c r="I5" s="199"/>
      <c r="J5" s="202"/>
      <c r="K5" s="192"/>
      <c r="L5" s="193"/>
    </row>
    <row r="6" spans="1:14" s="194" customFormat="1" ht="12.75" x14ac:dyDescent="0.2">
      <c r="A6" s="190"/>
      <c r="B6" s="196"/>
      <c r="C6" s="197" t="str">
        <f>'[1]Planilha Orçamentaria'!A9</f>
        <v>OBRA: REFORMA E AMPLIAÇÃO</v>
      </c>
      <c r="D6" s="198"/>
      <c r="E6" s="199"/>
      <c r="F6" s="200"/>
      <c r="G6" s="201"/>
      <c r="H6" s="199"/>
      <c r="I6" s="199"/>
      <c r="J6" s="202"/>
      <c r="K6" s="192"/>
      <c r="L6" s="193"/>
    </row>
    <row r="7" spans="1:14" s="194" customFormat="1" ht="12.75" x14ac:dyDescent="0.2">
      <c r="A7" s="190"/>
      <c r="B7" s="196"/>
      <c r="C7" s="197" t="str">
        <f>'[1]Planilha Orçamentaria'!A10</f>
        <v>ESCOLA:  E.M.E.F. IZAURA DOMINGAS COSTA</v>
      </c>
      <c r="D7" s="198"/>
      <c r="E7" s="199"/>
      <c r="F7" s="200"/>
      <c r="G7" s="201"/>
      <c r="H7" s="199"/>
      <c r="I7" s="199"/>
      <c r="J7" s="202"/>
      <c r="K7" s="192"/>
      <c r="L7" s="193"/>
    </row>
    <row r="8" spans="1:14" s="194" customFormat="1" ht="12.75" x14ac:dyDescent="0.2">
      <c r="A8" s="190"/>
      <c r="B8" s="196"/>
      <c r="C8" s="197" t="str">
        <f>'[1]Planilha Orçamentaria'!A11</f>
        <v>LOCAL: BELA VISTA</v>
      </c>
      <c r="D8" s="198"/>
      <c r="E8" s="199"/>
      <c r="F8" s="200"/>
      <c r="G8" s="201"/>
      <c r="H8" s="199"/>
      <c r="I8" s="199"/>
      <c r="J8" s="202"/>
      <c r="K8" s="192"/>
      <c r="L8" s="193"/>
    </row>
    <row r="9" spans="1:14" s="194" customFormat="1" ht="15" customHeight="1" x14ac:dyDescent="0.2">
      <c r="A9" s="190"/>
      <c r="B9" s="196"/>
      <c r="C9" s="197" t="str">
        <f>'[1]Planilha Orçamentaria'!A12</f>
        <v>PRAZO DE EXECUÇÃO:  120 DIAS</v>
      </c>
      <c r="D9" s="203"/>
      <c r="E9" s="204"/>
      <c r="F9" s="205"/>
      <c r="G9" s="206"/>
      <c r="H9" s="207"/>
      <c r="I9" s="207"/>
      <c r="J9" s="208"/>
      <c r="K9" s="192"/>
      <c r="L9" s="193"/>
      <c r="N9" s="194">
        <v>0.125</v>
      </c>
    </row>
    <row r="10" spans="1:14" s="194" customFormat="1" ht="15" customHeight="1" x14ac:dyDescent="0.2">
      <c r="A10" s="190"/>
      <c r="B10" s="196"/>
      <c r="C10" s="197"/>
      <c r="D10" s="203"/>
      <c r="E10" s="204"/>
      <c r="F10" s="205"/>
      <c r="G10" s="206"/>
      <c r="H10" s="207"/>
      <c r="I10" s="207"/>
      <c r="J10" s="208"/>
      <c r="K10" s="192"/>
      <c r="L10" s="193"/>
    </row>
    <row r="11" spans="1:14" s="194" customFormat="1" ht="15" customHeight="1" x14ac:dyDescent="0.2">
      <c r="A11" s="190"/>
      <c r="B11" s="196"/>
      <c r="C11" s="500" t="s">
        <v>495</v>
      </c>
      <c r="D11" s="500"/>
      <c r="E11" s="500"/>
      <c r="F11" s="500"/>
      <c r="G11" s="500"/>
      <c r="H11" s="500"/>
      <c r="I11" s="500"/>
      <c r="J11" s="208"/>
      <c r="K11" s="192"/>
      <c r="L11" s="193"/>
      <c r="N11" s="209">
        <v>1</v>
      </c>
    </row>
    <row r="12" spans="1:14" s="219" customFormat="1" ht="9.75" customHeight="1" x14ac:dyDescent="0.2">
      <c r="A12" s="210"/>
      <c r="B12" s="196"/>
      <c r="C12" s="211"/>
      <c r="D12" s="212"/>
      <c r="E12" s="213"/>
      <c r="F12" s="214"/>
      <c r="G12" s="215"/>
      <c r="H12" s="213"/>
      <c r="I12" s="213"/>
      <c r="J12" s="216"/>
      <c r="K12" s="217">
        <v>0.23400000000000001</v>
      </c>
      <c r="L12" s="218">
        <f>'Enc. Soc. (Horista)'!C50</f>
        <v>148.42458427956456</v>
      </c>
    </row>
    <row r="13" spans="1:14" s="210" customFormat="1" ht="25.5" customHeight="1" x14ac:dyDescent="0.2">
      <c r="A13" s="501"/>
      <c r="B13" s="502" t="s">
        <v>327</v>
      </c>
      <c r="C13" s="503" t="s">
        <v>496</v>
      </c>
      <c r="D13" s="504" t="s">
        <v>497</v>
      </c>
      <c r="E13" s="505" t="s">
        <v>498</v>
      </c>
      <c r="F13" s="221"/>
      <c r="G13" s="506" t="s">
        <v>499</v>
      </c>
      <c r="H13" s="507" t="s">
        <v>500</v>
      </c>
      <c r="I13" s="507"/>
      <c r="J13" s="222"/>
      <c r="K13" s="222" t="s">
        <v>501</v>
      </c>
      <c r="L13" s="223" t="s">
        <v>502</v>
      </c>
    </row>
    <row r="14" spans="1:14" s="219" customFormat="1" x14ac:dyDescent="0.2">
      <c r="A14" s="501"/>
      <c r="B14" s="502"/>
      <c r="C14" s="503"/>
      <c r="D14" s="504"/>
      <c r="E14" s="505"/>
      <c r="F14" s="221"/>
      <c r="G14" s="506"/>
      <c r="H14" s="224" t="s">
        <v>503</v>
      </c>
      <c r="I14" s="224" t="s">
        <v>504</v>
      </c>
      <c r="J14" s="216"/>
      <c r="K14" s="225">
        <v>0.23400000000000001</v>
      </c>
      <c r="L14" s="226">
        <v>1.4842</v>
      </c>
    </row>
    <row r="15" spans="1:14" s="219" customFormat="1" x14ac:dyDescent="0.2">
      <c r="A15" s="227"/>
      <c r="B15" s="228" t="str">
        <f>'[1]Planilha Orçamentaria'!A18</f>
        <v>1.1</v>
      </c>
      <c r="C15" s="229" t="str">
        <f>'[1]Planilha Orçamentaria'!C18</f>
        <v>Barracão de madeira (incl. instalações)</v>
      </c>
      <c r="D15" s="230" t="s">
        <v>1</v>
      </c>
      <c r="E15" s="207"/>
      <c r="F15" s="205"/>
      <c r="G15" s="231"/>
      <c r="H15" s="207"/>
      <c r="I15" s="207"/>
      <c r="J15" s="216"/>
      <c r="K15" s="225">
        <v>0.23400000000000001</v>
      </c>
      <c r="L15" s="232">
        <f t="shared" ref="L15:L51" si="0">L14</f>
        <v>1.4842</v>
      </c>
    </row>
    <row r="16" spans="1:14" s="219" customFormat="1" ht="25.5" x14ac:dyDescent="0.2">
      <c r="A16" s="210"/>
      <c r="B16" s="196"/>
      <c r="C16" s="233" t="s">
        <v>505</v>
      </c>
      <c r="D16" s="234" t="s">
        <v>506</v>
      </c>
      <c r="E16" s="207">
        <f>F16*N11</f>
        <v>365.63400000000001</v>
      </c>
      <c r="F16" s="205">
        <v>365.63400000000001</v>
      </c>
      <c r="G16" s="231">
        <v>1.4999999999999999E-2</v>
      </c>
      <c r="H16" s="207"/>
      <c r="I16" s="207">
        <f>E16*G16</f>
        <v>5.4845100000000002</v>
      </c>
      <c r="J16" s="216"/>
      <c r="K16" s="225">
        <v>0.23400000000000001</v>
      </c>
      <c r="L16" s="232">
        <f t="shared" si="0"/>
        <v>1.4842</v>
      </c>
    </row>
    <row r="17" spans="1:12" s="219" customFormat="1" x14ac:dyDescent="0.2">
      <c r="A17" s="210"/>
      <c r="B17" s="196"/>
      <c r="C17" s="233" t="s">
        <v>507</v>
      </c>
      <c r="D17" s="234" t="s">
        <v>508</v>
      </c>
      <c r="E17" s="207">
        <f>F17*N11</f>
        <v>30.9</v>
      </c>
      <c r="F17" s="205">
        <v>30.9</v>
      </c>
      <c r="G17" s="231">
        <v>1.02</v>
      </c>
      <c r="H17" s="207"/>
      <c r="I17" s="207">
        <f>E17*G17</f>
        <v>31.518000000000001</v>
      </c>
      <c r="J17" s="216"/>
      <c r="K17" s="225">
        <v>0.23400000000000001</v>
      </c>
      <c r="L17" s="232">
        <f t="shared" si="0"/>
        <v>1.4842</v>
      </c>
    </row>
    <row r="18" spans="1:12" s="219" customFormat="1" ht="25.5" x14ac:dyDescent="0.2">
      <c r="A18" s="210"/>
      <c r="B18" s="196"/>
      <c r="C18" s="233" t="s">
        <v>509</v>
      </c>
      <c r="D18" s="234" t="s">
        <v>508</v>
      </c>
      <c r="E18" s="207">
        <f>F18*N11</f>
        <v>27.46</v>
      </c>
      <c r="F18" s="205">
        <v>27.46</v>
      </c>
      <c r="G18" s="231">
        <v>1</v>
      </c>
      <c r="H18" s="207"/>
      <c r="I18" s="207">
        <f>E18*G18</f>
        <v>27.46</v>
      </c>
      <c r="J18" s="216"/>
      <c r="K18" s="225">
        <v>0.23400000000000001</v>
      </c>
      <c r="L18" s="232">
        <f t="shared" si="0"/>
        <v>1.4842</v>
      </c>
    </row>
    <row r="19" spans="1:12" s="219" customFormat="1" x14ac:dyDescent="0.2">
      <c r="A19" s="210"/>
      <c r="B19" s="196"/>
      <c r="C19" s="233" t="s">
        <v>510</v>
      </c>
      <c r="D19" s="234" t="s">
        <v>506</v>
      </c>
      <c r="E19" s="207">
        <f>F19*N11</f>
        <v>82.16</v>
      </c>
      <c r="F19" s="205">
        <v>82.16</v>
      </c>
      <c r="G19" s="231">
        <v>1.4999999999999999E-2</v>
      </c>
      <c r="H19" s="207"/>
      <c r="I19" s="207">
        <f>E19*G19</f>
        <v>1.2323999999999999</v>
      </c>
      <c r="J19" s="216"/>
      <c r="K19" s="225">
        <v>0.23400000000000001</v>
      </c>
      <c r="L19" s="232">
        <f t="shared" si="0"/>
        <v>1.4842</v>
      </c>
    </row>
    <row r="20" spans="1:12" s="219" customFormat="1" ht="25.5" x14ac:dyDescent="0.2">
      <c r="A20" s="210"/>
      <c r="B20" s="235" t="s">
        <v>488</v>
      </c>
      <c r="C20" s="233" t="s">
        <v>511</v>
      </c>
      <c r="D20" s="234" t="s">
        <v>508</v>
      </c>
      <c r="E20" s="207">
        <f>F20*N11</f>
        <v>19.34</v>
      </c>
      <c r="F20" s="205">
        <v>19.34</v>
      </c>
      <c r="G20" s="231">
        <v>0.38600000000000001</v>
      </c>
      <c r="H20" s="207"/>
      <c r="I20" s="207">
        <f t="shared" ref="I20:I28" si="1">E20*G19</f>
        <v>0.29009999999999997</v>
      </c>
      <c r="J20" s="216"/>
      <c r="K20" s="225">
        <v>0.23400000000000001</v>
      </c>
      <c r="L20" s="232">
        <f t="shared" si="0"/>
        <v>1.4842</v>
      </c>
    </row>
    <row r="21" spans="1:12" s="219" customFormat="1" ht="38.25" x14ac:dyDescent="0.2">
      <c r="A21" s="210"/>
      <c r="B21" s="196"/>
      <c r="C21" s="233" t="s">
        <v>512</v>
      </c>
      <c r="D21" s="234" t="s">
        <v>5</v>
      </c>
      <c r="E21" s="207">
        <f>F21*N11</f>
        <v>0.14000000000000001</v>
      </c>
      <c r="F21" s="205">
        <v>0.14000000000000001</v>
      </c>
      <c r="G21" s="231">
        <v>0.214</v>
      </c>
      <c r="H21" s="207"/>
      <c r="I21" s="207">
        <f t="shared" si="1"/>
        <v>5.4040000000000005E-2</v>
      </c>
      <c r="J21" s="216"/>
      <c r="K21" s="225">
        <v>0.23400000000000001</v>
      </c>
      <c r="L21" s="232">
        <f t="shared" si="0"/>
        <v>1.4842</v>
      </c>
    </row>
    <row r="22" spans="1:12" s="219" customFormat="1" x14ac:dyDescent="0.2">
      <c r="A22" s="210"/>
      <c r="B22" s="196"/>
      <c r="C22" s="233" t="s">
        <v>513</v>
      </c>
      <c r="D22" s="234" t="s">
        <v>106</v>
      </c>
      <c r="E22" s="207">
        <f>F22*N11</f>
        <v>7.69</v>
      </c>
      <c r="F22" s="205">
        <v>7.69</v>
      </c>
      <c r="G22" s="231">
        <v>5.7000000000000002E-3</v>
      </c>
      <c r="H22" s="207"/>
      <c r="I22" s="207">
        <f t="shared" si="1"/>
        <v>1.6456600000000001</v>
      </c>
      <c r="J22" s="216"/>
      <c r="K22" s="225">
        <v>0.23400000000000001</v>
      </c>
      <c r="L22" s="232">
        <f t="shared" si="0"/>
        <v>1.4842</v>
      </c>
    </row>
    <row r="23" spans="1:12" s="219" customFormat="1" ht="25.5" x14ac:dyDescent="0.2">
      <c r="A23" s="210"/>
      <c r="B23" s="196"/>
      <c r="C23" s="233" t="s">
        <v>514</v>
      </c>
      <c r="D23" s="234" t="s">
        <v>2</v>
      </c>
      <c r="E23" s="207">
        <f>F23*N11</f>
        <v>6.07</v>
      </c>
      <c r="F23" s="205">
        <v>6.07</v>
      </c>
      <c r="G23" s="231">
        <v>0.7</v>
      </c>
      <c r="H23" s="207"/>
      <c r="I23" s="207">
        <f t="shared" si="1"/>
        <v>3.4599000000000005E-2</v>
      </c>
      <c r="J23" s="216"/>
      <c r="K23" s="225">
        <v>0.23400000000000001</v>
      </c>
      <c r="L23" s="232">
        <f t="shared" si="0"/>
        <v>1.4842</v>
      </c>
    </row>
    <row r="24" spans="1:12" s="219" customFormat="1" ht="38.25" x14ac:dyDescent="0.2">
      <c r="A24" s="210"/>
      <c r="B24" s="196"/>
      <c r="C24" s="233" t="s">
        <v>515</v>
      </c>
      <c r="D24" s="234" t="s">
        <v>2</v>
      </c>
      <c r="E24" s="207">
        <f>F24*N11</f>
        <v>3.32</v>
      </c>
      <c r="F24" s="205">
        <v>3.32</v>
      </c>
      <c r="G24" s="231">
        <v>0.9</v>
      </c>
      <c r="H24" s="207"/>
      <c r="I24" s="207">
        <f t="shared" si="1"/>
        <v>2.3239999999999998</v>
      </c>
      <c r="J24" s="216"/>
      <c r="K24" s="225">
        <v>0.23400000000000001</v>
      </c>
      <c r="L24" s="232">
        <f t="shared" si="0"/>
        <v>1.4842</v>
      </c>
    </row>
    <row r="25" spans="1:12" s="219" customFormat="1" x14ac:dyDescent="0.2">
      <c r="A25" s="210"/>
      <c r="B25" s="196"/>
      <c r="C25" s="233" t="s">
        <v>516</v>
      </c>
      <c r="D25" s="234" t="s">
        <v>517</v>
      </c>
      <c r="E25" s="207">
        <f>F25*N11</f>
        <v>7.21</v>
      </c>
      <c r="F25" s="205">
        <v>7.21</v>
      </c>
      <c r="G25" s="231">
        <v>0.1</v>
      </c>
      <c r="H25" s="207"/>
      <c r="I25" s="207">
        <f t="shared" si="1"/>
        <v>6.4889999999999999</v>
      </c>
      <c r="J25" s="216"/>
      <c r="K25" s="225">
        <v>0.23400000000000001</v>
      </c>
      <c r="L25" s="232">
        <f t="shared" si="0"/>
        <v>1.4842</v>
      </c>
    </row>
    <row r="26" spans="1:12" s="219" customFormat="1" ht="25.5" x14ac:dyDescent="0.2">
      <c r="A26" s="210"/>
      <c r="B26" s="196"/>
      <c r="C26" s="233" t="s">
        <v>518</v>
      </c>
      <c r="D26" s="234" t="s">
        <v>106</v>
      </c>
      <c r="E26" s="207">
        <f>F26*N11</f>
        <v>17.62</v>
      </c>
      <c r="F26" s="205">
        <v>17.62</v>
      </c>
      <c r="G26" s="231">
        <v>5.7999999999999996E-3</v>
      </c>
      <c r="H26" s="207"/>
      <c r="I26" s="207">
        <f t="shared" si="1"/>
        <v>1.7620000000000002</v>
      </c>
      <c r="J26" s="216"/>
      <c r="K26" s="225">
        <v>0.23400000000000001</v>
      </c>
      <c r="L26" s="232">
        <f t="shared" si="0"/>
        <v>1.4842</v>
      </c>
    </row>
    <row r="27" spans="1:12" s="219" customFormat="1" x14ac:dyDescent="0.2">
      <c r="A27" s="210"/>
      <c r="B27" s="196"/>
      <c r="C27" s="233" t="s">
        <v>519</v>
      </c>
      <c r="D27" s="234" t="s">
        <v>106</v>
      </c>
      <c r="E27" s="207">
        <f>F27*N11</f>
        <v>5.28</v>
      </c>
      <c r="F27" s="205">
        <v>5.28</v>
      </c>
      <c r="G27" s="231">
        <v>5.7999999999999996E-3</v>
      </c>
      <c r="H27" s="207"/>
      <c r="I27" s="207">
        <f t="shared" si="1"/>
        <v>3.0623999999999998E-2</v>
      </c>
      <c r="J27" s="216"/>
      <c r="K27" s="225">
        <v>0.23400000000000001</v>
      </c>
      <c r="L27" s="232">
        <f t="shared" si="0"/>
        <v>1.4842</v>
      </c>
    </row>
    <row r="28" spans="1:12" s="219" customFormat="1" ht="25.5" x14ac:dyDescent="0.2">
      <c r="A28" s="210"/>
      <c r="B28" s="196"/>
      <c r="C28" s="233" t="s">
        <v>520</v>
      </c>
      <c r="D28" s="234" t="s">
        <v>1</v>
      </c>
      <c r="E28" s="207">
        <f>F28*N11</f>
        <v>20.82</v>
      </c>
      <c r="F28" s="205">
        <v>20.82</v>
      </c>
      <c r="G28" s="231">
        <v>0.318</v>
      </c>
      <c r="H28" s="207"/>
      <c r="I28" s="207">
        <f t="shared" si="1"/>
        <v>0.12075599999999999</v>
      </c>
      <c r="J28" s="216"/>
      <c r="K28" s="225">
        <v>0.23400000000000001</v>
      </c>
      <c r="L28" s="232">
        <f t="shared" si="0"/>
        <v>1.4842</v>
      </c>
    </row>
    <row r="29" spans="1:12" s="219" customFormat="1" x14ac:dyDescent="0.2">
      <c r="A29" s="210"/>
      <c r="B29" s="196"/>
      <c r="C29" s="233" t="s">
        <v>521</v>
      </c>
      <c r="D29" s="234" t="s">
        <v>508</v>
      </c>
      <c r="E29" s="207">
        <f>F29*N11</f>
        <v>60.5</v>
      </c>
      <c r="F29" s="205">
        <v>60.5</v>
      </c>
      <c r="G29" s="231">
        <v>2.3E-2</v>
      </c>
      <c r="H29" s="207"/>
      <c r="I29" s="207">
        <f t="shared" ref="I29:I41" si="2">E29*G25</f>
        <v>6.0500000000000007</v>
      </c>
      <c r="J29" s="216"/>
      <c r="K29" s="225">
        <v>0.23400000000000001</v>
      </c>
      <c r="L29" s="232">
        <f t="shared" si="0"/>
        <v>1.4842</v>
      </c>
    </row>
    <row r="30" spans="1:12" s="219" customFormat="1" ht="25.5" x14ac:dyDescent="0.2">
      <c r="A30" s="210"/>
      <c r="B30" s="196"/>
      <c r="C30" s="233" t="s">
        <v>522</v>
      </c>
      <c r="D30" s="234" t="s">
        <v>106</v>
      </c>
      <c r="E30" s="207">
        <f>F30*N11</f>
        <v>76.38</v>
      </c>
      <c r="F30" s="205">
        <v>76.38</v>
      </c>
      <c r="G30" s="231">
        <v>1.15E-2</v>
      </c>
      <c r="H30" s="207"/>
      <c r="I30" s="207">
        <f t="shared" si="2"/>
        <v>0.44300399999999995</v>
      </c>
      <c r="J30" s="216"/>
      <c r="K30" s="225">
        <v>0.23400000000000001</v>
      </c>
      <c r="L30" s="232">
        <f t="shared" si="0"/>
        <v>1.4842</v>
      </c>
    </row>
    <row r="31" spans="1:12" s="219" customFormat="1" ht="25.5" x14ac:dyDescent="0.2">
      <c r="A31" s="210"/>
      <c r="B31" s="196"/>
      <c r="C31" s="233" t="s">
        <v>523</v>
      </c>
      <c r="D31" s="234" t="s">
        <v>2</v>
      </c>
      <c r="E31" s="207">
        <f>F31*N11</f>
        <v>4.9400000000000004</v>
      </c>
      <c r="F31" s="205">
        <v>4.9400000000000004</v>
      </c>
      <c r="G31" s="231">
        <v>0.25</v>
      </c>
      <c r="H31" s="207"/>
      <c r="I31" s="207">
        <f t="shared" si="2"/>
        <v>2.8652E-2</v>
      </c>
      <c r="J31" s="216"/>
      <c r="K31" s="225">
        <v>0.23400000000000001</v>
      </c>
      <c r="L31" s="232">
        <f t="shared" si="0"/>
        <v>1.4842</v>
      </c>
    </row>
    <row r="32" spans="1:12" s="219" customFormat="1" ht="24" customHeight="1" x14ac:dyDescent="0.2">
      <c r="A32" s="210"/>
      <c r="B32" s="196"/>
      <c r="C32" s="233" t="s">
        <v>524</v>
      </c>
      <c r="D32" s="234" t="s">
        <v>517</v>
      </c>
      <c r="E32" s="207">
        <f>F32*N11</f>
        <v>3.18</v>
      </c>
      <c r="F32" s="205">
        <v>3.18</v>
      </c>
      <c r="G32" s="231">
        <v>0.30299999999999999</v>
      </c>
      <c r="H32" s="207"/>
      <c r="I32" s="207">
        <f t="shared" si="2"/>
        <v>1.0112400000000001</v>
      </c>
      <c r="J32" s="216"/>
      <c r="K32" s="225">
        <v>0.23400000000000001</v>
      </c>
      <c r="L32" s="232">
        <f t="shared" si="0"/>
        <v>1.4842</v>
      </c>
    </row>
    <row r="33" spans="1:12" s="219" customFormat="1" ht="25.5" x14ac:dyDescent="0.2">
      <c r="A33" s="210"/>
      <c r="B33" s="196"/>
      <c r="C33" s="233" t="s">
        <v>525</v>
      </c>
      <c r="D33" s="234" t="s">
        <v>106</v>
      </c>
      <c r="E33" s="207">
        <f>F33*N11</f>
        <v>0.04</v>
      </c>
      <c r="F33" s="205">
        <v>0.04</v>
      </c>
      <c r="G33" s="231">
        <v>1.28</v>
      </c>
      <c r="H33" s="207"/>
      <c r="I33" s="207">
        <f t="shared" si="2"/>
        <v>9.2000000000000003E-4</v>
      </c>
      <c r="J33" s="216"/>
      <c r="K33" s="225">
        <v>0.23400000000000001</v>
      </c>
      <c r="L33" s="232">
        <f t="shared" si="0"/>
        <v>1.4842</v>
      </c>
    </row>
    <row r="34" spans="1:12" s="219" customFormat="1" x14ac:dyDescent="0.2">
      <c r="A34" s="210"/>
      <c r="B34" s="196"/>
      <c r="C34" s="233" t="s">
        <v>526</v>
      </c>
      <c r="D34" s="234" t="s">
        <v>106</v>
      </c>
      <c r="E34" s="207">
        <f>F34*N11</f>
        <v>3.42</v>
      </c>
      <c r="F34" s="205">
        <v>3.42</v>
      </c>
      <c r="G34" s="231">
        <v>3.4599999999999999E-2</v>
      </c>
      <c r="H34" s="207"/>
      <c r="I34" s="207">
        <f t="shared" si="2"/>
        <v>3.9329999999999997E-2</v>
      </c>
      <c r="J34" s="216"/>
      <c r="K34" s="225">
        <v>0.23400000000000001</v>
      </c>
      <c r="L34" s="232">
        <f t="shared" si="0"/>
        <v>1.4842</v>
      </c>
    </row>
    <row r="35" spans="1:12" s="219" customFormat="1" ht="19.5" customHeight="1" x14ac:dyDescent="0.2">
      <c r="A35" s="210"/>
      <c r="B35" s="196"/>
      <c r="C35" s="233" t="s">
        <v>527</v>
      </c>
      <c r="D35" s="234" t="s">
        <v>106</v>
      </c>
      <c r="E35" s="207">
        <f>F35*N11</f>
        <v>8.99</v>
      </c>
      <c r="F35" s="205">
        <v>8.99</v>
      </c>
      <c r="G35" s="231">
        <v>5.7999999999999996E-3</v>
      </c>
      <c r="H35" s="207"/>
      <c r="I35" s="207">
        <f t="shared" si="2"/>
        <v>2.2475000000000001</v>
      </c>
      <c r="J35" s="216"/>
      <c r="K35" s="225">
        <v>0.23400000000000001</v>
      </c>
      <c r="L35" s="232">
        <f t="shared" si="0"/>
        <v>1.4842</v>
      </c>
    </row>
    <row r="36" spans="1:12" s="219" customFormat="1" ht="25.5" x14ac:dyDescent="0.2">
      <c r="A36" s="210"/>
      <c r="B36" s="196"/>
      <c r="C36" s="233" t="s">
        <v>528</v>
      </c>
      <c r="D36" s="234" t="s">
        <v>2</v>
      </c>
      <c r="E36" s="207">
        <f>F36*N11</f>
        <v>2.52</v>
      </c>
      <c r="F36" s="205">
        <v>2.52</v>
      </c>
      <c r="G36" s="215">
        <v>0.53600000000000003</v>
      </c>
      <c r="H36" s="207"/>
      <c r="I36" s="207">
        <f t="shared" si="2"/>
        <v>0.76356000000000002</v>
      </c>
      <c r="J36" s="216"/>
      <c r="K36" s="225">
        <v>0.23400000000000001</v>
      </c>
      <c r="L36" s="232">
        <f t="shared" si="0"/>
        <v>1.4842</v>
      </c>
    </row>
    <row r="37" spans="1:12" s="219" customFormat="1" ht="25.5" x14ac:dyDescent="0.2">
      <c r="A37" s="210"/>
      <c r="B37" s="196"/>
      <c r="C37" s="233" t="s">
        <v>529</v>
      </c>
      <c r="D37" s="234" t="s">
        <v>106</v>
      </c>
      <c r="E37" s="207">
        <f>F37*N11</f>
        <v>3.75</v>
      </c>
      <c r="F37" s="205">
        <v>3.75</v>
      </c>
      <c r="G37" s="215">
        <v>2.3E-2</v>
      </c>
      <c r="H37" s="207"/>
      <c r="I37" s="207">
        <f t="shared" si="2"/>
        <v>4.8</v>
      </c>
      <c r="J37" s="216"/>
      <c r="K37" s="225">
        <v>0.23400000000000001</v>
      </c>
      <c r="L37" s="232">
        <f t="shared" si="0"/>
        <v>1.4842</v>
      </c>
    </row>
    <row r="38" spans="1:12" s="219" customFormat="1" ht="25.5" x14ac:dyDescent="0.2">
      <c r="A38" s="210"/>
      <c r="B38" s="196"/>
      <c r="C38" s="233" t="s">
        <v>530</v>
      </c>
      <c r="D38" s="234" t="s">
        <v>106</v>
      </c>
      <c r="E38" s="207">
        <f>F38*N11</f>
        <v>8.49</v>
      </c>
      <c r="F38" s="205">
        <v>8.49</v>
      </c>
      <c r="G38" s="215">
        <v>2.1999999999999999E-2</v>
      </c>
      <c r="H38" s="207"/>
      <c r="I38" s="207">
        <f t="shared" si="2"/>
        <v>0.29375400000000002</v>
      </c>
      <c r="J38" s="216"/>
      <c r="K38" s="225">
        <v>0.23400000000000001</v>
      </c>
      <c r="L38" s="232">
        <f t="shared" si="0"/>
        <v>1.4842</v>
      </c>
    </row>
    <row r="39" spans="1:12" s="219" customFormat="1" x14ac:dyDescent="0.2">
      <c r="A39" s="210"/>
      <c r="B39" s="196"/>
      <c r="C39" s="233" t="s">
        <v>531</v>
      </c>
      <c r="D39" s="234" t="s">
        <v>106</v>
      </c>
      <c r="E39" s="207">
        <f>F39*N11</f>
        <v>2.2599999999999998</v>
      </c>
      <c r="F39" s="205">
        <v>2.2599999999999998</v>
      </c>
      <c r="G39" s="215">
        <v>4.6100000000000002E-2</v>
      </c>
      <c r="H39" s="207"/>
      <c r="I39" s="207">
        <f t="shared" si="2"/>
        <v>1.3107999999999998E-2</v>
      </c>
      <c r="J39" s="216"/>
      <c r="K39" s="225">
        <v>0.23400000000000001</v>
      </c>
      <c r="L39" s="232">
        <f t="shared" si="0"/>
        <v>1.4842</v>
      </c>
    </row>
    <row r="40" spans="1:12" s="219" customFormat="1" x14ac:dyDescent="0.2">
      <c r="A40" s="210"/>
      <c r="B40" s="196"/>
      <c r="C40" s="233" t="s">
        <v>532</v>
      </c>
      <c r="D40" s="234" t="s">
        <v>106</v>
      </c>
      <c r="E40" s="207">
        <f>F40*N11</f>
        <v>11.73</v>
      </c>
      <c r="F40" s="205">
        <v>11.73</v>
      </c>
      <c r="G40" s="231">
        <v>4.6100000000000002E-2</v>
      </c>
      <c r="H40" s="207"/>
      <c r="I40" s="207">
        <f t="shared" si="2"/>
        <v>6.2872800000000009</v>
      </c>
      <c r="J40" s="216"/>
      <c r="K40" s="225">
        <v>0.23400000000000001</v>
      </c>
      <c r="L40" s="232">
        <f t="shared" si="0"/>
        <v>1.4842</v>
      </c>
    </row>
    <row r="41" spans="1:12" x14ac:dyDescent="0.25">
      <c r="C41" s="237" t="s">
        <v>533</v>
      </c>
      <c r="D41" s="234" t="s">
        <v>106</v>
      </c>
      <c r="E41" s="207">
        <f>F41*N11</f>
        <v>1.22</v>
      </c>
      <c r="F41" s="238">
        <v>1.22</v>
      </c>
      <c r="G41" s="239">
        <v>2.4E-2</v>
      </c>
      <c r="I41" s="207">
        <f t="shared" si="2"/>
        <v>2.8059999999999998E-2</v>
      </c>
      <c r="K41" s="225">
        <v>0.23400000000000001</v>
      </c>
      <c r="L41" s="232">
        <f t="shared" si="0"/>
        <v>1.4842</v>
      </c>
    </row>
    <row r="42" spans="1:12" s="219" customFormat="1" x14ac:dyDescent="0.2">
      <c r="A42" s="210"/>
      <c r="B42" s="196"/>
      <c r="C42" s="233" t="s">
        <v>534</v>
      </c>
      <c r="D42" s="234" t="s">
        <v>535</v>
      </c>
      <c r="E42" s="207">
        <f>5.21*N11</f>
        <v>5.21</v>
      </c>
      <c r="F42" s="205"/>
      <c r="G42" s="231">
        <v>4.4790000000000001</v>
      </c>
      <c r="H42" s="207">
        <f>E42*G42</f>
        <v>23.33559</v>
      </c>
      <c r="I42" s="213"/>
      <c r="J42" s="216"/>
      <c r="K42" s="225">
        <v>0.23400000000000001</v>
      </c>
      <c r="L42" s="232">
        <f t="shared" si="0"/>
        <v>1.4842</v>
      </c>
    </row>
    <row r="43" spans="1:12" s="219" customFormat="1" x14ac:dyDescent="0.2">
      <c r="A43" s="210"/>
      <c r="B43" s="196"/>
      <c r="C43" s="233" t="s">
        <v>536</v>
      </c>
      <c r="D43" s="234" t="s">
        <v>535</v>
      </c>
      <c r="E43" s="207">
        <f>5.21*N11</f>
        <v>5.21</v>
      </c>
      <c r="F43" s="205"/>
      <c r="G43" s="231">
        <v>2.2999999999999998</v>
      </c>
      <c r="H43" s="207">
        <f>E43*G43</f>
        <v>11.982999999999999</v>
      </c>
      <c r="I43" s="213"/>
      <c r="J43" s="216"/>
      <c r="K43" s="225">
        <v>0.23400000000000001</v>
      </c>
      <c r="L43" s="232">
        <f t="shared" si="0"/>
        <v>1.4842</v>
      </c>
    </row>
    <row r="44" spans="1:12" s="219" customFormat="1" x14ac:dyDescent="0.2">
      <c r="A44" s="210"/>
      <c r="B44" s="196"/>
      <c r="C44" s="233" t="s">
        <v>537</v>
      </c>
      <c r="D44" s="234" t="s">
        <v>535</v>
      </c>
      <c r="E44" s="207">
        <f>5.21*N11</f>
        <v>5.21</v>
      </c>
      <c r="F44" s="205"/>
      <c r="G44" s="231">
        <v>2.2999999999999998</v>
      </c>
      <c r="H44" s="207">
        <f>E44*G44</f>
        <v>11.982999999999999</v>
      </c>
      <c r="I44" s="213"/>
      <c r="J44" s="216"/>
      <c r="K44" s="225">
        <v>0.23400000000000001</v>
      </c>
      <c r="L44" s="232">
        <f t="shared" si="0"/>
        <v>1.4842</v>
      </c>
    </row>
    <row r="45" spans="1:12" s="219" customFormat="1" x14ac:dyDescent="0.2">
      <c r="A45" s="210"/>
      <c r="B45" s="196"/>
      <c r="C45" s="233" t="s">
        <v>538</v>
      </c>
      <c r="D45" s="234" t="s">
        <v>535</v>
      </c>
      <c r="E45" s="207">
        <f>4.15*N11</f>
        <v>4.1500000000000004</v>
      </c>
      <c r="F45" s="205"/>
      <c r="G45" s="231">
        <v>2.2999999999999998</v>
      </c>
      <c r="H45" s="207">
        <f>E45*G45</f>
        <v>9.5449999999999999</v>
      </c>
      <c r="I45" s="213"/>
      <c r="J45" s="216"/>
      <c r="K45" s="225">
        <v>0.23400000000000001</v>
      </c>
      <c r="L45" s="232">
        <f t="shared" si="0"/>
        <v>1.4842</v>
      </c>
    </row>
    <row r="46" spans="1:12" s="219" customFormat="1" x14ac:dyDescent="0.2">
      <c r="A46" s="210"/>
      <c r="B46" s="196"/>
      <c r="C46" s="233" t="s">
        <v>539</v>
      </c>
      <c r="D46" s="234" t="s">
        <v>535</v>
      </c>
      <c r="E46" s="207">
        <f>3.77*N11</f>
        <v>3.77</v>
      </c>
      <c r="F46" s="205"/>
      <c r="G46" s="231">
        <v>4.47</v>
      </c>
      <c r="H46" s="207">
        <f>E46*G46</f>
        <v>16.851900000000001</v>
      </c>
      <c r="I46" s="213"/>
      <c r="J46" s="216"/>
      <c r="K46" s="225">
        <v>0.23400000000000001</v>
      </c>
      <c r="L46" s="232">
        <f t="shared" si="0"/>
        <v>1.4842</v>
      </c>
    </row>
    <row r="47" spans="1:12" s="219" customFormat="1" x14ac:dyDescent="0.2">
      <c r="A47" s="210"/>
      <c r="B47" s="196"/>
      <c r="C47" s="233"/>
      <c r="D47" s="234"/>
      <c r="E47" s="207"/>
      <c r="F47" s="205"/>
      <c r="G47" s="231"/>
      <c r="H47" s="207"/>
      <c r="I47" s="207"/>
      <c r="J47" s="216"/>
      <c r="K47" s="225">
        <v>0.23400000000000001</v>
      </c>
      <c r="L47" s="232">
        <f t="shared" si="0"/>
        <v>1.4842</v>
      </c>
    </row>
    <row r="48" spans="1:12" s="219" customFormat="1" x14ac:dyDescent="0.2">
      <c r="A48" s="210"/>
      <c r="B48" s="196"/>
      <c r="C48" s="233"/>
      <c r="D48" s="234"/>
      <c r="E48" s="495" t="s">
        <v>540</v>
      </c>
      <c r="F48" s="495"/>
      <c r="G48" s="495"/>
      <c r="H48" s="244">
        <f>SUM(H16:H47)</f>
        <v>73.698489999999993</v>
      </c>
      <c r="I48" s="244">
        <f>SUM(I16:I47)</f>
        <v>100.45209700000001</v>
      </c>
      <c r="J48" s="216"/>
      <c r="K48" s="225">
        <v>0.23400000000000001</v>
      </c>
      <c r="L48" s="232">
        <f t="shared" si="0"/>
        <v>1.4842</v>
      </c>
    </row>
    <row r="49" spans="1:14" s="219" customFormat="1" x14ac:dyDescent="0.2">
      <c r="A49" s="210"/>
      <c r="B49" s="196"/>
      <c r="C49" s="233"/>
      <c r="D49" s="234"/>
      <c r="E49" s="495" t="s">
        <v>541</v>
      </c>
      <c r="F49" s="495"/>
      <c r="G49" s="495"/>
      <c r="H49" s="207">
        <f>H48*L49</f>
        <v>109.38329885799999</v>
      </c>
      <c r="I49" s="213"/>
      <c r="J49" s="216"/>
      <c r="K49" s="225">
        <v>0.23400000000000001</v>
      </c>
      <c r="L49" s="232">
        <f t="shared" si="0"/>
        <v>1.4842</v>
      </c>
    </row>
    <row r="50" spans="1:14" s="219" customFormat="1" x14ac:dyDescent="0.2">
      <c r="A50" s="210"/>
      <c r="B50" s="196"/>
      <c r="C50" s="233"/>
      <c r="D50" s="234"/>
      <c r="E50" s="495" t="s">
        <v>542</v>
      </c>
      <c r="F50" s="495"/>
      <c r="G50" s="495"/>
      <c r="H50" s="496">
        <f>(H48+I48+H49)*K50</f>
        <v>66.346929290771996</v>
      </c>
      <c r="I50" s="496"/>
      <c r="J50" s="216"/>
      <c r="K50" s="225">
        <v>0.23400000000000001</v>
      </c>
      <c r="L50" s="232">
        <f t="shared" si="0"/>
        <v>1.4842</v>
      </c>
    </row>
    <row r="51" spans="1:14" s="219" customFormat="1" x14ac:dyDescent="0.2">
      <c r="A51" s="210"/>
      <c r="B51" s="196"/>
      <c r="C51" s="233"/>
      <c r="D51" s="234"/>
      <c r="E51" s="495" t="s">
        <v>543</v>
      </c>
      <c r="F51" s="495"/>
      <c r="G51" s="495"/>
      <c r="H51" s="207"/>
      <c r="I51" s="244">
        <f>(H48+I48+H49+H50)</f>
        <v>349.88081514877194</v>
      </c>
      <c r="J51" s="216"/>
      <c r="K51" s="225">
        <v>0.23400000000000001</v>
      </c>
      <c r="L51" s="232">
        <f t="shared" si="0"/>
        <v>1.4842</v>
      </c>
      <c r="N51" s="245">
        <v>349.88081514877194</v>
      </c>
    </row>
    <row r="52" spans="1:14" s="219" customFormat="1" x14ac:dyDescent="0.2">
      <c r="A52" s="246"/>
      <c r="B52" s="196"/>
      <c r="C52" s="229"/>
      <c r="D52" s="230"/>
      <c r="E52" s="224"/>
      <c r="F52" s="221"/>
      <c r="G52" s="247"/>
      <c r="H52" s="224"/>
      <c r="I52" s="224"/>
      <c r="J52" s="216"/>
      <c r="K52" s="225">
        <v>0.23400000000000001</v>
      </c>
      <c r="L52" s="226">
        <v>1.4842</v>
      </c>
    </row>
    <row r="53" spans="1:14" s="219" customFormat="1" x14ac:dyDescent="0.2">
      <c r="A53" s="227"/>
      <c r="B53" s="248" t="str">
        <f>'[1]Planilha Orçamentaria'!A19</f>
        <v>1.2</v>
      </c>
      <c r="C53" s="229" t="str">
        <f>'[1]Planilha Orçamentaria'!C19</f>
        <v>Locação da obra a trena</v>
      </c>
      <c r="D53" s="230" t="s">
        <v>1</v>
      </c>
      <c r="E53" s="207"/>
      <c r="F53" s="205"/>
      <c r="G53" s="231"/>
      <c r="H53" s="207"/>
      <c r="I53" s="207"/>
      <c r="J53" s="216"/>
      <c r="K53" s="225">
        <v>0.23400000000000001</v>
      </c>
      <c r="L53" s="232">
        <f t="shared" ref="L53:L64" si="3">L52</f>
        <v>1.4842</v>
      </c>
    </row>
    <row r="54" spans="1:14" s="219" customFormat="1" x14ac:dyDescent="0.2">
      <c r="A54" s="210"/>
      <c r="B54" s="196"/>
      <c r="C54" s="233" t="s">
        <v>544</v>
      </c>
      <c r="D54" s="234" t="s">
        <v>545</v>
      </c>
      <c r="E54" s="207">
        <f>F54*N11</f>
        <v>6.98</v>
      </c>
      <c r="F54" s="205">
        <v>6.98</v>
      </c>
      <c r="G54" s="215">
        <v>0.02</v>
      </c>
      <c r="H54" s="207"/>
      <c r="I54" s="207">
        <f>E54*G54</f>
        <v>0.1396</v>
      </c>
      <c r="J54" s="216"/>
      <c r="K54" s="225">
        <v>0.23400000000000001</v>
      </c>
      <c r="L54" s="232">
        <f t="shared" si="3"/>
        <v>1.4842</v>
      </c>
    </row>
    <row r="55" spans="1:14" s="219" customFormat="1" ht="25.5" x14ac:dyDescent="0.2">
      <c r="A55" s="210"/>
      <c r="B55" s="196"/>
      <c r="C55" s="233" t="s">
        <v>546</v>
      </c>
      <c r="D55" s="234" t="s">
        <v>2</v>
      </c>
      <c r="E55" s="207">
        <f>F55*N11</f>
        <v>3.32</v>
      </c>
      <c r="F55" s="205">
        <v>3.32</v>
      </c>
      <c r="G55" s="231">
        <v>3.5999999999999997E-2</v>
      </c>
      <c r="H55" s="207"/>
      <c r="I55" s="207">
        <f>E55*G55</f>
        <v>0.11951999999999999</v>
      </c>
      <c r="J55" s="216"/>
      <c r="K55" s="225">
        <v>0.23400000000000001</v>
      </c>
      <c r="L55" s="232">
        <f t="shared" si="3"/>
        <v>1.4842</v>
      </c>
    </row>
    <row r="56" spans="1:14" s="219" customFormat="1" x14ac:dyDescent="0.2">
      <c r="A56" s="210"/>
      <c r="B56" s="196"/>
      <c r="C56" s="233" t="s">
        <v>547</v>
      </c>
      <c r="D56" s="234" t="s">
        <v>545</v>
      </c>
      <c r="E56" s="207">
        <f>F56*N11</f>
        <v>7.75</v>
      </c>
      <c r="F56" s="205">
        <v>7.75</v>
      </c>
      <c r="G56" s="231">
        <v>0.01</v>
      </c>
      <c r="H56" s="207"/>
      <c r="I56" s="207">
        <f>E56*G56</f>
        <v>7.7499999999999999E-2</v>
      </c>
      <c r="J56" s="216"/>
      <c r="K56" s="225">
        <v>0.23400000000000001</v>
      </c>
      <c r="L56" s="232">
        <f t="shared" si="3"/>
        <v>1.4842</v>
      </c>
    </row>
    <row r="57" spans="1:14" ht="26.25" x14ac:dyDescent="0.25">
      <c r="A57" s="249"/>
      <c r="B57" s="250"/>
      <c r="C57" s="237" t="s">
        <v>523</v>
      </c>
      <c r="D57" s="251" t="s">
        <v>2</v>
      </c>
      <c r="E57" s="207">
        <f>F57*N11</f>
        <v>4.9400000000000004</v>
      </c>
      <c r="F57" s="252">
        <v>4.9400000000000004</v>
      </c>
      <c r="G57" s="239">
        <v>1.9E-2</v>
      </c>
      <c r="H57" s="253"/>
      <c r="I57" s="207">
        <f>E57*G57</f>
        <v>9.3859999999999999E-2</v>
      </c>
      <c r="J57" s="254"/>
      <c r="K57" s="225">
        <v>0.23400000000000001</v>
      </c>
      <c r="L57" s="232">
        <f t="shared" si="3"/>
        <v>1.4842</v>
      </c>
    </row>
    <row r="58" spans="1:14" s="219" customFormat="1" x14ac:dyDescent="0.2">
      <c r="A58" s="210"/>
      <c r="B58" s="196"/>
      <c r="C58" s="233" t="s">
        <v>534</v>
      </c>
      <c r="D58" s="234" t="s">
        <v>535</v>
      </c>
      <c r="E58" s="207">
        <f>5.21*N11</f>
        <v>5.21</v>
      </c>
      <c r="F58" s="205"/>
      <c r="G58" s="231">
        <v>0.1</v>
      </c>
      <c r="H58" s="207">
        <v>0.52100000000000002</v>
      </c>
      <c r="I58" s="213"/>
      <c r="J58" s="216"/>
      <c r="K58" s="225">
        <v>0.23400000000000001</v>
      </c>
      <c r="L58" s="232">
        <f t="shared" si="3"/>
        <v>1.4842</v>
      </c>
    </row>
    <row r="59" spans="1:14" s="219" customFormat="1" x14ac:dyDescent="0.2">
      <c r="A59" s="210"/>
      <c r="B59" s="196"/>
      <c r="C59" s="233" t="s">
        <v>539</v>
      </c>
      <c r="D59" s="234" t="s">
        <v>535</v>
      </c>
      <c r="E59" s="207">
        <f>3.77*N11</f>
        <v>3.77</v>
      </c>
      <c r="F59" s="205"/>
      <c r="G59" s="231">
        <v>0.1</v>
      </c>
      <c r="H59" s="207">
        <v>0.377</v>
      </c>
      <c r="I59" s="213"/>
      <c r="J59" s="216"/>
      <c r="K59" s="225">
        <v>0.23400000000000001</v>
      </c>
      <c r="L59" s="232">
        <f t="shared" si="3"/>
        <v>1.4842</v>
      </c>
    </row>
    <row r="60" spans="1:14" s="219" customFormat="1" x14ac:dyDescent="0.2">
      <c r="A60" s="210"/>
      <c r="B60" s="196"/>
      <c r="C60" s="233"/>
      <c r="D60" s="234"/>
      <c r="E60" s="207"/>
      <c r="F60" s="205"/>
      <c r="G60" s="231"/>
      <c r="H60" s="207"/>
      <c r="I60" s="207"/>
      <c r="J60" s="216"/>
      <c r="K60" s="225">
        <v>0.23400000000000001</v>
      </c>
      <c r="L60" s="232">
        <f t="shared" si="3"/>
        <v>1.4842</v>
      </c>
    </row>
    <row r="61" spans="1:14" s="219" customFormat="1" x14ac:dyDescent="0.2">
      <c r="A61" s="210"/>
      <c r="B61" s="196"/>
      <c r="C61" s="233"/>
      <c r="D61" s="234"/>
      <c r="E61" s="495" t="str">
        <f>E48</f>
        <v>Custo Direto</v>
      </c>
      <c r="F61" s="495"/>
      <c r="G61" s="495"/>
      <c r="H61" s="244">
        <f>SUM(H54:H60)</f>
        <v>0.89800000000000002</v>
      </c>
      <c r="I61" s="244">
        <f>SUM(I54:I60)</f>
        <v>0.43048000000000003</v>
      </c>
      <c r="J61" s="216"/>
      <c r="K61" s="225">
        <v>0.23400000000000001</v>
      </c>
      <c r="L61" s="232">
        <f t="shared" si="3"/>
        <v>1.4842</v>
      </c>
    </row>
    <row r="62" spans="1:14" s="219" customFormat="1" x14ac:dyDescent="0.2">
      <c r="A62" s="210"/>
      <c r="B62" s="196"/>
      <c r="C62" s="233"/>
      <c r="D62" s="234"/>
      <c r="E62" s="495" t="str">
        <f>E49</f>
        <v>LS(%): 148,42</v>
      </c>
      <c r="F62" s="495"/>
      <c r="G62" s="495"/>
      <c r="H62" s="207">
        <f>H61*L62</f>
        <v>1.3328116000000001</v>
      </c>
      <c r="I62" s="213"/>
      <c r="J62" s="216"/>
      <c r="K62" s="225">
        <v>0.23400000000000001</v>
      </c>
      <c r="L62" s="232">
        <f t="shared" si="3"/>
        <v>1.4842</v>
      </c>
    </row>
    <row r="63" spans="1:14" s="219" customFormat="1" x14ac:dyDescent="0.2">
      <c r="A63" s="210"/>
      <c r="B63" s="196"/>
      <c r="C63" s="233"/>
      <c r="D63" s="234"/>
      <c r="E63" s="495" t="str">
        <f>E50</f>
        <v>BDI (%): 23,40</v>
      </c>
      <c r="F63" s="495"/>
      <c r="G63" s="495"/>
      <c r="H63" s="496">
        <f>(H61+I61+H62)*K63</f>
        <v>0.62274223440000009</v>
      </c>
      <c r="I63" s="496"/>
      <c r="J63" s="216"/>
      <c r="K63" s="225">
        <v>0.23400000000000001</v>
      </c>
      <c r="L63" s="232">
        <f t="shared" si="3"/>
        <v>1.4842</v>
      </c>
    </row>
    <row r="64" spans="1:14" s="219" customFormat="1" x14ac:dyDescent="0.2">
      <c r="A64" s="210"/>
      <c r="B64" s="196"/>
      <c r="C64" s="233"/>
      <c r="D64" s="234"/>
      <c r="E64" s="495" t="str">
        <f>E51</f>
        <v>Valor Total c/ Taxas</v>
      </c>
      <c r="F64" s="495"/>
      <c r="G64" s="495"/>
      <c r="H64" s="207"/>
      <c r="I64" s="244">
        <f>(H61+I61+H62+H63)</f>
        <v>3.2840338344000002</v>
      </c>
      <c r="J64" s="216"/>
      <c r="K64" s="225">
        <v>0.23400000000000001</v>
      </c>
      <c r="L64" s="232">
        <f t="shared" si="3"/>
        <v>1.4842</v>
      </c>
      <c r="N64" s="245">
        <v>3.2840338344000002</v>
      </c>
    </row>
    <row r="65" spans="1:14" s="219" customFormat="1" x14ac:dyDescent="0.2">
      <c r="A65" s="246"/>
      <c r="B65" s="196"/>
      <c r="C65" s="229"/>
      <c r="D65" s="230"/>
      <c r="E65" s="224"/>
      <c r="F65" s="221"/>
      <c r="G65" s="247"/>
      <c r="H65" s="224"/>
      <c r="I65" s="224"/>
      <c r="J65" s="216"/>
      <c r="K65" s="225">
        <v>0.23400000000000001</v>
      </c>
      <c r="L65" s="226">
        <v>1.4842</v>
      </c>
    </row>
    <row r="66" spans="1:14" s="258" customFormat="1" x14ac:dyDescent="0.2">
      <c r="A66" s="255"/>
      <c r="B66" s="256" t="str">
        <f>'[1]Planilha Orçamentaria'!A20</f>
        <v>1.3</v>
      </c>
      <c r="C66" s="229" t="str">
        <f>'[1]Planilha Orçamentaria'!C20</f>
        <v>Mobilização e Desmobilização de pessoal e equipamentos</v>
      </c>
      <c r="D66" s="230" t="s">
        <v>548</v>
      </c>
      <c r="E66" s="207"/>
      <c r="F66" s="205"/>
      <c r="G66" s="231"/>
      <c r="H66" s="207"/>
      <c r="I66" s="207"/>
      <c r="J66" s="257"/>
      <c r="K66" s="225">
        <v>0.23400000000000001</v>
      </c>
      <c r="L66" s="232">
        <f t="shared" ref="L66:L75" si="4">L65</f>
        <v>1.4842</v>
      </c>
    </row>
    <row r="67" spans="1:14" s="219" customFormat="1" x14ac:dyDescent="0.2">
      <c r="A67" s="210"/>
      <c r="B67" s="196"/>
      <c r="C67" s="233" t="str">
        <f>C66</f>
        <v>Mobilização e Desmobilização de pessoal e equipamentos</v>
      </c>
      <c r="D67" s="234" t="s">
        <v>549</v>
      </c>
      <c r="E67" s="207">
        <f>1214.603*N11</f>
        <v>1214.6030000000001</v>
      </c>
      <c r="F67" s="205">
        <v>403</v>
      </c>
      <c r="G67" s="231">
        <v>1</v>
      </c>
      <c r="H67" s="207"/>
      <c r="I67" s="207">
        <f>E67*G67</f>
        <v>1214.6030000000001</v>
      </c>
      <c r="J67" s="216"/>
      <c r="K67" s="225">
        <v>0.23400000000000001</v>
      </c>
      <c r="L67" s="232">
        <f t="shared" si="4"/>
        <v>1.4842</v>
      </c>
    </row>
    <row r="68" spans="1:14" s="219" customFormat="1" x14ac:dyDescent="0.2">
      <c r="A68" s="210"/>
      <c r="B68" s="196"/>
      <c r="C68" s="233" t="s">
        <v>550</v>
      </c>
      <c r="D68" s="234" t="s">
        <v>535</v>
      </c>
      <c r="E68" s="207">
        <f>5.21*N11</f>
        <v>5.21</v>
      </c>
      <c r="F68" s="205"/>
      <c r="G68" s="231">
        <v>24</v>
      </c>
      <c r="H68" s="207">
        <f>E68*G68</f>
        <v>125.03999999999999</v>
      </c>
      <c r="I68" s="213"/>
      <c r="J68" s="216"/>
      <c r="K68" s="225">
        <v>0.23400000000000001</v>
      </c>
      <c r="L68" s="232">
        <f t="shared" si="4"/>
        <v>1.4842</v>
      </c>
    </row>
    <row r="69" spans="1:14" s="219" customFormat="1" hidden="1" x14ac:dyDescent="0.2">
      <c r="A69" s="210"/>
      <c r="B69" s="196"/>
      <c r="C69" s="233" t="s">
        <v>551</v>
      </c>
      <c r="D69" s="234" t="s">
        <v>535</v>
      </c>
      <c r="E69" s="207">
        <f>E59</f>
        <v>3.77</v>
      </c>
      <c r="F69" s="205"/>
      <c r="G69" s="231">
        <v>3</v>
      </c>
      <c r="H69" s="207">
        <f>E69*G69</f>
        <v>11.31</v>
      </c>
      <c r="I69" s="213"/>
      <c r="J69" s="216"/>
      <c r="K69" s="225">
        <v>0.23400000000000001</v>
      </c>
      <c r="L69" s="232">
        <f t="shared" si="4"/>
        <v>1.4842</v>
      </c>
    </row>
    <row r="70" spans="1:14" s="219" customFormat="1" x14ac:dyDescent="0.2">
      <c r="A70" s="210"/>
      <c r="B70" s="196"/>
      <c r="C70" s="233" t="s">
        <v>552</v>
      </c>
      <c r="D70" s="234" t="s">
        <v>535</v>
      </c>
      <c r="E70" s="207">
        <f>3.77*N11</f>
        <v>3.77</v>
      </c>
      <c r="F70" s="205"/>
      <c r="G70" s="231">
        <v>24</v>
      </c>
      <c r="H70" s="207">
        <f>E70*G70</f>
        <v>90.48</v>
      </c>
      <c r="I70" s="213"/>
      <c r="J70" s="216"/>
      <c r="K70" s="225">
        <v>0.23400000000000001</v>
      </c>
      <c r="L70" s="232">
        <f t="shared" si="4"/>
        <v>1.4842</v>
      </c>
    </row>
    <row r="71" spans="1:14" s="219" customFormat="1" x14ac:dyDescent="0.2">
      <c r="A71" s="210"/>
      <c r="B71" s="196"/>
      <c r="C71" s="233"/>
      <c r="D71" s="234"/>
      <c r="E71" s="207"/>
      <c r="F71" s="205"/>
      <c r="G71" s="231"/>
      <c r="H71" s="207"/>
      <c r="I71" s="207"/>
      <c r="J71" s="216"/>
      <c r="K71" s="225">
        <v>0.23400000000000001</v>
      </c>
      <c r="L71" s="232">
        <f t="shared" si="4"/>
        <v>1.4842</v>
      </c>
    </row>
    <row r="72" spans="1:14" s="219" customFormat="1" x14ac:dyDescent="0.2">
      <c r="A72" s="210"/>
      <c r="B72" s="196"/>
      <c r="C72" s="233"/>
      <c r="D72" s="234"/>
      <c r="E72" s="495" t="str">
        <f>E61</f>
        <v>Custo Direto</v>
      </c>
      <c r="F72" s="495"/>
      <c r="G72" s="495"/>
      <c r="H72" s="244">
        <f>H68+H70</f>
        <v>215.51999999999998</v>
      </c>
      <c r="I72" s="244">
        <f>SUM(I67:I71)</f>
        <v>1214.6030000000001</v>
      </c>
      <c r="J72" s="216"/>
      <c r="K72" s="225">
        <v>0.23400000000000001</v>
      </c>
      <c r="L72" s="232">
        <f t="shared" si="4"/>
        <v>1.4842</v>
      </c>
    </row>
    <row r="73" spans="1:14" s="219" customFormat="1" x14ac:dyDescent="0.2">
      <c r="A73" s="210"/>
      <c r="B73" s="196"/>
      <c r="C73" s="233"/>
      <c r="D73" s="234"/>
      <c r="E73" s="495" t="str">
        <f>E62</f>
        <v>LS(%): 148,42</v>
      </c>
      <c r="F73" s="495"/>
      <c r="G73" s="495"/>
      <c r="H73" s="207">
        <f>H72*L73</f>
        <v>319.87478399999998</v>
      </c>
      <c r="I73" s="213"/>
      <c r="J73" s="216"/>
      <c r="K73" s="225">
        <v>0.23400000000000001</v>
      </c>
      <c r="L73" s="232">
        <f t="shared" si="4"/>
        <v>1.4842</v>
      </c>
    </row>
    <row r="74" spans="1:14" s="219" customFormat="1" x14ac:dyDescent="0.2">
      <c r="A74" s="210"/>
      <c r="B74" s="196"/>
      <c r="C74" s="233"/>
      <c r="D74" s="234"/>
      <c r="E74" s="495" t="str">
        <f>E63</f>
        <v>BDI (%): 23,40</v>
      </c>
      <c r="F74" s="495"/>
      <c r="G74" s="495"/>
      <c r="H74" s="496">
        <f>(H72+I72+H73)*K74</f>
        <v>409.49948145600007</v>
      </c>
      <c r="I74" s="496"/>
      <c r="J74" s="216"/>
      <c r="K74" s="225">
        <v>0.23400000000000001</v>
      </c>
      <c r="L74" s="232">
        <f t="shared" si="4"/>
        <v>1.4842</v>
      </c>
    </row>
    <row r="75" spans="1:14" s="219" customFormat="1" x14ac:dyDescent="0.2">
      <c r="A75" s="210"/>
      <c r="B75" s="196"/>
      <c r="C75" s="233"/>
      <c r="D75" s="234"/>
      <c r="E75" s="495" t="str">
        <f>E64</f>
        <v>Valor Total c/ Taxas</v>
      </c>
      <c r="F75" s="495"/>
      <c r="G75" s="495"/>
      <c r="H75" s="207"/>
      <c r="I75" s="207">
        <f>(H72+I72+H73+H74)</f>
        <v>2159.4972654560002</v>
      </c>
      <c r="J75" s="216"/>
      <c r="K75" s="225">
        <v>0.23400000000000001</v>
      </c>
      <c r="L75" s="232">
        <f t="shared" si="4"/>
        <v>1.4842</v>
      </c>
      <c r="N75" s="245">
        <v>2159.5</v>
      </c>
    </row>
    <row r="76" spans="1:14" s="219" customFormat="1" x14ac:dyDescent="0.2">
      <c r="A76" s="246"/>
      <c r="B76" s="196"/>
      <c r="C76" s="229"/>
      <c r="D76" s="230"/>
      <c r="E76" s="224"/>
      <c r="F76" s="221"/>
      <c r="G76" s="247"/>
      <c r="H76" s="224"/>
      <c r="I76" s="224"/>
      <c r="J76" s="216"/>
      <c r="K76" s="225">
        <v>0.23400000000000001</v>
      </c>
      <c r="L76" s="226">
        <v>1.4842</v>
      </c>
    </row>
    <row r="77" spans="1:14" s="219" customFormat="1" x14ac:dyDescent="0.2">
      <c r="A77" s="259"/>
      <c r="B77" s="248" t="str">
        <f>'[1]Planilha Orçamentaria'!A21</f>
        <v>1.4</v>
      </c>
      <c r="C77" s="229" t="str">
        <f>'[1]Planilha Orçamentaria'!C21</f>
        <v>Placa da obra em chapa galvanizada</v>
      </c>
      <c r="D77" s="230" t="s">
        <v>1</v>
      </c>
      <c r="E77" s="207"/>
      <c r="F77" s="205"/>
      <c r="G77" s="231"/>
      <c r="H77" s="207"/>
      <c r="I77" s="207"/>
      <c r="J77" s="216"/>
      <c r="K77" s="225">
        <v>0.23400000000000001</v>
      </c>
      <c r="L77" s="226">
        <v>1.4842</v>
      </c>
    </row>
    <row r="78" spans="1:14" s="266" customFormat="1" x14ac:dyDescent="0.25">
      <c r="A78" s="236"/>
      <c r="B78" s="196"/>
      <c r="C78" s="260" t="s">
        <v>553</v>
      </c>
      <c r="D78" s="261" t="s">
        <v>554</v>
      </c>
      <c r="E78" s="262">
        <f>F78*N11</f>
        <v>283.99720000000002</v>
      </c>
      <c r="F78" s="263">
        <v>283.99720000000002</v>
      </c>
      <c r="G78" s="264">
        <v>0.01</v>
      </c>
      <c r="H78" s="262"/>
      <c r="I78" s="262">
        <f>E78*G78</f>
        <v>2.8399720000000004</v>
      </c>
      <c r="J78" s="265"/>
      <c r="K78" s="225">
        <v>0.23400000000000001</v>
      </c>
      <c r="L78" s="232">
        <f>L77</f>
        <v>1.4842</v>
      </c>
    </row>
    <row r="79" spans="1:14" s="266" customFormat="1" ht="26.25" x14ac:dyDescent="0.25">
      <c r="A79" s="236"/>
      <c r="B79" s="196"/>
      <c r="C79" s="260" t="s">
        <v>555</v>
      </c>
      <c r="D79" s="261" t="s">
        <v>556</v>
      </c>
      <c r="E79" s="262">
        <f>F79*N11</f>
        <v>4.5228000000000002</v>
      </c>
      <c r="F79" s="263">
        <v>4.5228000000000002</v>
      </c>
      <c r="G79" s="264">
        <v>1</v>
      </c>
      <c r="H79" s="262"/>
      <c r="I79" s="262">
        <f>E79*G79</f>
        <v>4.5228000000000002</v>
      </c>
      <c r="J79" s="265"/>
      <c r="K79" s="225">
        <v>0.23400000000000001</v>
      </c>
      <c r="L79" s="232">
        <f t="shared" ref="L79:L142" si="5">L78</f>
        <v>1.4842</v>
      </c>
    </row>
    <row r="80" spans="1:14" s="266" customFormat="1" ht="26.25" x14ac:dyDescent="0.25">
      <c r="A80" s="236"/>
      <c r="B80" s="196"/>
      <c r="C80" s="260" t="s">
        <v>557</v>
      </c>
      <c r="D80" s="261" t="s">
        <v>556</v>
      </c>
      <c r="E80" s="262">
        <f>F80*N11</f>
        <v>3.3201000000000001</v>
      </c>
      <c r="F80" s="263">
        <v>3.3201000000000001</v>
      </c>
      <c r="G80" s="264">
        <v>4</v>
      </c>
      <c r="H80" s="262"/>
      <c r="I80" s="262">
        <f>E80*G80</f>
        <v>13.2804</v>
      </c>
      <c r="J80" s="265"/>
      <c r="K80" s="225">
        <v>0.23400000000000001</v>
      </c>
      <c r="L80" s="232">
        <f t="shared" si="5"/>
        <v>1.4842</v>
      </c>
    </row>
    <row r="81" spans="1:14" s="219" customFormat="1" ht="25.5" x14ac:dyDescent="0.2">
      <c r="A81" s="210"/>
      <c r="B81" s="196"/>
      <c r="C81" s="233" t="s">
        <v>558</v>
      </c>
      <c r="D81" s="234" t="s">
        <v>559</v>
      </c>
      <c r="E81" s="207">
        <f>F81*N11</f>
        <v>203</v>
      </c>
      <c r="F81" s="205">
        <v>203</v>
      </c>
      <c r="G81" s="231">
        <v>1</v>
      </c>
      <c r="H81" s="207"/>
      <c r="I81" s="207">
        <f>E81*G81</f>
        <v>203</v>
      </c>
      <c r="J81" s="216"/>
      <c r="K81" s="225">
        <v>0.23400000000000001</v>
      </c>
      <c r="L81" s="232">
        <f t="shared" si="5"/>
        <v>1.4842</v>
      </c>
    </row>
    <row r="82" spans="1:14" s="266" customFormat="1" x14ac:dyDescent="0.25">
      <c r="A82" s="236"/>
      <c r="B82" s="196"/>
      <c r="C82" s="260" t="s">
        <v>516</v>
      </c>
      <c r="D82" s="261" t="s">
        <v>560</v>
      </c>
      <c r="E82" s="262">
        <f>F82*N11</f>
        <v>7.21</v>
      </c>
      <c r="F82" s="263">
        <v>7.21</v>
      </c>
      <c r="G82" s="264">
        <v>0.11</v>
      </c>
      <c r="H82" s="262"/>
      <c r="I82" s="262">
        <f>E82*G82</f>
        <v>0.79310000000000003</v>
      </c>
      <c r="J82" s="265"/>
      <c r="K82" s="225">
        <v>0.23400000000000001</v>
      </c>
      <c r="L82" s="232">
        <f t="shared" si="5"/>
        <v>1.4842</v>
      </c>
    </row>
    <row r="83" spans="1:14" s="266" customFormat="1" x14ac:dyDescent="0.25">
      <c r="A83" s="236"/>
      <c r="B83" s="196"/>
      <c r="C83" s="260" t="s">
        <v>561</v>
      </c>
      <c r="D83" s="261" t="s">
        <v>535</v>
      </c>
      <c r="E83" s="262">
        <f>5.21*N11</f>
        <v>5.21</v>
      </c>
      <c r="F83" s="263"/>
      <c r="G83" s="264">
        <v>0.50900000000000001</v>
      </c>
      <c r="H83" s="262">
        <f>E83*G83</f>
        <v>2.6518899999999999</v>
      </c>
      <c r="I83" s="267"/>
      <c r="J83" s="265"/>
      <c r="K83" s="225">
        <v>0.23400000000000001</v>
      </c>
      <c r="L83" s="232">
        <f t="shared" si="5"/>
        <v>1.4842</v>
      </c>
    </row>
    <row r="84" spans="1:14" s="266" customFormat="1" x14ac:dyDescent="0.25">
      <c r="A84" s="236"/>
      <c r="B84" s="196"/>
      <c r="C84" s="260" t="s">
        <v>552</v>
      </c>
      <c r="D84" s="261" t="s">
        <v>535</v>
      </c>
      <c r="E84" s="262">
        <f>3.77*N11</f>
        <v>3.77</v>
      </c>
      <c r="F84" s="263"/>
      <c r="G84" s="264">
        <v>0.04</v>
      </c>
      <c r="H84" s="262">
        <f>E84*G84</f>
        <v>0.15080000000000002</v>
      </c>
      <c r="I84" s="267"/>
      <c r="J84" s="265"/>
      <c r="K84" s="225">
        <v>0.23400000000000001</v>
      </c>
      <c r="L84" s="232">
        <f t="shared" si="5"/>
        <v>1.4842</v>
      </c>
    </row>
    <row r="85" spans="1:14" s="219" customFormat="1" x14ac:dyDescent="0.2">
      <c r="A85" s="210"/>
      <c r="B85" s="196"/>
      <c r="C85" s="233"/>
      <c r="D85" s="234"/>
      <c r="E85" s="495" t="s">
        <v>540</v>
      </c>
      <c r="F85" s="495"/>
      <c r="G85" s="495"/>
      <c r="H85" s="244">
        <f>SUM(H78:H84)</f>
        <v>2.8026899999999997</v>
      </c>
      <c r="I85" s="244">
        <f>SUM(I78:I84)</f>
        <v>224.436272</v>
      </c>
      <c r="J85" s="216"/>
      <c r="K85" s="225">
        <v>0.23400000000000001</v>
      </c>
      <c r="L85" s="232">
        <f t="shared" si="5"/>
        <v>1.4842</v>
      </c>
    </row>
    <row r="86" spans="1:14" s="219" customFormat="1" x14ac:dyDescent="0.2">
      <c r="A86" s="210"/>
      <c r="B86" s="196"/>
      <c r="C86" s="233"/>
      <c r="D86" s="234"/>
      <c r="E86" s="495" t="s">
        <v>541</v>
      </c>
      <c r="F86" s="495"/>
      <c r="G86" s="495"/>
      <c r="H86" s="207">
        <f>H85*L86</f>
        <v>4.1597524979999996</v>
      </c>
      <c r="I86" s="213"/>
      <c r="J86" s="216"/>
      <c r="K86" s="225">
        <v>0.23400000000000001</v>
      </c>
      <c r="L86" s="232">
        <f t="shared" si="5"/>
        <v>1.4842</v>
      </c>
    </row>
    <row r="87" spans="1:14" s="219" customFormat="1" ht="15" customHeight="1" x14ac:dyDescent="0.2">
      <c r="A87" s="210"/>
      <c r="B87" s="196"/>
      <c r="C87" s="233"/>
      <c r="D87" s="234"/>
      <c r="E87" s="495" t="str">
        <f>E74</f>
        <v>BDI (%): 23,40</v>
      </c>
      <c r="F87" s="495"/>
      <c r="G87" s="495"/>
      <c r="H87" s="496">
        <f>(H85+I85+H86)*K87</f>
        <v>54.147299192532003</v>
      </c>
      <c r="I87" s="496"/>
      <c r="J87" s="216"/>
      <c r="K87" s="225">
        <v>0.23400000000000001</v>
      </c>
      <c r="L87" s="232">
        <f t="shared" si="5"/>
        <v>1.4842</v>
      </c>
    </row>
    <row r="88" spans="1:14" s="219" customFormat="1" ht="15" customHeight="1" x14ac:dyDescent="0.2">
      <c r="A88" s="210"/>
      <c r="B88" s="196"/>
      <c r="C88" s="233"/>
      <c r="D88" s="234"/>
      <c r="E88" s="495" t="s">
        <v>543</v>
      </c>
      <c r="F88" s="495"/>
      <c r="G88" s="495"/>
      <c r="H88" s="207"/>
      <c r="I88" s="244">
        <f>(H85+I85+H86+H87)</f>
        <v>285.54601369053199</v>
      </c>
      <c r="J88" s="216"/>
      <c r="K88" s="225">
        <v>0.23400000000000001</v>
      </c>
      <c r="L88" s="232">
        <f t="shared" si="5"/>
        <v>1.4842</v>
      </c>
      <c r="N88" s="245">
        <v>285.54601369053199</v>
      </c>
    </row>
    <row r="89" spans="1:14" s="219" customFormat="1" x14ac:dyDescent="0.2">
      <c r="A89" s="210"/>
      <c r="B89" s="196"/>
      <c r="C89" s="233"/>
      <c r="D89" s="234"/>
      <c r="E89" s="207"/>
      <c r="F89" s="205"/>
      <c r="G89" s="231"/>
      <c r="H89" s="207"/>
      <c r="I89" s="207"/>
      <c r="J89" s="216"/>
      <c r="K89" s="225">
        <v>0.23400000000000001</v>
      </c>
      <c r="L89" s="232">
        <f t="shared" si="5"/>
        <v>1.4842</v>
      </c>
    </row>
    <row r="90" spans="1:14" s="270" customFormat="1" hidden="1" x14ac:dyDescent="0.2">
      <c r="A90" s="268"/>
      <c r="B90" s="228" t="str">
        <f>[1]orçamento!C15</f>
        <v>1.2</v>
      </c>
      <c r="C90" s="229" t="str">
        <f>[1]orçamento!D15</f>
        <v>Instalação provisória de água</v>
      </c>
      <c r="D90" s="234" t="s">
        <v>1</v>
      </c>
      <c r="E90" s="207"/>
      <c r="F90" s="205"/>
      <c r="G90" s="231"/>
      <c r="H90" s="207"/>
      <c r="I90" s="207"/>
      <c r="J90" s="269"/>
      <c r="K90" s="225">
        <v>0.23400000000000001</v>
      </c>
      <c r="L90" s="232">
        <f t="shared" si="5"/>
        <v>1.4842</v>
      </c>
    </row>
    <row r="91" spans="1:14" s="219" customFormat="1" hidden="1" x14ac:dyDescent="0.2">
      <c r="A91" s="210"/>
      <c r="B91" s="196"/>
      <c r="C91" s="233" t="s">
        <v>562</v>
      </c>
      <c r="D91" s="234" t="s">
        <v>559</v>
      </c>
      <c r="E91" s="207">
        <f>F91*N11</f>
        <v>200</v>
      </c>
      <c r="F91" s="205">
        <v>200</v>
      </c>
      <c r="G91" s="231">
        <v>1</v>
      </c>
      <c r="H91" s="207"/>
      <c r="I91" s="207">
        <f>E91*G91</f>
        <v>200</v>
      </c>
      <c r="J91" s="216"/>
      <c r="K91" s="225">
        <v>0.23400000000000001</v>
      </c>
      <c r="L91" s="232">
        <f t="shared" si="5"/>
        <v>1.4842</v>
      </c>
    </row>
    <row r="92" spans="1:14" s="219" customFormat="1" hidden="1" x14ac:dyDescent="0.2">
      <c r="A92" s="210"/>
      <c r="B92" s="196"/>
      <c r="C92" s="233" t="s">
        <v>563</v>
      </c>
      <c r="D92" s="234" t="s">
        <v>535</v>
      </c>
      <c r="E92" s="207">
        <f>5.21*N11</f>
        <v>5.21</v>
      </c>
      <c r="F92" s="205"/>
      <c r="G92" s="231">
        <v>0.9</v>
      </c>
      <c r="H92" s="207">
        <f>E92*G92</f>
        <v>4.6890000000000001</v>
      </c>
      <c r="I92" s="213"/>
      <c r="J92" s="216"/>
      <c r="K92" s="225">
        <v>0.23400000000000001</v>
      </c>
      <c r="L92" s="232">
        <f t="shared" si="5"/>
        <v>1.4842</v>
      </c>
    </row>
    <row r="93" spans="1:14" s="219" customFormat="1" hidden="1" x14ac:dyDescent="0.2">
      <c r="A93" s="210"/>
      <c r="B93" s="196"/>
      <c r="C93" s="233" t="s">
        <v>534</v>
      </c>
      <c r="D93" s="234" t="s">
        <v>535</v>
      </c>
      <c r="E93" s="262">
        <f>5.21*N11</f>
        <v>5.21</v>
      </c>
      <c r="F93" s="205"/>
      <c r="G93" s="231">
        <v>0.9</v>
      </c>
      <c r="H93" s="207">
        <f>E93*G93</f>
        <v>4.6890000000000001</v>
      </c>
      <c r="I93" s="213"/>
      <c r="J93" s="216"/>
      <c r="K93" s="225">
        <v>0.23400000000000001</v>
      </c>
      <c r="L93" s="232">
        <f t="shared" si="5"/>
        <v>1.4842</v>
      </c>
    </row>
    <row r="94" spans="1:14" s="219" customFormat="1" hidden="1" x14ac:dyDescent="0.2">
      <c r="A94" s="210"/>
      <c r="B94" s="196"/>
      <c r="C94" s="233" t="s">
        <v>564</v>
      </c>
      <c r="D94" s="234" t="s">
        <v>535</v>
      </c>
      <c r="E94" s="207">
        <f>5.21*N11</f>
        <v>5.21</v>
      </c>
      <c r="F94" s="205"/>
      <c r="G94" s="231">
        <v>0.9</v>
      </c>
      <c r="H94" s="207">
        <f>E94*G94</f>
        <v>4.6890000000000001</v>
      </c>
      <c r="I94" s="213"/>
      <c r="J94" s="216"/>
      <c r="K94" s="225">
        <v>0.23400000000000001</v>
      </c>
      <c r="L94" s="232">
        <f t="shared" si="5"/>
        <v>1.4842</v>
      </c>
    </row>
    <row r="95" spans="1:14" s="219" customFormat="1" hidden="1" x14ac:dyDescent="0.2">
      <c r="A95" s="210"/>
      <c r="B95" s="196"/>
      <c r="C95" s="233" t="s">
        <v>539</v>
      </c>
      <c r="D95" s="234" t="s">
        <v>535</v>
      </c>
      <c r="E95" s="207">
        <f>3.77*N11</f>
        <v>3.77</v>
      </c>
      <c r="F95" s="205"/>
      <c r="G95" s="231">
        <v>2</v>
      </c>
      <c r="H95" s="207">
        <f>E95*G95</f>
        <v>7.54</v>
      </c>
      <c r="I95" s="213"/>
      <c r="J95" s="216"/>
      <c r="K95" s="225">
        <v>0.23400000000000001</v>
      </c>
      <c r="L95" s="232">
        <f t="shared" si="5"/>
        <v>1.4842</v>
      </c>
    </row>
    <row r="96" spans="1:14" s="219" customFormat="1" hidden="1" x14ac:dyDescent="0.2">
      <c r="A96" s="210"/>
      <c r="B96" s="196"/>
      <c r="C96" s="233"/>
      <c r="D96" s="234"/>
      <c r="E96" s="207"/>
      <c r="F96" s="205"/>
      <c r="G96" s="231"/>
      <c r="H96" s="207"/>
      <c r="I96" s="207"/>
      <c r="J96" s="216"/>
      <c r="K96" s="225">
        <v>0.23400000000000001</v>
      </c>
      <c r="L96" s="232">
        <f t="shared" si="5"/>
        <v>1.4842</v>
      </c>
    </row>
    <row r="97" spans="1:12" s="219" customFormat="1" hidden="1" x14ac:dyDescent="0.2">
      <c r="A97" s="210"/>
      <c r="B97" s="196"/>
      <c r="C97" s="233"/>
      <c r="D97" s="234"/>
      <c r="E97" s="495" t="s">
        <v>540</v>
      </c>
      <c r="F97" s="495"/>
      <c r="G97" s="495"/>
      <c r="H97" s="244">
        <f>SUM(H91:H96)</f>
        <v>21.606999999999999</v>
      </c>
      <c r="I97" s="244">
        <f>SUM(I91:I96)</f>
        <v>200</v>
      </c>
      <c r="J97" s="216"/>
      <c r="K97" s="225">
        <v>0.23400000000000001</v>
      </c>
      <c r="L97" s="232">
        <f t="shared" si="5"/>
        <v>1.4842</v>
      </c>
    </row>
    <row r="98" spans="1:12" s="219" customFormat="1" hidden="1" x14ac:dyDescent="0.2">
      <c r="A98" s="210"/>
      <c r="B98" s="196"/>
      <c r="C98" s="233"/>
      <c r="D98" s="234"/>
      <c r="E98" s="495" t="str">
        <f>E86</f>
        <v>LS(%): 148,42</v>
      </c>
      <c r="F98" s="495"/>
      <c r="G98" s="495"/>
      <c r="H98" s="207">
        <f>H97*L98</f>
        <v>32.069109399999995</v>
      </c>
      <c r="I98" s="213"/>
      <c r="J98" s="216"/>
      <c r="K98" s="225">
        <v>0.23400000000000001</v>
      </c>
      <c r="L98" s="232">
        <f t="shared" si="5"/>
        <v>1.4842</v>
      </c>
    </row>
    <row r="99" spans="1:12" s="219" customFormat="1" hidden="1" x14ac:dyDescent="0.2">
      <c r="A99" s="210"/>
      <c r="B99" s="196"/>
      <c r="C99" s="233"/>
      <c r="D99" s="234"/>
      <c r="E99" s="495" t="str">
        <f>E87</f>
        <v>BDI (%): 23,40</v>
      </c>
      <c r="F99" s="495"/>
      <c r="G99" s="495"/>
      <c r="H99" s="496">
        <f>(H97+I97+H98)*K99</f>
        <v>59.360209599600005</v>
      </c>
      <c r="I99" s="496"/>
      <c r="J99" s="216"/>
      <c r="K99" s="225">
        <v>0.23400000000000001</v>
      </c>
      <c r="L99" s="232">
        <f t="shared" si="5"/>
        <v>1.4842</v>
      </c>
    </row>
    <row r="100" spans="1:12" s="219" customFormat="1" hidden="1" x14ac:dyDescent="0.2">
      <c r="A100" s="210"/>
      <c r="B100" s="196"/>
      <c r="C100" s="233"/>
      <c r="D100" s="234"/>
      <c r="E100" s="495" t="s">
        <v>543</v>
      </c>
      <c r="F100" s="495"/>
      <c r="G100" s="495"/>
      <c r="H100" s="207"/>
      <c r="I100" s="244">
        <f>(H97+I97+H98+H99)</f>
        <v>313.03631899959998</v>
      </c>
      <c r="J100" s="216"/>
      <c r="K100" s="225">
        <v>0.23400000000000001</v>
      </c>
      <c r="L100" s="232">
        <f t="shared" si="5"/>
        <v>1.4842</v>
      </c>
    </row>
    <row r="101" spans="1:12" s="219" customFormat="1" ht="15" hidden="1" customHeight="1" x14ac:dyDescent="0.2">
      <c r="A101" s="210"/>
      <c r="B101" s="196"/>
      <c r="C101" s="233"/>
      <c r="D101" s="234"/>
      <c r="E101" s="207"/>
      <c r="F101" s="205"/>
      <c r="G101" s="231"/>
      <c r="H101" s="207"/>
      <c r="I101" s="207"/>
      <c r="J101" s="216"/>
      <c r="K101" s="225">
        <v>0.23400000000000001</v>
      </c>
      <c r="L101" s="232">
        <f t="shared" si="5"/>
        <v>1.4842</v>
      </c>
    </row>
    <row r="102" spans="1:12" s="258" customFormat="1" hidden="1" x14ac:dyDescent="0.2">
      <c r="A102" s="255"/>
      <c r="B102" s="256" t="str">
        <f>[1]orçamento!C16</f>
        <v>1.3</v>
      </c>
      <c r="C102" s="229" t="str">
        <f>[1]orçamento!D16</f>
        <v>Instalação provisória de energia elétrica em baixa tensão</v>
      </c>
      <c r="D102" s="234" t="s">
        <v>548</v>
      </c>
      <c r="E102" s="207"/>
      <c r="F102" s="205"/>
      <c r="G102" s="231"/>
      <c r="H102" s="207"/>
      <c r="I102" s="207"/>
      <c r="J102" s="257"/>
      <c r="K102" s="225">
        <v>0.23400000000000001</v>
      </c>
      <c r="L102" s="232">
        <f t="shared" si="5"/>
        <v>1.4842</v>
      </c>
    </row>
    <row r="103" spans="1:12" s="219" customFormat="1" hidden="1" x14ac:dyDescent="0.2">
      <c r="A103" s="210"/>
      <c r="B103" s="196"/>
      <c r="C103" s="233" t="s">
        <v>565</v>
      </c>
      <c r="D103" s="234" t="s">
        <v>549</v>
      </c>
      <c r="E103" s="207">
        <f>F103*N11</f>
        <v>403</v>
      </c>
      <c r="F103" s="205">
        <v>403</v>
      </c>
      <c r="G103" s="231">
        <v>1</v>
      </c>
      <c r="H103" s="207"/>
      <c r="I103" s="207">
        <f>E103*G103</f>
        <v>403</v>
      </c>
      <c r="J103" s="216"/>
      <c r="K103" s="225">
        <v>0.23400000000000001</v>
      </c>
      <c r="L103" s="232">
        <f t="shared" si="5"/>
        <v>1.4842</v>
      </c>
    </row>
    <row r="104" spans="1:12" s="219" customFormat="1" hidden="1" x14ac:dyDescent="0.2">
      <c r="A104" s="210"/>
      <c r="B104" s="196"/>
      <c r="C104" s="233" t="s">
        <v>566</v>
      </c>
      <c r="D104" s="234" t="s">
        <v>535</v>
      </c>
      <c r="E104" s="207">
        <f>5.21*N11</f>
        <v>5.21</v>
      </c>
      <c r="F104" s="205"/>
      <c r="G104" s="231">
        <v>16</v>
      </c>
      <c r="H104" s="207">
        <f>E104*G104</f>
        <v>83.36</v>
      </c>
      <c r="I104" s="213"/>
      <c r="J104" s="216"/>
      <c r="K104" s="225">
        <v>0.23400000000000001</v>
      </c>
      <c r="L104" s="232">
        <f t="shared" si="5"/>
        <v>1.4842</v>
      </c>
    </row>
    <row r="105" spans="1:12" s="219" customFormat="1" hidden="1" x14ac:dyDescent="0.2">
      <c r="A105" s="210"/>
      <c r="B105" s="196"/>
      <c r="C105" s="233" t="s">
        <v>551</v>
      </c>
      <c r="D105" s="234" t="s">
        <v>535</v>
      </c>
      <c r="E105" s="207">
        <f>E95</f>
        <v>3.77</v>
      </c>
      <c r="F105" s="205"/>
      <c r="G105" s="231">
        <v>3</v>
      </c>
      <c r="H105" s="207">
        <f>E105*G105</f>
        <v>11.31</v>
      </c>
      <c r="I105" s="213"/>
      <c r="J105" s="216"/>
      <c r="K105" s="225">
        <v>0.23400000000000001</v>
      </c>
      <c r="L105" s="232">
        <f t="shared" si="5"/>
        <v>1.4842</v>
      </c>
    </row>
    <row r="106" spans="1:12" s="219" customFormat="1" hidden="1" x14ac:dyDescent="0.2">
      <c r="A106" s="210"/>
      <c r="B106" s="196"/>
      <c r="C106" s="233" t="s">
        <v>552</v>
      </c>
      <c r="D106" s="234" t="s">
        <v>535</v>
      </c>
      <c r="E106" s="207">
        <f>3.77*N11</f>
        <v>3.77</v>
      </c>
      <c r="F106" s="205"/>
      <c r="G106" s="231">
        <v>16</v>
      </c>
      <c r="H106" s="207">
        <f>E106*G106</f>
        <v>60.32</v>
      </c>
      <c r="I106" s="213"/>
      <c r="J106" s="216"/>
      <c r="K106" s="225">
        <v>0.23400000000000001</v>
      </c>
      <c r="L106" s="232">
        <f t="shared" si="5"/>
        <v>1.4842</v>
      </c>
    </row>
    <row r="107" spans="1:12" s="219" customFormat="1" hidden="1" x14ac:dyDescent="0.2">
      <c r="A107" s="210"/>
      <c r="B107" s="196"/>
      <c r="C107" s="233"/>
      <c r="D107" s="234"/>
      <c r="E107" s="207"/>
      <c r="F107" s="205"/>
      <c r="G107" s="231"/>
      <c r="H107" s="207"/>
      <c r="I107" s="207"/>
      <c r="J107" s="216"/>
      <c r="K107" s="225">
        <v>0.23400000000000001</v>
      </c>
      <c r="L107" s="232">
        <f t="shared" si="5"/>
        <v>1.4842</v>
      </c>
    </row>
    <row r="108" spans="1:12" s="219" customFormat="1" hidden="1" x14ac:dyDescent="0.2">
      <c r="A108" s="210"/>
      <c r="B108" s="196"/>
      <c r="C108" s="233"/>
      <c r="D108" s="234"/>
      <c r="E108" s="495" t="str">
        <f>E97</f>
        <v>Custo Direto</v>
      </c>
      <c r="F108" s="495"/>
      <c r="G108" s="495"/>
      <c r="H108" s="244">
        <f>H104+H106</f>
        <v>143.68</v>
      </c>
      <c r="I108" s="244">
        <f>SUM(I103:I107)</f>
        <v>403</v>
      </c>
      <c r="J108" s="216"/>
      <c r="K108" s="225">
        <v>0.23400000000000001</v>
      </c>
      <c r="L108" s="232">
        <f t="shared" si="5"/>
        <v>1.4842</v>
      </c>
    </row>
    <row r="109" spans="1:12" s="219" customFormat="1" hidden="1" x14ac:dyDescent="0.2">
      <c r="A109" s="210"/>
      <c r="B109" s="196"/>
      <c r="C109" s="233"/>
      <c r="D109" s="234"/>
      <c r="E109" s="495" t="str">
        <f>E98</f>
        <v>LS(%): 148,42</v>
      </c>
      <c r="F109" s="495"/>
      <c r="G109" s="495"/>
      <c r="H109" s="207">
        <f>H108*L109</f>
        <v>213.24985599999999</v>
      </c>
      <c r="I109" s="213"/>
      <c r="J109" s="216"/>
      <c r="K109" s="225">
        <v>0.23400000000000001</v>
      </c>
      <c r="L109" s="232">
        <f t="shared" si="5"/>
        <v>1.4842</v>
      </c>
    </row>
    <row r="110" spans="1:12" s="219" customFormat="1" hidden="1" x14ac:dyDescent="0.2">
      <c r="A110" s="210"/>
      <c r="B110" s="196"/>
      <c r="C110" s="233"/>
      <c r="D110" s="234"/>
      <c r="E110" s="495" t="str">
        <f>E99</f>
        <v>BDI (%): 23,40</v>
      </c>
      <c r="F110" s="495"/>
      <c r="G110" s="495"/>
      <c r="H110" s="496">
        <f>(H108+I108+H109)*K110</f>
        <v>177.82358630400003</v>
      </c>
      <c r="I110" s="496"/>
      <c r="J110" s="216"/>
      <c r="K110" s="225">
        <v>0.23400000000000001</v>
      </c>
      <c r="L110" s="232">
        <f t="shared" si="5"/>
        <v>1.4842</v>
      </c>
    </row>
    <row r="111" spans="1:12" s="219" customFormat="1" hidden="1" x14ac:dyDescent="0.2">
      <c r="A111" s="210"/>
      <c r="B111" s="196"/>
      <c r="C111" s="233"/>
      <c r="D111" s="234"/>
      <c r="E111" s="495" t="str">
        <f>E100</f>
        <v>Valor Total c/ Taxas</v>
      </c>
      <c r="F111" s="495"/>
      <c r="G111" s="495"/>
      <c r="H111" s="207"/>
      <c r="I111" s="207">
        <f>(H108+I108+H109+H110)</f>
        <v>937.75344230400015</v>
      </c>
      <c r="J111" s="216"/>
      <c r="K111" s="225">
        <v>0.23400000000000001</v>
      </c>
      <c r="L111" s="232">
        <f t="shared" si="5"/>
        <v>1.4842</v>
      </c>
    </row>
    <row r="112" spans="1:12" s="219" customFormat="1" hidden="1" x14ac:dyDescent="0.2">
      <c r="A112" s="210"/>
      <c r="B112" s="196"/>
      <c r="C112" s="233"/>
      <c r="D112" s="234"/>
      <c r="E112" s="204"/>
      <c r="F112" s="205"/>
      <c r="G112" s="271"/>
      <c r="H112" s="207"/>
      <c r="I112" s="207"/>
      <c r="J112" s="216"/>
      <c r="K112" s="225">
        <v>0.23400000000000001</v>
      </c>
      <c r="L112" s="232">
        <f t="shared" si="5"/>
        <v>1.4842</v>
      </c>
    </row>
    <row r="113" spans="1:12" s="270" customFormat="1" ht="15" hidden="1" customHeight="1" x14ac:dyDescent="0.2">
      <c r="A113" s="272"/>
      <c r="B113" s="256" t="str">
        <f>[1]orçamento!C17</f>
        <v>1.4</v>
      </c>
      <c r="C113" s="229" t="str">
        <f>[1]orçamento!D17</f>
        <v>Instalações provisórias de esgoto</v>
      </c>
      <c r="D113" s="273" t="str">
        <f>[1]orçamento!E17</f>
        <v>m²</v>
      </c>
      <c r="E113" s="207"/>
      <c r="F113" s="205"/>
      <c r="G113" s="231"/>
      <c r="H113" s="207"/>
      <c r="I113" s="207"/>
      <c r="J113" s="269"/>
      <c r="K113" s="225">
        <v>0.23400000000000001</v>
      </c>
      <c r="L113" s="232">
        <f t="shared" si="5"/>
        <v>1.4842</v>
      </c>
    </row>
    <row r="114" spans="1:12" s="275" customFormat="1" ht="15" hidden="1" customHeight="1" x14ac:dyDescent="0.2">
      <c r="A114" s="274"/>
      <c r="B114" s="250"/>
      <c r="C114" s="233" t="s">
        <v>567</v>
      </c>
      <c r="D114" s="234" t="s">
        <v>548</v>
      </c>
      <c r="E114" s="207">
        <f>F114*N11</f>
        <v>234.387</v>
      </c>
      <c r="F114" s="205">
        <v>234.387</v>
      </c>
      <c r="G114" s="231">
        <v>1</v>
      </c>
      <c r="H114" s="207"/>
      <c r="I114" s="207">
        <f>E114*G114</f>
        <v>234.387</v>
      </c>
      <c r="J114" s="216"/>
      <c r="K114" s="225">
        <v>0.23400000000000001</v>
      </c>
      <c r="L114" s="232">
        <f t="shared" si="5"/>
        <v>1.4842</v>
      </c>
    </row>
    <row r="115" spans="1:12" s="219" customFormat="1" hidden="1" x14ac:dyDescent="0.2">
      <c r="A115" s="210"/>
      <c r="B115" s="196"/>
      <c r="C115" s="233" t="s">
        <v>563</v>
      </c>
      <c r="D115" s="234" t="s">
        <v>535</v>
      </c>
      <c r="E115" s="207">
        <f>5.21*N11</f>
        <v>5.21</v>
      </c>
      <c r="F115" s="205"/>
      <c r="G115" s="231">
        <v>4</v>
      </c>
      <c r="H115" s="207">
        <f>E115*G115</f>
        <v>20.84</v>
      </c>
      <c r="I115" s="276"/>
      <c r="J115" s="216"/>
      <c r="K115" s="225">
        <v>0.23400000000000001</v>
      </c>
      <c r="L115" s="232">
        <f t="shared" si="5"/>
        <v>1.4842</v>
      </c>
    </row>
    <row r="116" spans="1:12" s="219" customFormat="1" hidden="1" x14ac:dyDescent="0.2">
      <c r="A116" s="210"/>
      <c r="B116" s="196"/>
      <c r="C116" s="233" t="s">
        <v>534</v>
      </c>
      <c r="D116" s="234" t="s">
        <v>535</v>
      </c>
      <c r="E116" s="207">
        <f>5.21*N11</f>
        <v>5.21</v>
      </c>
      <c r="F116" s="205"/>
      <c r="G116" s="231">
        <v>4</v>
      </c>
      <c r="H116" s="207">
        <f>E116*G116</f>
        <v>20.84</v>
      </c>
      <c r="I116" s="213"/>
      <c r="J116" s="216"/>
      <c r="K116" s="225">
        <v>0.23400000000000001</v>
      </c>
      <c r="L116" s="232">
        <f t="shared" si="5"/>
        <v>1.4842</v>
      </c>
    </row>
    <row r="117" spans="1:12" s="275" customFormat="1" ht="15" hidden="1" customHeight="1" x14ac:dyDescent="0.2">
      <c r="A117" s="274"/>
      <c r="B117" s="250"/>
      <c r="C117" s="233" t="s">
        <v>564</v>
      </c>
      <c r="D117" s="234" t="s">
        <v>535</v>
      </c>
      <c r="E117" s="207">
        <f>5.21*N11</f>
        <v>5.21</v>
      </c>
      <c r="F117" s="205"/>
      <c r="G117" s="231">
        <v>4</v>
      </c>
      <c r="H117" s="207">
        <f>E117*G117</f>
        <v>20.84</v>
      </c>
      <c r="I117" s="207"/>
      <c r="J117" s="216"/>
      <c r="K117" s="225">
        <v>0.23400000000000001</v>
      </c>
      <c r="L117" s="232">
        <f t="shared" si="5"/>
        <v>1.4842</v>
      </c>
    </row>
    <row r="118" spans="1:12" s="219" customFormat="1" hidden="1" x14ac:dyDescent="0.2">
      <c r="A118" s="210"/>
      <c r="B118" s="196"/>
      <c r="C118" s="233" t="s">
        <v>539</v>
      </c>
      <c r="D118" s="234" t="s">
        <v>535</v>
      </c>
      <c r="E118" s="207">
        <f>3.77*N11</f>
        <v>3.77</v>
      </c>
      <c r="F118" s="205"/>
      <c r="G118" s="231">
        <v>6.06</v>
      </c>
      <c r="H118" s="207">
        <f>E118*G118</f>
        <v>22.8462</v>
      </c>
      <c r="I118" s="213"/>
      <c r="J118" s="216"/>
      <c r="K118" s="225">
        <v>0.23400000000000001</v>
      </c>
      <c r="L118" s="232">
        <f t="shared" si="5"/>
        <v>1.4842</v>
      </c>
    </row>
    <row r="119" spans="1:12" s="219" customFormat="1" hidden="1" x14ac:dyDescent="0.2">
      <c r="A119" s="210"/>
      <c r="B119" s="196"/>
      <c r="C119" s="233"/>
      <c r="D119" s="234"/>
      <c r="E119" s="207"/>
      <c r="F119" s="205"/>
      <c r="G119" s="231"/>
      <c r="H119" s="207"/>
      <c r="I119" s="207"/>
      <c r="J119" s="216"/>
      <c r="K119" s="225">
        <v>0.23400000000000001</v>
      </c>
      <c r="L119" s="232">
        <f t="shared" si="5"/>
        <v>1.4842</v>
      </c>
    </row>
    <row r="120" spans="1:12" s="219" customFormat="1" hidden="1" x14ac:dyDescent="0.2">
      <c r="A120" s="210"/>
      <c r="B120" s="196"/>
      <c r="C120" s="233"/>
      <c r="D120" s="234"/>
      <c r="E120" s="495" t="str">
        <f>E108</f>
        <v>Custo Direto</v>
      </c>
      <c r="F120" s="495"/>
      <c r="G120" s="495"/>
      <c r="H120" s="244">
        <f>SUM(H114:H119)</f>
        <v>85.366199999999992</v>
      </c>
      <c r="I120" s="244">
        <f>SUM(I114:I119)</f>
        <v>234.387</v>
      </c>
      <c r="J120" s="216"/>
      <c r="K120" s="225">
        <v>0.23400000000000001</v>
      </c>
      <c r="L120" s="232">
        <f t="shared" si="5"/>
        <v>1.4842</v>
      </c>
    </row>
    <row r="121" spans="1:12" s="219" customFormat="1" hidden="1" x14ac:dyDescent="0.2">
      <c r="A121" s="210"/>
      <c r="B121" s="196"/>
      <c r="C121" s="233"/>
      <c r="D121" s="234"/>
      <c r="E121" s="495" t="str">
        <f>E109</f>
        <v>LS(%): 148,42</v>
      </c>
      <c r="F121" s="495"/>
      <c r="G121" s="495"/>
      <c r="H121" s="207">
        <f>H120*L121</f>
        <v>126.70051403999999</v>
      </c>
      <c r="I121" s="213"/>
      <c r="J121" s="216"/>
      <c r="K121" s="225">
        <v>0.23400000000000001</v>
      </c>
      <c r="L121" s="232">
        <f t="shared" si="5"/>
        <v>1.4842</v>
      </c>
    </row>
    <row r="122" spans="1:12" s="219" customFormat="1" hidden="1" x14ac:dyDescent="0.2">
      <c r="A122" s="210"/>
      <c r="B122" s="196"/>
      <c r="C122" s="233"/>
      <c r="D122" s="234"/>
      <c r="E122" s="495" t="str">
        <f>E110</f>
        <v>BDI (%): 23,40</v>
      </c>
      <c r="F122" s="495"/>
      <c r="G122" s="495"/>
      <c r="H122" s="496">
        <f>(H120+I120+H121)*K122</f>
        <v>104.47016908536</v>
      </c>
      <c r="I122" s="496"/>
      <c r="J122" s="216"/>
      <c r="K122" s="225">
        <v>0.23400000000000001</v>
      </c>
      <c r="L122" s="232">
        <f t="shared" si="5"/>
        <v>1.4842</v>
      </c>
    </row>
    <row r="123" spans="1:12" s="219" customFormat="1" hidden="1" x14ac:dyDescent="0.2">
      <c r="A123" s="210"/>
      <c r="B123" s="196"/>
      <c r="C123" s="233"/>
      <c r="D123" s="234"/>
      <c r="E123" s="495" t="str">
        <f>E111</f>
        <v>Valor Total c/ Taxas</v>
      </c>
      <c r="F123" s="495"/>
      <c r="G123" s="495"/>
      <c r="H123" s="207"/>
      <c r="I123" s="207">
        <f>(H120+I120+H121+H122)</f>
        <v>550.92388312535991</v>
      </c>
      <c r="J123" s="216"/>
      <c r="K123" s="225">
        <v>0.23400000000000001</v>
      </c>
      <c r="L123" s="232">
        <f t="shared" si="5"/>
        <v>1.4842</v>
      </c>
    </row>
    <row r="124" spans="1:12" s="219" customFormat="1" hidden="1" x14ac:dyDescent="0.2">
      <c r="A124" s="210"/>
      <c r="B124" s="196"/>
      <c r="C124" s="233"/>
      <c r="D124" s="234"/>
      <c r="E124" s="207"/>
      <c r="F124" s="205"/>
      <c r="G124" s="231"/>
      <c r="H124" s="207"/>
      <c r="I124" s="207"/>
      <c r="J124" s="216"/>
      <c r="K124" s="225">
        <v>0.23400000000000001</v>
      </c>
      <c r="L124" s="232">
        <f t="shared" si="5"/>
        <v>1.4842</v>
      </c>
    </row>
    <row r="125" spans="1:12" s="219" customFormat="1" hidden="1" x14ac:dyDescent="0.2">
      <c r="A125" s="210"/>
      <c r="B125" s="196"/>
      <c r="C125" s="233"/>
      <c r="D125" s="234"/>
      <c r="E125" s="207"/>
      <c r="F125" s="205"/>
      <c r="G125" s="231"/>
      <c r="H125" s="207"/>
      <c r="I125" s="207"/>
      <c r="J125" s="216"/>
      <c r="K125" s="225">
        <v>0.23400000000000001</v>
      </c>
      <c r="L125" s="232">
        <f t="shared" si="5"/>
        <v>1.4842</v>
      </c>
    </row>
    <row r="126" spans="1:12" s="219" customFormat="1" ht="25.5" hidden="1" x14ac:dyDescent="0.2">
      <c r="A126" s="227"/>
      <c r="B126" s="228" t="str">
        <f>[1]orçamento!C18</f>
        <v>1.5</v>
      </c>
      <c r="C126" s="229" t="str">
        <f>[1]orçamento!D18</f>
        <v>Barracões provisórios (depósito, escritório, vestiário e refeitório) com piso cimentado</v>
      </c>
      <c r="D126" s="234" t="s">
        <v>1</v>
      </c>
      <c r="E126" s="207"/>
      <c r="F126" s="205"/>
      <c r="G126" s="231"/>
      <c r="H126" s="207"/>
      <c r="I126" s="207"/>
      <c r="J126" s="216"/>
      <c r="K126" s="225">
        <v>0.23400000000000001</v>
      </c>
      <c r="L126" s="232">
        <f t="shared" si="5"/>
        <v>1.4842</v>
      </c>
    </row>
    <row r="127" spans="1:12" s="219" customFormat="1" ht="25.5" hidden="1" x14ac:dyDescent="0.2">
      <c r="A127" s="210"/>
      <c r="B127" s="196"/>
      <c r="C127" s="233" t="s">
        <v>505</v>
      </c>
      <c r="D127" s="234" t="s">
        <v>506</v>
      </c>
      <c r="E127" s="207">
        <f>F127*N11</f>
        <v>365.63400000000001</v>
      </c>
      <c r="F127" s="205">
        <v>365.63400000000001</v>
      </c>
      <c r="G127" s="231">
        <v>1.4999999999999999E-2</v>
      </c>
      <c r="H127" s="207"/>
      <c r="I127" s="207">
        <f>E127*G127</f>
        <v>5.4845100000000002</v>
      </c>
      <c r="J127" s="216"/>
      <c r="K127" s="225">
        <v>0.23400000000000001</v>
      </c>
      <c r="L127" s="232">
        <f t="shared" si="5"/>
        <v>1.4842</v>
      </c>
    </row>
    <row r="128" spans="1:12" s="219" customFormat="1" hidden="1" x14ac:dyDescent="0.2">
      <c r="A128" s="210"/>
      <c r="B128" s="196"/>
      <c r="C128" s="233" t="s">
        <v>507</v>
      </c>
      <c r="D128" s="234" t="s">
        <v>508</v>
      </c>
      <c r="E128" s="207">
        <f>F128*N11</f>
        <v>30.9</v>
      </c>
      <c r="F128" s="205">
        <v>30.9</v>
      </c>
      <c r="G128" s="231">
        <v>1.02</v>
      </c>
      <c r="H128" s="207"/>
      <c r="I128" s="207">
        <f>E128*G128</f>
        <v>31.518000000000001</v>
      </c>
      <c r="J128" s="216"/>
      <c r="K128" s="225">
        <v>0.23400000000000001</v>
      </c>
      <c r="L128" s="232">
        <f t="shared" si="5"/>
        <v>1.4842</v>
      </c>
    </row>
    <row r="129" spans="1:12" s="219" customFormat="1" ht="25.5" hidden="1" x14ac:dyDescent="0.2">
      <c r="A129" s="210"/>
      <c r="B129" s="196"/>
      <c r="C129" s="233" t="s">
        <v>509</v>
      </c>
      <c r="D129" s="234" t="s">
        <v>508</v>
      </c>
      <c r="E129" s="207">
        <f>F129*N11</f>
        <v>27.46</v>
      </c>
      <c r="F129" s="205">
        <v>27.46</v>
      </c>
      <c r="G129" s="231">
        <v>1</v>
      </c>
      <c r="H129" s="207"/>
      <c r="I129" s="207">
        <f>E129*G129</f>
        <v>27.46</v>
      </c>
      <c r="J129" s="216"/>
      <c r="K129" s="225">
        <v>0.23400000000000001</v>
      </c>
      <c r="L129" s="232">
        <f t="shared" si="5"/>
        <v>1.4842</v>
      </c>
    </row>
    <row r="130" spans="1:12" s="219" customFormat="1" hidden="1" x14ac:dyDescent="0.2">
      <c r="A130" s="210"/>
      <c r="B130" s="196"/>
      <c r="C130" s="233" t="s">
        <v>510</v>
      </c>
      <c r="D130" s="234" t="s">
        <v>506</v>
      </c>
      <c r="E130" s="207">
        <f>F130*N11</f>
        <v>82.16</v>
      </c>
      <c r="F130" s="205">
        <v>82.16</v>
      </c>
      <c r="G130" s="231">
        <v>1.4999999999999999E-2</v>
      </c>
      <c r="H130" s="207"/>
      <c r="I130" s="207">
        <f>E130*G130</f>
        <v>1.2323999999999999</v>
      </c>
      <c r="J130" s="216"/>
      <c r="K130" s="225">
        <v>0.23400000000000001</v>
      </c>
      <c r="L130" s="232">
        <f t="shared" si="5"/>
        <v>1.4842</v>
      </c>
    </row>
    <row r="131" spans="1:12" s="219" customFormat="1" ht="25.5" hidden="1" x14ac:dyDescent="0.2">
      <c r="A131" s="210"/>
      <c r="B131" s="196"/>
      <c r="C131" s="233" t="s">
        <v>511</v>
      </c>
      <c r="D131" s="234" t="s">
        <v>508</v>
      </c>
      <c r="E131" s="207">
        <f>F131*N11</f>
        <v>19.34</v>
      </c>
      <c r="F131" s="205">
        <v>19.34</v>
      </c>
      <c r="G131" s="231">
        <v>0.38600000000000001</v>
      </c>
      <c r="H131" s="207"/>
      <c r="I131" s="207">
        <f t="shared" ref="I131:I139" si="6">E131*G130</f>
        <v>0.29009999999999997</v>
      </c>
      <c r="J131" s="216"/>
      <c r="K131" s="225">
        <v>0.23400000000000001</v>
      </c>
      <c r="L131" s="232">
        <f t="shared" si="5"/>
        <v>1.4842</v>
      </c>
    </row>
    <row r="132" spans="1:12" s="219" customFormat="1" ht="38.25" hidden="1" x14ac:dyDescent="0.2">
      <c r="A132" s="210"/>
      <c r="B132" s="196"/>
      <c r="C132" s="233" t="s">
        <v>512</v>
      </c>
      <c r="D132" s="234" t="s">
        <v>5</v>
      </c>
      <c r="E132" s="207">
        <f>F132*N11</f>
        <v>0.14000000000000001</v>
      </c>
      <c r="F132" s="205">
        <v>0.14000000000000001</v>
      </c>
      <c r="G132" s="231">
        <v>0.214</v>
      </c>
      <c r="H132" s="207"/>
      <c r="I132" s="207">
        <f t="shared" si="6"/>
        <v>5.4040000000000005E-2</v>
      </c>
      <c r="J132" s="216"/>
      <c r="K132" s="225">
        <v>0.23400000000000001</v>
      </c>
      <c r="L132" s="232">
        <f t="shared" si="5"/>
        <v>1.4842</v>
      </c>
    </row>
    <row r="133" spans="1:12" s="219" customFormat="1" hidden="1" x14ac:dyDescent="0.2">
      <c r="A133" s="210"/>
      <c r="B133" s="196"/>
      <c r="C133" s="233" t="s">
        <v>513</v>
      </c>
      <c r="D133" s="234" t="s">
        <v>106</v>
      </c>
      <c r="E133" s="207">
        <f>F133*N11</f>
        <v>7.69</v>
      </c>
      <c r="F133" s="205">
        <v>7.69</v>
      </c>
      <c r="G133" s="231">
        <v>5.7000000000000002E-3</v>
      </c>
      <c r="H133" s="207"/>
      <c r="I133" s="207">
        <f t="shared" si="6"/>
        <v>1.6456600000000001</v>
      </c>
      <c r="J133" s="216"/>
      <c r="K133" s="225">
        <v>0.23400000000000001</v>
      </c>
      <c r="L133" s="232">
        <f t="shared" si="5"/>
        <v>1.4842</v>
      </c>
    </row>
    <row r="134" spans="1:12" s="219" customFormat="1" ht="25.5" hidden="1" x14ac:dyDescent="0.2">
      <c r="A134" s="210"/>
      <c r="B134" s="196"/>
      <c r="C134" s="233" t="s">
        <v>514</v>
      </c>
      <c r="D134" s="234" t="s">
        <v>2</v>
      </c>
      <c r="E134" s="207">
        <f>F134*N11</f>
        <v>6.07</v>
      </c>
      <c r="F134" s="205">
        <v>6.07</v>
      </c>
      <c r="G134" s="231">
        <v>0.7</v>
      </c>
      <c r="H134" s="207"/>
      <c r="I134" s="207">
        <f t="shared" si="6"/>
        <v>3.4599000000000005E-2</v>
      </c>
      <c r="J134" s="216"/>
      <c r="K134" s="225">
        <v>0.23400000000000001</v>
      </c>
      <c r="L134" s="232">
        <f t="shared" si="5"/>
        <v>1.4842</v>
      </c>
    </row>
    <row r="135" spans="1:12" s="219" customFormat="1" ht="38.25" hidden="1" x14ac:dyDescent="0.2">
      <c r="A135" s="210"/>
      <c r="B135" s="196"/>
      <c r="C135" s="233" t="s">
        <v>515</v>
      </c>
      <c r="D135" s="234" t="s">
        <v>2</v>
      </c>
      <c r="E135" s="207">
        <f>F135*N11</f>
        <v>3.32</v>
      </c>
      <c r="F135" s="205">
        <v>3.32</v>
      </c>
      <c r="G135" s="231">
        <v>0.9</v>
      </c>
      <c r="H135" s="207"/>
      <c r="I135" s="207">
        <f t="shared" si="6"/>
        <v>2.3239999999999998</v>
      </c>
      <c r="J135" s="216"/>
      <c r="K135" s="225">
        <v>0.23400000000000001</v>
      </c>
      <c r="L135" s="232">
        <f t="shared" si="5"/>
        <v>1.4842</v>
      </c>
    </row>
    <row r="136" spans="1:12" s="219" customFormat="1" hidden="1" x14ac:dyDescent="0.2">
      <c r="A136" s="210"/>
      <c r="B136" s="196"/>
      <c r="C136" s="233" t="s">
        <v>516</v>
      </c>
      <c r="D136" s="234" t="s">
        <v>517</v>
      </c>
      <c r="E136" s="207">
        <f>F136*N11</f>
        <v>7.21</v>
      </c>
      <c r="F136" s="205">
        <v>7.21</v>
      </c>
      <c r="G136" s="231">
        <v>0.1</v>
      </c>
      <c r="H136" s="207"/>
      <c r="I136" s="207">
        <f t="shared" si="6"/>
        <v>6.4889999999999999</v>
      </c>
      <c r="J136" s="216"/>
      <c r="K136" s="225">
        <v>0.23400000000000001</v>
      </c>
      <c r="L136" s="232">
        <f t="shared" si="5"/>
        <v>1.4842</v>
      </c>
    </row>
    <row r="137" spans="1:12" s="219" customFormat="1" ht="25.5" hidden="1" x14ac:dyDescent="0.2">
      <c r="A137" s="210"/>
      <c r="B137" s="196"/>
      <c r="C137" s="233" t="s">
        <v>518</v>
      </c>
      <c r="D137" s="234" t="s">
        <v>106</v>
      </c>
      <c r="E137" s="207">
        <f>F137*N11</f>
        <v>17.62</v>
      </c>
      <c r="F137" s="205">
        <v>17.62</v>
      </c>
      <c r="G137" s="231">
        <v>5.7999999999999996E-3</v>
      </c>
      <c r="H137" s="207"/>
      <c r="I137" s="207">
        <f t="shared" si="6"/>
        <v>1.7620000000000002</v>
      </c>
      <c r="J137" s="216"/>
      <c r="K137" s="225">
        <v>0.23400000000000001</v>
      </c>
      <c r="L137" s="232">
        <f t="shared" si="5"/>
        <v>1.4842</v>
      </c>
    </row>
    <row r="138" spans="1:12" s="219" customFormat="1" hidden="1" x14ac:dyDescent="0.2">
      <c r="A138" s="210"/>
      <c r="B138" s="196"/>
      <c r="C138" s="233" t="s">
        <v>519</v>
      </c>
      <c r="D138" s="234" t="s">
        <v>106</v>
      </c>
      <c r="E138" s="207">
        <f>F138*N11</f>
        <v>5.28</v>
      </c>
      <c r="F138" s="205">
        <v>5.28</v>
      </c>
      <c r="G138" s="231">
        <v>5.7999999999999996E-3</v>
      </c>
      <c r="H138" s="207"/>
      <c r="I138" s="207">
        <f t="shared" si="6"/>
        <v>3.0623999999999998E-2</v>
      </c>
      <c r="J138" s="216"/>
      <c r="K138" s="225">
        <v>0.23400000000000001</v>
      </c>
      <c r="L138" s="232">
        <f t="shared" si="5"/>
        <v>1.4842</v>
      </c>
    </row>
    <row r="139" spans="1:12" s="219" customFormat="1" ht="25.5" hidden="1" x14ac:dyDescent="0.2">
      <c r="A139" s="210"/>
      <c r="B139" s="196"/>
      <c r="C139" s="233" t="s">
        <v>520</v>
      </c>
      <c r="D139" s="234" t="s">
        <v>1</v>
      </c>
      <c r="E139" s="207">
        <f>F139*N11</f>
        <v>20.82</v>
      </c>
      <c r="F139" s="205">
        <v>20.82</v>
      </c>
      <c r="G139" s="231">
        <v>0.318</v>
      </c>
      <c r="H139" s="207"/>
      <c r="I139" s="207">
        <f t="shared" si="6"/>
        <v>0.12075599999999999</v>
      </c>
      <c r="J139" s="216"/>
      <c r="K139" s="225">
        <v>0.23400000000000001</v>
      </c>
      <c r="L139" s="232">
        <f t="shared" si="5"/>
        <v>1.4842</v>
      </c>
    </row>
    <row r="140" spans="1:12" s="219" customFormat="1" hidden="1" x14ac:dyDescent="0.2">
      <c r="A140" s="210"/>
      <c r="B140" s="196"/>
      <c r="C140" s="233" t="s">
        <v>521</v>
      </c>
      <c r="D140" s="234" t="s">
        <v>508</v>
      </c>
      <c r="E140" s="207">
        <f>F140*N11</f>
        <v>60.5</v>
      </c>
      <c r="F140" s="205">
        <v>60.5</v>
      </c>
      <c r="G140" s="231">
        <v>2.3E-2</v>
      </c>
      <c r="H140" s="207"/>
      <c r="I140" s="207">
        <f t="shared" ref="I140:I152" si="7">E140*G136</f>
        <v>6.0500000000000007</v>
      </c>
      <c r="J140" s="216"/>
      <c r="K140" s="225">
        <v>0.23400000000000001</v>
      </c>
      <c r="L140" s="232">
        <f t="shared" si="5"/>
        <v>1.4842</v>
      </c>
    </row>
    <row r="141" spans="1:12" s="219" customFormat="1" ht="25.5" hidden="1" x14ac:dyDescent="0.2">
      <c r="A141" s="210"/>
      <c r="B141" s="196"/>
      <c r="C141" s="233" t="s">
        <v>522</v>
      </c>
      <c r="D141" s="234" t="s">
        <v>106</v>
      </c>
      <c r="E141" s="207">
        <f>F141*N11</f>
        <v>76.38</v>
      </c>
      <c r="F141" s="205">
        <v>76.38</v>
      </c>
      <c r="G141" s="231">
        <v>1.15E-2</v>
      </c>
      <c r="H141" s="207"/>
      <c r="I141" s="207">
        <f t="shared" si="7"/>
        <v>0.44300399999999995</v>
      </c>
      <c r="J141" s="216"/>
      <c r="K141" s="225">
        <v>0.23400000000000001</v>
      </c>
      <c r="L141" s="232">
        <f t="shared" si="5"/>
        <v>1.4842</v>
      </c>
    </row>
    <row r="142" spans="1:12" s="219" customFormat="1" ht="25.5" hidden="1" x14ac:dyDescent="0.2">
      <c r="A142" s="210"/>
      <c r="B142" s="196"/>
      <c r="C142" s="233" t="s">
        <v>523</v>
      </c>
      <c r="D142" s="234" t="s">
        <v>2</v>
      </c>
      <c r="E142" s="207">
        <f>F142*N11</f>
        <v>4.9400000000000004</v>
      </c>
      <c r="F142" s="205">
        <v>4.9400000000000004</v>
      </c>
      <c r="G142" s="231">
        <v>0.25</v>
      </c>
      <c r="H142" s="207"/>
      <c r="I142" s="207">
        <f t="shared" si="7"/>
        <v>2.8652E-2</v>
      </c>
      <c r="J142" s="216"/>
      <c r="K142" s="225">
        <v>0.23400000000000001</v>
      </c>
      <c r="L142" s="232">
        <f t="shared" si="5"/>
        <v>1.4842</v>
      </c>
    </row>
    <row r="143" spans="1:12" s="219" customFormat="1" ht="24" hidden="1" customHeight="1" x14ac:dyDescent="0.2">
      <c r="A143" s="210"/>
      <c r="B143" s="196"/>
      <c r="C143" s="233" t="s">
        <v>524</v>
      </c>
      <c r="D143" s="234" t="s">
        <v>517</v>
      </c>
      <c r="E143" s="207">
        <f>F143*N11</f>
        <v>3.18</v>
      </c>
      <c r="F143" s="205">
        <v>3.18</v>
      </c>
      <c r="G143" s="231">
        <v>0.30299999999999999</v>
      </c>
      <c r="H143" s="207"/>
      <c r="I143" s="207">
        <f t="shared" si="7"/>
        <v>1.0112400000000001</v>
      </c>
      <c r="J143" s="216"/>
      <c r="K143" s="225">
        <v>0.23400000000000001</v>
      </c>
      <c r="L143" s="232">
        <f t="shared" ref="L143:L206" si="8">L142</f>
        <v>1.4842</v>
      </c>
    </row>
    <row r="144" spans="1:12" s="219" customFormat="1" ht="25.5" hidden="1" x14ac:dyDescent="0.2">
      <c r="A144" s="210"/>
      <c r="B144" s="196"/>
      <c r="C144" s="233" t="s">
        <v>525</v>
      </c>
      <c r="D144" s="234" t="s">
        <v>106</v>
      </c>
      <c r="E144" s="207">
        <f>F144*N11</f>
        <v>0.04</v>
      </c>
      <c r="F144" s="205">
        <v>0.04</v>
      </c>
      <c r="G144" s="231">
        <v>1.28</v>
      </c>
      <c r="H144" s="207"/>
      <c r="I144" s="207">
        <f t="shared" si="7"/>
        <v>9.2000000000000003E-4</v>
      </c>
      <c r="J144" s="216"/>
      <c r="K144" s="225">
        <v>0.23400000000000001</v>
      </c>
      <c r="L144" s="232">
        <f t="shared" si="8"/>
        <v>1.4842</v>
      </c>
    </row>
    <row r="145" spans="1:12" s="219" customFormat="1" hidden="1" x14ac:dyDescent="0.2">
      <c r="A145" s="210"/>
      <c r="B145" s="196"/>
      <c r="C145" s="233" t="s">
        <v>526</v>
      </c>
      <c r="D145" s="234" t="s">
        <v>106</v>
      </c>
      <c r="E145" s="207">
        <f>F145*N11</f>
        <v>3.42</v>
      </c>
      <c r="F145" s="205">
        <v>3.42</v>
      </c>
      <c r="G145" s="231">
        <v>3.4599999999999999E-2</v>
      </c>
      <c r="H145" s="207"/>
      <c r="I145" s="207">
        <f t="shared" si="7"/>
        <v>3.9329999999999997E-2</v>
      </c>
      <c r="J145" s="216"/>
      <c r="K145" s="225">
        <v>0.23400000000000001</v>
      </c>
      <c r="L145" s="232">
        <f t="shared" si="8"/>
        <v>1.4842</v>
      </c>
    </row>
    <row r="146" spans="1:12" s="219" customFormat="1" ht="19.5" hidden="1" customHeight="1" x14ac:dyDescent="0.2">
      <c r="A146" s="210"/>
      <c r="B146" s="196"/>
      <c r="C146" s="233" t="s">
        <v>527</v>
      </c>
      <c r="D146" s="234" t="s">
        <v>106</v>
      </c>
      <c r="E146" s="207">
        <f>F146*N11</f>
        <v>8.99</v>
      </c>
      <c r="F146" s="205">
        <v>8.99</v>
      </c>
      <c r="G146" s="231">
        <v>5.7999999999999996E-3</v>
      </c>
      <c r="H146" s="207"/>
      <c r="I146" s="207">
        <f t="shared" si="7"/>
        <v>2.2475000000000001</v>
      </c>
      <c r="J146" s="216"/>
      <c r="K146" s="225">
        <v>0.23400000000000001</v>
      </c>
      <c r="L146" s="232">
        <f t="shared" si="8"/>
        <v>1.4842</v>
      </c>
    </row>
    <row r="147" spans="1:12" s="219" customFormat="1" ht="25.5" hidden="1" x14ac:dyDescent="0.2">
      <c r="A147" s="210"/>
      <c r="B147" s="196"/>
      <c r="C147" s="233" t="s">
        <v>528</v>
      </c>
      <c r="D147" s="234" t="s">
        <v>2</v>
      </c>
      <c r="E147" s="207">
        <f>F147*N11</f>
        <v>2.52</v>
      </c>
      <c r="F147" s="205">
        <v>2.52</v>
      </c>
      <c r="G147" s="215">
        <v>0.53600000000000003</v>
      </c>
      <c r="H147" s="207"/>
      <c r="I147" s="207">
        <f t="shared" si="7"/>
        <v>0.76356000000000002</v>
      </c>
      <c r="J147" s="216"/>
      <c r="K147" s="225">
        <v>0.23400000000000001</v>
      </c>
      <c r="L147" s="232">
        <f t="shared" si="8"/>
        <v>1.4842</v>
      </c>
    </row>
    <row r="148" spans="1:12" s="219" customFormat="1" ht="25.5" hidden="1" x14ac:dyDescent="0.2">
      <c r="A148" s="210"/>
      <c r="B148" s="196"/>
      <c r="C148" s="233" t="s">
        <v>529</v>
      </c>
      <c r="D148" s="234" t="s">
        <v>106</v>
      </c>
      <c r="E148" s="207">
        <f>F148*N11</f>
        <v>3.75</v>
      </c>
      <c r="F148" s="205">
        <v>3.75</v>
      </c>
      <c r="G148" s="215">
        <v>2.3E-2</v>
      </c>
      <c r="H148" s="207"/>
      <c r="I148" s="207">
        <f t="shared" si="7"/>
        <v>4.8</v>
      </c>
      <c r="J148" s="216"/>
      <c r="K148" s="225">
        <v>0.23400000000000001</v>
      </c>
      <c r="L148" s="232">
        <f t="shared" si="8"/>
        <v>1.4842</v>
      </c>
    </row>
    <row r="149" spans="1:12" s="219" customFormat="1" ht="25.5" hidden="1" x14ac:dyDescent="0.2">
      <c r="A149" s="210"/>
      <c r="B149" s="196"/>
      <c r="C149" s="233" t="s">
        <v>530</v>
      </c>
      <c r="D149" s="234" t="s">
        <v>106</v>
      </c>
      <c r="E149" s="207">
        <f>F149*N11</f>
        <v>8.49</v>
      </c>
      <c r="F149" s="205">
        <v>8.49</v>
      </c>
      <c r="G149" s="215">
        <v>2.1999999999999999E-2</v>
      </c>
      <c r="H149" s="207"/>
      <c r="I149" s="207">
        <f t="shared" si="7"/>
        <v>0.29375400000000002</v>
      </c>
      <c r="J149" s="216"/>
      <c r="K149" s="225">
        <v>0.23400000000000001</v>
      </c>
      <c r="L149" s="232">
        <f t="shared" si="8"/>
        <v>1.4842</v>
      </c>
    </row>
    <row r="150" spans="1:12" s="219" customFormat="1" hidden="1" x14ac:dyDescent="0.2">
      <c r="A150" s="210"/>
      <c r="B150" s="196"/>
      <c r="C150" s="233" t="s">
        <v>531</v>
      </c>
      <c r="D150" s="234" t="s">
        <v>106</v>
      </c>
      <c r="E150" s="207">
        <f>F150*N11</f>
        <v>2.2599999999999998</v>
      </c>
      <c r="F150" s="205">
        <v>2.2599999999999998</v>
      </c>
      <c r="G150" s="215">
        <v>4.6100000000000002E-2</v>
      </c>
      <c r="H150" s="207"/>
      <c r="I150" s="207">
        <f t="shared" si="7"/>
        <v>1.3107999999999998E-2</v>
      </c>
      <c r="J150" s="216"/>
      <c r="K150" s="225">
        <v>0.23400000000000001</v>
      </c>
      <c r="L150" s="232">
        <f t="shared" si="8"/>
        <v>1.4842</v>
      </c>
    </row>
    <row r="151" spans="1:12" s="219" customFormat="1" hidden="1" x14ac:dyDescent="0.2">
      <c r="A151" s="210"/>
      <c r="B151" s="196"/>
      <c r="C151" s="233" t="s">
        <v>532</v>
      </c>
      <c r="D151" s="234" t="s">
        <v>106</v>
      </c>
      <c r="E151" s="207">
        <f>F151*N11</f>
        <v>11.73</v>
      </c>
      <c r="F151" s="205">
        <v>11.73</v>
      </c>
      <c r="G151" s="231">
        <v>4.6100000000000002E-2</v>
      </c>
      <c r="H151" s="207"/>
      <c r="I151" s="207">
        <f t="shared" si="7"/>
        <v>6.2872800000000009</v>
      </c>
      <c r="J151" s="216"/>
      <c r="K151" s="225">
        <v>0.23400000000000001</v>
      </c>
      <c r="L151" s="232">
        <f t="shared" si="8"/>
        <v>1.4842</v>
      </c>
    </row>
    <row r="152" spans="1:12" hidden="1" x14ac:dyDescent="0.25">
      <c r="C152" s="237" t="s">
        <v>533</v>
      </c>
      <c r="D152" s="234" t="s">
        <v>106</v>
      </c>
      <c r="E152" s="207">
        <f>F152*N11</f>
        <v>1.22</v>
      </c>
      <c r="F152" s="238">
        <v>1.22</v>
      </c>
      <c r="G152" s="239">
        <v>2.4E-2</v>
      </c>
      <c r="I152" s="207">
        <f t="shared" si="7"/>
        <v>2.8059999999999998E-2</v>
      </c>
      <c r="K152" s="225">
        <v>0.23400000000000001</v>
      </c>
      <c r="L152" s="232">
        <f t="shared" si="8"/>
        <v>1.4842</v>
      </c>
    </row>
    <row r="153" spans="1:12" s="219" customFormat="1" hidden="1" x14ac:dyDescent="0.2">
      <c r="A153" s="210"/>
      <c r="B153" s="196"/>
      <c r="C153" s="233" t="s">
        <v>534</v>
      </c>
      <c r="D153" s="234" t="s">
        <v>535</v>
      </c>
      <c r="E153" s="207">
        <f>5.21*N11</f>
        <v>5.21</v>
      </c>
      <c r="F153" s="205"/>
      <c r="G153" s="231">
        <v>4.34</v>
      </c>
      <c r="H153" s="207">
        <f>E153*G153</f>
        <v>22.6114</v>
      </c>
      <c r="I153" s="213"/>
      <c r="J153" s="216"/>
      <c r="K153" s="225">
        <v>0.23400000000000001</v>
      </c>
      <c r="L153" s="232">
        <f t="shared" si="8"/>
        <v>1.4842</v>
      </c>
    </row>
    <row r="154" spans="1:12" s="219" customFormat="1" hidden="1" x14ac:dyDescent="0.2">
      <c r="A154" s="210"/>
      <c r="B154" s="196"/>
      <c r="C154" s="233" t="s">
        <v>536</v>
      </c>
      <c r="D154" s="234" t="s">
        <v>535</v>
      </c>
      <c r="E154" s="207">
        <f>5.21*N11</f>
        <v>5.21</v>
      </c>
      <c r="F154" s="205"/>
      <c r="G154" s="231">
        <v>0.01</v>
      </c>
      <c r="H154" s="207">
        <f>E154*G154</f>
        <v>5.21E-2</v>
      </c>
      <c r="I154" s="213"/>
      <c r="J154" s="216"/>
      <c r="K154" s="225">
        <v>0.23400000000000001</v>
      </c>
      <c r="L154" s="232">
        <f t="shared" si="8"/>
        <v>1.4842</v>
      </c>
    </row>
    <row r="155" spans="1:12" s="219" customFormat="1" hidden="1" x14ac:dyDescent="0.2">
      <c r="A155" s="210"/>
      <c r="B155" s="196"/>
      <c r="C155" s="233" t="s">
        <v>537</v>
      </c>
      <c r="D155" s="234" t="s">
        <v>535</v>
      </c>
      <c r="E155" s="207">
        <f>5.21*N11</f>
        <v>5.21</v>
      </c>
      <c r="F155" s="205"/>
      <c r="G155" s="231">
        <v>8.9999999999999993E-3</v>
      </c>
      <c r="H155" s="207">
        <f>E155*G155</f>
        <v>4.6889999999999994E-2</v>
      </c>
      <c r="I155" s="213"/>
      <c r="J155" s="216"/>
      <c r="K155" s="225">
        <v>0.23400000000000001</v>
      </c>
      <c r="L155" s="232">
        <f t="shared" si="8"/>
        <v>1.4842</v>
      </c>
    </row>
    <row r="156" spans="1:12" s="219" customFormat="1" hidden="1" x14ac:dyDescent="0.2">
      <c r="A156" s="210"/>
      <c r="B156" s="196"/>
      <c r="C156" s="233" t="s">
        <v>538</v>
      </c>
      <c r="D156" s="234" t="s">
        <v>535</v>
      </c>
      <c r="E156" s="207">
        <f>4.15*N11</f>
        <v>4.1500000000000004</v>
      </c>
      <c r="F156" s="205"/>
      <c r="G156" s="231">
        <v>0.01</v>
      </c>
      <c r="H156" s="207">
        <f>E156*G156</f>
        <v>4.1500000000000002E-2</v>
      </c>
      <c r="I156" s="213"/>
      <c r="J156" s="216"/>
      <c r="K156" s="225">
        <v>0.23400000000000001</v>
      </c>
      <c r="L156" s="232">
        <f t="shared" si="8"/>
        <v>1.4842</v>
      </c>
    </row>
    <row r="157" spans="1:12" s="219" customFormat="1" hidden="1" x14ac:dyDescent="0.2">
      <c r="A157" s="210"/>
      <c r="B157" s="196"/>
      <c r="C157" s="233" t="s">
        <v>539</v>
      </c>
      <c r="D157" s="234" t="s">
        <v>535</v>
      </c>
      <c r="E157" s="207">
        <f>3.77*N11</f>
        <v>3.77</v>
      </c>
      <c r="F157" s="205"/>
      <c r="G157" s="231">
        <v>4.34</v>
      </c>
      <c r="H157" s="207">
        <f>E157*G157</f>
        <v>16.361799999999999</v>
      </c>
      <c r="I157" s="213"/>
      <c r="J157" s="216"/>
      <c r="K157" s="225">
        <v>0.23400000000000001</v>
      </c>
      <c r="L157" s="232">
        <f t="shared" si="8"/>
        <v>1.4842</v>
      </c>
    </row>
    <row r="158" spans="1:12" s="219" customFormat="1" hidden="1" x14ac:dyDescent="0.2">
      <c r="A158" s="210"/>
      <c r="B158" s="196"/>
      <c r="C158" s="233"/>
      <c r="D158" s="234"/>
      <c r="E158" s="207"/>
      <c r="F158" s="205"/>
      <c r="G158" s="231"/>
      <c r="H158" s="207"/>
      <c r="I158" s="207"/>
      <c r="J158" s="216"/>
      <c r="K158" s="225">
        <v>0.23400000000000001</v>
      </c>
      <c r="L158" s="232">
        <f t="shared" si="8"/>
        <v>1.4842</v>
      </c>
    </row>
    <row r="159" spans="1:12" s="219" customFormat="1" hidden="1" x14ac:dyDescent="0.2">
      <c r="A159" s="210"/>
      <c r="B159" s="196"/>
      <c r="C159" s="233"/>
      <c r="D159" s="234"/>
      <c r="E159" s="495" t="str">
        <f>E120</f>
        <v>Custo Direto</v>
      </c>
      <c r="F159" s="495"/>
      <c r="G159" s="495"/>
      <c r="H159" s="244">
        <f>SUM(H127:H158)</f>
        <v>39.113689999999998</v>
      </c>
      <c r="I159" s="244">
        <f>SUM(I127:I158)</f>
        <v>100.45209700000001</v>
      </c>
      <c r="J159" s="216"/>
      <c r="K159" s="225">
        <v>0.23400000000000001</v>
      </c>
      <c r="L159" s="232">
        <f t="shared" si="8"/>
        <v>1.4842</v>
      </c>
    </row>
    <row r="160" spans="1:12" s="219" customFormat="1" hidden="1" x14ac:dyDescent="0.2">
      <c r="A160" s="210"/>
      <c r="B160" s="196"/>
      <c r="C160" s="233"/>
      <c r="D160" s="234"/>
      <c r="E160" s="495" t="str">
        <f>E121</f>
        <v>LS(%): 148,42</v>
      </c>
      <c r="F160" s="495"/>
      <c r="G160" s="495"/>
      <c r="H160" s="207">
        <f>H159*L160</f>
        <v>58.052538697999999</v>
      </c>
      <c r="I160" s="213"/>
      <c r="J160" s="216"/>
      <c r="K160" s="225">
        <v>0.23400000000000001</v>
      </c>
      <c r="L160" s="232">
        <f t="shared" si="8"/>
        <v>1.4842</v>
      </c>
    </row>
    <row r="161" spans="1:12" s="219" customFormat="1" hidden="1" x14ac:dyDescent="0.2">
      <c r="A161" s="210"/>
      <c r="B161" s="196"/>
      <c r="C161" s="233"/>
      <c r="D161" s="234"/>
      <c r="E161" s="495" t="str">
        <f>E122</f>
        <v>BDI (%): 23,40</v>
      </c>
      <c r="F161" s="495"/>
      <c r="G161" s="495"/>
      <c r="H161" s="496">
        <f>(H159+I159+H160)*K161</f>
        <v>46.242688213332002</v>
      </c>
      <c r="I161" s="496"/>
      <c r="J161" s="216"/>
      <c r="K161" s="225">
        <v>0.23400000000000001</v>
      </c>
      <c r="L161" s="232">
        <f t="shared" si="8"/>
        <v>1.4842</v>
      </c>
    </row>
    <row r="162" spans="1:12" s="219" customFormat="1" hidden="1" x14ac:dyDescent="0.2">
      <c r="A162" s="210"/>
      <c r="B162" s="196"/>
      <c r="C162" s="233"/>
      <c r="D162" s="234"/>
      <c r="E162" s="495" t="str">
        <f>E123</f>
        <v>Valor Total c/ Taxas</v>
      </c>
      <c r="F162" s="495"/>
      <c r="G162" s="495"/>
      <c r="H162" s="207"/>
      <c r="I162" s="244">
        <f>(H159+I159+H160+H161)</f>
        <v>243.86101391133201</v>
      </c>
      <c r="J162" s="216"/>
      <c r="K162" s="225">
        <v>0.23400000000000001</v>
      </c>
      <c r="L162" s="232">
        <f t="shared" si="8"/>
        <v>1.4842</v>
      </c>
    </row>
    <row r="163" spans="1:12" s="219" customFormat="1" hidden="1" x14ac:dyDescent="0.2">
      <c r="A163" s="210"/>
      <c r="B163" s="196"/>
      <c r="C163" s="233"/>
      <c r="D163" s="234"/>
      <c r="E163" s="207"/>
      <c r="F163" s="205"/>
      <c r="G163" s="231"/>
      <c r="H163" s="207"/>
      <c r="I163" s="207"/>
      <c r="J163" s="216"/>
      <c r="K163" s="225">
        <v>0.23400000000000001</v>
      </c>
      <c r="L163" s="232">
        <f>L162</f>
        <v>1.4842</v>
      </c>
    </row>
    <row r="164" spans="1:12" s="219" customFormat="1" hidden="1" x14ac:dyDescent="0.2">
      <c r="A164" s="227"/>
      <c r="B164" s="248" t="str">
        <f>[1]orçamento!C19</f>
        <v>1.6</v>
      </c>
      <c r="C164" s="229" t="str">
        <f>[1]orçamento!D19</f>
        <v>Locação da obra (execução de gabarito)</v>
      </c>
      <c r="D164" s="234" t="s">
        <v>1</v>
      </c>
      <c r="E164" s="207"/>
      <c r="F164" s="205"/>
      <c r="G164" s="231"/>
      <c r="H164" s="207"/>
      <c r="I164" s="207"/>
      <c r="J164" s="216"/>
      <c r="K164" s="225">
        <v>0.23400000000000001</v>
      </c>
      <c r="L164" s="232">
        <f t="shared" si="8"/>
        <v>1.4842</v>
      </c>
    </row>
    <row r="165" spans="1:12" s="219" customFormat="1" hidden="1" x14ac:dyDescent="0.2">
      <c r="A165" s="210"/>
      <c r="B165" s="196"/>
      <c r="C165" s="233" t="s">
        <v>544</v>
      </c>
      <c r="D165" s="234" t="s">
        <v>545</v>
      </c>
      <c r="E165" s="207">
        <f>F165*N11</f>
        <v>6.98</v>
      </c>
      <c r="F165" s="205">
        <v>6.98</v>
      </c>
      <c r="G165" s="215">
        <v>0.02</v>
      </c>
      <c r="H165" s="207"/>
      <c r="I165" s="207">
        <f>E165*G165</f>
        <v>0.1396</v>
      </c>
      <c r="J165" s="216"/>
      <c r="K165" s="225">
        <v>0.23400000000000001</v>
      </c>
      <c r="L165" s="232">
        <f t="shared" si="8"/>
        <v>1.4842</v>
      </c>
    </row>
    <row r="166" spans="1:12" s="219" customFormat="1" ht="25.5" hidden="1" x14ac:dyDescent="0.2">
      <c r="A166" s="210"/>
      <c r="B166" s="196"/>
      <c r="C166" s="233" t="s">
        <v>546</v>
      </c>
      <c r="D166" s="234" t="s">
        <v>2</v>
      </c>
      <c r="E166" s="207">
        <f>F166*N11</f>
        <v>3.32</v>
      </c>
      <c r="F166" s="205">
        <v>3.32</v>
      </c>
      <c r="G166" s="231">
        <v>3.5999999999999997E-2</v>
      </c>
      <c r="H166" s="207"/>
      <c r="I166" s="207">
        <f>E166*G166</f>
        <v>0.11951999999999999</v>
      </c>
      <c r="J166" s="216"/>
      <c r="K166" s="225">
        <v>0.23400000000000001</v>
      </c>
      <c r="L166" s="232">
        <f t="shared" si="8"/>
        <v>1.4842</v>
      </c>
    </row>
    <row r="167" spans="1:12" s="219" customFormat="1" hidden="1" x14ac:dyDescent="0.2">
      <c r="A167" s="210"/>
      <c r="B167" s="196"/>
      <c r="C167" s="233" t="s">
        <v>547</v>
      </c>
      <c r="D167" s="234" t="s">
        <v>545</v>
      </c>
      <c r="E167" s="207">
        <f>F167*N11</f>
        <v>7.75</v>
      </c>
      <c r="F167" s="205">
        <v>7.75</v>
      </c>
      <c r="G167" s="231">
        <v>0.01</v>
      </c>
      <c r="H167" s="207"/>
      <c r="I167" s="207">
        <f>E167*G167</f>
        <v>7.7499999999999999E-2</v>
      </c>
      <c r="J167" s="216"/>
      <c r="K167" s="225">
        <v>0.23400000000000001</v>
      </c>
      <c r="L167" s="232">
        <f t="shared" si="8"/>
        <v>1.4842</v>
      </c>
    </row>
    <row r="168" spans="1:12" ht="26.25" hidden="1" x14ac:dyDescent="0.25">
      <c r="A168" s="249"/>
      <c r="B168" s="250"/>
      <c r="C168" s="237" t="s">
        <v>523</v>
      </c>
      <c r="D168" s="251" t="s">
        <v>2</v>
      </c>
      <c r="E168" s="207">
        <f>F168*N11</f>
        <v>4.9400000000000004</v>
      </c>
      <c r="F168" s="252">
        <v>4.9400000000000004</v>
      </c>
      <c r="G168" s="239">
        <v>3.2000000000000001E-2</v>
      </c>
      <c r="H168" s="253"/>
      <c r="I168" s="207">
        <f>E168*G168</f>
        <v>0.15808000000000003</v>
      </c>
      <c r="J168" s="254"/>
      <c r="K168" s="225">
        <v>0.23400000000000001</v>
      </c>
      <c r="L168" s="232">
        <f t="shared" si="8"/>
        <v>1.4842</v>
      </c>
    </row>
    <row r="169" spans="1:12" s="219" customFormat="1" hidden="1" x14ac:dyDescent="0.2">
      <c r="A169" s="210"/>
      <c r="B169" s="196"/>
      <c r="C169" s="233" t="s">
        <v>534</v>
      </c>
      <c r="D169" s="234" t="s">
        <v>535</v>
      </c>
      <c r="E169" s="207">
        <f>5.21*N11</f>
        <v>5.21</v>
      </c>
      <c r="F169" s="205"/>
      <c r="G169" s="231">
        <v>0.1</v>
      </c>
      <c r="H169" s="207">
        <v>0.52100000000000002</v>
      </c>
      <c r="I169" s="213"/>
      <c r="J169" s="216"/>
      <c r="K169" s="225">
        <v>0.23400000000000001</v>
      </c>
      <c r="L169" s="232">
        <f t="shared" si="8"/>
        <v>1.4842</v>
      </c>
    </row>
    <row r="170" spans="1:12" s="219" customFormat="1" hidden="1" x14ac:dyDescent="0.2">
      <c r="A170" s="210"/>
      <c r="B170" s="196"/>
      <c r="C170" s="233" t="s">
        <v>539</v>
      </c>
      <c r="D170" s="234" t="s">
        <v>535</v>
      </c>
      <c r="E170" s="207">
        <f>3.77*N11</f>
        <v>3.77</v>
      </c>
      <c r="F170" s="205"/>
      <c r="G170" s="231">
        <v>0.1</v>
      </c>
      <c r="H170" s="207">
        <v>0.377</v>
      </c>
      <c r="I170" s="213"/>
      <c r="J170" s="216"/>
      <c r="K170" s="225">
        <v>0.23400000000000001</v>
      </c>
      <c r="L170" s="232">
        <f t="shared" si="8"/>
        <v>1.4842</v>
      </c>
    </row>
    <row r="171" spans="1:12" s="219" customFormat="1" hidden="1" x14ac:dyDescent="0.2">
      <c r="A171" s="210"/>
      <c r="B171" s="196"/>
      <c r="C171" s="233"/>
      <c r="D171" s="234"/>
      <c r="E171" s="207"/>
      <c r="F171" s="205"/>
      <c r="G171" s="231"/>
      <c r="H171" s="207"/>
      <c r="I171" s="207"/>
      <c r="J171" s="216"/>
      <c r="K171" s="225">
        <v>0.23400000000000001</v>
      </c>
      <c r="L171" s="232">
        <f t="shared" si="8"/>
        <v>1.4842</v>
      </c>
    </row>
    <row r="172" spans="1:12" s="219" customFormat="1" hidden="1" x14ac:dyDescent="0.2">
      <c r="A172" s="210"/>
      <c r="B172" s="196"/>
      <c r="C172" s="233"/>
      <c r="D172" s="234"/>
      <c r="E172" s="495" t="str">
        <f>E159</f>
        <v>Custo Direto</v>
      </c>
      <c r="F172" s="495"/>
      <c r="G172" s="495"/>
      <c r="H172" s="244">
        <f>SUM(H165:H171)</f>
        <v>0.89800000000000002</v>
      </c>
      <c r="I172" s="244">
        <f>SUM(I165:I171)</f>
        <v>0.49470000000000003</v>
      </c>
      <c r="J172" s="216"/>
      <c r="K172" s="225">
        <v>0.23400000000000001</v>
      </c>
      <c r="L172" s="232">
        <f t="shared" si="8"/>
        <v>1.4842</v>
      </c>
    </row>
    <row r="173" spans="1:12" s="219" customFormat="1" hidden="1" x14ac:dyDescent="0.2">
      <c r="A173" s="210"/>
      <c r="B173" s="196"/>
      <c r="C173" s="233"/>
      <c r="D173" s="234"/>
      <c r="E173" s="495" t="str">
        <f>E160</f>
        <v>LS(%): 148,42</v>
      </c>
      <c r="F173" s="495"/>
      <c r="G173" s="495"/>
      <c r="H173" s="207">
        <f>H172*L173</f>
        <v>1.3328116000000001</v>
      </c>
      <c r="I173" s="213"/>
      <c r="J173" s="216"/>
      <c r="K173" s="225">
        <v>0.23400000000000001</v>
      </c>
      <c r="L173" s="232">
        <f t="shared" si="8"/>
        <v>1.4842</v>
      </c>
    </row>
    <row r="174" spans="1:12" s="219" customFormat="1" hidden="1" x14ac:dyDescent="0.2">
      <c r="A174" s="210"/>
      <c r="B174" s="196"/>
      <c r="C174" s="233"/>
      <c r="D174" s="234"/>
      <c r="E174" s="495" t="str">
        <f>E161</f>
        <v>BDI (%): 23,40</v>
      </c>
      <c r="F174" s="495"/>
      <c r="G174" s="495"/>
      <c r="H174" s="496">
        <f>(H172+I172+H173)*K174</f>
        <v>0.63776971439999997</v>
      </c>
      <c r="I174" s="496"/>
      <c r="J174" s="216"/>
      <c r="K174" s="225">
        <v>0.23400000000000001</v>
      </c>
      <c r="L174" s="232">
        <f t="shared" si="8"/>
        <v>1.4842</v>
      </c>
    </row>
    <row r="175" spans="1:12" s="219" customFormat="1" hidden="1" x14ac:dyDescent="0.2">
      <c r="A175" s="210"/>
      <c r="B175" s="196"/>
      <c r="C175" s="233"/>
      <c r="D175" s="234"/>
      <c r="E175" s="495" t="str">
        <f>E162</f>
        <v>Valor Total c/ Taxas</v>
      </c>
      <c r="F175" s="495"/>
      <c r="G175" s="495"/>
      <c r="H175" s="207"/>
      <c r="I175" s="244">
        <f>(H172+I172+H173+H174)</f>
        <v>3.3632813144</v>
      </c>
      <c r="J175" s="216"/>
      <c r="K175" s="225">
        <v>0.23400000000000001</v>
      </c>
      <c r="L175" s="232">
        <f t="shared" si="8"/>
        <v>1.4842</v>
      </c>
    </row>
    <row r="176" spans="1:12" s="219" customFormat="1" hidden="1" x14ac:dyDescent="0.2">
      <c r="A176" s="210"/>
      <c r="B176" s="196"/>
      <c r="C176" s="233"/>
      <c r="D176" s="234"/>
      <c r="E176" s="207"/>
      <c r="F176" s="205"/>
      <c r="G176" s="231"/>
      <c r="H176" s="207"/>
      <c r="I176" s="207"/>
      <c r="J176" s="216"/>
      <c r="K176" s="225">
        <v>0.23400000000000001</v>
      </c>
      <c r="L176" s="232">
        <f t="shared" si="8"/>
        <v>1.4842</v>
      </c>
    </row>
    <row r="177" spans="1:12" s="270" customFormat="1" hidden="1" x14ac:dyDescent="0.2">
      <c r="A177" s="277"/>
      <c r="B177" s="248" t="str">
        <f>[1]orçamento!C20</f>
        <v>1.7</v>
      </c>
      <c r="C177" s="229" t="str">
        <f>[1]orçamento!D20</f>
        <v>Sondagem do terreno ( um furo de 7m a cada 200 m²)</v>
      </c>
      <c r="D177" s="234" t="s">
        <v>2</v>
      </c>
      <c r="E177" s="207"/>
      <c r="F177" s="205"/>
      <c r="G177" s="231"/>
      <c r="H177" s="207"/>
      <c r="I177" s="207"/>
      <c r="J177" s="269"/>
      <c r="K177" s="225">
        <v>0.23400000000000001</v>
      </c>
      <c r="L177" s="232">
        <f t="shared" si="8"/>
        <v>1.4842</v>
      </c>
    </row>
    <row r="178" spans="1:12" s="219" customFormat="1" hidden="1" x14ac:dyDescent="0.2">
      <c r="A178" s="210"/>
      <c r="B178" s="196"/>
      <c r="C178" s="233" t="s">
        <v>568</v>
      </c>
      <c r="D178" s="234" t="s">
        <v>2</v>
      </c>
      <c r="E178" s="207">
        <f>F178*N11</f>
        <v>70.45</v>
      </c>
      <c r="F178" s="205">
        <v>70.45</v>
      </c>
      <c r="G178" s="215">
        <v>1</v>
      </c>
      <c r="H178" s="207"/>
      <c r="I178" s="207">
        <f>E178*G178</f>
        <v>70.45</v>
      </c>
      <c r="J178" s="216"/>
      <c r="K178" s="225">
        <v>0.23400000000000001</v>
      </c>
      <c r="L178" s="232">
        <f t="shared" si="8"/>
        <v>1.4842</v>
      </c>
    </row>
    <row r="179" spans="1:12" s="219" customFormat="1" hidden="1" x14ac:dyDescent="0.2">
      <c r="A179" s="210"/>
      <c r="B179" s="196"/>
      <c r="C179" s="233"/>
      <c r="D179" s="234"/>
      <c r="E179" s="207"/>
      <c r="F179" s="205"/>
      <c r="G179" s="231"/>
      <c r="H179" s="207"/>
      <c r="I179" s="207"/>
      <c r="J179" s="216"/>
      <c r="K179" s="225">
        <v>0.23400000000000001</v>
      </c>
      <c r="L179" s="232">
        <f t="shared" si="8"/>
        <v>1.4842</v>
      </c>
    </row>
    <row r="180" spans="1:12" s="219" customFormat="1" hidden="1" x14ac:dyDescent="0.2">
      <c r="A180" s="210"/>
      <c r="B180" s="196"/>
      <c r="C180" s="233"/>
      <c r="D180" s="234"/>
      <c r="E180" s="495" t="str">
        <f>E172</f>
        <v>Custo Direto</v>
      </c>
      <c r="F180" s="495"/>
      <c r="G180" s="495"/>
      <c r="H180" s="244"/>
      <c r="I180" s="244">
        <f>SUM(I178:I179)</f>
        <v>70.45</v>
      </c>
      <c r="J180" s="216"/>
      <c r="K180" s="225">
        <v>0.23400000000000001</v>
      </c>
      <c r="L180" s="232">
        <f t="shared" si="8"/>
        <v>1.4842</v>
      </c>
    </row>
    <row r="181" spans="1:12" s="219" customFormat="1" hidden="1" x14ac:dyDescent="0.2">
      <c r="A181" s="210"/>
      <c r="B181" s="196"/>
      <c r="C181" s="233"/>
      <c r="D181" s="234"/>
      <c r="E181" s="495" t="str">
        <f>E173</f>
        <v>LS(%): 148,42</v>
      </c>
      <c r="F181" s="495"/>
      <c r="G181" s="495"/>
      <c r="H181" s="207"/>
      <c r="I181" s="213"/>
      <c r="J181" s="216"/>
      <c r="K181" s="225">
        <v>0.23400000000000001</v>
      </c>
      <c r="L181" s="232">
        <f t="shared" si="8"/>
        <v>1.4842</v>
      </c>
    </row>
    <row r="182" spans="1:12" s="219" customFormat="1" hidden="1" x14ac:dyDescent="0.2">
      <c r="A182" s="210"/>
      <c r="B182" s="196"/>
      <c r="C182" s="233"/>
      <c r="D182" s="234"/>
      <c r="E182" s="495" t="str">
        <f>E174</f>
        <v>BDI (%): 23,40</v>
      </c>
      <c r="F182" s="495"/>
      <c r="G182" s="495"/>
      <c r="H182" s="496">
        <f>(H180+I180+H181)*K182</f>
        <v>16.485300000000002</v>
      </c>
      <c r="I182" s="496"/>
      <c r="J182" s="216"/>
      <c r="K182" s="225">
        <v>0.23400000000000001</v>
      </c>
      <c r="L182" s="232">
        <f t="shared" si="8"/>
        <v>1.4842</v>
      </c>
    </row>
    <row r="183" spans="1:12" s="219" customFormat="1" hidden="1" x14ac:dyDescent="0.2">
      <c r="A183" s="210"/>
      <c r="B183" s="196"/>
      <c r="C183" s="233"/>
      <c r="D183" s="234"/>
      <c r="E183" s="495" t="str">
        <f>E175</f>
        <v>Valor Total c/ Taxas</v>
      </c>
      <c r="F183" s="495"/>
      <c r="G183" s="495"/>
      <c r="H183" s="207"/>
      <c r="I183" s="244">
        <f>(H180+I180+H181+H182)</f>
        <v>86.935300000000012</v>
      </c>
      <c r="J183" s="216"/>
      <c r="K183" s="225">
        <v>0.23400000000000001</v>
      </c>
      <c r="L183" s="232">
        <f t="shared" si="8"/>
        <v>1.4842</v>
      </c>
    </row>
    <row r="184" spans="1:12" s="219" customFormat="1" hidden="1" x14ac:dyDescent="0.2">
      <c r="A184" s="210"/>
      <c r="B184" s="196"/>
      <c r="C184" s="233"/>
      <c r="D184" s="234"/>
      <c r="E184" s="207"/>
      <c r="F184" s="205"/>
      <c r="G184" s="231"/>
      <c r="H184" s="207"/>
      <c r="I184" s="207"/>
      <c r="J184" s="216"/>
      <c r="K184" s="225">
        <v>0.23400000000000001</v>
      </c>
      <c r="L184" s="232">
        <f t="shared" si="8"/>
        <v>1.4842</v>
      </c>
    </row>
    <row r="185" spans="1:12" s="258" customFormat="1" x14ac:dyDescent="0.2">
      <c r="A185" s="227"/>
      <c r="B185" s="228" t="str">
        <f>'[1]Planilha Orçamentaria'!A22</f>
        <v>1.5</v>
      </c>
      <c r="C185" s="229" t="str">
        <f>'[1]Planilha Orçamentaria'!C22</f>
        <v>Tapume c/ chapa de madeirit e=10mm (h=2.20m)</v>
      </c>
      <c r="D185" s="230" t="s">
        <v>1</v>
      </c>
      <c r="E185" s="207"/>
      <c r="F185" s="205"/>
      <c r="G185" s="231"/>
      <c r="H185" s="207"/>
      <c r="I185" s="207"/>
      <c r="J185" s="257"/>
      <c r="K185" s="225">
        <v>0.23400000000000001</v>
      </c>
      <c r="L185" s="232">
        <f t="shared" si="8"/>
        <v>1.4842</v>
      </c>
    </row>
    <row r="186" spans="1:12" s="219" customFormat="1" x14ac:dyDescent="0.2">
      <c r="A186" s="210"/>
      <c r="B186" s="196"/>
      <c r="C186" s="233" t="s">
        <v>569</v>
      </c>
      <c r="D186" s="234" t="s">
        <v>545</v>
      </c>
      <c r="E186" s="207">
        <f>F186*N11</f>
        <v>0.85</v>
      </c>
      <c r="F186" s="205">
        <v>0.85</v>
      </c>
      <c r="G186" s="215">
        <v>0.6</v>
      </c>
      <c r="H186" s="207"/>
      <c r="I186" s="207">
        <f>E186*G186</f>
        <v>0.51</v>
      </c>
      <c r="J186" s="216"/>
      <c r="K186" s="225">
        <v>0.23400000000000001</v>
      </c>
      <c r="L186" s="232">
        <f t="shared" si="8"/>
        <v>1.4842</v>
      </c>
    </row>
    <row r="187" spans="1:12" s="219" customFormat="1" ht="25.5" x14ac:dyDescent="0.2">
      <c r="A187" s="210"/>
      <c r="B187" s="196"/>
      <c r="C187" s="233" t="s">
        <v>570</v>
      </c>
      <c r="D187" s="234" t="s">
        <v>548</v>
      </c>
      <c r="E187" s="207">
        <f>F187*N11</f>
        <v>20.56</v>
      </c>
      <c r="F187" s="205">
        <v>20.56</v>
      </c>
      <c r="G187" s="231">
        <v>0.2273</v>
      </c>
      <c r="H187" s="207"/>
      <c r="I187" s="207">
        <f>E187*G187</f>
        <v>4.6732879999999994</v>
      </c>
      <c r="J187" s="216"/>
      <c r="K187" s="225">
        <v>0.23400000000000001</v>
      </c>
      <c r="L187" s="232">
        <f t="shared" si="8"/>
        <v>1.4842</v>
      </c>
    </row>
    <row r="188" spans="1:12" s="219" customFormat="1" ht="25.5" x14ac:dyDescent="0.2">
      <c r="A188" s="210"/>
      <c r="B188" s="196"/>
      <c r="C188" s="233" t="s">
        <v>546</v>
      </c>
      <c r="D188" s="234" t="s">
        <v>2</v>
      </c>
      <c r="E188" s="207">
        <f>F188*N11</f>
        <v>3.32</v>
      </c>
      <c r="F188" s="205">
        <v>3.32</v>
      </c>
      <c r="G188" s="231">
        <v>1.58</v>
      </c>
      <c r="H188" s="207"/>
      <c r="I188" s="207">
        <f>E188*G188</f>
        <v>5.2455999999999996</v>
      </c>
      <c r="J188" s="216"/>
      <c r="K188" s="225">
        <v>0.23400000000000001</v>
      </c>
      <c r="L188" s="232">
        <f t="shared" si="8"/>
        <v>1.4842</v>
      </c>
    </row>
    <row r="189" spans="1:12" s="219" customFormat="1" x14ac:dyDescent="0.2">
      <c r="A189" s="210"/>
      <c r="B189" s="196"/>
      <c r="C189" s="233" t="s">
        <v>547</v>
      </c>
      <c r="D189" s="234" t="s">
        <v>545</v>
      </c>
      <c r="E189" s="207">
        <f>F189*N11</f>
        <v>7.75</v>
      </c>
      <c r="F189" s="205">
        <v>7.75</v>
      </c>
      <c r="G189" s="231">
        <v>0.15</v>
      </c>
      <c r="H189" s="207"/>
      <c r="I189" s="207">
        <f>E189*G189</f>
        <v>1.1624999999999999</v>
      </c>
      <c r="J189" s="216"/>
      <c r="K189" s="225">
        <v>0.23400000000000001</v>
      </c>
      <c r="L189" s="232">
        <f t="shared" si="8"/>
        <v>1.4842</v>
      </c>
    </row>
    <row r="190" spans="1:12" x14ac:dyDescent="0.25">
      <c r="A190" s="249"/>
      <c r="B190" s="250"/>
      <c r="C190" s="237" t="s">
        <v>571</v>
      </c>
      <c r="D190" s="251" t="s">
        <v>572</v>
      </c>
      <c r="E190" s="207">
        <f>F190*N11</f>
        <v>15.19</v>
      </c>
      <c r="F190" s="252">
        <v>15.19</v>
      </c>
      <c r="G190" s="239">
        <v>0.22</v>
      </c>
      <c r="H190" s="253"/>
      <c r="I190" s="207">
        <f>E190*G190</f>
        <v>3.3418000000000001</v>
      </c>
      <c r="J190" s="254"/>
      <c r="K190" s="225">
        <v>0.23400000000000001</v>
      </c>
      <c r="L190" s="232">
        <f t="shared" si="8"/>
        <v>1.4842</v>
      </c>
    </row>
    <row r="191" spans="1:12" s="219" customFormat="1" x14ac:dyDescent="0.2">
      <c r="A191" s="210"/>
      <c r="B191" s="196"/>
      <c r="C191" s="233" t="s">
        <v>534</v>
      </c>
      <c r="D191" s="234" t="s">
        <v>535</v>
      </c>
      <c r="E191" s="207">
        <f>5.21*N11</f>
        <v>5.21</v>
      </c>
      <c r="F191" s="205"/>
      <c r="G191" s="231">
        <v>1.1020000000000001</v>
      </c>
      <c r="H191" s="207">
        <f>E191*G191</f>
        <v>5.7414200000000006</v>
      </c>
      <c r="I191" s="213"/>
      <c r="J191" s="216"/>
      <c r="K191" s="225">
        <v>0.23400000000000001</v>
      </c>
      <c r="L191" s="232">
        <f t="shared" si="8"/>
        <v>1.4842</v>
      </c>
    </row>
    <row r="192" spans="1:12" s="219" customFormat="1" x14ac:dyDescent="0.2">
      <c r="A192" s="210"/>
      <c r="B192" s="196"/>
      <c r="C192" s="233" t="s">
        <v>573</v>
      </c>
      <c r="D192" s="234" t="s">
        <v>535</v>
      </c>
      <c r="E192" s="207">
        <f>5.21*N11</f>
        <v>5.21</v>
      </c>
      <c r="F192" s="205"/>
      <c r="G192" s="231">
        <v>1.1020000000000001</v>
      </c>
      <c r="H192" s="207">
        <f>E192*G192</f>
        <v>5.7414200000000006</v>
      </c>
      <c r="I192" s="213"/>
      <c r="J192" s="216"/>
      <c r="K192" s="225">
        <v>0.23400000000000001</v>
      </c>
      <c r="L192" s="232">
        <f t="shared" si="8"/>
        <v>1.4842</v>
      </c>
    </row>
    <row r="193" spans="1:14" s="219" customFormat="1" x14ac:dyDescent="0.2">
      <c r="A193" s="210"/>
      <c r="B193" s="196"/>
      <c r="C193" s="233" t="s">
        <v>539</v>
      </c>
      <c r="D193" s="234" t="s">
        <v>535</v>
      </c>
      <c r="E193" s="207">
        <f>3.77*N11</f>
        <v>3.77</v>
      </c>
      <c r="F193" s="205"/>
      <c r="G193" s="231">
        <v>1.1000000000000001</v>
      </c>
      <c r="H193" s="207">
        <f>E193*G193</f>
        <v>4.1470000000000002</v>
      </c>
      <c r="I193" s="213"/>
      <c r="J193" s="216"/>
      <c r="K193" s="225">
        <v>0.23400000000000001</v>
      </c>
      <c r="L193" s="232">
        <f t="shared" si="8"/>
        <v>1.4842</v>
      </c>
    </row>
    <row r="194" spans="1:14" s="219" customFormat="1" x14ac:dyDescent="0.2">
      <c r="A194" s="210"/>
      <c r="B194" s="196"/>
      <c r="C194" s="233"/>
      <c r="D194" s="234"/>
      <c r="E194" s="207"/>
      <c r="F194" s="205"/>
      <c r="G194" s="231"/>
      <c r="H194" s="207"/>
      <c r="I194" s="207"/>
      <c r="J194" s="216"/>
      <c r="K194" s="225">
        <v>0.23400000000000001</v>
      </c>
      <c r="L194" s="232">
        <f t="shared" si="8"/>
        <v>1.4842</v>
      </c>
    </row>
    <row r="195" spans="1:14" s="219" customFormat="1" x14ac:dyDescent="0.2">
      <c r="A195" s="210"/>
      <c r="B195" s="196"/>
      <c r="C195" s="233"/>
      <c r="D195" s="234"/>
      <c r="E195" s="495" t="str">
        <f>E180</f>
        <v>Custo Direto</v>
      </c>
      <c r="F195" s="495"/>
      <c r="G195" s="495"/>
      <c r="H195" s="244">
        <f>SUM(H186:H194)</f>
        <v>15.629840000000002</v>
      </c>
      <c r="I195" s="244">
        <f>SUM(I186:I194)</f>
        <v>14.933187999999998</v>
      </c>
      <c r="J195" s="216"/>
      <c r="K195" s="225">
        <v>0.23400000000000001</v>
      </c>
      <c r="L195" s="232">
        <f t="shared" si="8"/>
        <v>1.4842</v>
      </c>
    </row>
    <row r="196" spans="1:14" s="219" customFormat="1" x14ac:dyDescent="0.2">
      <c r="A196" s="210"/>
      <c r="B196" s="196"/>
      <c r="C196" s="233"/>
      <c r="D196" s="234"/>
      <c r="E196" s="495" t="str">
        <f>E181</f>
        <v>LS(%): 148,42</v>
      </c>
      <c r="F196" s="495"/>
      <c r="G196" s="495"/>
      <c r="H196" s="207">
        <f>H195*L196</f>
        <v>23.197808528000003</v>
      </c>
      <c r="I196" s="213"/>
      <c r="J196" s="216"/>
      <c r="K196" s="225">
        <v>0.23400000000000001</v>
      </c>
      <c r="L196" s="232">
        <f t="shared" si="8"/>
        <v>1.4842</v>
      </c>
    </row>
    <row r="197" spans="1:14" s="219" customFormat="1" x14ac:dyDescent="0.2">
      <c r="A197" s="210"/>
      <c r="B197" s="196"/>
      <c r="C197" s="233"/>
      <c r="D197" s="234"/>
      <c r="E197" s="495" t="str">
        <f>E182</f>
        <v>BDI (%): 23,40</v>
      </c>
      <c r="F197" s="495"/>
      <c r="G197" s="495"/>
      <c r="H197" s="496">
        <f>(H195+I195+H196)*K197</f>
        <v>12.580035747552001</v>
      </c>
      <c r="I197" s="496"/>
      <c r="J197" s="216"/>
      <c r="K197" s="225">
        <v>0.23400000000000001</v>
      </c>
      <c r="L197" s="232">
        <f t="shared" si="8"/>
        <v>1.4842</v>
      </c>
    </row>
    <row r="198" spans="1:14" s="219" customFormat="1" x14ac:dyDescent="0.2">
      <c r="A198" s="210"/>
      <c r="B198" s="196"/>
      <c r="C198" s="233"/>
      <c r="D198" s="234"/>
      <c r="E198" s="495" t="str">
        <f>E183</f>
        <v>Valor Total c/ Taxas</v>
      </c>
      <c r="F198" s="495"/>
      <c r="G198" s="495"/>
      <c r="H198" s="207"/>
      <c r="I198" s="244">
        <f>(H195+I195+H196+H197)</f>
        <v>66.340872275552002</v>
      </c>
      <c r="J198" s="216"/>
      <c r="K198" s="225">
        <v>0.23400000000000001</v>
      </c>
      <c r="L198" s="232">
        <f t="shared" si="8"/>
        <v>1.4842</v>
      </c>
      <c r="N198" s="245">
        <v>66.340872275552002</v>
      </c>
    </row>
    <row r="199" spans="1:14" s="219" customFormat="1" x14ac:dyDescent="0.2">
      <c r="A199" s="210"/>
      <c r="B199" s="196"/>
      <c r="C199" s="233"/>
      <c r="D199" s="234"/>
      <c r="E199" s="207"/>
      <c r="F199" s="205"/>
      <c r="G199" s="231"/>
      <c r="H199" s="207"/>
      <c r="I199" s="207"/>
      <c r="J199" s="216"/>
      <c r="K199" s="225">
        <v>0.23400000000000001</v>
      </c>
      <c r="L199" s="232">
        <f t="shared" si="8"/>
        <v>1.4842</v>
      </c>
    </row>
    <row r="200" spans="1:14" s="219" customFormat="1" x14ac:dyDescent="0.2">
      <c r="A200" s="210"/>
      <c r="B200" s="196" t="str">
        <f>[1]orçamento!C23</f>
        <v>2.1</v>
      </c>
      <c r="C200" s="229" t="str">
        <f>'[1]Planilha Orçamentaria'!C25</f>
        <v>Demolição de piso incl. camada impermeabilizadora</v>
      </c>
      <c r="D200" s="230" t="str">
        <f>'[1]Planilha Orçamentaria'!D25</f>
        <v>M2</v>
      </c>
      <c r="E200" s="207"/>
      <c r="F200" s="205"/>
      <c r="G200" s="231"/>
      <c r="H200" s="207"/>
      <c r="I200" s="207"/>
      <c r="J200" s="216"/>
      <c r="K200" s="225">
        <v>0.23400000000000001</v>
      </c>
      <c r="L200" s="232">
        <f t="shared" si="8"/>
        <v>1.4842</v>
      </c>
    </row>
    <row r="201" spans="1:14" s="219" customFormat="1" x14ac:dyDescent="0.2">
      <c r="A201" s="210"/>
      <c r="B201" s="196"/>
      <c r="C201" s="233" t="str">
        <f>C200</f>
        <v>Demolição de piso incl. camada impermeabilizadora</v>
      </c>
      <c r="D201" s="234" t="str">
        <f>D200</f>
        <v>M2</v>
      </c>
      <c r="E201" s="207">
        <f>F201*N11</f>
        <v>2.7</v>
      </c>
      <c r="F201" s="205">
        <v>2.7</v>
      </c>
      <c r="G201" s="231">
        <v>0.38250000000000001</v>
      </c>
      <c r="H201" s="207"/>
      <c r="I201" s="207">
        <f>E201*G201</f>
        <v>1.0327500000000001</v>
      </c>
      <c r="J201" s="216"/>
      <c r="K201" s="225">
        <v>0.23400000000000001</v>
      </c>
      <c r="L201" s="232">
        <f t="shared" si="8"/>
        <v>1.4842</v>
      </c>
    </row>
    <row r="202" spans="1:14" s="219" customFormat="1" x14ac:dyDescent="0.2">
      <c r="A202" s="210"/>
      <c r="B202" s="196"/>
      <c r="C202" s="233" t="s">
        <v>552</v>
      </c>
      <c r="D202" s="234" t="s">
        <v>535</v>
      </c>
      <c r="E202" s="207">
        <f>3.77*N11</f>
        <v>3.77</v>
      </c>
      <c r="F202" s="205"/>
      <c r="G202" s="231">
        <v>0.51080000000000003</v>
      </c>
      <c r="H202" s="207">
        <f>E202*G202</f>
        <v>1.9257160000000002</v>
      </c>
      <c r="I202" s="207"/>
      <c r="J202" s="216"/>
      <c r="K202" s="225">
        <v>0.23400000000000001</v>
      </c>
      <c r="L202" s="232">
        <f t="shared" si="8"/>
        <v>1.4842</v>
      </c>
    </row>
    <row r="203" spans="1:14" s="219" customFormat="1" x14ac:dyDescent="0.2">
      <c r="A203" s="210"/>
      <c r="B203" s="196"/>
      <c r="C203" s="233"/>
      <c r="D203" s="234"/>
      <c r="E203" s="207"/>
      <c r="F203" s="205"/>
      <c r="G203" s="231"/>
      <c r="H203" s="207"/>
      <c r="I203" s="207"/>
      <c r="J203" s="216"/>
      <c r="K203" s="225">
        <v>0.23400000000000001</v>
      </c>
      <c r="L203" s="232">
        <f t="shared" si="8"/>
        <v>1.4842</v>
      </c>
    </row>
    <row r="204" spans="1:14" s="219" customFormat="1" x14ac:dyDescent="0.2">
      <c r="A204" s="210"/>
      <c r="B204" s="196"/>
      <c r="C204" s="233"/>
      <c r="D204" s="234"/>
      <c r="E204" s="495" t="str">
        <f>E195</f>
        <v>Custo Direto</v>
      </c>
      <c r="F204" s="495"/>
      <c r="G204" s="495"/>
      <c r="H204" s="244">
        <f>SUM(H201:H202)</f>
        <v>1.9257160000000002</v>
      </c>
      <c r="I204" s="244">
        <f>SUM(I201:I202)</f>
        <v>1.0327500000000001</v>
      </c>
      <c r="J204" s="216"/>
      <c r="K204" s="225">
        <v>0.23400000000000001</v>
      </c>
      <c r="L204" s="232">
        <f t="shared" si="8"/>
        <v>1.4842</v>
      </c>
    </row>
    <row r="205" spans="1:14" s="219" customFormat="1" x14ac:dyDescent="0.2">
      <c r="A205" s="210"/>
      <c r="B205" s="196"/>
      <c r="C205" s="233"/>
      <c r="D205" s="234"/>
      <c r="E205" s="495" t="str">
        <f>E196</f>
        <v>LS(%): 148,42</v>
      </c>
      <c r="F205" s="495"/>
      <c r="G205" s="495"/>
      <c r="H205" s="207">
        <f>H204*L205</f>
        <v>2.8581476872000002</v>
      </c>
      <c r="I205" s="213"/>
      <c r="J205" s="216"/>
      <c r="K205" s="225">
        <v>0.23400000000000001</v>
      </c>
      <c r="L205" s="232">
        <f t="shared" si="8"/>
        <v>1.4842</v>
      </c>
    </row>
    <row r="206" spans="1:14" s="219" customFormat="1" x14ac:dyDescent="0.2">
      <c r="A206" s="210"/>
      <c r="B206" s="196"/>
      <c r="C206" s="233"/>
      <c r="D206" s="234"/>
      <c r="E206" s="495" t="str">
        <f>E197</f>
        <v>BDI (%): 23,40</v>
      </c>
      <c r="F206" s="495"/>
      <c r="G206" s="495"/>
      <c r="H206" s="496">
        <f>(H204+I204+H205)*K206</f>
        <v>1.3610876028048002</v>
      </c>
      <c r="I206" s="496"/>
      <c r="J206" s="216"/>
      <c r="K206" s="225">
        <v>0.23400000000000001</v>
      </c>
      <c r="L206" s="232">
        <f t="shared" si="8"/>
        <v>1.4842</v>
      </c>
    </row>
    <row r="207" spans="1:14" s="219" customFormat="1" x14ac:dyDescent="0.2">
      <c r="A207" s="210"/>
      <c r="B207" s="196"/>
      <c r="C207" s="233"/>
      <c r="D207" s="234"/>
      <c r="E207" s="495" t="str">
        <f>E198</f>
        <v>Valor Total c/ Taxas</v>
      </c>
      <c r="F207" s="495"/>
      <c r="G207" s="495"/>
      <c r="H207" s="207"/>
      <c r="I207" s="244">
        <f>(H204+I204+H205+H206)</f>
        <v>7.1777012900048005</v>
      </c>
      <c r="J207" s="216"/>
      <c r="K207" s="225">
        <v>0.23400000000000001</v>
      </c>
      <c r="L207" s="232">
        <f t="shared" ref="L207:L270" si="9">L206</f>
        <v>1.4842</v>
      </c>
      <c r="N207" s="245">
        <v>7.1777012900048005</v>
      </c>
    </row>
    <row r="208" spans="1:14" s="219" customFormat="1" x14ac:dyDescent="0.2">
      <c r="A208" s="210"/>
      <c r="B208" s="196"/>
      <c r="C208" s="233"/>
      <c r="D208" s="234"/>
      <c r="E208" s="207"/>
      <c r="F208" s="205"/>
      <c r="G208" s="231"/>
      <c r="H208" s="207"/>
      <c r="I208" s="207"/>
      <c r="J208" s="216"/>
      <c r="K208" s="225">
        <v>0.23400000000000001</v>
      </c>
      <c r="L208" s="232">
        <f t="shared" si="9"/>
        <v>1.4842</v>
      </c>
    </row>
    <row r="209" spans="1:14" s="219" customFormat="1" x14ac:dyDescent="0.2">
      <c r="A209" s="210"/>
      <c r="B209" s="196" t="str">
        <f>'[1]Planilha Orçamentaria'!A26</f>
        <v>2.2</v>
      </c>
      <c r="C209" s="229" t="str">
        <f>'[1]Planilha Orçamentaria'!C26</f>
        <v>Demolição manual de alvenaria de tijolo</v>
      </c>
      <c r="D209" s="230" t="str">
        <f>'[1]Planilha Orçamentaria'!D26</f>
        <v>M3</v>
      </c>
      <c r="E209" s="207"/>
      <c r="F209" s="205"/>
      <c r="G209" s="231"/>
      <c r="H209" s="207"/>
      <c r="I209" s="207"/>
      <c r="J209" s="216"/>
      <c r="K209" s="225">
        <v>0.23400000000000001</v>
      </c>
      <c r="L209" s="232">
        <f t="shared" si="9"/>
        <v>1.4842</v>
      </c>
    </row>
    <row r="210" spans="1:14" s="219" customFormat="1" x14ac:dyDescent="0.2">
      <c r="A210" s="210"/>
      <c r="B210" s="196"/>
      <c r="C210" s="233" t="str">
        <f>C209</f>
        <v>Demolição manual de alvenaria de tijolo</v>
      </c>
      <c r="D210" s="230" t="str">
        <f>D209</f>
        <v>M3</v>
      </c>
      <c r="E210" s="207">
        <f>F210*N11</f>
        <v>2.7</v>
      </c>
      <c r="F210" s="205">
        <v>2.7</v>
      </c>
      <c r="G210" s="231">
        <v>0.38250000000000001</v>
      </c>
      <c r="H210" s="207"/>
      <c r="I210" s="207">
        <f>E210*G210</f>
        <v>1.0327500000000001</v>
      </c>
      <c r="J210" s="216"/>
      <c r="K210" s="225"/>
      <c r="L210" s="232"/>
    </row>
    <row r="211" spans="1:14" s="219" customFormat="1" x14ac:dyDescent="0.2">
      <c r="A211" s="210"/>
      <c r="B211" s="196"/>
      <c r="C211" s="233" t="s">
        <v>552</v>
      </c>
      <c r="D211" s="234" t="s">
        <v>535</v>
      </c>
      <c r="E211" s="207">
        <f>3.77*N11</f>
        <v>3.77</v>
      </c>
      <c r="F211" s="205"/>
      <c r="G211" s="231">
        <v>2.6240000000000001</v>
      </c>
      <c r="H211" s="207">
        <f>E211*G211</f>
        <v>9.8924800000000008</v>
      </c>
      <c r="I211" s="207"/>
      <c r="J211" s="216"/>
      <c r="K211" s="225">
        <v>0.23400000000000001</v>
      </c>
      <c r="L211" s="232">
        <f>L209</f>
        <v>1.4842</v>
      </c>
    </row>
    <row r="212" spans="1:14" s="219" customFormat="1" x14ac:dyDescent="0.2">
      <c r="A212" s="210"/>
      <c r="B212" s="196"/>
      <c r="C212" s="233"/>
      <c r="D212" s="234"/>
      <c r="E212" s="207"/>
      <c r="F212" s="205"/>
      <c r="G212" s="231"/>
      <c r="H212" s="207"/>
      <c r="I212" s="207"/>
      <c r="J212" s="216"/>
      <c r="K212" s="225">
        <v>0.23400000000000001</v>
      </c>
      <c r="L212" s="232">
        <f t="shared" si="9"/>
        <v>1.4842</v>
      </c>
    </row>
    <row r="213" spans="1:14" s="219" customFormat="1" x14ac:dyDescent="0.2">
      <c r="A213" s="210"/>
      <c r="B213" s="196"/>
      <c r="C213" s="233"/>
      <c r="D213" s="234"/>
      <c r="E213" s="495" t="str">
        <f>E204</f>
        <v>Custo Direto</v>
      </c>
      <c r="F213" s="495"/>
      <c r="G213" s="495"/>
      <c r="H213" s="244">
        <f>SUM(H209:H211)</f>
        <v>9.8924800000000008</v>
      </c>
      <c r="I213" s="244">
        <f>SUM(I210:I211)</f>
        <v>1.0327500000000001</v>
      </c>
      <c r="J213" s="216"/>
      <c r="K213" s="225">
        <v>0.23400000000000001</v>
      </c>
      <c r="L213" s="232">
        <f t="shared" si="9"/>
        <v>1.4842</v>
      </c>
    </row>
    <row r="214" spans="1:14" s="219" customFormat="1" x14ac:dyDescent="0.2">
      <c r="A214" s="210"/>
      <c r="B214" s="196"/>
      <c r="C214" s="233"/>
      <c r="D214" s="234"/>
      <c r="E214" s="495" t="str">
        <f>E205</f>
        <v>LS(%): 148,42</v>
      </c>
      <c r="F214" s="495"/>
      <c r="G214" s="495"/>
      <c r="H214" s="207">
        <f>H213*L214</f>
        <v>14.682418816</v>
      </c>
      <c r="I214" s="213"/>
      <c r="J214" s="216"/>
      <c r="K214" s="225">
        <v>0.23400000000000001</v>
      </c>
      <c r="L214" s="232">
        <f t="shared" si="9"/>
        <v>1.4842</v>
      </c>
    </row>
    <row r="215" spans="1:14" s="219" customFormat="1" x14ac:dyDescent="0.2">
      <c r="A215" s="210"/>
      <c r="B215" s="196"/>
      <c r="C215" s="233"/>
      <c r="D215" s="234"/>
      <c r="E215" s="495" t="str">
        <f>E206</f>
        <v>BDI (%): 23,40</v>
      </c>
      <c r="F215" s="495"/>
      <c r="G215" s="495"/>
      <c r="H215" s="496">
        <f>(H213+I213+H214)*K215</f>
        <v>5.9921898229440007</v>
      </c>
      <c r="I215" s="496"/>
      <c r="J215" s="216"/>
      <c r="K215" s="225">
        <v>0.23400000000000001</v>
      </c>
      <c r="L215" s="232">
        <f t="shared" si="9"/>
        <v>1.4842</v>
      </c>
    </row>
    <row r="216" spans="1:14" s="219" customFormat="1" x14ac:dyDescent="0.2">
      <c r="A216" s="210"/>
      <c r="B216" s="196"/>
      <c r="C216" s="233"/>
      <c r="D216" s="234"/>
      <c r="E216" s="495" t="str">
        <f>E207</f>
        <v>Valor Total c/ Taxas</v>
      </c>
      <c r="F216" s="495"/>
      <c r="G216" s="495"/>
      <c r="H216" s="207"/>
      <c r="I216" s="244">
        <f>(H213+I213+H214+H215)</f>
        <v>31.599838638944</v>
      </c>
      <c r="J216" s="216"/>
      <c r="K216" s="225">
        <v>0.23400000000000001</v>
      </c>
      <c r="L216" s="232">
        <f t="shared" si="9"/>
        <v>1.4842</v>
      </c>
      <c r="N216" s="245">
        <v>31.596689150103998</v>
      </c>
    </row>
    <row r="217" spans="1:14" s="219" customFormat="1" x14ac:dyDescent="0.2">
      <c r="A217" s="210"/>
      <c r="B217" s="196"/>
      <c r="C217" s="233"/>
      <c r="D217" s="234"/>
      <c r="E217" s="207"/>
      <c r="F217" s="205"/>
      <c r="G217" s="231"/>
      <c r="H217" s="207"/>
      <c r="I217" s="207"/>
      <c r="J217" s="216"/>
      <c r="K217" s="225">
        <v>0.23400000000000001</v>
      </c>
      <c r="L217" s="232">
        <f>L216</f>
        <v>1.4842</v>
      </c>
    </row>
    <row r="218" spans="1:14" s="219" customFormat="1" x14ac:dyDescent="0.2">
      <c r="A218" s="278"/>
      <c r="B218" s="256" t="str">
        <f>'[1]Planilha Orçamentaria'!A27</f>
        <v>2.3</v>
      </c>
      <c r="C218" s="229" t="str">
        <f>'[1]Planilha Orçamentaria'!C27</f>
        <v>Retirada de esquadria sem aproveitamento</v>
      </c>
      <c r="D218" s="230" t="s">
        <v>1</v>
      </c>
      <c r="E218" s="207"/>
      <c r="F218" s="205"/>
      <c r="G218" s="231"/>
      <c r="H218" s="207"/>
      <c r="I218" s="207"/>
      <c r="J218" s="216"/>
      <c r="K218" s="225">
        <v>0.23400000000000001</v>
      </c>
      <c r="L218" s="232">
        <f t="shared" si="9"/>
        <v>1.4842</v>
      </c>
    </row>
    <row r="219" spans="1:14" s="233" customFormat="1" ht="12.75" x14ac:dyDescent="0.2">
      <c r="C219" s="233" t="str">
        <f>C218</f>
        <v>Retirada de esquadria sem aproveitamento</v>
      </c>
      <c r="D219" s="279" t="str">
        <f>D218</f>
        <v>M2</v>
      </c>
      <c r="E219" s="207">
        <f>1.2*N11</f>
        <v>1.2</v>
      </c>
      <c r="F219" s="233">
        <v>1.2</v>
      </c>
      <c r="G219" s="233">
        <v>0.34</v>
      </c>
      <c r="I219" s="233">
        <f>E219*G219</f>
        <v>0.40800000000000003</v>
      </c>
      <c r="K219" s="233">
        <v>0.23400000000000001</v>
      </c>
      <c r="L219" s="233">
        <f t="shared" si="9"/>
        <v>1.4842</v>
      </c>
    </row>
    <row r="220" spans="1:14" s="219" customFormat="1" x14ac:dyDescent="0.2">
      <c r="A220" s="210"/>
      <c r="B220" s="196"/>
      <c r="C220" s="233" t="s">
        <v>552</v>
      </c>
      <c r="D220" s="234" t="s">
        <v>535</v>
      </c>
      <c r="E220" s="207">
        <f>3.77*N11</f>
        <v>3.77</v>
      </c>
      <c r="F220" s="205"/>
      <c r="G220" s="231">
        <v>0.22700000000000001</v>
      </c>
      <c r="H220" s="207">
        <f>E220*G220</f>
        <v>0.85579000000000005</v>
      </c>
      <c r="I220" s="207"/>
      <c r="J220" s="216"/>
      <c r="K220" s="225">
        <v>0.23400000000000001</v>
      </c>
      <c r="L220" s="232">
        <f t="shared" si="9"/>
        <v>1.4842</v>
      </c>
    </row>
    <row r="221" spans="1:14" s="219" customFormat="1" x14ac:dyDescent="0.2">
      <c r="A221" s="210"/>
      <c r="B221" s="196"/>
      <c r="C221" s="233"/>
      <c r="D221" s="234"/>
      <c r="E221" s="207"/>
      <c r="F221" s="205"/>
      <c r="G221" s="231"/>
      <c r="H221" s="207"/>
      <c r="I221" s="207"/>
      <c r="J221" s="216"/>
      <c r="K221" s="225">
        <v>0.23400000000000001</v>
      </c>
      <c r="L221" s="232">
        <f t="shared" si="9"/>
        <v>1.4842</v>
      </c>
    </row>
    <row r="222" spans="1:14" s="219" customFormat="1" x14ac:dyDescent="0.2">
      <c r="A222" s="210"/>
      <c r="B222" s="196"/>
      <c r="C222" s="233"/>
      <c r="D222" s="234"/>
      <c r="E222" s="495" t="str">
        <f>E213</f>
        <v>Custo Direto</v>
      </c>
      <c r="F222" s="495"/>
      <c r="G222" s="495"/>
      <c r="H222" s="244">
        <f>SUM(H219:H220)</f>
        <v>0.85579000000000005</v>
      </c>
      <c r="I222" s="244">
        <f>SUM(I219:I220)</f>
        <v>0.40800000000000003</v>
      </c>
      <c r="J222" s="216"/>
      <c r="K222" s="225">
        <v>0.23400000000000001</v>
      </c>
      <c r="L222" s="232">
        <f t="shared" si="9"/>
        <v>1.4842</v>
      </c>
    </row>
    <row r="223" spans="1:14" s="219" customFormat="1" x14ac:dyDescent="0.2">
      <c r="A223" s="210"/>
      <c r="B223" s="196"/>
      <c r="C223" s="233"/>
      <c r="D223" s="234"/>
      <c r="E223" s="495" t="str">
        <f>E214</f>
        <v>LS(%): 148,42</v>
      </c>
      <c r="F223" s="495"/>
      <c r="G223" s="495"/>
      <c r="H223" s="207">
        <f>H222*L223</f>
        <v>1.2701635179999999</v>
      </c>
      <c r="I223" s="213"/>
      <c r="J223" s="216"/>
      <c r="K223" s="225">
        <v>0.23400000000000001</v>
      </c>
      <c r="L223" s="232">
        <f t="shared" si="9"/>
        <v>1.4842</v>
      </c>
    </row>
    <row r="224" spans="1:14" s="219" customFormat="1" x14ac:dyDescent="0.2">
      <c r="A224" s="210"/>
      <c r="B224" s="196"/>
      <c r="C224" s="233"/>
      <c r="D224" s="234"/>
      <c r="E224" s="495" t="str">
        <f>E215</f>
        <v>BDI (%): 23,40</v>
      </c>
      <c r="F224" s="495"/>
      <c r="G224" s="495"/>
      <c r="H224" s="496">
        <f>(H222+I222+H223)*K224</f>
        <v>0.5929451232120001</v>
      </c>
      <c r="I224" s="496"/>
      <c r="J224" s="216"/>
      <c r="K224" s="225">
        <v>0.23400000000000001</v>
      </c>
      <c r="L224" s="232">
        <f t="shared" si="9"/>
        <v>1.4842</v>
      </c>
    </row>
    <row r="225" spans="1:14" s="219" customFormat="1" x14ac:dyDescent="0.2">
      <c r="A225" s="210"/>
      <c r="B225" s="196"/>
      <c r="C225" s="233"/>
      <c r="D225" s="234"/>
      <c r="E225" s="495" t="str">
        <f>E216</f>
        <v>Valor Total c/ Taxas</v>
      </c>
      <c r="F225" s="495"/>
      <c r="G225" s="495"/>
      <c r="H225" s="207"/>
      <c r="I225" s="244">
        <f>(H222+I222+H223+H224)</f>
        <v>3.1268986412120001</v>
      </c>
      <c r="J225" s="216"/>
      <c r="K225" s="225">
        <v>0.23400000000000001</v>
      </c>
      <c r="L225" s="232">
        <f t="shared" si="9"/>
        <v>1.4842</v>
      </c>
      <c r="N225" s="245">
        <v>3.13436</v>
      </c>
    </row>
    <row r="226" spans="1:14" s="219" customFormat="1" x14ac:dyDescent="0.2">
      <c r="A226" s="210"/>
      <c r="B226" s="196"/>
      <c r="C226" s="233"/>
      <c r="D226" s="234"/>
      <c r="E226" s="207"/>
      <c r="F226" s="205"/>
      <c r="G226" s="231"/>
      <c r="H226" s="207"/>
      <c r="I226" s="207"/>
      <c r="J226" s="216"/>
      <c r="K226" s="225">
        <v>0.23400000000000001</v>
      </c>
      <c r="L226" s="232">
        <f t="shared" si="9"/>
        <v>1.4842</v>
      </c>
    </row>
    <row r="227" spans="1:14" s="219" customFormat="1" x14ac:dyDescent="0.2">
      <c r="A227" s="255"/>
      <c r="B227" s="280" t="str">
        <f>'[1]Planilha Orçamentaria'!A28</f>
        <v>2.4</v>
      </c>
      <c r="C227" s="229" t="str">
        <f>'[1]Planilha Orçamentaria'!C28</f>
        <v>Retirada de grade de ferro</v>
      </c>
      <c r="D227" s="234" t="str">
        <f>'[1]Planilha Orçamentaria'!D28</f>
        <v>M2</v>
      </c>
      <c r="E227" s="207"/>
      <c r="F227" s="205"/>
      <c r="G227" s="231"/>
      <c r="H227" s="207"/>
      <c r="I227" s="207"/>
      <c r="J227" s="216"/>
      <c r="K227" s="225">
        <v>0.23400000000000001</v>
      </c>
      <c r="L227" s="232">
        <f t="shared" si="9"/>
        <v>1.4842</v>
      </c>
    </row>
    <row r="228" spans="1:14" s="233" customFormat="1" ht="12.75" x14ac:dyDescent="0.2">
      <c r="C228" s="233" t="str">
        <f>C227</f>
        <v>Retirada de grade de ferro</v>
      </c>
      <c r="D228" s="279" t="str">
        <f>D227</f>
        <v>M2</v>
      </c>
      <c r="E228" s="207">
        <f>7*N11</f>
        <v>7</v>
      </c>
      <c r="F228" s="233">
        <f>F219</f>
        <v>1.2</v>
      </c>
      <c r="G228" s="233">
        <v>1.0469999999999999</v>
      </c>
      <c r="I228" s="233">
        <f>E228*G228</f>
        <v>7.3289999999999997</v>
      </c>
      <c r="K228" s="233">
        <v>0.23400000000000001</v>
      </c>
      <c r="L228" s="233">
        <f t="shared" si="9"/>
        <v>1.4842</v>
      </c>
    </row>
    <row r="229" spans="1:14" s="219" customFormat="1" x14ac:dyDescent="0.2">
      <c r="A229" s="210"/>
      <c r="B229" s="196"/>
      <c r="C229" s="233" t="s">
        <v>552</v>
      </c>
      <c r="D229" s="234" t="s">
        <v>535</v>
      </c>
      <c r="E229" s="207">
        <f>3.77*N11</f>
        <v>3.77</v>
      </c>
      <c r="F229" s="205"/>
      <c r="G229" s="231">
        <v>0.3</v>
      </c>
      <c r="H229" s="207">
        <f>E229*G229</f>
        <v>1.131</v>
      </c>
      <c r="I229" s="207"/>
      <c r="J229" s="216"/>
      <c r="K229" s="225">
        <v>0.23400000000000001</v>
      </c>
      <c r="L229" s="232">
        <f t="shared" si="9"/>
        <v>1.4842</v>
      </c>
    </row>
    <row r="230" spans="1:14" s="219" customFormat="1" x14ac:dyDescent="0.2">
      <c r="A230" s="210"/>
      <c r="B230" s="196"/>
      <c r="C230" s="233"/>
      <c r="D230" s="234"/>
      <c r="E230" s="207"/>
      <c r="F230" s="205"/>
      <c r="G230" s="231"/>
      <c r="H230" s="207"/>
      <c r="I230" s="207"/>
      <c r="J230" s="216"/>
      <c r="K230" s="225">
        <v>0.23400000000000001</v>
      </c>
      <c r="L230" s="232">
        <f t="shared" si="9"/>
        <v>1.4842</v>
      </c>
    </row>
    <row r="231" spans="1:14" s="219" customFormat="1" x14ac:dyDescent="0.2">
      <c r="A231" s="210"/>
      <c r="B231" s="196"/>
      <c r="C231" s="233"/>
      <c r="D231" s="234"/>
      <c r="E231" s="495" t="str">
        <f>E222</f>
        <v>Custo Direto</v>
      </c>
      <c r="F231" s="495"/>
      <c r="G231" s="495"/>
      <c r="H231" s="244">
        <f>SUM(H228:H229)</f>
        <v>1.131</v>
      </c>
      <c r="I231" s="244">
        <f>SUM(I228:I229)</f>
        <v>7.3289999999999997</v>
      </c>
      <c r="J231" s="216"/>
      <c r="K231" s="225">
        <v>0.23400000000000001</v>
      </c>
      <c r="L231" s="232">
        <f t="shared" si="9"/>
        <v>1.4842</v>
      </c>
    </row>
    <row r="232" spans="1:14" s="219" customFormat="1" x14ac:dyDescent="0.2">
      <c r="A232" s="210"/>
      <c r="B232" s="196"/>
      <c r="C232" s="233"/>
      <c r="D232" s="234"/>
      <c r="E232" s="495" t="str">
        <f>E223</f>
        <v>LS(%): 148,42</v>
      </c>
      <c r="F232" s="495"/>
      <c r="G232" s="495"/>
      <c r="H232" s="207">
        <f>H231*L232</f>
        <v>1.6786302</v>
      </c>
      <c r="I232" s="213"/>
      <c r="J232" s="216"/>
      <c r="K232" s="225">
        <v>0.23400000000000001</v>
      </c>
      <c r="L232" s="232">
        <f t="shared" si="9"/>
        <v>1.4842</v>
      </c>
    </row>
    <row r="233" spans="1:14" s="219" customFormat="1" x14ac:dyDescent="0.2">
      <c r="A233" s="210"/>
      <c r="B233" s="196"/>
      <c r="C233" s="233"/>
      <c r="D233" s="234"/>
      <c r="E233" s="495" t="str">
        <f>E224</f>
        <v>BDI (%): 23,40</v>
      </c>
      <c r="F233" s="495"/>
      <c r="G233" s="495"/>
      <c r="H233" s="496">
        <f>(H231+I231+H232)*K233</f>
        <v>2.3724394668</v>
      </c>
      <c r="I233" s="496"/>
      <c r="J233" s="216"/>
      <c r="K233" s="225">
        <v>0.23400000000000001</v>
      </c>
      <c r="L233" s="232">
        <f t="shared" si="9"/>
        <v>1.4842</v>
      </c>
    </row>
    <row r="234" spans="1:14" s="219" customFormat="1" x14ac:dyDescent="0.2">
      <c r="A234" s="210"/>
      <c r="B234" s="196"/>
      <c r="C234" s="233"/>
      <c r="D234" s="234"/>
      <c r="E234" s="495" t="str">
        <f>E225</f>
        <v>Valor Total c/ Taxas</v>
      </c>
      <c r="F234" s="495"/>
      <c r="G234" s="495"/>
      <c r="H234" s="207"/>
      <c r="I234" s="244">
        <f>(H231+I231+H232+H233)</f>
        <v>12.511069666799999</v>
      </c>
      <c r="J234" s="216"/>
      <c r="K234" s="225">
        <v>0.23400000000000001</v>
      </c>
      <c r="L234" s="232">
        <f t="shared" si="9"/>
        <v>1.4842</v>
      </c>
      <c r="N234" s="245">
        <v>12.51276</v>
      </c>
    </row>
    <row r="235" spans="1:14" s="219" customFormat="1" x14ac:dyDescent="0.2">
      <c r="A235" s="210"/>
      <c r="B235" s="196"/>
      <c r="C235" s="233"/>
      <c r="D235" s="234"/>
      <c r="E235" s="204"/>
      <c r="F235" s="204"/>
      <c r="G235" s="204"/>
      <c r="H235" s="207"/>
      <c r="I235" s="244"/>
      <c r="J235" s="216"/>
      <c r="K235" s="225">
        <v>0.23400000000000001</v>
      </c>
      <c r="L235" s="232">
        <f t="shared" si="9"/>
        <v>1.4842</v>
      </c>
      <c r="N235" s="245"/>
    </row>
    <row r="236" spans="1:14" s="219" customFormat="1" x14ac:dyDescent="0.2">
      <c r="A236" s="255"/>
      <c r="B236" s="280" t="str">
        <f>'[1]Planilha Orçamentaria'!A29</f>
        <v>2.5</v>
      </c>
      <c r="C236" s="229" t="str">
        <f>'[1]Planilha Orçamentaria'!C29</f>
        <v>Retirada de louça sanitária</v>
      </c>
      <c r="D236" s="234" t="str">
        <f>'[1]Planilha Orçamentaria'!D29</f>
        <v>UN</v>
      </c>
      <c r="E236" s="207"/>
      <c r="F236" s="205"/>
      <c r="G236" s="231"/>
      <c r="H236" s="207"/>
      <c r="I236" s="207"/>
      <c r="J236" s="216"/>
      <c r="K236" s="225">
        <v>0.23400000000000001</v>
      </c>
      <c r="L236" s="232">
        <f t="shared" si="9"/>
        <v>1.4842</v>
      </c>
    </row>
    <row r="237" spans="1:14" s="233" customFormat="1" ht="12.75" x14ac:dyDescent="0.2">
      <c r="C237" s="233" t="str">
        <f>C236</f>
        <v>Retirada de louça sanitária</v>
      </c>
      <c r="D237" s="279" t="str">
        <f>D236</f>
        <v>UN</v>
      </c>
      <c r="E237" s="207">
        <f>10*N11</f>
        <v>10</v>
      </c>
      <c r="F237" s="233">
        <f>F228</f>
        <v>1.2</v>
      </c>
      <c r="G237" s="233">
        <v>1.0469999999999999</v>
      </c>
      <c r="I237" s="233">
        <f>E237*G237</f>
        <v>10.469999999999999</v>
      </c>
      <c r="K237" s="233">
        <v>0.23400000000000001</v>
      </c>
      <c r="L237" s="233">
        <f t="shared" si="9"/>
        <v>1.4842</v>
      </c>
    </row>
    <row r="238" spans="1:14" s="219" customFormat="1" x14ac:dyDescent="0.2">
      <c r="A238" s="210"/>
      <c r="B238" s="196"/>
      <c r="C238" s="233" t="s">
        <v>552</v>
      </c>
      <c r="D238" s="234" t="s">
        <v>535</v>
      </c>
      <c r="E238" s="207">
        <f>3.77*N11</f>
        <v>3.77</v>
      </c>
      <c r="F238" s="205"/>
      <c r="G238" s="231">
        <v>0.78890000000000005</v>
      </c>
      <c r="H238" s="207">
        <f>E238*G238</f>
        <v>2.9741530000000003</v>
      </c>
      <c r="I238" s="207"/>
      <c r="J238" s="216"/>
      <c r="K238" s="225">
        <v>0.23400000000000001</v>
      </c>
      <c r="L238" s="232">
        <f t="shared" si="9"/>
        <v>1.4842</v>
      </c>
    </row>
    <row r="239" spans="1:14" s="219" customFormat="1" x14ac:dyDescent="0.2">
      <c r="A239" s="210"/>
      <c r="B239" s="196"/>
      <c r="C239" s="233"/>
      <c r="D239" s="234"/>
      <c r="E239" s="207"/>
      <c r="F239" s="205"/>
      <c r="G239" s="231"/>
      <c r="H239" s="207"/>
      <c r="I239" s="207"/>
      <c r="J239" s="216"/>
      <c r="K239" s="225">
        <v>0.23400000000000001</v>
      </c>
      <c r="L239" s="232">
        <f t="shared" si="9"/>
        <v>1.4842</v>
      </c>
    </row>
    <row r="240" spans="1:14" s="219" customFormat="1" x14ac:dyDescent="0.2">
      <c r="A240" s="210"/>
      <c r="B240" s="196"/>
      <c r="C240" s="233"/>
      <c r="D240" s="234"/>
      <c r="E240" s="495" t="str">
        <f>E231</f>
        <v>Custo Direto</v>
      </c>
      <c r="F240" s="495"/>
      <c r="G240" s="495"/>
      <c r="H240" s="244">
        <f>SUM(H237:H238)</f>
        <v>2.9741530000000003</v>
      </c>
      <c r="I240" s="244">
        <f>SUM(I237:I238)</f>
        <v>10.469999999999999</v>
      </c>
      <c r="J240" s="216"/>
      <c r="K240" s="225">
        <v>0.23400000000000001</v>
      </c>
      <c r="L240" s="232">
        <f t="shared" si="9"/>
        <v>1.4842</v>
      </c>
    </row>
    <row r="241" spans="1:14" s="219" customFormat="1" x14ac:dyDescent="0.2">
      <c r="A241" s="210"/>
      <c r="B241" s="196"/>
      <c r="C241" s="233"/>
      <c r="D241" s="234"/>
      <c r="E241" s="495" t="str">
        <f>E232</f>
        <v>LS(%): 148,42</v>
      </c>
      <c r="F241" s="495"/>
      <c r="G241" s="495"/>
      <c r="H241" s="207">
        <f>H240*L241</f>
        <v>4.4142378826000002</v>
      </c>
      <c r="I241" s="213"/>
      <c r="J241" s="216"/>
      <c r="K241" s="225">
        <v>0.23400000000000001</v>
      </c>
      <c r="L241" s="232">
        <f t="shared" si="9"/>
        <v>1.4842</v>
      </c>
    </row>
    <row r="242" spans="1:14" s="219" customFormat="1" x14ac:dyDescent="0.2">
      <c r="A242" s="210"/>
      <c r="B242" s="196"/>
      <c r="C242" s="233"/>
      <c r="D242" s="234"/>
      <c r="E242" s="495" t="str">
        <f>E233</f>
        <v>BDI (%): 23,40</v>
      </c>
      <c r="F242" s="495"/>
      <c r="G242" s="495"/>
      <c r="H242" s="496">
        <f>(H240+I240+H241)*K242</f>
        <v>4.1788634665283997</v>
      </c>
      <c r="I242" s="496"/>
      <c r="J242" s="216"/>
      <c r="K242" s="225">
        <v>0.23400000000000001</v>
      </c>
      <c r="L242" s="232">
        <f t="shared" si="9"/>
        <v>1.4842</v>
      </c>
    </row>
    <row r="243" spans="1:14" s="219" customFormat="1" x14ac:dyDescent="0.2">
      <c r="A243" s="210"/>
      <c r="B243" s="196"/>
      <c r="C243" s="233"/>
      <c r="D243" s="234"/>
      <c r="E243" s="495" t="str">
        <f>E234</f>
        <v>Valor Total c/ Taxas</v>
      </c>
      <c r="F243" s="495"/>
      <c r="G243" s="495"/>
      <c r="H243" s="207"/>
      <c r="I243" s="244">
        <f>(H240+I240+H241+H242)</f>
        <v>22.037254349128396</v>
      </c>
      <c r="J243" s="216"/>
      <c r="K243" s="225">
        <v>0.23400000000000001</v>
      </c>
      <c r="L243" s="232">
        <f t="shared" si="9"/>
        <v>1.4842</v>
      </c>
      <c r="N243" s="245">
        <v>22.039239999999999</v>
      </c>
    </row>
    <row r="244" spans="1:14" s="219" customFormat="1" x14ac:dyDescent="0.2">
      <c r="A244" s="210"/>
      <c r="B244" s="196"/>
      <c r="C244" s="233"/>
      <c r="D244" s="234"/>
      <c r="E244" s="204"/>
      <c r="F244" s="204"/>
      <c r="G244" s="204"/>
      <c r="H244" s="207"/>
      <c r="I244" s="244"/>
      <c r="J244" s="216"/>
      <c r="K244" s="225">
        <v>0.23400000000000001</v>
      </c>
      <c r="L244" s="232">
        <f>L235</f>
        <v>1.4842</v>
      </c>
      <c r="N244" s="245"/>
    </row>
    <row r="245" spans="1:14" s="219" customFormat="1" x14ac:dyDescent="0.2">
      <c r="A245" s="255"/>
      <c r="B245" s="280" t="str">
        <f>'[1]Planilha Orçamentaria'!A30</f>
        <v>2.6</v>
      </c>
      <c r="C245" s="229" t="str">
        <f>'[1]Planilha Orçamentaria'!C30</f>
        <v>Retirada de pilar de madeira</v>
      </c>
      <c r="D245" s="234" t="str">
        <f>'[1]Planilha Orçamentaria'!D30</f>
        <v>UN</v>
      </c>
      <c r="E245" s="207"/>
      <c r="F245" s="205"/>
      <c r="G245" s="231"/>
      <c r="H245" s="207"/>
      <c r="I245" s="207"/>
      <c r="J245" s="216"/>
      <c r="K245" s="225">
        <v>0.23400000000000001</v>
      </c>
      <c r="L245" s="232">
        <f t="shared" si="9"/>
        <v>1.4842</v>
      </c>
    </row>
    <row r="246" spans="1:14" s="233" customFormat="1" ht="12.75" x14ac:dyDescent="0.2">
      <c r="C246" s="233" t="str">
        <f>C245</f>
        <v>Retirada de pilar de madeira</v>
      </c>
      <c r="D246" s="279" t="str">
        <f>D245</f>
        <v>UN</v>
      </c>
      <c r="E246" s="207">
        <f>12.095*N11</f>
        <v>12.095000000000001</v>
      </c>
      <c r="F246" s="233">
        <f>F237</f>
        <v>1.2</v>
      </c>
      <c r="G246" s="233">
        <v>1.0469999999999999</v>
      </c>
      <c r="I246" s="281">
        <f>E246*G246</f>
        <v>12.663465</v>
      </c>
      <c r="K246" s="233">
        <v>0.23400000000000001</v>
      </c>
      <c r="L246" s="233">
        <f t="shared" si="9"/>
        <v>1.4842</v>
      </c>
    </row>
    <row r="247" spans="1:14" s="219" customFormat="1" x14ac:dyDescent="0.2">
      <c r="A247" s="210"/>
      <c r="B247" s="196"/>
      <c r="C247" s="233" t="s">
        <v>552</v>
      </c>
      <c r="D247" s="234" t="s">
        <v>535</v>
      </c>
      <c r="E247" s="207">
        <f>3.77*N11</f>
        <v>3.77</v>
      </c>
      <c r="F247" s="205"/>
      <c r="G247" s="231">
        <v>0.79200000000000004</v>
      </c>
      <c r="H247" s="207">
        <f>E247*G247</f>
        <v>2.98584</v>
      </c>
      <c r="I247" s="207"/>
      <c r="J247" s="216"/>
      <c r="K247" s="225">
        <v>0.23400000000000001</v>
      </c>
      <c r="L247" s="232">
        <f t="shared" si="9"/>
        <v>1.4842</v>
      </c>
    </row>
    <row r="248" spans="1:14" s="219" customFormat="1" x14ac:dyDescent="0.2">
      <c r="A248" s="210"/>
      <c r="B248" s="196"/>
      <c r="C248" s="233"/>
      <c r="D248" s="234"/>
      <c r="E248" s="207"/>
      <c r="F248" s="205"/>
      <c r="G248" s="231"/>
      <c r="H248" s="207"/>
      <c r="I248" s="207"/>
      <c r="J248" s="216"/>
      <c r="K248" s="225">
        <v>0.23400000000000001</v>
      </c>
      <c r="L248" s="232">
        <f t="shared" si="9"/>
        <v>1.4842</v>
      </c>
    </row>
    <row r="249" spans="1:14" s="219" customFormat="1" x14ac:dyDescent="0.2">
      <c r="A249" s="210"/>
      <c r="B249" s="196"/>
      <c r="C249" s="233"/>
      <c r="D249" s="234"/>
      <c r="E249" s="495" t="str">
        <f>E240</f>
        <v>Custo Direto</v>
      </c>
      <c r="F249" s="495"/>
      <c r="G249" s="495"/>
      <c r="H249" s="244">
        <f>SUM(H246:H247)</f>
        <v>2.98584</v>
      </c>
      <c r="I249" s="244">
        <f>SUM(I246:I247)</f>
        <v>12.663465</v>
      </c>
      <c r="J249" s="216"/>
      <c r="K249" s="225">
        <v>0.23400000000000001</v>
      </c>
      <c r="L249" s="232">
        <f t="shared" si="9"/>
        <v>1.4842</v>
      </c>
    </row>
    <row r="250" spans="1:14" s="219" customFormat="1" x14ac:dyDescent="0.2">
      <c r="A250" s="210"/>
      <c r="B250" s="196"/>
      <c r="C250" s="233"/>
      <c r="D250" s="234"/>
      <c r="E250" s="495" t="str">
        <f>E241</f>
        <v>LS(%): 148,42</v>
      </c>
      <c r="F250" s="495"/>
      <c r="G250" s="495"/>
      <c r="H250" s="207">
        <f>H249*L250</f>
        <v>4.4315837279999997</v>
      </c>
      <c r="I250" s="213"/>
      <c r="J250" s="216"/>
      <c r="K250" s="225">
        <v>0.23400000000000001</v>
      </c>
      <c r="L250" s="232">
        <f t="shared" si="9"/>
        <v>1.4842</v>
      </c>
    </row>
    <row r="251" spans="1:14" s="219" customFormat="1" x14ac:dyDescent="0.2">
      <c r="A251" s="210"/>
      <c r="B251" s="196"/>
      <c r="C251" s="233"/>
      <c r="D251" s="234"/>
      <c r="E251" s="495" t="str">
        <f>E242</f>
        <v>BDI (%): 23,40</v>
      </c>
      <c r="F251" s="495"/>
      <c r="G251" s="495"/>
      <c r="H251" s="496">
        <f>(H249+I249+H250)*K251</f>
        <v>4.6989279623520002</v>
      </c>
      <c r="I251" s="496"/>
      <c r="J251" s="216"/>
      <c r="K251" s="225">
        <v>0.23400000000000001</v>
      </c>
      <c r="L251" s="232">
        <f t="shared" si="9"/>
        <v>1.4842</v>
      </c>
    </row>
    <row r="252" spans="1:14" s="219" customFormat="1" x14ac:dyDescent="0.2">
      <c r="A252" s="210"/>
      <c r="B252" s="196"/>
      <c r="C252" s="233"/>
      <c r="D252" s="234"/>
      <c r="E252" s="495" t="str">
        <f>E243</f>
        <v>Valor Total c/ Taxas</v>
      </c>
      <c r="F252" s="495"/>
      <c r="G252" s="495"/>
      <c r="H252" s="207"/>
      <c r="I252" s="244">
        <f>(H249+I249+H250+H251)</f>
        <v>24.779816690352</v>
      </c>
      <c r="J252" s="216"/>
      <c r="K252" s="225">
        <v>0.23400000000000001</v>
      </c>
      <c r="L252" s="232">
        <f t="shared" si="9"/>
        <v>1.4842</v>
      </c>
      <c r="N252" s="245">
        <v>24.778719999999996</v>
      </c>
    </row>
    <row r="253" spans="1:14" s="219" customFormat="1" x14ac:dyDescent="0.2">
      <c r="A253" s="210"/>
      <c r="B253" s="196"/>
      <c r="C253" s="233"/>
      <c r="D253" s="234"/>
      <c r="E253" s="204"/>
      <c r="F253" s="204"/>
      <c r="G253" s="204"/>
      <c r="H253" s="207"/>
      <c r="I253" s="244"/>
      <c r="J253" s="216"/>
      <c r="K253" s="225">
        <v>0.23400000000000001</v>
      </c>
      <c r="L253" s="232">
        <f t="shared" si="9"/>
        <v>1.4842</v>
      </c>
      <c r="N253" s="245"/>
    </row>
    <row r="254" spans="1:14" s="219" customFormat="1" x14ac:dyDescent="0.2">
      <c r="A254" s="255"/>
      <c r="B254" s="280" t="str">
        <f>'[1]Planilha Orçamentaria'!A31</f>
        <v>2.7</v>
      </c>
      <c r="C254" s="229" t="str">
        <f>'[1]Planilha Orçamentaria'!C31</f>
        <v>Retirada de ponto de água/esgoto</v>
      </c>
      <c r="D254" s="234" t="str">
        <f>'[1]Planilha Orçamentaria'!D31</f>
        <v>Pt</v>
      </c>
      <c r="E254" s="207"/>
      <c r="F254" s="205"/>
      <c r="G254" s="231"/>
      <c r="H254" s="207"/>
      <c r="I254" s="207"/>
      <c r="J254" s="216"/>
      <c r="K254" s="225">
        <v>0.23400000000000001</v>
      </c>
      <c r="L254" s="232">
        <f t="shared" si="9"/>
        <v>1.4842</v>
      </c>
    </row>
    <row r="255" spans="1:14" s="233" customFormat="1" ht="12.75" x14ac:dyDescent="0.2">
      <c r="C255" s="233" t="str">
        <f>C254</f>
        <v>Retirada de ponto de água/esgoto</v>
      </c>
      <c r="D255" s="279" t="str">
        <f>D254</f>
        <v>Pt</v>
      </c>
      <c r="E255" s="207">
        <f>4.5*N11</f>
        <v>4.5</v>
      </c>
      <c r="F255" s="233">
        <f>F246</f>
        <v>1.2</v>
      </c>
      <c r="G255" s="281">
        <v>1.425</v>
      </c>
      <c r="I255" s="281">
        <f>E255*G255</f>
        <v>6.4125000000000005</v>
      </c>
      <c r="K255" s="233">
        <v>0.23400000000000001</v>
      </c>
      <c r="L255" s="233">
        <f t="shared" si="9"/>
        <v>1.4842</v>
      </c>
    </row>
    <row r="256" spans="1:14" s="219" customFormat="1" x14ac:dyDescent="0.2">
      <c r="A256" s="210"/>
      <c r="B256" s="196"/>
      <c r="C256" s="233" t="s">
        <v>552</v>
      </c>
      <c r="D256" s="234" t="s">
        <v>535</v>
      </c>
      <c r="E256" s="207">
        <f>3.77*N11</f>
        <v>3.77</v>
      </c>
      <c r="F256" s="205"/>
      <c r="G256" s="231">
        <v>0.3</v>
      </c>
      <c r="H256" s="207">
        <f>E256*G256</f>
        <v>1.131</v>
      </c>
      <c r="I256" s="207"/>
      <c r="J256" s="216"/>
      <c r="K256" s="225">
        <v>0.23400000000000001</v>
      </c>
      <c r="L256" s="232">
        <f t="shared" si="9"/>
        <v>1.4842</v>
      </c>
    </row>
    <row r="257" spans="1:14" s="219" customFormat="1" x14ac:dyDescent="0.2">
      <c r="A257" s="210"/>
      <c r="B257" s="196"/>
      <c r="C257" s="233"/>
      <c r="D257" s="234"/>
      <c r="E257" s="207"/>
      <c r="F257" s="205"/>
      <c r="G257" s="231"/>
      <c r="H257" s="207"/>
      <c r="I257" s="207"/>
      <c r="J257" s="216"/>
      <c r="K257" s="225">
        <v>0.23400000000000001</v>
      </c>
      <c r="L257" s="232">
        <f t="shared" si="9"/>
        <v>1.4842</v>
      </c>
    </row>
    <row r="258" spans="1:14" s="219" customFormat="1" x14ac:dyDescent="0.2">
      <c r="A258" s="210"/>
      <c r="B258" s="196"/>
      <c r="C258" s="233"/>
      <c r="D258" s="234"/>
      <c r="E258" s="495" t="str">
        <f>E249</f>
        <v>Custo Direto</v>
      </c>
      <c r="F258" s="495"/>
      <c r="G258" s="495"/>
      <c r="H258" s="244">
        <f>SUM(H255:H256)</f>
        <v>1.131</v>
      </c>
      <c r="I258" s="244">
        <f>SUM(I255:I256)</f>
        <v>6.4125000000000005</v>
      </c>
      <c r="J258" s="216"/>
      <c r="K258" s="225">
        <v>0.23400000000000001</v>
      </c>
      <c r="L258" s="232">
        <f t="shared" si="9"/>
        <v>1.4842</v>
      </c>
    </row>
    <row r="259" spans="1:14" s="219" customFormat="1" x14ac:dyDescent="0.2">
      <c r="A259" s="210"/>
      <c r="B259" s="196"/>
      <c r="C259" s="233"/>
      <c r="D259" s="234"/>
      <c r="E259" s="495" t="str">
        <f>E250</f>
        <v>LS(%): 148,42</v>
      </c>
      <c r="F259" s="495"/>
      <c r="G259" s="495"/>
      <c r="H259" s="207">
        <f>H258*L259</f>
        <v>1.6786302</v>
      </c>
      <c r="I259" s="213"/>
      <c r="J259" s="216"/>
      <c r="K259" s="225">
        <v>0.23400000000000001</v>
      </c>
      <c r="L259" s="232">
        <f t="shared" si="9"/>
        <v>1.4842</v>
      </c>
    </row>
    <row r="260" spans="1:14" s="219" customFormat="1" x14ac:dyDescent="0.2">
      <c r="A260" s="210"/>
      <c r="B260" s="196"/>
      <c r="C260" s="233"/>
      <c r="D260" s="234"/>
      <c r="E260" s="495" t="str">
        <f>E251</f>
        <v>BDI (%): 23,40</v>
      </c>
      <c r="F260" s="495"/>
      <c r="G260" s="495"/>
      <c r="H260" s="496">
        <f>(H258+I258+H259)*K260</f>
        <v>2.1579784668000004</v>
      </c>
      <c r="I260" s="496"/>
      <c r="J260" s="216"/>
      <c r="K260" s="225">
        <v>0.23400000000000001</v>
      </c>
      <c r="L260" s="232">
        <f t="shared" si="9"/>
        <v>1.4842</v>
      </c>
    </row>
    <row r="261" spans="1:14" s="219" customFormat="1" x14ac:dyDescent="0.2">
      <c r="A261" s="210"/>
      <c r="B261" s="196"/>
      <c r="C261" s="233"/>
      <c r="D261" s="234"/>
      <c r="E261" s="495" t="str">
        <f>E252</f>
        <v>Valor Total c/ Taxas</v>
      </c>
      <c r="F261" s="495"/>
      <c r="G261" s="495"/>
      <c r="H261" s="207"/>
      <c r="I261" s="244">
        <f>(H258+I258+H259+H260)</f>
        <v>11.380108666800002</v>
      </c>
      <c r="J261" s="216"/>
      <c r="K261" s="225">
        <v>0.23400000000000001</v>
      </c>
      <c r="L261" s="232">
        <f t="shared" si="9"/>
        <v>1.4842</v>
      </c>
      <c r="N261" s="245">
        <v>11.380108666800002</v>
      </c>
    </row>
    <row r="262" spans="1:14" s="219" customFormat="1" x14ac:dyDescent="0.2">
      <c r="A262" s="210"/>
      <c r="B262" s="196"/>
      <c r="C262" s="233"/>
      <c r="D262" s="234"/>
      <c r="E262" s="204"/>
      <c r="F262" s="204"/>
      <c r="G262" s="204"/>
      <c r="H262" s="207"/>
      <c r="I262" s="244"/>
      <c r="J262" s="216"/>
      <c r="K262" s="225">
        <v>0.23400000000000001</v>
      </c>
      <c r="L262" s="232">
        <f>L253</f>
        <v>1.4842</v>
      </c>
      <c r="N262" s="245"/>
    </row>
    <row r="263" spans="1:14" s="219" customFormat="1" x14ac:dyDescent="0.2">
      <c r="A263" s="255"/>
      <c r="B263" s="280" t="str">
        <f>'[1]Planilha Orçamentaria'!A32</f>
        <v>2.8</v>
      </c>
      <c r="C263" s="229" t="str">
        <f>'[1]Planilha Orçamentaria'!C32</f>
        <v>Retirada de ponto elétrico</v>
      </c>
      <c r="D263" s="234" t="str">
        <f>'[1]Planilha Orçamentaria'!D32</f>
        <v>Pt</v>
      </c>
      <c r="E263" s="207"/>
      <c r="F263" s="205"/>
      <c r="G263" s="231"/>
      <c r="H263" s="207"/>
      <c r="I263" s="207"/>
      <c r="J263" s="216"/>
      <c r="K263" s="225">
        <v>0.23400000000000001</v>
      </c>
      <c r="L263" s="232">
        <f t="shared" si="9"/>
        <v>1.4842</v>
      </c>
    </row>
    <row r="264" spans="1:14" s="233" customFormat="1" ht="12.75" x14ac:dyDescent="0.2">
      <c r="C264" s="233" t="str">
        <f>C263</f>
        <v>Retirada de ponto elétrico</v>
      </c>
      <c r="D264" s="279" t="str">
        <f>D263</f>
        <v>Pt</v>
      </c>
      <c r="E264" s="207">
        <f>4.5*N11</f>
        <v>4.5</v>
      </c>
      <c r="F264" s="233">
        <f>F255</f>
        <v>1.2</v>
      </c>
      <c r="G264" s="281">
        <v>1.379</v>
      </c>
      <c r="I264" s="281">
        <f>E264*G264</f>
        <v>6.2054999999999998</v>
      </c>
      <c r="K264" s="233">
        <v>0.23400000000000001</v>
      </c>
      <c r="L264" s="233">
        <f t="shared" si="9"/>
        <v>1.4842</v>
      </c>
    </row>
    <row r="265" spans="1:14" s="219" customFormat="1" x14ac:dyDescent="0.2">
      <c r="A265" s="210"/>
      <c r="B265" s="196"/>
      <c r="C265" s="233" t="s">
        <v>552</v>
      </c>
      <c r="D265" s="234" t="s">
        <v>535</v>
      </c>
      <c r="E265" s="207">
        <f>3.77*N11</f>
        <v>3.77</v>
      </c>
      <c r="F265" s="205"/>
      <c r="G265" s="231">
        <v>0.1</v>
      </c>
      <c r="H265" s="207">
        <f>E265*G265</f>
        <v>0.377</v>
      </c>
      <c r="I265" s="207"/>
      <c r="J265" s="216"/>
      <c r="K265" s="225">
        <v>0.23400000000000001</v>
      </c>
      <c r="L265" s="232">
        <f t="shared" si="9"/>
        <v>1.4842</v>
      </c>
    </row>
    <row r="266" spans="1:14" s="219" customFormat="1" x14ac:dyDescent="0.2">
      <c r="A266" s="210"/>
      <c r="B266" s="196"/>
      <c r="C266" s="233"/>
      <c r="D266" s="234"/>
      <c r="E266" s="207"/>
      <c r="F266" s="205"/>
      <c r="G266" s="231"/>
      <c r="H266" s="207"/>
      <c r="I266" s="207"/>
      <c r="J266" s="216"/>
      <c r="K266" s="225">
        <v>0.23400000000000001</v>
      </c>
      <c r="L266" s="232">
        <f t="shared" si="9"/>
        <v>1.4842</v>
      </c>
    </row>
    <row r="267" spans="1:14" s="219" customFormat="1" x14ac:dyDescent="0.2">
      <c r="A267" s="210"/>
      <c r="B267" s="196"/>
      <c r="C267" s="233"/>
      <c r="D267" s="234"/>
      <c r="E267" s="495" t="str">
        <f>E258</f>
        <v>Custo Direto</v>
      </c>
      <c r="F267" s="495"/>
      <c r="G267" s="495"/>
      <c r="H267" s="244">
        <f>SUM(H264:H265)</f>
        <v>0.377</v>
      </c>
      <c r="I267" s="244">
        <f>SUM(I264:I265)</f>
        <v>6.2054999999999998</v>
      </c>
      <c r="J267" s="216"/>
      <c r="K267" s="225">
        <v>0.23400000000000001</v>
      </c>
      <c r="L267" s="232">
        <f t="shared" si="9"/>
        <v>1.4842</v>
      </c>
    </row>
    <row r="268" spans="1:14" s="219" customFormat="1" x14ac:dyDescent="0.2">
      <c r="A268" s="210"/>
      <c r="B268" s="196"/>
      <c r="C268" s="233"/>
      <c r="D268" s="234"/>
      <c r="E268" s="495" t="str">
        <f>E259</f>
        <v>LS(%): 148,42</v>
      </c>
      <c r="F268" s="495"/>
      <c r="G268" s="495"/>
      <c r="H268" s="207">
        <f>H267*L268</f>
        <v>0.55954340000000002</v>
      </c>
      <c r="I268" s="213"/>
      <c r="J268" s="216"/>
      <c r="K268" s="225">
        <v>0.23400000000000001</v>
      </c>
      <c r="L268" s="232">
        <f t="shared" si="9"/>
        <v>1.4842</v>
      </c>
    </row>
    <row r="269" spans="1:14" s="219" customFormat="1" x14ac:dyDescent="0.2">
      <c r="A269" s="210"/>
      <c r="B269" s="196"/>
      <c r="C269" s="233"/>
      <c r="D269" s="234"/>
      <c r="E269" s="495" t="str">
        <f>E260</f>
        <v>BDI (%): 23,40</v>
      </c>
      <c r="F269" s="495"/>
      <c r="G269" s="495"/>
      <c r="H269" s="496">
        <f>(H267+I267+H268)*K269</f>
        <v>1.6712381556</v>
      </c>
      <c r="I269" s="496"/>
      <c r="J269" s="216"/>
      <c r="K269" s="225">
        <v>0.23400000000000001</v>
      </c>
      <c r="L269" s="232">
        <f t="shared" si="9"/>
        <v>1.4842</v>
      </c>
    </row>
    <row r="270" spans="1:14" s="219" customFormat="1" x14ac:dyDescent="0.2">
      <c r="A270" s="210"/>
      <c r="B270" s="196"/>
      <c r="C270" s="233"/>
      <c r="D270" s="234"/>
      <c r="E270" s="495" t="str">
        <f>E261</f>
        <v>Valor Total c/ Taxas</v>
      </c>
      <c r="F270" s="495"/>
      <c r="G270" s="495"/>
      <c r="H270" s="207"/>
      <c r="I270" s="244">
        <f>(H267+I267+H268+H269)</f>
        <v>8.8132815555999997</v>
      </c>
      <c r="J270" s="216"/>
      <c r="K270" s="225">
        <v>0.23400000000000001</v>
      </c>
      <c r="L270" s="232">
        <f t="shared" si="9"/>
        <v>1.4842</v>
      </c>
      <c r="N270" s="245">
        <v>8.8107600000000001</v>
      </c>
    </row>
    <row r="271" spans="1:14" s="219" customFormat="1" x14ac:dyDescent="0.2">
      <c r="A271" s="210"/>
      <c r="B271" s="196"/>
      <c r="C271" s="233"/>
      <c r="D271" s="234"/>
      <c r="E271" s="204"/>
      <c r="F271" s="204"/>
      <c r="G271" s="204"/>
      <c r="H271" s="207"/>
      <c r="I271" s="244"/>
      <c r="J271" s="216"/>
      <c r="K271" s="225">
        <v>0.23400000000000001</v>
      </c>
      <c r="L271" s="232">
        <f t="shared" ref="L271:L342" si="10">L270</f>
        <v>1.4842</v>
      </c>
      <c r="N271" s="245"/>
    </row>
    <row r="272" spans="1:14" s="219" customFormat="1" x14ac:dyDescent="0.2">
      <c r="A272" s="255"/>
      <c r="B272" s="280" t="str">
        <f>'[1]Planilha Orçamentaria'!A33</f>
        <v>2.9</v>
      </c>
      <c r="C272" s="229" t="str">
        <f>'[1]Planilha Orçamentaria'!C33</f>
        <v>Retirada de reboco ou emboço</v>
      </c>
      <c r="D272" s="234" t="str">
        <f>'[1]Planilha Orçamentaria'!D33</f>
        <v>M2</v>
      </c>
      <c r="E272" s="207"/>
      <c r="F272" s="205"/>
      <c r="G272" s="231"/>
      <c r="H272" s="207"/>
      <c r="I272" s="207"/>
      <c r="J272" s="216"/>
      <c r="K272" s="225">
        <v>0.23400000000000001</v>
      </c>
      <c r="L272" s="232">
        <f t="shared" si="10"/>
        <v>1.4842</v>
      </c>
    </row>
    <row r="273" spans="1:14" s="233" customFormat="1" ht="12.75" x14ac:dyDescent="0.2">
      <c r="C273" s="233" t="str">
        <f>C272</f>
        <v>Retirada de reboco ou emboço</v>
      </c>
      <c r="D273" s="279" t="str">
        <f>D272</f>
        <v>M2</v>
      </c>
      <c r="E273" s="207">
        <f>1.2*N11</f>
        <v>1.2</v>
      </c>
      <c r="F273" s="233">
        <f>F264</f>
        <v>1.2</v>
      </c>
      <c r="G273" s="281">
        <v>1.355</v>
      </c>
      <c r="I273" s="281">
        <f>E273*G273</f>
        <v>1.6259999999999999</v>
      </c>
      <c r="K273" s="233">
        <v>0.23400000000000001</v>
      </c>
      <c r="L273" s="233">
        <f t="shared" si="10"/>
        <v>1.4842</v>
      </c>
    </row>
    <row r="274" spans="1:14" s="219" customFormat="1" x14ac:dyDescent="0.2">
      <c r="A274" s="210"/>
      <c r="B274" s="196"/>
      <c r="C274" s="233" t="s">
        <v>552</v>
      </c>
      <c r="D274" s="234" t="s">
        <v>535</v>
      </c>
      <c r="E274" s="207">
        <f>3.77*N11</f>
        <v>3.77</v>
      </c>
      <c r="F274" s="205"/>
      <c r="G274" s="231">
        <v>0.1</v>
      </c>
      <c r="H274" s="207">
        <f>E274*G274</f>
        <v>0.377</v>
      </c>
      <c r="I274" s="207"/>
      <c r="J274" s="216"/>
      <c r="K274" s="225">
        <v>0.23400000000000001</v>
      </c>
      <c r="L274" s="232">
        <f t="shared" si="10"/>
        <v>1.4842</v>
      </c>
    </row>
    <row r="275" spans="1:14" s="219" customFormat="1" x14ac:dyDescent="0.2">
      <c r="A275" s="210"/>
      <c r="B275" s="196"/>
      <c r="C275" s="233"/>
      <c r="D275" s="234"/>
      <c r="E275" s="207"/>
      <c r="F275" s="205"/>
      <c r="G275" s="231"/>
      <c r="H275" s="207"/>
      <c r="I275" s="207"/>
      <c r="J275" s="216"/>
      <c r="K275" s="225">
        <v>0.23400000000000001</v>
      </c>
      <c r="L275" s="232">
        <f t="shared" si="10"/>
        <v>1.4842</v>
      </c>
    </row>
    <row r="276" spans="1:14" s="219" customFormat="1" x14ac:dyDescent="0.2">
      <c r="A276" s="210"/>
      <c r="B276" s="196"/>
      <c r="C276" s="233"/>
      <c r="D276" s="234"/>
      <c r="E276" s="495" t="str">
        <f>E267</f>
        <v>Custo Direto</v>
      </c>
      <c r="F276" s="495"/>
      <c r="G276" s="495"/>
      <c r="H276" s="244">
        <f>SUM(H273:H274)</f>
        <v>0.377</v>
      </c>
      <c r="I276" s="244">
        <f>SUM(I273:I274)</f>
        <v>1.6259999999999999</v>
      </c>
      <c r="J276" s="216"/>
      <c r="K276" s="225">
        <v>0.23400000000000001</v>
      </c>
      <c r="L276" s="232">
        <f t="shared" si="10"/>
        <v>1.4842</v>
      </c>
    </row>
    <row r="277" spans="1:14" s="219" customFormat="1" x14ac:dyDescent="0.2">
      <c r="A277" s="210"/>
      <c r="B277" s="196"/>
      <c r="C277" s="233"/>
      <c r="D277" s="234"/>
      <c r="E277" s="495" t="str">
        <f>E268</f>
        <v>LS(%): 148,42</v>
      </c>
      <c r="F277" s="495"/>
      <c r="G277" s="495"/>
      <c r="H277" s="207">
        <f>H276*L277</f>
        <v>0.55954340000000002</v>
      </c>
      <c r="I277" s="213"/>
      <c r="J277" s="216"/>
      <c r="K277" s="225">
        <v>0.23400000000000001</v>
      </c>
      <c r="L277" s="232">
        <f t="shared" si="10"/>
        <v>1.4842</v>
      </c>
    </row>
    <row r="278" spans="1:14" s="219" customFormat="1" x14ac:dyDescent="0.2">
      <c r="A278" s="210"/>
      <c r="B278" s="196"/>
      <c r="C278" s="233"/>
      <c r="D278" s="234"/>
      <c r="E278" s="495" t="str">
        <f>E269</f>
        <v>BDI (%): 23,40</v>
      </c>
      <c r="F278" s="495"/>
      <c r="G278" s="495"/>
      <c r="H278" s="496">
        <f>(H276+I276+H277)*K278</f>
        <v>0.59963515560000002</v>
      </c>
      <c r="I278" s="496"/>
      <c r="J278" s="216"/>
      <c r="K278" s="225">
        <v>0.23400000000000001</v>
      </c>
      <c r="L278" s="232">
        <f t="shared" si="10"/>
        <v>1.4842</v>
      </c>
    </row>
    <row r="279" spans="1:14" s="219" customFormat="1" x14ac:dyDescent="0.2">
      <c r="A279" s="210"/>
      <c r="B279" s="196"/>
      <c r="C279" s="233"/>
      <c r="D279" s="234"/>
      <c r="E279" s="495" t="str">
        <f>E270</f>
        <v>Valor Total c/ Taxas</v>
      </c>
      <c r="F279" s="495"/>
      <c r="G279" s="495"/>
      <c r="H279" s="207"/>
      <c r="I279" s="244">
        <f>(H276+I276+H277+H278)</f>
        <v>3.1621785556000002</v>
      </c>
      <c r="J279" s="216"/>
      <c r="K279" s="225">
        <v>0.23400000000000001</v>
      </c>
      <c r="L279" s="232">
        <f t="shared" si="10"/>
        <v>1.4842</v>
      </c>
      <c r="N279" s="245">
        <v>3.1590400000000001</v>
      </c>
    </row>
    <row r="280" spans="1:14" s="219" customFormat="1" x14ac:dyDescent="0.2">
      <c r="A280" s="210"/>
      <c r="B280" s="196"/>
      <c r="C280" s="233"/>
      <c r="D280" s="234"/>
      <c r="E280" s="204"/>
      <c r="F280" s="204"/>
      <c r="G280" s="204"/>
      <c r="H280" s="207"/>
      <c r="I280" s="244"/>
      <c r="J280" s="216"/>
      <c r="K280" s="225">
        <v>0.23400000000000001</v>
      </c>
      <c r="L280" s="232">
        <f t="shared" si="10"/>
        <v>1.4842</v>
      </c>
      <c r="N280" s="245"/>
    </row>
    <row r="281" spans="1:14" s="219" customFormat="1" x14ac:dyDescent="0.2">
      <c r="A281" s="255"/>
      <c r="B281" s="280" t="str">
        <f>'[1]Planilha Orçamentaria'!A34</f>
        <v>2.10</v>
      </c>
      <c r="C281" s="229" t="str">
        <f>'[1]Planilha Orçamentaria'!C34</f>
        <v>Demolição da estrutura em madeira da cobertura</v>
      </c>
      <c r="D281" s="234" t="str">
        <f>'[1]Planilha Orçamentaria'!D34</f>
        <v>M2</v>
      </c>
      <c r="E281" s="207"/>
      <c r="F281" s="205"/>
      <c r="G281" s="231"/>
      <c r="H281" s="207"/>
      <c r="I281" s="207"/>
      <c r="J281" s="216"/>
      <c r="K281" s="225">
        <v>0.23400000000000001</v>
      </c>
      <c r="L281" s="232">
        <f t="shared" si="10"/>
        <v>1.4842</v>
      </c>
    </row>
    <row r="282" spans="1:14" s="233" customFormat="1" ht="12.75" x14ac:dyDescent="0.2">
      <c r="C282" s="233" t="str">
        <f>C281</f>
        <v>Demolição da estrutura em madeira da cobertura</v>
      </c>
      <c r="D282" s="279" t="str">
        <f>D281</f>
        <v>M2</v>
      </c>
      <c r="E282" s="207">
        <f>1.2*N11</f>
        <v>1.2</v>
      </c>
      <c r="F282" s="233">
        <f>F273</f>
        <v>1.2</v>
      </c>
      <c r="G282" s="281">
        <v>1.355</v>
      </c>
      <c r="I282" s="281">
        <f>E282*G282</f>
        <v>1.6259999999999999</v>
      </c>
      <c r="K282" s="233">
        <v>0.23400000000000001</v>
      </c>
      <c r="L282" s="233">
        <f t="shared" si="10"/>
        <v>1.4842</v>
      </c>
    </row>
    <row r="283" spans="1:14" s="219" customFormat="1" x14ac:dyDescent="0.2">
      <c r="A283" s="210"/>
      <c r="B283" s="196"/>
      <c r="C283" s="233" t="s">
        <v>552</v>
      </c>
      <c r="D283" s="234" t="s">
        <v>535</v>
      </c>
      <c r="E283" s="207">
        <f>3.77*N11</f>
        <v>3.77</v>
      </c>
      <c r="F283" s="205"/>
      <c r="G283" s="231">
        <v>0.1678</v>
      </c>
      <c r="H283" s="207">
        <f>E283*G283</f>
        <v>0.632606</v>
      </c>
      <c r="I283" s="207"/>
      <c r="J283" s="216"/>
      <c r="K283" s="225">
        <v>0.23400000000000001</v>
      </c>
      <c r="L283" s="232">
        <f t="shared" si="10"/>
        <v>1.4842</v>
      </c>
    </row>
    <row r="284" spans="1:14" s="219" customFormat="1" x14ac:dyDescent="0.2">
      <c r="A284" s="210"/>
      <c r="B284" s="196"/>
      <c r="C284" s="233"/>
      <c r="D284" s="234"/>
      <c r="E284" s="207"/>
      <c r="F284" s="205"/>
      <c r="G284" s="231"/>
      <c r="H284" s="207"/>
      <c r="I284" s="207"/>
      <c r="J284" s="216"/>
      <c r="K284" s="225">
        <v>0.23400000000000001</v>
      </c>
      <c r="L284" s="232">
        <f t="shared" si="10"/>
        <v>1.4842</v>
      </c>
    </row>
    <row r="285" spans="1:14" s="219" customFormat="1" x14ac:dyDescent="0.2">
      <c r="A285" s="210"/>
      <c r="B285" s="196"/>
      <c r="C285" s="233"/>
      <c r="D285" s="234"/>
      <c r="E285" s="495" t="str">
        <f>E276</f>
        <v>Custo Direto</v>
      </c>
      <c r="F285" s="495"/>
      <c r="G285" s="495"/>
      <c r="H285" s="244">
        <f>SUM(H282:H283)</f>
        <v>0.632606</v>
      </c>
      <c r="I285" s="244">
        <f>SUM(I282:I283)</f>
        <v>1.6259999999999999</v>
      </c>
      <c r="J285" s="216"/>
      <c r="K285" s="225">
        <v>0.23400000000000001</v>
      </c>
      <c r="L285" s="232">
        <f t="shared" si="10"/>
        <v>1.4842</v>
      </c>
    </row>
    <row r="286" spans="1:14" s="219" customFormat="1" x14ac:dyDescent="0.2">
      <c r="A286" s="210"/>
      <c r="B286" s="196"/>
      <c r="C286" s="233"/>
      <c r="D286" s="234"/>
      <c r="E286" s="495" t="str">
        <f>E277</f>
        <v>LS(%): 148,42</v>
      </c>
      <c r="F286" s="495"/>
      <c r="G286" s="495"/>
      <c r="H286" s="207">
        <f>H285*L286</f>
        <v>0.9389138252</v>
      </c>
      <c r="I286" s="213"/>
      <c r="J286" s="216"/>
      <c r="K286" s="225">
        <v>0.23400000000000001</v>
      </c>
      <c r="L286" s="232">
        <f t="shared" si="10"/>
        <v>1.4842</v>
      </c>
    </row>
    <row r="287" spans="1:14" s="219" customFormat="1" x14ac:dyDescent="0.2">
      <c r="A287" s="210"/>
      <c r="B287" s="196"/>
      <c r="C287" s="233"/>
      <c r="D287" s="234"/>
      <c r="E287" s="495" t="str">
        <f>E278</f>
        <v>BDI (%): 23,40</v>
      </c>
      <c r="F287" s="495"/>
      <c r="G287" s="495"/>
      <c r="H287" s="496">
        <f>(H285+I285+H286)*K287</f>
        <v>0.7482196390968</v>
      </c>
      <c r="I287" s="496"/>
      <c r="J287" s="216"/>
      <c r="K287" s="225">
        <v>0.23400000000000001</v>
      </c>
      <c r="L287" s="232">
        <f t="shared" si="10"/>
        <v>1.4842</v>
      </c>
    </row>
    <row r="288" spans="1:14" s="219" customFormat="1" x14ac:dyDescent="0.2">
      <c r="A288" s="210"/>
      <c r="B288" s="196"/>
      <c r="C288" s="233"/>
      <c r="D288" s="234"/>
      <c r="E288" s="495" t="str">
        <f>E279</f>
        <v>Valor Total c/ Taxas</v>
      </c>
      <c r="F288" s="495"/>
      <c r="G288" s="495"/>
      <c r="H288" s="207"/>
      <c r="I288" s="244">
        <f>(H285+I285+H286+H287)</f>
        <v>3.9457394642967998</v>
      </c>
      <c r="J288" s="216"/>
      <c r="K288" s="225">
        <v>0.23400000000000001</v>
      </c>
      <c r="L288" s="232">
        <f t="shared" si="10"/>
        <v>1.4842</v>
      </c>
      <c r="N288" s="245">
        <v>3.9488000000000003</v>
      </c>
    </row>
    <row r="289" spans="1:14" s="219" customFormat="1" x14ac:dyDescent="0.2">
      <c r="A289" s="210"/>
      <c r="B289" s="196"/>
      <c r="C289" s="233"/>
      <c r="D289" s="234"/>
      <c r="E289" s="204"/>
      <c r="F289" s="204"/>
      <c r="G289" s="204"/>
      <c r="H289" s="207"/>
      <c r="I289" s="244"/>
      <c r="J289" s="216"/>
      <c r="K289" s="225">
        <v>0.23400000000000001</v>
      </c>
      <c r="L289" s="232">
        <f t="shared" si="10"/>
        <v>1.4842</v>
      </c>
      <c r="N289" s="245"/>
    </row>
    <row r="290" spans="1:14" s="219" customFormat="1" x14ac:dyDescent="0.2">
      <c r="A290" s="255"/>
      <c r="B290" s="280" t="str">
        <f>'[1]Planilha Orçamentaria'!A35</f>
        <v>2.11</v>
      </c>
      <c r="C290" s="229" t="str">
        <f>'[1]Planilha Orçamentaria'!C35</f>
        <v>Retirada de telhas de barro</v>
      </c>
      <c r="D290" s="234" t="str">
        <f>'[1]Planilha Orçamentaria'!D35</f>
        <v>M2</v>
      </c>
      <c r="E290" s="207"/>
      <c r="F290" s="205"/>
      <c r="G290" s="231"/>
      <c r="H290" s="207"/>
      <c r="I290" s="207"/>
      <c r="J290" s="216"/>
      <c r="K290" s="225">
        <v>0.23400000000000001</v>
      </c>
      <c r="L290" s="232">
        <f t="shared" si="10"/>
        <v>1.4842</v>
      </c>
    </row>
    <row r="291" spans="1:14" s="233" customFormat="1" ht="12.75" x14ac:dyDescent="0.2">
      <c r="C291" s="233" t="str">
        <f>C290</f>
        <v>Retirada de telhas de barro</v>
      </c>
      <c r="D291" s="279" t="str">
        <f>D290</f>
        <v>M2</v>
      </c>
      <c r="E291" s="207">
        <f>1.99*N11</f>
        <v>1.99</v>
      </c>
      <c r="F291" s="233">
        <f>F282</f>
        <v>1.2</v>
      </c>
      <c r="G291" s="281">
        <v>1.355</v>
      </c>
      <c r="I291" s="281">
        <f>E291*G291</f>
        <v>2.69645</v>
      </c>
      <c r="K291" s="233">
        <v>0.23400000000000001</v>
      </c>
      <c r="L291" s="233">
        <f t="shared" si="10"/>
        <v>1.4842</v>
      </c>
    </row>
    <row r="292" spans="1:14" s="219" customFormat="1" x14ac:dyDescent="0.2">
      <c r="A292" s="210"/>
      <c r="B292" s="196"/>
      <c r="C292" s="233" t="s">
        <v>552</v>
      </c>
      <c r="D292" s="234" t="s">
        <v>535</v>
      </c>
      <c r="E292" s="207">
        <f>3.77*N11</f>
        <v>3.77</v>
      </c>
      <c r="F292" s="205"/>
      <c r="G292" s="231">
        <v>0.1678</v>
      </c>
      <c r="H292" s="207">
        <f>E292*G292</f>
        <v>0.632606</v>
      </c>
      <c r="I292" s="207"/>
      <c r="J292" s="216"/>
      <c r="K292" s="225">
        <v>0.23400000000000001</v>
      </c>
      <c r="L292" s="232">
        <f t="shared" si="10"/>
        <v>1.4842</v>
      </c>
    </row>
    <row r="293" spans="1:14" s="219" customFormat="1" x14ac:dyDescent="0.2">
      <c r="A293" s="210"/>
      <c r="B293" s="196"/>
      <c r="C293" s="233"/>
      <c r="D293" s="234"/>
      <c r="E293" s="207"/>
      <c r="F293" s="205"/>
      <c r="G293" s="231"/>
      <c r="H293" s="207"/>
      <c r="I293" s="207"/>
      <c r="J293" s="216"/>
      <c r="K293" s="225">
        <v>0.23400000000000001</v>
      </c>
      <c r="L293" s="232">
        <f t="shared" si="10"/>
        <v>1.4842</v>
      </c>
    </row>
    <row r="294" spans="1:14" s="219" customFormat="1" x14ac:dyDescent="0.2">
      <c r="A294" s="210"/>
      <c r="B294" s="196"/>
      <c r="C294" s="233"/>
      <c r="D294" s="234"/>
      <c r="E294" s="495" t="str">
        <f>E285</f>
        <v>Custo Direto</v>
      </c>
      <c r="F294" s="495"/>
      <c r="G294" s="495"/>
      <c r="H294" s="244">
        <f>SUM(H291:H292)</f>
        <v>0.632606</v>
      </c>
      <c r="I294" s="244">
        <f>SUM(I291:I292)</f>
        <v>2.69645</v>
      </c>
      <c r="J294" s="216"/>
      <c r="K294" s="225">
        <v>0.23400000000000001</v>
      </c>
      <c r="L294" s="232">
        <f t="shared" si="10"/>
        <v>1.4842</v>
      </c>
    </row>
    <row r="295" spans="1:14" s="219" customFormat="1" x14ac:dyDescent="0.2">
      <c r="A295" s="210"/>
      <c r="B295" s="196"/>
      <c r="C295" s="233"/>
      <c r="D295" s="234"/>
      <c r="E295" s="495" t="str">
        <f>E286</f>
        <v>LS(%): 148,42</v>
      </c>
      <c r="F295" s="495"/>
      <c r="G295" s="495"/>
      <c r="H295" s="207">
        <f>H294*L295</f>
        <v>0.9389138252</v>
      </c>
      <c r="I295" s="213"/>
      <c r="J295" s="216"/>
      <c r="K295" s="225">
        <v>0.23400000000000001</v>
      </c>
      <c r="L295" s="232">
        <f t="shared" si="10"/>
        <v>1.4842</v>
      </c>
    </row>
    <row r="296" spans="1:14" s="219" customFormat="1" x14ac:dyDescent="0.2">
      <c r="A296" s="210"/>
      <c r="B296" s="196"/>
      <c r="C296" s="233"/>
      <c r="D296" s="234"/>
      <c r="E296" s="495" t="str">
        <f>E287</f>
        <v>BDI (%): 23,40</v>
      </c>
      <c r="F296" s="495"/>
      <c r="G296" s="495"/>
      <c r="H296" s="496">
        <f>(H294+I294+H295)*K296</f>
        <v>0.99870493909680003</v>
      </c>
      <c r="I296" s="496"/>
      <c r="J296" s="216"/>
      <c r="K296" s="225">
        <v>0.23400000000000001</v>
      </c>
      <c r="L296" s="232">
        <f t="shared" si="10"/>
        <v>1.4842</v>
      </c>
    </row>
    <row r="297" spans="1:14" s="219" customFormat="1" x14ac:dyDescent="0.2">
      <c r="A297" s="210"/>
      <c r="B297" s="196"/>
      <c r="C297" s="233"/>
      <c r="D297" s="234"/>
      <c r="E297" s="495" t="str">
        <f>E288</f>
        <v>Valor Total c/ Taxas</v>
      </c>
      <c r="F297" s="495"/>
      <c r="G297" s="495"/>
      <c r="H297" s="207"/>
      <c r="I297" s="244">
        <f>(H294+I294+H295+H296)</f>
        <v>5.2666747642968001</v>
      </c>
      <c r="J297" s="216"/>
      <c r="K297" s="225">
        <v>0.23400000000000001</v>
      </c>
      <c r="L297" s="232">
        <f t="shared" si="10"/>
        <v>1.4842</v>
      </c>
      <c r="N297" s="245">
        <v>5.2691799999999995</v>
      </c>
    </row>
    <row r="298" spans="1:14" s="219" customFormat="1" x14ac:dyDescent="0.2">
      <c r="A298" s="210"/>
      <c r="B298" s="196"/>
      <c r="C298" s="233"/>
      <c r="D298" s="234"/>
      <c r="E298" s="204"/>
      <c r="F298" s="204"/>
      <c r="G298" s="204"/>
      <c r="H298" s="207"/>
      <c r="I298" s="244"/>
      <c r="J298" s="216"/>
      <c r="K298" s="225">
        <v>0.23400000000000001</v>
      </c>
      <c r="L298" s="232">
        <f t="shared" si="10"/>
        <v>1.4842</v>
      </c>
      <c r="N298" s="245"/>
    </row>
    <row r="299" spans="1:14" s="219" customFormat="1" x14ac:dyDescent="0.2">
      <c r="A299" s="282"/>
      <c r="B299" s="283" t="str">
        <f>'Planilha Orçamentaria'!A36</f>
        <v>3.1</v>
      </c>
      <c r="C299" s="284" t="str">
        <f>'Planilha Orçamentaria'!C36</f>
        <v xml:space="preserve"> Apiloamento do aterro</v>
      </c>
      <c r="D299" s="285" t="s">
        <v>0</v>
      </c>
      <c r="E299" s="286"/>
      <c r="F299" s="287"/>
      <c r="G299" s="231"/>
      <c r="H299" s="286"/>
      <c r="I299" s="286"/>
      <c r="J299" s="216"/>
      <c r="K299" s="225">
        <v>0.23400000000000001</v>
      </c>
      <c r="L299" s="232">
        <f>L279</f>
        <v>1.4842</v>
      </c>
    </row>
    <row r="300" spans="1:14" s="219" customFormat="1" x14ac:dyDescent="0.2">
      <c r="A300" s="210"/>
      <c r="B300" s="220"/>
      <c r="C300" s="288" t="s">
        <v>552</v>
      </c>
      <c r="D300" s="285" t="s">
        <v>535</v>
      </c>
      <c r="E300" s="286">
        <f>3.77*N11</f>
        <v>3.77</v>
      </c>
      <c r="F300" s="287"/>
      <c r="G300" s="231">
        <v>2.5253000000000001</v>
      </c>
      <c r="H300" s="286">
        <f>E300*G300</f>
        <v>9.5203810000000004</v>
      </c>
      <c r="I300" s="286"/>
      <c r="J300" s="216"/>
      <c r="K300" s="225">
        <v>0.23400000000000001</v>
      </c>
      <c r="L300" s="232">
        <f t="shared" si="10"/>
        <v>1.4842</v>
      </c>
    </row>
    <row r="301" spans="1:14" s="219" customFormat="1" x14ac:dyDescent="0.2">
      <c r="A301" s="210"/>
      <c r="B301" s="220"/>
      <c r="C301" s="288"/>
      <c r="D301" s="285"/>
      <c r="E301" s="286"/>
      <c r="F301" s="287"/>
      <c r="G301" s="231"/>
      <c r="H301" s="286"/>
      <c r="I301" s="286"/>
      <c r="J301" s="216"/>
      <c r="K301" s="225">
        <v>0.23400000000000001</v>
      </c>
      <c r="L301" s="232">
        <f t="shared" si="10"/>
        <v>1.4842</v>
      </c>
    </row>
    <row r="302" spans="1:14" s="219" customFormat="1" x14ac:dyDescent="0.2">
      <c r="A302" s="210"/>
      <c r="B302" s="220"/>
      <c r="C302" s="288"/>
      <c r="D302" s="285"/>
      <c r="E302" s="497" t="str">
        <f>E310</f>
        <v>Custo Direto</v>
      </c>
      <c r="F302" s="497"/>
      <c r="G302" s="497"/>
      <c r="H302" s="289">
        <f>SUM(H299:H300)</f>
        <v>9.5203810000000004</v>
      </c>
      <c r="I302" s="289"/>
      <c r="J302" s="216"/>
      <c r="K302" s="225">
        <v>0.23400000000000001</v>
      </c>
      <c r="L302" s="232">
        <f t="shared" si="10"/>
        <v>1.4842</v>
      </c>
    </row>
    <row r="303" spans="1:14" s="219" customFormat="1" x14ac:dyDescent="0.2">
      <c r="A303" s="210"/>
      <c r="B303" s="220"/>
      <c r="C303" s="288"/>
      <c r="D303" s="285"/>
      <c r="E303" s="497" t="str">
        <f>E311</f>
        <v>LS(%): 148,42</v>
      </c>
      <c r="F303" s="497"/>
      <c r="G303" s="497"/>
      <c r="H303" s="286">
        <f>H302*L303</f>
        <v>14.1301494802</v>
      </c>
      <c r="I303" s="290"/>
      <c r="J303" s="216"/>
      <c r="K303" s="225">
        <v>0.23400000000000001</v>
      </c>
      <c r="L303" s="232">
        <f t="shared" si="10"/>
        <v>1.4842</v>
      </c>
    </row>
    <row r="304" spans="1:14" s="219" customFormat="1" x14ac:dyDescent="0.2">
      <c r="A304" s="210"/>
      <c r="B304" s="220"/>
      <c r="C304" s="288"/>
      <c r="D304" s="285"/>
      <c r="E304" s="497" t="str">
        <f>E312</f>
        <v>BDI (%): 23,40</v>
      </c>
      <c r="F304" s="497"/>
      <c r="G304" s="497"/>
      <c r="H304" s="496">
        <f>(H302+I302+H303)*K304</f>
        <v>5.5342241323668002</v>
      </c>
      <c r="I304" s="496"/>
      <c r="J304" s="216"/>
      <c r="K304" s="225">
        <v>0.23400000000000001</v>
      </c>
      <c r="L304" s="232">
        <f t="shared" si="10"/>
        <v>1.4842</v>
      </c>
    </row>
    <row r="305" spans="1:14" s="219" customFormat="1" x14ac:dyDescent="0.2">
      <c r="A305" s="210"/>
      <c r="B305" s="220"/>
      <c r="C305" s="288"/>
      <c r="D305" s="285"/>
      <c r="E305" s="497" t="str">
        <f>E313</f>
        <v>Valor Total c/ Taxas</v>
      </c>
      <c r="F305" s="497"/>
      <c r="G305" s="497"/>
      <c r="H305" s="286"/>
      <c r="I305" s="289">
        <f>(H302+I302+H303+H304)</f>
        <v>29.184754612566799</v>
      </c>
      <c r="J305" s="216"/>
      <c r="K305" s="225">
        <v>0.23400000000000001</v>
      </c>
      <c r="L305" s="232">
        <f t="shared" si="10"/>
        <v>1.4842</v>
      </c>
      <c r="N305" s="245">
        <v>29.184099999999997</v>
      </c>
    </row>
    <row r="306" spans="1:14" s="219" customFormat="1" x14ac:dyDescent="0.2">
      <c r="A306" s="210"/>
      <c r="B306" s="220"/>
      <c r="C306" s="233"/>
      <c r="D306" s="234"/>
      <c r="E306" s="243"/>
      <c r="F306" s="243"/>
      <c r="G306" s="243"/>
      <c r="H306" s="207"/>
      <c r="I306" s="244"/>
      <c r="J306" s="216"/>
      <c r="K306" s="225">
        <v>0.23400000000000001</v>
      </c>
      <c r="L306" s="232">
        <f t="shared" si="10"/>
        <v>1.4842</v>
      </c>
      <c r="N306" s="245"/>
    </row>
    <row r="307" spans="1:14" s="219" customFormat="1" x14ac:dyDescent="0.2">
      <c r="A307" s="282"/>
      <c r="B307" s="283" t="str">
        <f>'Planilha Orçamentaria'!A37</f>
        <v>3.2</v>
      </c>
      <c r="C307" s="284" t="str">
        <f>'[1]Planilha Orçamentaria'!C38</f>
        <v>Escavação manual ate 1.50m de profundidade</v>
      </c>
      <c r="D307" s="285" t="s">
        <v>0</v>
      </c>
      <c r="E307" s="286"/>
      <c r="F307" s="287"/>
      <c r="G307" s="231"/>
      <c r="H307" s="286"/>
      <c r="I307" s="286"/>
      <c r="J307" s="216"/>
      <c r="K307" s="225">
        <v>0.23400000000000001</v>
      </c>
      <c r="L307" s="232">
        <f>L298</f>
        <v>1.4842</v>
      </c>
    </row>
    <row r="308" spans="1:14" s="219" customFormat="1" x14ac:dyDescent="0.2">
      <c r="A308" s="210"/>
      <c r="B308" s="196"/>
      <c r="C308" s="288" t="s">
        <v>552</v>
      </c>
      <c r="D308" s="285" t="s">
        <v>535</v>
      </c>
      <c r="E308" s="286">
        <f>3.77*N11</f>
        <v>3.77</v>
      </c>
      <c r="F308" s="287"/>
      <c r="G308" s="231">
        <v>2.403</v>
      </c>
      <c r="H308" s="286">
        <f>E308*G308</f>
        <v>9.05931</v>
      </c>
      <c r="I308" s="286"/>
      <c r="J308" s="216"/>
      <c r="K308" s="225">
        <v>0.23400000000000001</v>
      </c>
      <c r="L308" s="232">
        <f t="shared" si="10"/>
        <v>1.4842</v>
      </c>
    </row>
    <row r="309" spans="1:14" s="219" customFormat="1" x14ac:dyDescent="0.2">
      <c r="A309" s="210"/>
      <c r="B309" s="196"/>
      <c r="C309" s="288"/>
      <c r="D309" s="285"/>
      <c r="E309" s="286"/>
      <c r="F309" s="287"/>
      <c r="G309" s="231"/>
      <c r="H309" s="286"/>
      <c r="I309" s="286"/>
      <c r="J309" s="216"/>
      <c r="K309" s="225">
        <v>0.23400000000000001</v>
      </c>
      <c r="L309" s="232">
        <f t="shared" si="10"/>
        <v>1.4842</v>
      </c>
    </row>
    <row r="310" spans="1:14" s="219" customFormat="1" x14ac:dyDescent="0.2">
      <c r="A310" s="210"/>
      <c r="B310" s="196"/>
      <c r="C310" s="288"/>
      <c r="D310" s="285"/>
      <c r="E310" s="497" t="str">
        <f>E294</f>
        <v>Custo Direto</v>
      </c>
      <c r="F310" s="497"/>
      <c r="G310" s="497"/>
      <c r="H310" s="289">
        <f>SUM(H307:H308)</f>
        <v>9.05931</v>
      </c>
      <c r="I310" s="289"/>
      <c r="J310" s="216"/>
      <c r="K310" s="225">
        <v>0.23400000000000001</v>
      </c>
      <c r="L310" s="232">
        <f t="shared" si="10"/>
        <v>1.4842</v>
      </c>
    </row>
    <row r="311" spans="1:14" s="219" customFormat="1" x14ac:dyDescent="0.2">
      <c r="A311" s="210"/>
      <c r="B311" s="196"/>
      <c r="C311" s="288"/>
      <c r="D311" s="285"/>
      <c r="E311" s="497" t="str">
        <f>E295</f>
        <v>LS(%): 148,42</v>
      </c>
      <c r="F311" s="497"/>
      <c r="G311" s="497"/>
      <c r="H311" s="286">
        <f>H310*L311</f>
        <v>13.445827902</v>
      </c>
      <c r="I311" s="290"/>
      <c r="J311" s="216"/>
      <c r="K311" s="225">
        <v>0.23400000000000001</v>
      </c>
      <c r="L311" s="232">
        <f t="shared" si="10"/>
        <v>1.4842</v>
      </c>
    </row>
    <row r="312" spans="1:14" s="219" customFormat="1" x14ac:dyDescent="0.2">
      <c r="A312" s="210"/>
      <c r="B312" s="196"/>
      <c r="C312" s="288"/>
      <c r="D312" s="285"/>
      <c r="E312" s="497" t="str">
        <f>E296</f>
        <v>BDI (%): 23,40</v>
      </c>
      <c r="F312" s="497"/>
      <c r="G312" s="497"/>
      <c r="H312" s="496">
        <f>(H310+I310+H311)*K312</f>
        <v>5.2662022690680006</v>
      </c>
      <c r="I312" s="496"/>
      <c r="J312" s="216"/>
      <c r="K312" s="225">
        <v>0.23400000000000001</v>
      </c>
      <c r="L312" s="232">
        <f t="shared" si="10"/>
        <v>1.4842</v>
      </c>
    </row>
    <row r="313" spans="1:14" s="219" customFormat="1" x14ac:dyDescent="0.2">
      <c r="A313" s="210"/>
      <c r="B313" s="196"/>
      <c r="C313" s="288"/>
      <c r="D313" s="285"/>
      <c r="E313" s="497" t="str">
        <f>E297</f>
        <v>Valor Total c/ Taxas</v>
      </c>
      <c r="F313" s="497"/>
      <c r="G313" s="497"/>
      <c r="H313" s="286"/>
      <c r="I313" s="289">
        <f>(H310+I310+H311+H312)</f>
        <v>27.771340171068001</v>
      </c>
      <c r="J313" s="216"/>
      <c r="K313" s="225">
        <v>0.23400000000000001</v>
      </c>
      <c r="L313" s="232">
        <f t="shared" si="10"/>
        <v>1.4842</v>
      </c>
      <c r="N313" s="245">
        <v>27.765000000000001</v>
      </c>
    </row>
    <row r="314" spans="1:14" s="219" customFormat="1" x14ac:dyDescent="0.2">
      <c r="A314" s="210"/>
      <c r="B314" s="196"/>
      <c r="C314" s="233"/>
      <c r="D314" s="234"/>
      <c r="E314" s="204"/>
      <c r="F314" s="204"/>
      <c r="G314" s="204"/>
      <c r="H314" s="207"/>
      <c r="I314" s="244"/>
      <c r="J314" s="216"/>
      <c r="K314" s="225">
        <v>0.23400000000000001</v>
      </c>
      <c r="L314" s="232">
        <f t="shared" si="10"/>
        <v>1.4842</v>
      </c>
      <c r="N314" s="245"/>
    </row>
    <row r="315" spans="1:14" s="219" customFormat="1" x14ac:dyDescent="0.2">
      <c r="A315" s="282"/>
      <c r="B315" s="283" t="str">
        <f>'[1]Planilha Orçamentaria'!A41</f>
        <v>4.1</v>
      </c>
      <c r="C315" s="284" t="str">
        <f>'[1]Planilha Orçamentaria'!C41</f>
        <v>Baldrame em concreto armado c/ cinta de amarração</v>
      </c>
      <c r="D315" s="285" t="s">
        <v>0</v>
      </c>
      <c r="E315" s="286"/>
      <c r="F315" s="287"/>
      <c r="G315" s="231"/>
      <c r="H315" s="286"/>
      <c r="I315" s="286"/>
      <c r="J315" s="216"/>
      <c r="K315" s="225">
        <v>0.23400000000000001</v>
      </c>
      <c r="L315" s="232">
        <f t="shared" si="10"/>
        <v>1.4842</v>
      </c>
    </row>
    <row r="316" spans="1:14" s="219" customFormat="1" x14ac:dyDescent="0.2">
      <c r="A316" s="282"/>
      <c r="B316" s="283"/>
      <c r="C316" s="288" t="str">
        <f>C315</f>
        <v>Baldrame em concreto armado c/ cinta de amarração</v>
      </c>
      <c r="D316" s="285" t="str">
        <f>D315</f>
        <v>M3</v>
      </c>
      <c r="E316" s="286">
        <v>1150</v>
      </c>
      <c r="F316" s="287"/>
      <c r="G316" s="231">
        <v>1</v>
      </c>
      <c r="H316" s="286"/>
      <c r="I316" s="281">
        <f t="shared" ref="I316:I324" si="11">E316*G316</f>
        <v>1150</v>
      </c>
      <c r="J316" s="216"/>
      <c r="K316" s="225"/>
      <c r="L316" s="232"/>
    </row>
    <row r="317" spans="1:14" s="219" customFormat="1" ht="25.5" x14ac:dyDescent="0.2">
      <c r="A317" s="282"/>
      <c r="B317" s="283"/>
      <c r="C317" s="288" t="s">
        <v>574</v>
      </c>
      <c r="D317" s="285" t="s">
        <v>506</v>
      </c>
      <c r="E317" s="286">
        <f>F317*N11</f>
        <v>88</v>
      </c>
      <c r="F317" s="287">
        <v>88</v>
      </c>
      <c r="G317" s="231">
        <v>0.5</v>
      </c>
      <c r="H317" s="286"/>
      <c r="I317" s="281">
        <f t="shared" si="11"/>
        <v>44</v>
      </c>
      <c r="J317" s="216"/>
      <c r="K317" s="225">
        <v>0.23400000000000001</v>
      </c>
      <c r="L317" s="232">
        <f>L315</f>
        <v>1.4842</v>
      </c>
    </row>
    <row r="318" spans="1:14" s="219" customFormat="1" x14ac:dyDescent="0.2">
      <c r="A318" s="282"/>
      <c r="B318" s="283"/>
      <c r="C318" s="288" t="s">
        <v>575</v>
      </c>
      <c r="D318" s="285" t="s">
        <v>572</v>
      </c>
      <c r="E318" s="286">
        <f>F318*N11</f>
        <v>4.5599999999999996</v>
      </c>
      <c r="F318" s="287">
        <v>4.5599999999999996</v>
      </c>
      <c r="G318" s="231">
        <v>0.9</v>
      </c>
      <c r="H318" s="286"/>
      <c r="I318" s="281">
        <f t="shared" si="11"/>
        <v>4.1040000000000001</v>
      </c>
      <c r="J318" s="216"/>
      <c r="K318" s="225">
        <v>0.23400000000000001</v>
      </c>
      <c r="L318" s="232">
        <f t="shared" si="10"/>
        <v>1.4842</v>
      </c>
    </row>
    <row r="319" spans="1:14" s="219" customFormat="1" ht="25.5" x14ac:dyDescent="0.2">
      <c r="A319" s="282"/>
      <c r="B319" s="283"/>
      <c r="C319" s="288" t="s">
        <v>546</v>
      </c>
      <c r="D319" s="285" t="s">
        <v>508</v>
      </c>
      <c r="E319" s="286">
        <f>2.81*N11</f>
        <v>2.81</v>
      </c>
      <c r="F319" s="287">
        <f>F251</f>
        <v>0</v>
      </c>
      <c r="G319" s="231">
        <v>0.4</v>
      </c>
      <c r="H319" s="286"/>
      <c r="I319" s="281">
        <f t="shared" si="11"/>
        <v>1.1240000000000001</v>
      </c>
      <c r="J319" s="216"/>
      <c r="K319" s="225">
        <v>0.23400000000000001</v>
      </c>
      <c r="L319" s="232">
        <f t="shared" si="10"/>
        <v>1.4842</v>
      </c>
    </row>
    <row r="320" spans="1:14" s="219" customFormat="1" ht="25.5" x14ac:dyDescent="0.2">
      <c r="A320" s="282"/>
      <c r="B320" s="283"/>
      <c r="C320" s="288" t="s">
        <v>576</v>
      </c>
      <c r="D320" s="285" t="s">
        <v>508</v>
      </c>
      <c r="E320" s="286">
        <f>F320*N11</f>
        <v>3.32</v>
      </c>
      <c r="F320" s="287">
        <v>3.32</v>
      </c>
      <c r="G320" s="231">
        <v>0.4</v>
      </c>
      <c r="H320" s="286"/>
      <c r="I320" s="281">
        <f t="shared" si="11"/>
        <v>1.3280000000000001</v>
      </c>
      <c r="J320" s="216"/>
      <c r="K320" s="225">
        <v>0.23400000000000001</v>
      </c>
      <c r="L320" s="232">
        <f t="shared" si="10"/>
        <v>1.4842</v>
      </c>
    </row>
    <row r="321" spans="1:14" s="219" customFormat="1" x14ac:dyDescent="0.2">
      <c r="A321" s="282"/>
      <c r="B321" s="283"/>
      <c r="C321" s="288" t="s">
        <v>547</v>
      </c>
      <c r="D321" s="285" t="s">
        <v>545</v>
      </c>
      <c r="E321" s="286">
        <f>F321*N11</f>
        <v>7.21</v>
      </c>
      <c r="F321" s="287">
        <v>7.21</v>
      </c>
      <c r="G321" s="231">
        <v>0.2</v>
      </c>
      <c r="H321" s="286"/>
      <c r="I321" s="281">
        <f t="shared" si="11"/>
        <v>1.4420000000000002</v>
      </c>
      <c r="J321" s="216"/>
      <c r="K321" s="225">
        <v>0.23400000000000001</v>
      </c>
      <c r="L321" s="232">
        <f t="shared" si="10"/>
        <v>1.4842</v>
      </c>
    </row>
    <row r="322" spans="1:14" s="219" customFormat="1" ht="25.5" x14ac:dyDescent="0.2">
      <c r="A322" s="282"/>
      <c r="B322" s="283"/>
      <c r="C322" s="288" t="s">
        <v>577</v>
      </c>
      <c r="D322" s="285" t="s">
        <v>508</v>
      </c>
      <c r="E322" s="286">
        <f>F322*N11</f>
        <v>7.29</v>
      </c>
      <c r="F322" s="287">
        <v>7.29</v>
      </c>
      <c r="G322" s="231">
        <v>0.5</v>
      </c>
      <c r="H322" s="286"/>
      <c r="I322" s="281">
        <f t="shared" si="11"/>
        <v>3.645</v>
      </c>
      <c r="J322" s="216"/>
      <c r="K322" s="225">
        <v>0.23400000000000001</v>
      </c>
      <c r="L322" s="232">
        <f t="shared" si="10"/>
        <v>1.4842</v>
      </c>
    </row>
    <row r="323" spans="1:14" s="219" customFormat="1" x14ac:dyDescent="0.2">
      <c r="A323" s="282"/>
      <c r="B323" s="283"/>
      <c r="C323" s="288" t="s">
        <v>578</v>
      </c>
      <c r="D323" s="285" t="s">
        <v>579</v>
      </c>
      <c r="E323" s="286">
        <f>F323*N11</f>
        <v>3.03</v>
      </c>
      <c r="F323" s="287">
        <v>3.03</v>
      </c>
      <c r="G323" s="231">
        <v>1.5</v>
      </c>
      <c r="H323" s="286"/>
      <c r="I323" s="281">
        <f t="shared" si="11"/>
        <v>4.5449999999999999</v>
      </c>
      <c r="J323" s="216"/>
      <c r="K323" s="225">
        <v>0.23400000000000001</v>
      </c>
      <c r="L323" s="232">
        <f t="shared" si="10"/>
        <v>1.4842</v>
      </c>
    </row>
    <row r="324" spans="1:14" s="219" customFormat="1" x14ac:dyDescent="0.2">
      <c r="A324" s="282"/>
      <c r="B324" s="283"/>
      <c r="C324" s="288" t="s">
        <v>544</v>
      </c>
      <c r="D324" s="285" t="s">
        <v>579</v>
      </c>
      <c r="E324" s="286">
        <f>F324*N11</f>
        <v>5.98</v>
      </c>
      <c r="F324" s="287">
        <v>5.98</v>
      </c>
      <c r="G324" s="231">
        <v>0.5</v>
      </c>
      <c r="H324" s="286"/>
      <c r="I324" s="281">
        <f t="shared" si="11"/>
        <v>2.99</v>
      </c>
      <c r="J324" s="216"/>
      <c r="K324" s="225">
        <v>0.23400000000000001</v>
      </c>
      <c r="L324" s="232">
        <f t="shared" si="10"/>
        <v>1.4842</v>
      </c>
    </row>
    <row r="325" spans="1:14" s="219" customFormat="1" x14ac:dyDescent="0.2">
      <c r="A325" s="282"/>
      <c r="B325" s="283"/>
      <c r="C325" s="288" t="s">
        <v>580</v>
      </c>
      <c r="D325" s="285" t="s">
        <v>535</v>
      </c>
      <c r="E325" s="286">
        <f>5.21*N11</f>
        <v>5.21</v>
      </c>
      <c r="F325" s="287"/>
      <c r="G325" s="231">
        <v>4.4400000000000004</v>
      </c>
      <c r="H325" s="286">
        <f>E325*G325</f>
        <v>23.132400000000001</v>
      </c>
      <c r="I325" s="286"/>
      <c r="J325" s="216"/>
      <c r="K325" s="225">
        <v>0.23400000000000001</v>
      </c>
      <c r="L325" s="232">
        <f t="shared" si="10"/>
        <v>1.4842</v>
      </c>
    </row>
    <row r="326" spans="1:14" s="219" customFormat="1" x14ac:dyDescent="0.2">
      <c r="A326" s="282"/>
      <c r="B326" s="283"/>
      <c r="C326" s="288" t="s">
        <v>534</v>
      </c>
      <c r="D326" s="285" t="s">
        <v>535</v>
      </c>
      <c r="E326" s="286">
        <f>5.21*N11</f>
        <v>5.21</v>
      </c>
      <c r="F326" s="287"/>
      <c r="G326" s="231">
        <v>4.4400000000000004</v>
      </c>
      <c r="H326" s="286">
        <f>E326*G326</f>
        <v>23.132400000000001</v>
      </c>
      <c r="I326" s="286"/>
      <c r="J326" s="216"/>
      <c r="K326" s="225">
        <v>0.23400000000000001</v>
      </c>
      <c r="L326" s="232">
        <f t="shared" si="10"/>
        <v>1.4842</v>
      </c>
    </row>
    <row r="327" spans="1:14" s="219" customFormat="1" x14ac:dyDescent="0.2">
      <c r="A327" s="282"/>
      <c r="B327" s="283"/>
      <c r="C327" s="288" t="s">
        <v>563</v>
      </c>
      <c r="D327" s="285" t="s">
        <v>535</v>
      </c>
      <c r="E327" s="291">
        <f>5.21*N11</f>
        <v>5.21</v>
      </c>
      <c r="F327" s="287"/>
      <c r="G327" s="231">
        <v>4.4400000000000004</v>
      </c>
      <c r="H327" s="286">
        <f>E327*G327</f>
        <v>23.132400000000001</v>
      </c>
      <c r="I327" s="286"/>
      <c r="J327" s="216"/>
      <c r="K327" s="225">
        <v>0.23400000000000001</v>
      </c>
      <c r="L327" s="232">
        <f t="shared" si="10"/>
        <v>1.4842</v>
      </c>
    </row>
    <row r="328" spans="1:14" s="219" customFormat="1" x14ac:dyDescent="0.2">
      <c r="A328" s="210"/>
      <c r="B328" s="196"/>
      <c r="C328" s="288" t="s">
        <v>539</v>
      </c>
      <c r="D328" s="285" t="s">
        <v>535</v>
      </c>
      <c r="E328" s="286">
        <f>3.77*N11</f>
        <v>3.77</v>
      </c>
      <c r="F328" s="287"/>
      <c r="G328" s="231">
        <v>1.3979999999999999</v>
      </c>
      <c r="H328" s="286">
        <f>E328*G328</f>
        <v>5.2704599999999999</v>
      </c>
      <c r="I328" s="286"/>
      <c r="J328" s="216"/>
      <c r="K328" s="225">
        <v>0.23400000000000001</v>
      </c>
      <c r="L328" s="232">
        <f t="shared" si="10"/>
        <v>1.4842</v>
      </c>
    </row>
    <row r="329" spans="1:14" s="219" customFormat="1" x14ac:dyDescent="0.2">
      <c r="A329" s="210"/>
      <c r="B329" s="196"/>
      <c r="C329" s="288"/>
      <c r="D329" s="285"/>
      <c r="E329" s="286"/>
      <c r="F329" s="287"/>
      <c r="G329" s="231"/>
      <c r="H329" s="286"/>
      <c r="I329" s="286"/>
      <c r="J329" s="216"/>
      <c r="K329" s="225">
        <v>0.23400000000000001</v>
      </c>
      <c r="L329" s="232">
        <f t="shared" si="10"/>
        <v>1.4842</v>
      </c>
    </row>
    <row r="330" spans="1:14" s="219" customFormat="1" x14ac:dyDescent="0.2">
      <c r="A330" s="210"/>
      <c r="B330" s="196"/>
      <c r="C330" s="288"/>
      <c r="D330" s="285"/>
      <c r="E330" s="497" t="str">
        <f>E310</f>
        <v>Custo Direto</v>
      </c>
      <c r="F330" s="497"/>
      <c r="G330" s="497"/>
      <c r="H330" s="289">
        <f>SUM(H315:H328)</f>
        <v>74.667659999999998</v>
      </c>
      <c r="I330" s="244">
        <f>SUM(I316:I328)</f>
        <v>1213.1780000000001</v>
      </c>
      <c r="J330" s="216"/>
      <c r="K330" s="225">
        <v>0.23400000000000001</v>
      </c>
      <c r="L330" s="232">
        <f t="shared" si="10"/>
        <v>1.4842</v>
      </c>
    </row>
    <row r="331" spans="1:14" s="219" customFormat="1" x14ac:dyDescent="0.2">
      <c r="A331" s="210"/>
      <c r="B331" s="196"/>
      <c r="C331" s="288"/>
      <c r="D331" s="285"/>
      <c r="E331" s="497" t="str">
        <f>E311</f>
        <v>LS(%): 148,42</v>
      </c>
      <c r="F331" s="497"/>
      <c r="G331" s="497"/>
      <c r="H331" s="286">
        <f>H330*L331</f>
        <v>110.821740972</v>
      </c>
      <c r="I331" s="290"/>
      <c r="J331" s="216"/>
      <c r="K331" s="225">
        <v>0.23400000000000001</v>
      </c>
      <c r="L331" s="232">
        <f t="shared" si="10"/>
        <v>1.4842</v>
      </c>
    </row>
    <row r="332" spans="1:14" s="219" customFormat="1" x14ac:dyDescent="0.2">
      <c r="A332" s="210"/>
      <c r="B332" s="196"/>
      <c r="C332" s="288"/>
      <c r="D332" s="285"/>
      <c r="E332" s="497" t="str">
        <f>E312</f>
        <v>BDI (%): 23,40</v>
      </c>
      <c r="F332" s="497"/>
      <c r="G332" s="497"/>
      <c r="H332" s="496">
        <f>(H330+I330+H331)*K332</f>
        <v>327.28817182744808</v>
      </c>
      <c r="I332" s="496"/>
      <c r="J332" s="216"/>
      <c r="K332" s="225">
        <v>0.23400000000000001</v>
      </c>
      <c r="L332" s="232">
        <f t="shared" si="10"/>
        <v>1.4842</v>
      </c>
    </row>
    <row r="333" spans="1:14" s="219" customFormat="1" x14ac:dyDescent="0.2">
      <c r="A333" s="210"/>
      <c r="B333" s="196"/>
      <c r="C333" s="288"/>
      <c r="D333" s="285"/>
      <c r="E333" s="497" t="str">
        <f>E313</f>
        <v>Valor Total c/ Taxas</v>
      </c>
      <c r="F333" s="497"/>
      <c r="G333" s="497"/>
      <c r="H333" s="286"/>
      <c r="I333" s="289">
        <f>(H330+I330+H331+H332)</f>
        <v>1725.9555727994484</v>
      </c>
      <c r="J333" s="216"/>
      <c r="K333" s="225">
        <v>0.23400000000000001</v>
      </c>
      <c r="L333" s="232">
        <f t="shared" si="10"/>
        <v>1.4842</v>
      </c>
      <c r="N333" s="245">
        <v>1725.9587800000002</v>
      </c>
    </row>
    <row r="334" spans="1:14" s="219" customFormat="1" x14ac:dyDescent="0.2">
      <c r="A334" s="210"/>
      <c r="B334" s="196"/>
      <c r="C334" s="233"/>
      <c r="D334" s="234"/>
      <c r="E334" s="204"/>
      <c r="F334" s="204"/>
      <c r="G334" s="204"/>
      <c r="H334" s="207"/>
      <c r="I334" s="244"/>
      <c r="J334" s="216"/>
      <c r="K334" s="225">
        <v>0.23400000000000001</v>
      </c>
      <c r="L334" s="232">
        <f t="shared" si="10"/>
        <v>1.4842</v>
      </c>
      <c r="N334" s="245"/>
    </row>
    <row r="335" spans="1:14" s="219" customFormat="1" x14ac:dyDescent="0.2">
      <c r="A335" s="282"/>
      <c r="B335" s="283" t="str">
        <f>'[1]Planilha Orçamentaria'!A42</f>
        <v>4.2</v>
      </c>
      <c r="C335" s="284" t="str">
        <f>'[1]Planilha Orçamentaria'!C42</f>
        <v>Bloco em concreto armado p/ fundaçao (incl. forma)</v>
      </c>
      <c r="D335" s="285" t="s">
        <v>0</v>
      </c>
      <c r="E335" s="286"/>
      <c r="F335" s="287"/>
      <c r="G335" s="231"/>
      <c r="H335" s="286"/>
      <c r="I335" s="286"/>
      <c r="J335" s="216"/>
      <c r="K335" s="225">
        <v>0.23400000000000001</v>
      </c>
      <c r="L335" s="232">
        <f t="shared" si="10"/>
        <v>1.4842</v>
      </c>
    </row>
    <row r="336" spans="1:14" s="219" customFormat="1" x14ac:dyDescent="0.2">
      <c r="A336" s="282"/>
      <c r="B336" s="283"/>
      <c r="C336" s="288" t="str">
        <f>C335</f>
        <v>Bloco em concreto armado p/ fundaçao (incl. forma)</v>
      </c>
      <c r="D336" s="285" t="str">
        <f>D335</f>
        <v>M3</v>
      </c>
      <c r="E336" s="286">
        <v>1233</v>
      </c>
      <c r="F336" s="287"/>
      <c r="G336" s="231">
        <v>1</v>
      </c>
      <c r="H336" s="286"/>
      <c r="I336" s="281">
        <f t="shared" ref="I336:I344" si="12">E336*G336</f>
        <v>1233</v>
      </c>
      <c r="J336" s="216"/>
      <c r="K336" s="225"/>
      <c r="L336" s="232"/>
    </row>
    <row r="337" spans="1:12" s="219" customFormat="1" ht="25.5" x14ac:dyDescent="0.2">
      <c r="A337" s="282"/>
      <c r="B337" s="283"/>
      <c r="C337" s="288" t="s">
        <v>574</v>
      </c>
      <c r="D337" s="285" t="s">
        <v>506</v>
      </c>
      <c r="E337" s="286">
        <f>F337*N11</f>
        <v>88</v>
      </c>
      <c r="F337" s="287">
        <v>88</v>
      </c>
      <c r="G337" s="231">
        <v>0.5</v>
      </c>
      <c r="H337" s="286"/>
      <c r="I337" s="281">
        <f t="shared" si="12"/>
        <v>44</v>
      </c>
      <c r="J337" s="216"/>
      <c r="K337" s="225">
        <v>0.23400000000000001</v>
      </c>
      <c r="L337" s="232">
        <f>L335</f>
        <v>1.4842</v>
      </c>
    </row>
    <row r="338" spans="1:12" s="219" customFormat="1" x14ac:dyDescent="0.2">
      <c r="A338" s="282"/>
      <c r="B338" s="283"/>
      <c r="C338" s="288" t="s">
        <v>575</v>
      </c>
      <c r="D338" s="285" t="s">
        <v>572</v>
      </c>
      <c r="E338" s="286">
        <f>F338*N11</f>
        <v>4.5599999999999996</v>
      </c>
      <c r="F338" s="287">
        <v>4.5599999999999996</v>
      </c>
      <c r="G338" s="231">
        <v>0.9</v>
      </c>
      <c r="H338" s="286"/>
      <c r="I338" s="281">
        <f t="shared" si="12"/>
        <v>4.1040000000000001</v>
      </c>
      <c r="J338" s="216"/>
      <c r="K338" s="225">
        <v>0.23400000000000001</v>
      </c>
      <c r="L338" s="232">
        <f t="shared" si="10"/>
        <v>1.4842</v>
      </c>
    </row>
    <row r="339" spans="1:12" s="219" customFormat="1" ht="25.5" x14ac:dyDescent="0.2">
      <c r="A339" s="282"/>
      <c r="B339" s="283"/>
      <c r="C339" s="288" t="s">
        <v>546</v>
      </c>
      <c r="D339" s="285" t="s">
        <v>508</v>
      </c>
      <c r="E339" s="286">
        <f>2.81*N11</f>
        <v>2.81</v>
      </c>
      <c r="F339" s="287">
        <f>F271</f>
        <v>0</v>
      </c>
      <c r="G339" s="231">
        <v>0.4</v>
      </c>
      <c r="H339" s="286"/>
      <c r="I339" s="281">
        <f t="shared" si="12"/>
        <v>1.1240000000000001</v>
      </c>
      <c r="J339" s="216"/>
      <c r="K339" s="225">
        <v>0.23400000000000001</v>
      </c>
      <c r="L339" s="232">
        <f t="shared" si="10"/>
        <v>1.4842</v>
      </c>
    </row>
    <row r="340" spans="1:12" s="219" customFormat="1" ht="25.5" x14ac:dyDescent="0.2">
      <c r="A340" s="282"/>
      <c r="B340" s="283"/>
      <c r="C340" s="288" t="s">
        <v>576</v>
      </c>
      <c r="D340" s="285" t="s">
        <v>508</v>
      </c>
      <c r="E340" s="286">
        <f>F340*N11</f>
        <v>3.32</v>
      </c>
      <c r="F340" s="287">
        <v>3.32</v>
      </c>
      <c r="G340" s="231">
        <v>0.4</v>
      </c>
      <c r="H340" s="286"/>
      <c r="I340" s="281">
        <f t="shared" si="12"/>
        <v>1.3280000000000001</v>
      </c>
      <c r="J340" s="216"/>
      <c r="K340" s="225">
        <v>0.23400000000000001</v>
      </c>
      <c r="L340" s="232">
        <f t="shared" si="10"/>
        <v>1.4842</v>
      </c>
    </row>
    <row r="341" spans="1:12" s="219" customFormat="1" x14ac:dyDescent="0.2">
      <c r="A341" s="282"/>
      <c r="B341" s="283"/>
      <c r="C341" s="288" t="s">
        <v>547</v>
      </c>
      <c r="D341" s="285" t="s">
        <v>545</v>
      </c>
      <c r="E341" s="286">
        <f>F341*N11</f>
        <v>7.21</v>
      </c>
      <c r="F341" s="287">
        <v>7.21</v>
      </c>
      <c r="G341" s="231">
        <v>0.2</v>
      </c>
      <c r="H341" s="286"/>
      <c r="I341" s="281">
        <f t="shared" si="12"/>
        <v>1.4420000000000002</v>
      </c>
      <c r="J341" s="216"/>
      <c r="K341" s="225">
        <v>0.23400000000000001</v>
      </c>
      <c r="L341" s="232">
        <f t="shared" si="10"/>
        <v>1.4842</v>
      </c>
    </row>
    <row r="342" spans="1:12" s="219" customFormat="1" ht="25.5" x14ac:dyDescent="0.2">
      <c r="A342" s="282"/>
      <c r="B342" s="283"/>
      <c r="C342" s="288" t="s">
        <v>577</v>
      </c>
      <c r="D342" s="285" t="s">
        <v>508</v>
      </c>
      <c r="E342" s="286">
        <f>F342*N11</f>
        <v>7.29</v>
      </c>
      <c r="F342" s="287">
        <v>7.29</v>
      </c>
      <c r="G342" s="231">
        <v>0.5</v>
      </c>
      <c r="H342" s="286"/>
      <c r="I342" s="281">
        <f t="shared" si="12"/>
        <v>3.645</v>
      </c>
      <c r="J342" s="216"/>
      <c r="K342" s="225">
        <v>0.23400000000000001</v>
      </c>
      <c r="L342" s="232">
        <f t="shared" si="10"/>
        <v>1.4842</v>
      </c>
    </row>
    <row r="343" spans="1:12" s="219" customFormat="1" x14ac:dyDescent="0.2">
      <c r="A343" s="282"/>
      <c r="B343" s="283"/>
      <c r="C343" s="288" t="s">
        <v>578</v>
      </c>
      <c r="D343" s="285" t="s">
        <v>579</v>
      </c>
      <c r="E343" s="286">
        <f>F343*N11</f>
        <v>3.03</v>
      </c>
      <c r="F343" s="287">
        <v>3.03</v>
      </c>
      <c r="G343" s="231">
        <v>1.5</v>
      </c>
      <c r="H343" s="286"/>
      <c r="I343" s="281">
        <f t="shared" si="12"/>
        <v>4.5449999999999999</v>
      </c>
      <c r="J343" s="216"/>
      <c r="K343" s="225">
        <v>0.23400000000000001</v>
      </c>
      <c r="L343" s="232">
        <f t="shared" ref="L343:L406" si="13">L342</f>
        <v>1.4842</v>
      </c>
    </row>
    <row r="344" spans="1:12" s="219" customFormat="1" x14ac:dyDescent="0.2">
      <c r="A344" s="282"/>
      <c r="B344" s="283"/>
      <c r="C344" s="288" t="s">
        <v>544</v>
      </c>
      <c r="D344" s="285" t="s">
        <v>579</v>
      </c>
      <c r="E344" s="286">
        <f>F344*N11</f>
        <v>5.98</v>
      </c>
      <c r="F344" s="287">
        <v>5.98</v>
      </c>
      <c r="G344" s="231">
        <v>0.5</v>
      </c>
      <c r="H344" s="286"/>
      <c r="I344" s="281">
        <f t="shared" si="12"/>
        <v>2.99</v>
      </c>
      <c r="J344" s="216"/>
      <c r="K344" s="225">
        <v>0.23400000000000001</v>
      </c>
      <c r="L344" s="232">
        <f t="shared" si="13"/>
        <v>1.4842</v>
      </c>
    </row>
    <row r="345" spans="1:12" s="219" customFormat="1" x14ac:dyDescent="0.2">
      <c r="A345" s="282"/>
      <c r="B345" s="283"/>
      <c r="C345" s="288" t="s">
        <v>580</v>
      </c>
      <c r="D345" s="285" t="s">
        <v>535</v>
      </c>
      <c r="E345" s="286">
        <f>5.21*N11</f>
        <v>5.21</v>
      </c>
      <c r="F345" s="287"/>
      <c r="G345" s="231">
        <v>4.4400000000000004</v>
      </c>
      <c r="H345" s="286">
        <f>E345*G345</f>
        <v>23.132400000000001</v>
      </c>
      <c r="I345" s="286"/>
      <c r="J345" s="216"/>
      <c r="K345" s="225">
        <v>0.23400000000000001</v>
      </c>
      <c r="L345" s="232">
        <f t="shared" si="13"/>
        <v>1.4842</v>
      </c>
    </row>
    <row r="346" spans="1:12" s="219" customFormat="1" x14ac:dyDescent="0.2">
      <c r="A346" s="282"/>
      <c r="B346" s="283"/>
      <c r="C346" s="288" t="s">
        <v>534</v>
      </c>
      <c r="D346" s="285" t="s">
        <v>535</v>
      </c>
      <c r="E346" s="286">
        <f>5.21*N11</f>
        <v>5.21</v>
      </c>
      <c r="F346" s="287"/>
      <c r="G346" s="231">
        <v>4.4400000000000004</v>
      </c>
      <c r="H346" s="286">
        <f>E346*G346</f>
        <v>23.132400000000001</v>
      </c>
      <c r="I346" s="286"/>
      <c r="J346" s="216"/>
      <c r="K346" s="225">
        <v>0.23400000000000001</v>
      </c>
      <c r="L346" s="232">
        <f t="shared" si="13"/>
        <v>1.4842</v>
      </c>
    </row>
    <row r="347" spans="1:12" s="219" customFormat="1" x14ac:dyDescent="0.2">
      <c r="A347" s="282"/>
      <c r="B347" s="283"/>
      <c r="C347" s="288" t="s">
        <v>563</v>
      </c>
      <c r="D347" s="285" t="s">
        <v>535</v>
      </c>
      <c r="E347" s="291">
        <f>5.21*N11</f>
        <v>5.21</v>
      </c>
      <c r="F347" s="287"/>
      <c r="G347" s="231">
        <v>4.4400000000000004</v>
      </c>
      <c r="H347" s="286">
        <f>E347*G347</f>
        <v>23.132400000000001</v>
      </c>
      <c r="I347" s="286"/>
      <c r="J347" s="216"/>
      <c r="K347" s="225">
        <v>0.23400000000000001</v>
      </c>
      <c r="L347" s="232">
        <f t="shared" si="13"/>
        <v>1.4842</v>
      </c>
    </row>
    <row r="348" spans="1:12" s="219" customFormat="1" x14ac:dyDescent="0.2">
      <c r="A348" s="210"/>
      <c r="B348" s="196"/>
      <c r="C348" s="288" t="s">
        <v>539</v>
      </c>
      <c r="D348" s="285" t="s">
        <v>535</v>
      </c>
      <c r="E348" s="286">
        <f>3.77*N11</f>
        <v>3.77</v>
      </c>
      <c r="F348" s="287"/>
      <c r="G348" s="231">
        <v>1.5364</v>
      </c>
      <c r="H348" s="286">
        <f>E348*G348</f>
        <v>5.7922279999999997</v>
      </c>
      <c r="I348" s="286"/>
      <c r="J348" s="216"/>
      <c r="K348" s="225">
        <v>0.23400000000000001</v>
      </c>
      <c r="L348" s="232">
        <f t="shared" si="13"/>
        <v>1.4842</v>
      </c>
    </row>
    <row r="349" spans="1:12" s="219" customFormat="1" x14ac:dyDescent="0.2">
      <c r="A349" s="210"/>
      <c r="B349" s="196"/>
      <c r="C349" s="288"/>
      <c r="D349" s="285"/>
      <c r="E349" s="286"/>
      <c r="F349" s="287"/>
      <c r="G349" s="231"/>
      <c r="H349" s="286"/>
      <c r="I349" s="286"/>
      <c r="J349" s="216"/>
      <c r="K349" s="225">
        <v>0.23400000000000001</v>
      </c>
      <c r="L349" s="232">
        <f t="shared" si="13"/>
        <v>1.4842</v>
      </c>
    </row>
    <row r="350" spans="1:12" s="219" customFormat="1" x14ac:dyDescent="0.2">
      <c r="A350" s="210"/>
      <c r="B350" s="196"/>
      <c r="C350" s="288"/>
      <c r="D350" s="285"/>
      <c r="E350" s="497" t="str">
        <f>E330</f>
        <v>Custo Direto</v>
      </c>
      <c r="F350" s="497"/>
      <c r="G350" s="497"/>
      <c r="H350" s="289">
        <f>SUM(H335:H348)</f>
        <v>75.189427999999992</v>
      </c>
      <c r="I350" s="244">
        <f>SUM(I336:I348)</f>
        <v>1296.1780000000001</v>
      </c>
      <c r="J350" s="216"/>
      <c r="K350" s="225">
        <v>0.23400000000000001</v>
      </c>
      <c r="L350" s="232">
        <f t="shared" si="13"/>
        <v>1.4842</v>
      </c>
    </row>
    <row r="351" spans="1:12" s="219" customFormat="1" x14ac:dyDescent="0.2">
      <c r="A351" s="210"/>
      <c r="B351" s="196"/>
      <c r="C351" s="288"/>
      <c r="D351" s="285"/>
      <c r="E351" s="497" t="str">
        <f>E331</f>
        <v>LS(%): 148,42</v>
      </c>
      <c r="F351" s="497"/>
      <c r="G351" s="497"/>
      <c r="H351" s="286">
        <f>H350*L351</f>
        <v>111.59614903759999</v>
      </c>
      <c r="I351" s="290"/>
      <c r="J351" s="216"/>
      <c r="K351" s="225">
        <v>0.23400000000000001</v>
      </c>
      <c r="L351" s="232">
        <f t="shared" si="13"/>
        <v>1.4842</v>
      </c>
    </row>
    <row r="352" spans="1:12" s="219" customFormat="1" x14ac:dyDescent="0.2">
      <c r="A352" s="210"/>
      <c r="B352" s="196"/>
      <c r="C352" s="288"/>
      <c r="D352" s="285"/>
      <c r="E352" s="497" t="str">
        <f>E332</f>
        <v>BDI (%): 23,40</v>
      </c>
      <c r="F352" s="497"/>
      <c r="G352" s="497"/>
      <c r="H352" s="496">
        <f>(H350+I350+H351)*K352</f>
        <v>347.01347702679845</v>
      </c>
      <c r="I352" s="496"/>
      <c r="J352" s="216"/>
      <c r="K352" s="225">
        <v>0.23400000000000001</v>
      </c>
      <c r="L352" s="232">
        <f t="shared" si="13"/>
        <v>1.4842</v>
      </c>
    </row>
    <row r="353" spans="1:14" s="219" customFormat="1" x14ac:dyDescent="0.2">
      <c r="A353" s="210"/>
      <c r="B353" s="196"/>
      <c r="C353" s="288"/>
      <c r="D353" s="285"/>
      <c r="E353" s="497" t="str">
        <f>E333</f>
        <v>Valor Total c/ Taxas</v>
      </c>
      <c r="F353" s="497"/>
      <c r="G353" s="497"/>
      <c r="H353" s="286"/>
      <c r="I353" s="289">
        <f>(H350+I350+H351+H352)</f>
        <v>1829.9770540643985</v>
      </c>
      <c r="J353" s="216"/>
      <c r="K353" s="225">
        <v>0.23400000000000001</v>
      </c>
      <c r="L353" s="232">
        <f t="shared" si="13"/>
        <v>1.4842</v>
      </c>
      <c r="N353" s="245">
        <v>1829.98498</v>
      </c>
    </row>
    <row r="354" spans="1:14" s="219" customFormat="1" x14ac:dyDescent="0.2">
      <c r="A354" s="210"/>
      <c r="B354" s="196"/>
      <c r="C354" s="233"/>
      <c r="D354" s="234"/>
      <c r="E354" s="207"/>
      <c r="F354" s="205"/>
      <c r="G354" s="231"/>
      <c r="H354" s="207"/>
      <c r="I354" s="207"/>
      <c r="J354" s="216"/>
      <c r="K354" s="225">
        <v>0.23400000000000001</v>
      </c>
      <c r="L354" s="232">
        <f t="shared" si="13"/>
        <v>1.4842</v>
      </c>
    </row>
    <row r="355" spans="1:14" s="219" customFormat="1" ht="25.5" x14ac:dyDescent="0.2">
      <c r="A355" s="292"/>
      <c r="B355" s="283" t="str">
        <f>'[1]Planilha Orçamentaria'!A45</f>
        <v>5.1</v>
      </c>
      <c r="C355" s="284" t="str">
        <f>'[1]Planilha Orçamentaria'!C46</f>
        <v>Concreto armado FCK=25MPA com forma aparente - 1 reaproveitamento</v>
      </c>
      <c r="D355" s="285" t="s">
        <v>0</v>
      </c>
      <c r="E355" s="286"/>
      <c r="F355" s="287"/>
      <c r="G355" s="231"/>
      <c r="H355" s="286"/>
      <c r="I355" s="286"/>
      <c r="J355" s="216"/>
      <c r="K355" s="225">
        <v>0.23400000000000001</v>
      </c>
      <c r="L355" s="232">
        <f t="shared" si="13"/>
        <v>1.4842</v>
      </c>
    </row>
    <row r="356" spans="1:14" s="219" customFormat="1" ht="25.5" x14ac:dyDescent="0.2">
      <c r="A356" s="210"/>
      <c r="B356" s="196"/>
      <c r="C356" s="288" t="str">
        <f>C355</f>
        <v>Concreto armado FCK=25MPA com forma aparente - 1 reaproveitamento</v>
      </c>
      <c r="D356" s="285" t="s">
        <v>506</v>
      </c>
      <c r="E356" s="286">
        <v>650</v>
      </c>
      <c r="F356" s="287">
        <v>404.8</v>
      </c>
      <c r="G356" s="231">
        <v>2.33</v>
      </c>
      <c r="H356" s="286"/>
      <c r="I356" s="286">
        <f>E356*G356</f>
        <v>1514.5</v>
      </c>
      <c r="J356" s="216"/>
      <c r="K356" s="225">
        <v>0.23400000000000001</v>
      </c>
      <c r="L356" s="232">
        <f t="shared" si="13"/>
        <v>1.4842</v>
      </c>
    </row>
    <row r="357" spans="1:14" s="219" customFormat="1" x14ac:dyDescent="0.2">
      <c r="A357" s="282"/>
      <c r="B357" s="283"/>
      <c r="C357" s="288" t="s">
        <v>575</v>
      </c>
      <c r="D357" s="285" t="s">
        <v>572</v>
      </c>
      <c r="E357" s="286">
        <f>F357*N11</f>
        <v>4.5599999999999996</v>
      </c>
      <c r="F357" s="287">
        <v>4.5599999999999996</v>
      </c>
      <c r="G357" s="231">
        <v>0.9</v>
      </c>
      <c r="H357" s="286"/>
      <c r="I357" s="281">
        <f t="shared" ref="I357:I363" si="14">E357*G357</f>
        <v>4.1040000000000001</v>
      </c>
      <c r="J357" s="216"/>
      <c r="K357" s="225">
        <v>0.23400000000000001</v>
      </c>
      <c r="L357" s="232">
        <f t="shared" si="13"/>
        <v>1.4842</v>
      </c>
    </row>
    <row r="358" spans="1:14" s="219" customFormat="1" ht="25.5" x14ac:dyDescent="0.2">
      <c r="A358" s="282"/>
      <c r="B358" s="283"/>
      <c r="C358" s="288" t="s">
        <v>546</v>
      </c>
      <c r="D358" s="285" t="s">
        <v>508</v>
      </c>
      <c r="E358" s="286">
        <f>2.81*N11</f>
        <v>2.81</v>
      </c>
      <c r="F358" s="287">
        <f>F290</f>
        <v>0</v>
      </c>
      <c r="G358" s="231">
        <v>0.4</v>
      </c>
      <c r="H358" s="286"/>
      <c r="I358" s="281">
        <f t="shared" si="14"/>
        <v>1.1240000000000001</v>
      </c>
      <c r="J358" s="216"/>
      <c r="K358" s="225">
        <v>0.23400000000000001</v>
      </c>
      <c r="L358" s="232">
        <f t="shared" si="13"/>
        <v>1.4842</v>
      </c>
    </row>
    <row r="359" spans="1:14" s="219" customFormat="1" ht="25.5" x14ac:dyDescent="0.2">
      <c r="A359" s="282"/>
      <c r="B359" s="283"/>
      <c r="C359" s="288" t="s">
        <v>576</v>
      </c>
      <c r="D359" s="285" t="s">
        <v>508</v>
      </c>
      <c r="E359" s="286">
        <f>F359*N11</f>
        <v>3.32</v>
      </c>
      <c r="F359" s="287">
        <v>3.32</v>
      </c>
      <c r="G359" s="231">
        <v>0.4</v>
      </c>
      <c r="H359" s="286"/>
      <c r="I359" s="281">
        <f t="shared" si="14"/>
        <v>1.3280000000000001</v>
      </c>
      <c r="J359" s="216"/>
      <c r="K359" s="225">
        <v>0.23400000000000001</v>
      </c>
      <c r="L359" s="232">
        <f t="shared" si="13"/>
        <v>1.4842</v>
      </c>
    </row>
    <row r="360" spans="1:14" s="219" customFormat="1" x14ac:dyDescent="0.2">
      <c r="A360" s="282"/>
      <c r="B360" s="283"/>
      <c r="C360" s="288" t="s">
        <v>547</v>
      </c>
      <c r="D360" s="285" t="s">
        <v>545</v>
      </c>
      <c r="E360" s="286">
        <f>F360*N11</f>
        <v>7.21</v>
      </c>
      <c r="F360" s="287">
        <v>7.21</v>
      </c>
      <c r="G360" s="231">
        <v>0.2</v>
      </c>
      <c r="H360" s="286"/>
      <c r="I360" s="281">
        <f t="shared" si="14"/>
        <v>1.4420000000000002</v>
      </c>
      <c r="J360" s="216"/>
      <c r="K360" s="225">
        <v>0.23400000000000001</v>
      </c>
      <c r="L360" s="232">
        <f t="shared" si="13"/>
        <v>1.4842</v>
      </c>
    </row>
    <row r="361" spans="1:14" s="219" customFormat="1" ht="25.5" x14ac:dyDescent="0.2">
      <c r="A361" s="282"/>
      <c r="B361" s="283"/>
      <c r="C361" s="288" t="s">
        <v>577</v>
      </c>
      <c r="D361" s="285" t="s">
        <v>508</v>
      </c>
      <c r="E361" s="286">
        <f>F361*N11</f>
        <v>7.29</v>
      </c>
      <c r="F361" s="287">
        <v>7.29</v>
      </c>
      <c r="G361" s="231">
        <v>0.5</v>
      </c>
      <c r="H361" s="286"/>
      <c r="I361" s="281">
        <f t="shared" si="14"/>
        <v>3.645</v>
      </c>
      <c r="J361" s="216"/>
      <c r="K361" s="225">
        <v>0.23400000000000001</v>
      </c>
      <c r="L361" s="232">
        <f t="shared" si="13"/>
        <v>1.4842</v>
      </c>
    </row>
    <row r="362" spans="1:14" s="219" customFormat="1" x14ac:dyDescent="0.2">
      <c r="A362" s="282"/>
      <c r="B362" s="283"/>
      <c r="C362" s="288" t="s">
        <v>578</v>
      </c>
      <c r="D362" s="285" t="s">
        <v>579</v>
      </c>
      <c r="E362" s="286">
        <f>F362*N11</f>
        <v>3.03</v>
      </c>
      <c r="F362" s="287">
        <v>3.03</v>
      </c>
      <c r="G362" s="231">
        <v>1.5</v>
      </c>
      <c r="H362" s="286"/>
      <c r="I362" s="281">
        <f t="shared" si="14"/>
        <v>4.5449999999999999</v>
      </c>
      <c r="J362" s="216"/>
      <c r="K362" s="225">
        <v>0.23400000000000001</v>
      </c>
      <c r="L362" s="232">
        <f t="shared" si="13"/>
        <v>1.4842</v>
      </c>
    </row>
    <row r="363" spans="1:14" s="219" customFormat="1" x14ac:dyDescent="0.2">
      <c r="A363" s="282"/>
      <c r="B363" s="283"/>
      <c r="C363" s="288" t="s">
        <v>544</v>
      </c>
      <c r="D363" s="285" t="s">
        <v>579</v>
      </c>
      <c r="E363" s="286">
        <f>F363*N11</f>
        <v>5.98</v>
      </c>
      <c r="F363" s="287">
        <v>5.98</v>
      </c>
      <c r="G363" s="231">
        <v>0.5</v>
      </c>
      <c r="H363" s="286"/>
      <c r="I363" s="281">
        <f t="shared" si="14"/>
        <v>2.99</v>
      </c>
      <c r="J363" s="216"/>
      <c r="K363" s="225">
        <v>0.23400000000000001</v>
      </c>
      <c r="L363" s="232">
        <f t="shared" si="13"/>
        <v>1.4842</v>
      </c>
    </row>
    <row r="364" spans="1:14" s="219" customFormat="1" x14ac:dyDescent="0.2">
      <c r="A364" s="210"/>
      <c r="B364" s="196"/>
      <c r="C364" s="288" t="s">
        <v>581</v>
      </c>
      <c r="D364" s="285" t="s">
        <v>535</v>
      </c>
      <c r="E364" s="286">
        <f>F364*N11</f>
        <v>1.65</v>
      </c>
      <c r="F364" s="287">
        <v>1.65</v>
      </c>
      <c r="G364" s="231">
        <v>0.3</v>
      </c>
      <c r="H364" s="286"/>
      <c r="I364" s="286">
        <f>E364*G364</f>
        <v>0.49499999999999994</v>
      </c>
      <c r="J364" s="216"/>
      <c r="K364" s="225">
        <v>0.23400000000000001</v>
      </c>
      <c r="L364" s="232">
        <f>L356</f>
        <v>1.4842</v>
      </c>
    </row>
    <row r="365" spans="1:14" s="219" customFormat="1" x14ac:dyDescent="0.2">
      <c r="A365" s="210"/>
      <c r="B365" s="196"/>
      <c r="C365" s="288" t="s">
        <v>580</v>
      </c>
      <c r="D365" s="285" t="s">
        <v>535</v>
      </c>
      <c r="E365" s="286">
        <f>5.21*N11</f>
        <v>5.21</v>
      </c>
      <c r="F365" s="287"/>
      <c r="G365" s="231">
        <v>0.65</v>
      </c>
      <c r="H365" s="286">
        <f>E365*G365</f>
        <v>3.3865000000000003</v>
      </c>
      <c r="I365" s="286"/>
      <c r="J365" s="216"/>
      <c r="K365" s="225">
        <v>0.23400000000000001</v>
      </c>
      <c r="L365" s="232">
        <f t="shared" si="13"/>
        <v>1.4842</v>
      </c>
    </row>
    <row r="366" spans="1:14" s="219" customFormat="1" x14ac:dyDescent="0.2">
      <c r="A366" s="210"/>
      <c r="B366" s="196"/>
      <c r="C366" s="288" t="s">
        <v>534</v>
      </c>
      <c r="D366" s="285" t="s">
        <v>535</v>
      </c>
      <c r="E366" s="286">
        <f>5.21*N11</f>
        <v>5.21</v>
      </c>
      <c r="F366" s="287"/>
      <c r="G366" s="231">
        <v>0.65</v>
      </c>
      <c r="H366" s="286">
        <f>E366*G366</f>
        <v>3.3865000000000003</v>
      </c>
      <c r="I366" s="286"/>
      <c r="J366" s="216"/>
      <c r="K366" s="225">
        <v>0.23400000000000001</v>
      </c>
      <c r="L366" s="232">
        <f t="shared" si="13"/>
        <v>1.4842</v>
      </c>
    </row>
    <row r="367" spans="1:14" s="219" customFormat="1" x14ac:dyDescent="0.2">
      <c r="A367" s="210"/>
      <c r="B367" s="196"/>
      <c r="C367" s="288" t="s">
        <v>563</v>
      </c>
      <c r="D367" s="285" t="s">
        <v>535</v>
      </c>
      <c r="E367" s="291">
        <f>5.21*N11</f>
        <v>5.21</v>
      </c>
      <c r="F367" s="287"/>
      <c r="G367" s="231">
        <v>0.65</v>
      </c>
      <c r="H367" s="286">
        <f>E367*G367</f>
        <v>3.3865000000000003</v>
      </c>
      <c r="I367" s="286"/>
      <c r="J367" s="216"/>
      <c r="K367" s="225">
        <v>0.23400000000000001</v>
      </c>
      <c r="L367" s="232">
        <f t="shared" si="13"/>
        <v>1.4842</v>
      </c>
    </row>
    <row r="368" spans="1:14" s="219" customFormat="1" x14ac:dyDescent="0.2">
      <c r="A368" s="210"/>
      <c r="B368" s="196"/>
      <c r="C368" s="288" t="s">
        <v>539</v>
      </c>
      <c r="D368" s="285" t="s">
        <v>535</v>
      </c>
      <c r="E368" s="286">
        <f>3.77*N11</f>
        <v>3.77</v>
      </c>
      <c r="F368" s="287"/>
      <c r="G368" s="231">
        <v>0.62460000000000004</v>
      </c>
      <c r="H368" s="286">
        <f>E368*G368</f>
        <v>2.3547420000000003</v>
      </c>
      <c r="I368" s="286"/>
      <c r="J368" s="216"/>
      <c r="K368" s="225">
        <v>0.23400000000000001</v>
      </c>
      <c r="L368" s="232">
        <f t="shared" si="13"/>
        <v>1.4842</v>
      </c>
    </row>
    <row r="369" spans="1:14" s="219" customFormat="1" x14ac:dyDescent="0.2">
      <c r="A369" s="210"/>
      <c r="B369" s="196"/>
      <c r="C369" s="288"/>
      <c r="D369" s="285"/>
      <c r="E369" s="286"/>
      <c r="F369" s="287"/>
      <c r="G369" s="231"/>
      <c r="H369" s="286"/>
      <c r="I369" s="286"/>
      <c r="J369" s="216"/>
      <c r="K369" s="225">
        <v>0.23400000000000001</v>
      </c>
      <c r="L369" s="232">
        <f t="shared" si="13"/>
        <v>1.4842</v>
      </c>
    </row>
    <row r="370" spans="1:14" s="219" customFormat="1" x14ac:dyDescent="0.2">
      <c r="A370" s="210"/>
      <c r="B370" s="196"/>
      <c r="C370" s="288"/>
      <c r="D370" s="285"/>
      <c r="E370" s="497" t="str">
        <f>E350</f>
        <v>Custo Direto</v>
      </c>
      <c r="F370" s="497"/>
      <c r="G370" s="497"/>
      <c r="H370" s="289">
        <f>SUM(H356:H368)</f>
        <v>12.514242000000001</v>
      </c>
      <c r="I370" s="289">
        <f>SUM(I356:I368)</f>
        <v>1534.173</v>
      </c>
      <c r="J370" s="216"/>
      <c r="K370" s="225">
        <v>0.23400000000000001</v>
      </c>
      <c r="L370" s="232">
        <f t="shared" si="13"/>
        <v>1.4842</v>
      </c>
    </row>
    <row r="371" spans="1:14" s="219" customFormat="1" x14ac:dyDescent="0.2">
      <c r="A371" s="210"/>
      <c r="B371" s="196"/>
      <c r="C371" s="288"/>
      <c r="D371" s="285"/>
      <c r="E371" s="497" t="str">
        <f>E351</f>
        <v>LS(%): 148,42</v>
      </c>
      <c r="F371" s="497"/>
      <c r="G371" s="497"/>
      <c r="H371" s="286">
        <f>H370*L371</f>
        <v>18.573637976400001</v>
      </c>
      <c r="I371" s="290"/>
      <c r="J371" s="216"/>
      <c r="K371" s="225">
        <v>0.23400000000000001</v>
      </c>
      <c r="L371" s="232">
        <f t="shared" si="13"/>
        <v>1.4842</v>
      </c>
    </row>
    <row r="372" spans="1:14" s="219" customFormat="1" x14ac:dyDescent="0.2">
      <c r="A372" s="210"/>
      <c r="B372" s="196"/>
      <c r="C372" s="288"/>
      <c r="D372" s="285"/>
      <c r="E372" s="497" t="str">
        <f>E352</f>
        <v>BDI (%): 23,40</v>
      </c>
      <c r="F372" s="497"/>
      <c r="G372" s="497"/>
      <c r="H372" s="496">
        <f>(H370+I370+H371)*K372</f>
        <v>366.27104591447761</v>
      </c>
      <c r="I372" s="496"/>
      <c r="J372" s="216"/>
      <c r="K372" s="225">
        <v>0.23400000000000001</v>
      </c>
      <c r="L372" s="232">
        <f t="shared" si="13"/>
        <v>1.4842</v>
      </c>
    </row>
    <row r="373" spans="1:14" s="301" customFormat="1" x14ac:dyDescent="0.2">
      <c r="A373" s="293"/>
      <c r="B373" s="294"/>
      <c r="C373" s="295"/>
      <c r="D373" s="296"/>
      <c r="E373" s="498" t="str">
        <f>E353</f>
        <v>Valor Total c/ Taxas</v>
      </c>
      <c r="F373" s="498"/>
      <c r="G373" s="498"/>
      <c r="H373" s="297"/>
      <c r="I373" s="298">
        <f>(H370+I370+H371+H372)</f>
        <v>1931.5319258908776</v>
      </c>
      <c r="J373" s="299"/>
      <c r="K373" s="225">
        <v>0.23400000000000001</v>
      </c>
      <c r="L373" s="300">
        <f t="shared" si="13"/>
        <v>1.4842</v>
      </c>
      <c r="N373" s="302">
        <v>1931.5308399999999</v>
      </c>
    </row>
    <row r="374" spans="1:14" s="301" customFormat="1" x14ac:dyDescent="0.2">
      <c r="A374" s="293"/>
      <c r="B374" s="294"/>
      <c r="C374" s="295"/>
      <c r="D374" s="296"/>
      <c r="E374" s="303"/>
      <c r="F374" s="303"/>
      <c r="G374" s="303"/>
      <c r="H374" s="297"/>
      <c r="I374" s="298"/>
      <c r="J374" s="299"/>
      <c r="K374" s="225"/>
      <c r="L374" s="300">
        <f t="shared" si="13"/>
        <v>1.4842</v>
      </c>
      <c r="N374" s="302"/>
    </row>
    <row r="375" spans="1:14" s="219" customFormat="1" x14ac:dyDescent="0.2">
      <c r="A375" s="210"/>
      <c r="B375" s="196" t="str">
        <f>'[1]Planilha Orçamentaria'!A49</f>
        <v>6.1</v>
      </c>
      <c r="C375" s="284" t="str">
        <f>'[1]Planilha Orçamentaria'!C49</f>
        <v>Alvenaria tijolo de barro a cutelo</v>
      </c>
      <c r="D375" s="285" t="s">
        <v>1</v>
      </c>
      <c r="E375" s="286"/>
      <c r="F375" s="287"/>
      <c r="G375" s="231"/>
      <c r="H375" s="286"/>
      <c r="I375" s="286"/>
      <c r="J375" s="216"/>
      <c r="K375" s="225">
        <v>0.23400000000000001</v>
      </c>
      <c r="L375" s="300">
        <f t="shared" si="13"/>
        <v>1.4842</v>
      </c>
    </row>
    <row r="376" spans="1:14" s="219" customFormat="1" x14ac:dyDescent="0.2">
      <c r="A376" s="210"/>
      <c r="B376" s="196"/>
      <c r="C376" s="233" t="s">
        <v>582</v>
      </c>
      <c r="D376" s="234" t="s">
        <v>506</v>
      </c>
      <c r="E376" s="207">
        <f>25*N11</f>
        <v>25</v>
      </c>
      <c r="F376" s="205">
        <f>F363</f>
        <v>5.98</v>
      </c>
      <c r="G376" s="231">
        <v>0.3</v>
      </c>
      <c r="H376" s="207"/>
      <c r="I376" s="207">
        <f>E376*G376</f>
        <v>7.5</v>
      </c>
      <c r="J376" s="216"/>
      <c r="K376" s="225">
        <v>0.23400000000000001</v>
      </c>
      <c r="L376" s="300">
        <f t="shared" si="13"/>
        <v>1.4842</v>
      </c>
    </row>
    <row r="377" spans="1:14" s="219" customFormat="1" x14ac:dyDescent="0.2">
      <c r="A377" s="210"/>
      <c r="B377" s="196"/>
      <c r="C377" s="233" t="s">
        <v>583</v>
      </c>
      <c r="D377" s="234" t="s">
        <v>548</v>
      </c>
      <c r="E377" s="207">
        <f>0.22*N11</f>
        <v>0.22</v>
      </c>
      <c r="F377" s="205">
        <f>F364/1000</f>
        <v>1.65E-3</v>
      </c>
      <c r="G377" s="231">
        <v>10.37</v>
      </c>
      <c r="H377" s="207"/>
      <c r="I377" s="207">
        <f>E377*G377</f>
        <v>2.2813999999999997</v>
      </c>
      <c r="J377" s="216"/>
      <c r="K377" s="225">
        <v>0.23400000000000001</v>
      </c>
      <c r="L377" s="300">
        <f t="shared" si="13"/>
        <v>1.4842</v>
      </c>
    </row>
    <row r="378" spans="1:14" s="219" customFormat="1" x14ac:dyDescent="0.2">
      <c r="A378" s="210"/>
      <c r="B378" s="196"/>
      <c r="C378" s="233" t="s">
        <v>563</v>
      </c>
      <c r="D378" s="234" t="s">
        <v>535</v>
      </c>
      <c r="E378" s="207">
        <f>5.21*N11</f>
        <v>5.21</v>
      </c>
      <c r="F378" s="205"/>
      <c r="G378" s="231">
        <v>1.1399999999999999</v>
      </c>
      <c r="H378" s="207">
        <f>E378*G378</f>
        <v>5.9393999999999991</v>
      </c>
      <c r="I378" s="276"/>
      <c r="J378" s="216"/>
      <c r="K378" s="225">
        <v>0.23400000000000001</v>
      </c>
      <c r="L378" s="300">
        <f t="shared" si="13"/>
        <v>1.4842</v>
      </c>
    </row>
    <row r="379" spans="1:14" s="219" customFormat="1" x14ac:dyDescent="0.2">
      <c r="A379" s="210"/>
      <c r="B379" s="196"/>
      <c r="C379" s="233" t="s">
        <v>539</v>
      </c>
      <c r="D379" s="234" t="s">
        <v>535</v>
      </c>
      <c r="E379" s="207">
        <f>3.77*N11</f>
        <v>3.77</v>
      </c>
      <c r="F379" s="205"/>
      <c r="G379" s="231">
        <v>0.88</v>
      </c>
      <c r="H379" s="207">
        <f>E379*G379</f>
        <v>3.3176000000000001</v>
      </c>
      <c r="I379" s="276"/>
      <c r="J379" s="216"/>
      <c r="K379" s="225">
        <v>0.23400000000000001</v>
      </c>
      <c r="L379" s="300">
        <f t="shared" si="13"/>
        <v>1.4842</v>
      </c>
    </row>
    <row r="380" spans="1:14" s="219" customFormat="1" x14ac:dyDescent="0.2">
      <c r="A380" s="210"/>
      <c r="B380" s="196"/>
      <c r="C380" s="233"/>
      <c r="D380" s="234"/>
      <c r="E380" s="207"/>
      <c r="F380" s="205"/>
      <c r="G380" s="231"/>
      <c r="H380" s="207"/>
      <c r="I380" s="276"/>
      <c r="J380" s="216"/>
      <c r="K380" s="225">
        <v>0.23400000000000001</v>
      </c>
      <c r="L380" s="300">
        <f t="shared" si="13"/>
        <v>1.4842</v>
      </c>
    </row>
    <row r="381" spans="1:14" s="219" customFormat="1" x14ac:dyDescent="0.2">
      <c r="A381" s="210"/>
      <c r="B381" s="196"/>
      <c r="C381" s="233"/>
      <c r="D381" s="234"/>
      <c r="E381" s="495" t="str">
        <f>E370</f>
        <v>Custo Direto</v>
      </c>
      <c r="F381" s="495"/>
      <c r="G381" s="495"/>
      <c r="H381" s="244">
        <f>SUM(H376:H379)</f>
        <v>9.2569999999999997</v>
      </c>
      <c r="I381" s="244">
        <f>SUM(I376:I379)</f>
        <v>9.7813999999999997</v>
      </c>
      <c r="J381" s="216"/>
      <c r="K381" s="225">
        <v>0.23400000000000001</v>
      </c>
      <c r="L381" s="300">
        <f>L380</f>
        <v>1.4842</v>
      </c>
    </row>
    <row r="382" spans="1:14" s="219" customFormat="1" x14ac:dyDescent="0.2">
      <c r="A382" s="210"/>
      <c r="B382" s="196"/>
      <c r="C382" s="233"/>
      <c r="D382" s="234"/>
      <c r="E382" s="495" t="str">
        <f>E371</f>
        <v>LS(%): 148,42</v>
      </c>
      <c r="F382" s="495"/>
      <c r="G382" s="495"/>
      <c r="H382" s="207">
        <f>H381*L382</f>
        <v>13.739239399999999</v>
      </c>
      <c r="I382" s="213"/>
      <c r="J382" s="216"/>
      <c r="K382" s="225">
        <v>0.23400000000000001</v>
      </c>
      <c r="L382" s="300">
        <f>L381</f>
        <v>1.4842</v>
      </c>
    </row>
    <row r="383" spans="1:14" s="219" customFormat="1" x14ac:dyDescent="0.2">
      <c r="A383" s="210"/>
      <c r="B383" s="196"/>
      <c r="C383" s="233"/>
      <c r="D383" s="234"/>
      <c r="E383" s="495" t="str">
        <f>E372</f>
        <v>BDI (%): 23,40</v>
      </c>
      <c r="F383" s="495"/>
      <c r="G383" s="495"/>
      <c r="H383" s="496">
        <f>(H381+I381+H382)*K383</f>
        <v>7.6699676196000004</v>
      </c>
      <c r="I383" s="496"/>
      <c r="J383" s="216"/>
      <c r="K383" s="225">
        <v>0.23400000000000001</v>
      </c>
      <c r="L383" s="300">
        <f>L382</f>
        <v>1.4842</v>
      </c>
    </row>
    <row r="384" spans="1:14" s="219" customFormat="1" x14ac:dyDescent="0.2">
      <c r="A384" s="210"/>
      <c r="B384" s="196"/>
      <c r="C384" s="233"/>
      <c r="D384" s="234"/>
      <c r="E384" s="495" t="str">
        <f>E373</f>
        <v>Valor Total c/ Taxas</v>
      </c>
      <c r="F384" s="495"/>
      <c r="G384" s="495"/>
      <c r="H384" s="207"/>
      <c r="I384" s="244">
        <f>(H381+I381+H382+H383)</f>
        <v>40.447607019599999</v>
      </c>
      <c r="J384" s="216"/>
      <c r="K384" s="225">
        <v>0.23400000000000001</v>
      </c>
      <c r="L384" s="300">
        <f t="shared" si="13"/>
        <v>1.4842</v>
      </c>
      <c r="N384" s="245">
        <v>40.450520000000004</v>
      </c>
    </row>
    <row r="385" spans="1:14" s="219" customFormat="1" x14ac:dyDescent="0.2">
      <c r="A385" s="210"/>
      <c r="B385" s="196"/>
      <c r="C385" s="233"/>
      <c r="D385" s="234"/>
      <c r="E385" s="204"/>
      <c r="F385" s="204"/>
      <c r="G385" s="204"/>
      <c r="H385" s="207"/>
      <c r="I385" s="244"/>
      <c r="J385" s="216"/>
      <c r="K385" s="225">
        <v>0.23400000000000001</v>
      </c>
      <c r="L385" s="300">
        <f t="shared" si="13"/>
        <v>1.4842</v>
      </c>
      <c r="N385" s="245"/>
    </row>
    <row r="386" spans="1:14" s="219" customFormat="1" x14ac:dyDescent="0.2">
      <c r="A386" s="210"/>
      <c r="B386" s="196" t="str">
        <f>'[1]Planilha Orçamentaria'!A53</f>
        <v>7.1.1</v>
      </c>
      <c r="C386" s="284" t="str">
        <f>'[1]Planilha Orçamentaria'!C53</f>
        <v>Encaibramento e ripamento</v>
      </c>
      <c r="D386" s="285" t="str">
        <f>'[1]Planilha Orçamentaria'!D53</f>
        <v>M2</v>
      </c>
      <c r="E386" s="286"/>
      <c r="F386" s="287"/>
      <c r="G386" s="231"/>
      <c r="H386" s="286"/>
      <c r="I386" s="286"/>
      <c r="J386" s="216"/>
      <c r="K386" s="225">
        <v>0.23400000000000001</v>
      </c>
      <c r="L386" s="300">
        <f t="shared" si="13"/>
        <v>1.4842</v>
      </c>
    </row>
    <row r="387" spans="1:14" s="219" customFormat="1" x14ac:dyDescent="0.2">
      <c r="A387" s="210"/>
      <c r="B387" s="196"/>
      <c r="C387" s="233" t="str">
        <f>C386</f>
        <v>Encaibramento e ripamento</v>
      </c>
      <c r="D387" s="234" t="str">
        <f>D386</f>
        <v>M2</v>
      </c>
      <c r="E387" s="207">
        <f>28.2*N11</f>
        <v>28.2</v>
      </c>
      <c r="F387" s="205">
        <f>F373</f>
        <v>0</v>
      </c>
      <c r="G387" s="231">
        <v>0.3</v>
      </c>
      <c r="H387" s="207"/>
      <c r="I387" s="207">
        <f>E387*G387</f>
        <v>8.4599999999999991</v>
      </c>
      <c r="J387" s="216"/>
      <c r="K387" s="225">
        <v>0.23400000000000001</v>
      </c>
      <c r="L387" s="300">
        <f t="shared" si="13"/>
        <v>1.4842</v>
      </c>
    </row>
    <row r="388" spans="1:14" s="219" customFormat="1" x14ac:dyDescent="0.2">
      <c r="A388" s="210"/>
      <c r="B388" s="196"/>
      <c r="C388" s="233" t="s">
        <v>536</v>
      </c>
      <c r="D388" s="234" t="s">
        <v>535</v>
      </c>
      <c r="E388" s="207">
        <f>5.21*N11</f>
        <v>5.21</v>
      </c>
      <c r="F388" s="205"/>
      <c r="G388" s="231">
        <v>1.1399999999999999</v>
      </c>
      <c r="H388" s="207">
        <f>E388*G388</f>
        <v>5.9393999999999991</v>
      </c>
      <c r="I388" s="276"/>
      <c r="J388" s="216"/>
      <c r="K388" s="225">
        <v>0.23400000000000001</v>
      </c>
      <c r="L388" s="300">
        <f t="shared" si="13"/>
        <v>1.4842</v>
      </c>
    </row>
    <row r="389" spans="1:14" s="219" customFormat="1" x14ac:dyDescent="0.2">
      <c r="A389" s="210"/>
      <c r="B389" s="196"/>
      <c r="C389" s="233" t="s">
        <v>539</v>
      </c>
      <c r="D389" s="234" t="s">
        <v>535</v>
      </c>
      <c r="E389" s="207">
        <f>3.77*N11</f>
        <v>3.77</v>
      </c>
      <c r="F389" s="205"/>
      <c r="G389" s="231">
        <v>0.88</v>
      </c>
      <c r="H389" s="207">
        <f>E389*G389</f>
        <v>3.3176000000000001</v>
      </c>
      <c r="I389" s="276"/>
      <c r="J389" s="216"/>
      <c r="K389" s="225">
        <v>0.23400000000000001</v>
      </c>
      <c r="L389" s="300">
        <f t="shared" si="13"/>
        <v>1.4842</v>
      </c>
    </row>
    <row r="390" spans="1:14" s="219" customFormat="1" x14ac:dyDescent="0.2">
      <c r="A390" s="210"/>
      <c r="B390" s="196"/>
      <c r="C390" s="233"/>
      <c r="D390" s="234"/>
      <c r="E390" s="207"/>
      <c r="F390" s="205"/>
      <c r="G390" s="231"/>
      <c r="H390" s="207"/>
      <c r="I390" s="276"/>
      <c r="J390" s="216"/>
      <c r="K390" s="225"/>
      <c r="L390" s="300"/>
    </row>
    <row r="391" spans="1:14" s="219" customFormat="1" x14ac:dyDescent="0.2">
      <c r="A391" s="210"/>
      <c r="B391" s="196"/>
      <c r="C391" s="233"/>
      <c r="D391" s="234"/>
      <c r="E391" s="495" t="str">
        <f>E381</f>
        <v>Custo Direto</v>
      </c>
      <c r="F391" s="495"/>
      <c r="G391" s="495"/>
      <c r="H391" s="244">
        <f>SUM(H387:H389)</f>
        <v>9.2569999999999997</v>
      </c>
      <c r="I391" s="244">
        <f>SUM(I387:I389)</f>
        <v>8.4599999999999991</v>
      </c>
      <c r="J391" s="216"/>
      <c r="K391" s="225">
        <v>0.23400000000000001</v>
      </c>
      <c r="L391" s="300">
        <f>L389</f>
        <v>1.4842</v>
      </c>
    </row>
    <row r="392" spans="1:14" s="219" customFormat="1" x14ac:dyDescent="0.2">
      <c r="A392" s="210"/>
      <c r="B392" s="196"/>
      <c r="C392" s="233"/>
      <c r="D392" s="234"/>
      <c r="E392" s="495" t="str">
        <f>E382</f>
        <v>LS(%): 148,42</v>
      </c>
      <c r="F392" s="495"/>
      <c r="G392" s="495"/>
      <c r="H392" s="207">
        <f>H391*L392</f>
        <v>13.739239399999999</v>
      </c>
      <c r="I392" s="213"/>
      <c r="J392" s="216"/>
      <c r="K392" s="225">
        <v>0.23400000000000001</v>
      </c>
      <c r="L392" s="300">
        <f t="shared" si="13"/>
        <v>1.4842</v>
      </c>
    </row>
    <row r="393" spans="1:14" s="219" customFormat="1" x14ac:dyDescent="0.2">
      <c r="A393" s="210"/>
      <c r="B393" s="196"/>
      <c r="C393" s="233"/>
      <c r="D393" s="234"/>
      <c r="E393" s="495" t="str">
        <f>E383</f>
        <v>BDI (%): 23,40</v>
      </c>
      <c r="F393" s="495"/>
      <c r="G393" s="495"/>
      <c r="H393" s="496">
        <f>(H391+I391+H392)*K393</f>
        <v>7.3607600195999998</v>
      </c>
      <c r="I393" s="496"/>
      <c r="J393" s="216"/>
      <c r="K393" s="225">
        <v>0.23400000000000001</v>
      </c>
      <c r="L393" s="300">
        <f t="shared" si="13"/>
        <v>1.4842</v>
      </c>
    </row>
    <row r="394" spans="1:14" s="219" customFormat="1" x14ac:dyDescent="0.2">
      <c r="A394" s="210"/>
      <c r="B394" s="196"/>
      <c r="C394" s="233"/>
      <c r="D394" s="234"/>
      <c r="E394" s="495" t="str">
        <f>E384</f>
        <v>Valor Total c/ Taxas</v>
      </c>
      <c r="F394" s="495"/>
      <c r="G394" s="495"/>
      <c r="H394" s="207"/>
      <c r="I394" s="244">
        <f>(H391+I391+H392+H393)</f>
        <v>38.816999419599995</v>
      </c>
      <c r="J394" s="216"/>
      <c r="K394" s="225">
        <v>0.23400000000000001</v>
      </c>
      <c r="L394" s="300">
        <f t="shared" si="13"/>
        <v>1.4842</v>
      </c>
      <c r="N394" s="245">
        <v>38.821640000000002</v>
      </c>
    </row>
    <row r="395" spans="1:14" s="219" customFormat="1" x14ac:dyDescent="0.2">
      <c r="A395" s="210"/>
      <c r="B395" s="196"/>
      <c r="C395" s="233"/>
      <c r="D395" s="234"/>
      <c r="E395" s="204"/>
      <c r="F395" s="204"/>
      <c r="G395" s="204"/>
      <c r="H395" s="207"/>
      <c r="I395" s="244"/>
      <c r="J395" s="216"/>
      <c r="K395" s="225">
        <v>0.23400000000000001</v>
      </c>
      <c r="L395" s="300">
        <f t="shared" si="13"/>
        <v>1.4842</v>
      </c>
      <c r="N395" s="245"/>
    </row>
    <row r="396" spans="1:14" s="219" customFormat="1" x14ac:dyDescent="0.2">
      <c r="A396" s="304"/>
      <c r="B396" s="280" t="str">
        <f>'[1]Planilha Orçamentaria'!A54</f>
        <v>7.1.2</v>
      </c>
      <c r="C396" s="229" t="str">
        <f>'[1]Planilha Orçamentaria'!C54</f>
        <v>Estrutura metálica - (Incl. pintura anti-corrosiva)</v>
      </c>
      <c r="D396" s="234" t="s">
        <v>1</v>
      </c>
      <c r="E396" s="207"/>
      <c r="F396" s="205"/>
      <c r="G396" s="231"/>
      <c r="H396" s="207"/>
      <c r="I396" s="207"/>
      <c r="J396" s="216"/>
      <c r="K396" s="225">
        <v>0.23400000000000001</v>
      </c>
      <c r="L396" s="300">
        <f t="shared" si="13"/>
        <v>1.4842</v>
      </c>
    </row>
    <row r="397" spans="1:14" s="219" customFormat="1" x14ac:dyDescent="0.2">
      <c r="A397" s="210"/>
      <c r="B397" s="196"/>
      <c r="C397" s="233" t="s">
        <v>584</v>
      </c>
      <c r="D397" s="234" t="s">
        <v>508</v>
      </c>
      <c r="E397" s="207">
        <f>94.09*N11</f>
        <v>94.09</v>
      </c>
      <c r="F397" s="205">
        <v>41</v>
      </c>
      <c r="G397" s="231">
        <v>1</v>
      </c>
      <c r="H397" s="207"/>
      <c r="I397" s="207">
        <f>E397*G397</f>
        <v>94.09</v>
      </c>
      <c r="J397" s="216"/>
      <c r="K397" s="225">
        <v>0.23400000000000001</v>
      </c>
      <c r="L397" s="300">
        <f t="shared" si="13"/>
        <v>1.4842</v>
      </c>
    </row>
    <row r="398" spans="1:14" s="219" customFormat="1" x14ac:dyDescent="0.2">
      <c r="A398" s="210"/>
      <c r="B398" s="196"/>
      <c r="C398" s="233" t="s">
        <v>536</v>
      </c>
      <c r="D398" s="234" t="s">
        <v>535</v>
      </c>
      <c r="E398" s="207">
        <f>5.21*N11</f>
        <v>5.21</v>
      </c>
      <c r="F398" s="205"/>
      <c r="G398" s="231">
        <v>1.5</v>
      </c>
      <c r="H398" s="207">
        <f>E398*G398</f>
        <v>7.8149999999999995</v>
      </c>
      <c r="I398" s="207"/>
      <c r="J398" s="216"/>
      <c r="K398" s="225">
        <v>0.23400000000000001</v>
      </c>
      <c r="L398" s="232">
        <f t="shared" si="13"/>
        <v>1.4842</v>
      </c>
    </row>
    <row r="399" spans="1:14" s="219" customFormat="1" x14ac:dyDescent="0.2">
      <c r="A399" s="210"/>
      <c r="B399" s="196"/>
      <c r="C399" s="233" t="s">
        <v>585</v>
      </c>
      <c r="D399" s="234" t="s">
        <v>535</v>
      </c>
      <c r="E399" s="207">
        <f>3.77*N11</f>
        <v>3.77</v>
      </c>
      <c r="F399" s="205"/>
      <c r="G399" s="231">
        <v>1</v>
      </c>
      <c r="H399" s="207">
        <f>E399*G399</f>
        <v>3.77</v>
      </c>
      <c r="I399" s="207"/>
      <c r="J399" s="216"/>
      <c r="K399" s="225">
        <v>0.23400000000000001</v>
      </c>
      <c r="L399" s="232">
        <f t="shared" si="13"/>
        <v>1.4842</v>
      </c>
    </row>
    <row r="400" spans="1:14" s="219" customFormat="1" hidden="1" x14ac:dyDescent="0.2">
      <c r="A400" s="210"/>
      <c r="B400" s="196"/>
      <c r="C400" s="233"/>
      <c r="D400" s="234"/>
      <c r="E400" s="207"/>
      <c r="F400" s="205"/>
      <c r="G400" s="231"/>
      <c r="H400" s="207"/>
      <c r="I400" s="207"/>
      <c r="J400" s="216"/>
      <c r="K400" s="225">
        <v>0.23400000000000001</v>
      </c>
      <c r="L400" s="232">
        <f t="shared" si="13"/>
        <v>1.4842</v>
      </c>
    </row>
    <row r="401" spans="1:14" s="219" customFormat="1" x14ac:dyDescent="0.2">
      <c r="A401" s="210"/>
      <c r="B401" s="196"/>
      <c r="C401" s="233"/>
      <c r="D401" s="234"/>
      <c r="E401" s="204"/>
      <c r="F401" s="204"/>
      <c r="G401" s="204"/>
      <c r="H401" s="244"/>
      <c r="I401" s="244"/>
      <c r="J401" s="216"/>
      <c r="K401" s="225">
        <v>0.23400000000000001</v>
      </c>
      <c r="L401" s="232">
        <f t="shared" si="13"/>
        <v>1.4842</v>
      </c>
    </row>
    <row r="402" spans="1:14" s="219" customFormat="1" x14ac:dyDescent="0.2">
      <c r="A402" s="210"/>
      <c r="B402" s="196"/>
      <c r="C402" s="233"/>
      <c r="D402" s="234"/>
      <c r="E402" s="495" t="str">
        <f>E391</f>
        <v>Custo Direto</v>
      </c>
      <c r="F402" s="495"/>
      <c r="G402" s="495"/>
      <c r="H402" s="244">
        <f>SUM(H398:H400)</f>
        <v>11.584999999999999</v>
      </c>
      <c r="I402" s="244">
        <f>SUM(I397:I400)</f>
        <v>94.09</v>
      </c>
      <c r="J402" s="216"/>
      <c r="K402" s="225">
        <v>0.23400000000000001</v>
      </c>
      <c r="L402" s="232">
        <f t="shared" si="13"/>
        <v>1.4842</v>
      </c>
    </row>
    <row r="403" spans="1:14" s="219" customFormat="1" x14ac:dyDescent="0.2">
      <c r="A403" s="210"/>
      <c r="B403" s="196"/>
      <c r="C403" s="233"/>
      <c r="D403" s="234"/>
      <c r="E403" s="495" t="str">
        <f>E392</f>
        <v>LS(%): 148,42</v>
      </c>
      <c r="F403" s="495"/>
      <c r="G403" s="495"/>
      <c r="H403" s="207">
        <f>H402*L403</f>
        <v>17.194457</v>
      </c>
      <c r="I403" s="213"/>
      <c r="J403" s="216"/>
      <c r="K403" s="225">
        <v>0.23400000000000001</v>
      </c>
      <c r="L403" s="232">
        <f t="shared" si="13"/>
        <v>1.4842</v>
      </c>
    </row>
    <row r="404" spans="1:14" s="219" customFormat="1" x14ac:dyDescent="0.2">
      <c r="A404" s="210"/>
      <c r="B404" s="196"/>
      <c r="C404" s="233"/>
      <c r="D404" s="234"/>
      <c r="E404" s="495" t="str">
        <f>E393</f>
        <v>BDI (%): 23,40</v>
      </c>
      <c r="F404" s="495"/>
      <c r="G404" s="495"/>
      <c r="H404" s="496">
        <f>(H402+I402+H403)*K404</f>
        <v>28.751452938</v>
      </c>
      <c r="I404" s="496"/>
      <c r="J404" s="216"/>
      <c r="K404" s="225">
        <v>0.23400000000000001</v>
      </c>
      <c r="L404" s="232">
        <f t="shared" si="13"/>
        <v>1.4842</v>
      </c>
    </row>
    <row r="405" spans="1:14" s="219" customFormat="1" ht="13.5" customHeight="1" x14ac:dyDescent="0.2">
      <c r="A405" s="210"/>
      <c r="B405" s="196"/>
      <c r="C405" s="233"/>
      <c r="D405" s="234"/>
      <c r="E405" s="495" t="str">
        <f>E394</f>
        <v>Valor Total c/ Taxas</v>
      </c>
      <c r="F405" s="495"/>
      <c r="G405" s="495"/>
      <c r="H405" s="207"/>
      <c r="I405" s="244">
        <f>(H402+I402+H403+H404)</f>
        <v>151.62090993800001</v>
      </c>
      <c r="J405" s="216"/>
      <c r="K405" s="225">
        <v>0.23400000000000001</v>
      </c>
      <c r="L405" s="232">
        <f t="shared" si="13"/>
        <v>1.4842</v>
      </c>
      <c r="N405" s="245">
        <v>151.62157999999999</v>
      </c>
    </row>
    <row r="406" spans="1:14" s="219" customFormat="1" ht="13.5" customHeight="1" x14ac:dyDescent="0.2">
      <c r="A406" s="210"/>
      <c r="B406" s="196"/>
      <c r="C406" s="233"/>
      <c r="D406" s="234"/>
      <c r="E406" s="204"/>
      <c r="F406" s="204"/>
      <c r="G406" s="204"/>
      <c r="H406" s="207"/>
      <c r="I406" s="244"/>
      <c r="J406" s="216"/>
      <c r="K406" s="225">
        <v>0.23400000000000001</v>
      </c>
      <c r="L406" s="232">
        <f t="shared" si="13"/>
        <v>1.4842</v>
      </c>
      <c r="N406" s="245"/>
    </row>
    <row r="407" spans="1:14" s="219" customFormat="1" x14ac:dyDescent="0.2">
      <c r="A407" s="304"/>
      <c r="B407" s="280" t="str">
        <f>'[1]Planilha Orçamentaria'!A55</f>
        <v>7.1.3</v>
      </c>
      <c r="C407" s="229" t="str">
        <f>'[1]Planilha Orçamentaria'!C55</f>
        <v>Tesoura em mad. de lei p/ vao de  6.0m</v>
      </c>
      <c r="D407" s="234" t="str">
        <f>'[1]Planilha Orçamentaria'!D55</f>
        <v>UN</v>
      </c>
      <c r="E407" s="207"/>
      <c r="F407" s="205"/>
      <c r="G407" s="231"/>
      <c r="H407" s="207"/>
      <c r="I407" s="207"/>
      <c r="J407" s="216"/>
      <c r="K407" s="225">
        <v>0.23400000000000001</v>
      </c>
      <c r="L407" s="300">
        <f t="shared" ref="L407:L460" si="15">L406</f>
        <v>1.4842</v>
      </c>
    </row>
    <row r="408" spans="1:14" s="219" customFormat="1" x14ac:dyDescent="0.2">
      <c r="A408" s="210"/>
      <c r="B408" s="196"/>
      <c r="C408" s="233" t="str">
        <f>C407</f>
        <v>Tesoura em mad. de lei p/ vao de  6.0m</v>
      </c>
      <c r="D408" s="234" t="str">
        <f>D407</f>
        <v>UN</v>
      </c>
      <c r="E408" s="207">
        <f>612.01*N11</f>
        <v>612.01</v>
      </c>
      <c r="F408" s="205">
        <v>41</v>
      </c>
      <c r="G408" s="231">
        <v>1</v>
      </c>
      <c r="H408" s="207"/>
      <c r="I408" s="207">
        <f>E408*G408</f>
        <v>612.01</v>
      </c>
      <c r="J408" s="216"/>
      <c r="K408" s="225">
        <v>0.23400000000000001</v>
      </c>
      <c r="L408" s="300">
        <f t="shared" si="15"/>
        <v>1.4842</v>
      </c>
    </row>
    <row r="409" spans="1:14" s="219" customFormat="1" x14ac:dyDescent="0.2">
      <c r="A409" s="210"/>
      <c r="B409" s="196"/>
      <c r="C409" s="233" t="s">
        <v>536</v>
      </c>
      <c r="D409" s="234" t="s">
        <v>535</v>
      </c>
      <c r="E409" s="207">
        <f>5.21*N11</f>
        <v>5.21</v>
      </c>
      <c r="F409" s="205"/>
      <c r="G409" s="231">
        <v>4.5</v>
      </c>
      <c r="H409" s="207">
        <f>E409*G409</f>
        <v>23.445</v>
      </c>
      <c r="I409" s="207"/>
      <c r="J409" s="216"/>
      <c r="K409" s="225">
        <v>0.23400000000000001</v>
      </c>
      <c r="L409" s="232">
        <f t="shared" si="15"/>
        <v>1.4842</v>
      </c>
    </row>
    <row r="410" spans="1:14" s="219" customFormat="1" x14ac:dyDescent="0.2">
      <c r="A410" s="210"/>
      <c r="B410" s="196"/>
      <c r="C410" s="233" t="s">
        <v>585</v>
      </c>
      <c r="D410" s="234" t="s">
        <v>535</v>
      </c>
      <c r="E410" s="207">
        <f>3.77*N11</f>
        <v>3.77</v>
      </c>
      <c r="F410" s="205"/>
      <c r="G410" s="231">
        <v>2</v>
      </c>
      <c r="H410" s="207">
        <f>E410*G410</f>
        <v>7.54</v>
      </c>
      <c r="I410" s="207"/>
      <c r="J410" s="216"/>
      <c r="K410" s="225">
        <v>0.23400000000000001</v>
      </c>
      <c r="L410" s="232">
        <f t="shared" si="15"/>
        <v>1.4842</v>
      </c>
    </row>
    <row r="411" spans="1:14" s="219" customFormat="1" hidden="1" x14ac:dyDescent="0.2">
      <c r="A411" s="210"/>
      <c r="B411" s="196"/>
      <c r="C411" s="233"/>
      <c r="D411" s="234"/>
      <c r="E411" s="207"/>
      <c r="F411" s="205"/>
      <c r="G411" s="231"/>
      <c r="H411" s="207"/>
      <c r="I411" s="207"/>
      <c r="J411" s="216"/>
      <c r="K411" s="225">
        <v>0.23400000000000001</v>
      </c>
      <c r="L411" s="232">
        <f t="shared" si="15"/>
        <v>1.4842</v>
      </c>
    </row>
    <row r="412" spans="1:14" s="219" customFormat="1" x14ac:dyDescent="0.2">
      <c r="A412" s="210"/>
      <c r="B412" s="196"/>
      <c r="C412" s="233"/>
      <c r="D412" s="234"/>
      <c r="E412" s="204"/>
      <c r="F412" s="204"/>
      <c r="G412" s="204"/>
      <c r="H412" s="244"/>
      <c r="I412" s="244"/>
      <c r="J412" s="216"/>
      <c r="K412" s="225">
        <v>0.23400000000000001</v>
      </c>
      <c r="L412" s="232">
        <f t="shared" si="15"/>
        <v>1.4842</v>
      </c>
    </row>
    <row r="413" spans="1:14" s="219" customFormat="1" x14ac:dyDescent="0.2">
      <c r="A413" s="210"/>
      <c r="B413" s="196"/>
      <c r="C413" s="233"/>
      <c r="D413" s="234"/>
      <c r="E413" s="495" t="str">
        <f>E402</f>
        <v>Custo Direto</v>
      </c>
      <c r="F413" s="495"/>
      <c r="G413" s="495"/>
      <c r="H413" s="244">
        <f>SUM(H409:H411)</f>
        <v>30.984999999999999</v>
      </c>
      <c r="I413" s="244">
        <f>SUM(I408:I411)</f>
        <v>612.01</v>
      </c>
      <c r="J413" s="216"/>
      <c r="K413" s="225">
        <v>0.23400000000000001</v>
      </c>
      <c r="L413" s="232">
        <f t="shared" si="15"/>
        <v>1.4842</v>
      </c>
    </row>
    <row r="414" spans="1:14" s="219" customFormat="1" x14ac:dyDescent="0.2">
      <c r="A414" s="210"/>
      <c r="B414" s="196"/>
      <c r="C414" s="233"/>
      <c r="D414" s="234"/>
      <c r="E414" s="495" t="str">
        <f>E403</f>
        <v>LS(%): 148,42</v>
      </c>
      <c r="F414" s="495"/>
      <c r="G414" s="495"/>
      <c r="H414" s="207">
        <f>H413*L414</f>
        <v>45.987936999999995</v>
      </c>
      <c r="I414" s="213"/>
      <c r="J414" s="216"/>
      <c r="K414" s="225">
        <v>0.23400000000000001</v>
      </c>
      <c r="L414" s="232">
        <f t="shared" si="15"/>
        <v>1.4842</v>
      </c>
    </row>
    <row r="415" spans="1:14" s="219" customFormat="1" x14ac:dyDescent="0.2">
      <c r="A415" s="210"/>
      <c r="B415" s="196"/>
      <c r="C415" s="233"/>
      <c r="D415" s="234"/>
      <c r="E415" s="495" t="str">
        <f>E404</f>
        <v>BDI (%): 23,40</v>
      </c>
      <c r="F415" s="495"/>
      <c r="G415" s="495"/>
      <c r="H415" s="496">
        <f>(H413+I413+H414)*K415</f>
        <v>161.22200725800002</v>
      </c>
      <c r="I415" s="496"/>
      <c r="J415" s="216"/>
      <c r="K415" s="225">
        <v>0.23400000000000001</v>
      </c>
      <c r="L415" s="232">
        <f t="shared" si="15"/>
        <v>1.4842</v>
      </c>
    </row>
    <row r="416" spans="1:14" s="219" customFormat="1" ht="13.5" customHeight="1" x14ac:dyDescent="0.2">
      <c r="A416" s="210"/>
      <c r="B416" s="196"/>
      <c r="C416" s="233"/>
      <c r="D416" s="234"/>
      <c r="E416" s="495" t="str">
        <f>E405</f>
        <v>Valor Total c/ Taxas</v>
      </c>
      <c r="F416" s="495"/>
      <c r="G416" s="495"/>
      <c r="H416" s="207"/>
      <c r="I416" s="244">
        <f>(H413+I413+H414+H415)</f>
        <v>850.20494425800007</v>
      </c>
      <c r="J416" s="216"/>
      <c r="K416" s="225">
        <v>0.23400000000000001</v>
      </c>
      <c r="L416" s="232">
        <f t="shared" si="15"/>
        <v>1.4842</v>
      </c>
      <c r="N416" s="245">
        <v>850.20132000000001</v>
      </c>
    </row>
    <row r="417" spans="1:14" s="219" customFormat="1" ht="13.5" customHeight="1" x14ac:dyDescent="0.2">
      <c r="A417" s="210"/>
      <c r="B417" s="196"/>
      <c r="C417" s="233"/>
      <c r="D417" s="234"/>
      <c r="E417" s="204"/>
      <c r="F417" s="204"/>
      <c r="G417" s="204"/>
      <c r="H417" s="207"/>
      <c r="I417" s="244"/>
      <c r="J417" s="216"/>
      <c r="K417" s="225">
        <v>0.23400000000000001</v>
      </c>
      <c r="L417" s="232">
        <f t="shared" si="15"/>
        <v>1.4842</v>
      </c>
      <c r="N417" s="245"/>
    </row>
    <row r="418" spans="1:14" s="219" customFormat="1" ht="13.5" customHeight="1" x14ac:dyDescent="0.2">
      <c r="A418" s="210"/>
      <c r="B418" s="196"/>
      <c r="C418" s="233"/>
      <c r="D418" s="234"/>
      <c r="E418" s="204"/>
      <c r="F418" s="204"/>
      <c r="G418" s="204"/>
      <c r="H418" s="207"/>
      <c r="I418" s="244"/>
      <c r="J418" s="216"/>
      <c r="K418" s="225">
        <v>0.23400000000000001</v>
      </c>
      <c r="L418" s="232">
        <f t="shared" si="15"/>
        <v>1.4842</v>
      </c>
      <c r="N418" s="245"/>
    </row>
    <row r="419" spans="1:14" s="219" customFormat="1" x14ac:dyDescent="0.2">
      <c r="A419" s="304"/>
      <c r="B419" s="280" t="str">
        <f>'[1]Planilha Orçamentaria'!A58</f>
        <v>7.2.1</v>
      </c>
      <c r="C419" s="229" t="str">
        <f>'[1]Planilha Orçamentaria'!C58</f>
        <v>Cobertura - telha plan</v>
      </c>
      <c r="D419" s="234" t="str">
        <f>'[1]Planilha Orçamentaria'!D58</f>
        <v>M2</v>
      </c>
      <c r="E419" s="207"/>
      <c r="F419" s="205"/>
      <c r="G419" s="231"/>
      <c r="H419" s="207"/>
      <c r="I419" s="207"/>
      <c r="J419" s="216"/>
      <c r="K419" s="225">
        <v>0.23400000000000001</v>
      </c>
      <c r="L419" s="232">
        <f t="shared" si="15"/>
        <v>1.4842</v>
      </c>
    </row>
    <row r="420" spans="1:14" s="219" customFormat="1" x14ac:dyDescent="0.2">
      <c r="A420" s="210"/>
      <c r="B420" s="196"/>
      <c r="C420" s="233" t="str">
        <f>C419</f>
        <v>Cobertura - telha plan</v>
      </c>
      <c r="D420" s="234" t="s">
        <v>508</v>
      </c>
      <c r="E420" s="207">
        <f>24.51*N11</f>
        <v>24.51</v>
      </c>
      <c r="F420" s="205">
        <v>25</v>
      </c>
      <c r="G420" s="231">
        <v>1</v>
      </c>
      <c r="H420" s="207"/>
      <c r="I420" s="207">
        <f>E420*G420</f>
        <v>24.51</v>
      </c>
      <c r="J420" s="216"/>
      <c r="K420" s="225">
        <v>0.23400000000000001</v>
      </c>
      <c r="L420" s="232">
        <f t="shared" si="15"/>
        <v>1.4842</v>
      </c>
    </row>
    <row r="421" spans="1:14" s="219" customFormat="1" x14ac:dyDescent="0.2">
      <c r="A421" s="210"/>
      <c r="B421" s="196"/>
      <c r="C421" s="233" t="s">
        <v>586</v>
      </c>
      <c r="D421" s="234" t="s">
        <v>535</v>
      </c>
      <c r="E421" s="207">
        <f>5.21*N11</f>
        <v>5.21</v>
      </c>
      <c r="F421" s="205"/>
      <c r="G421" s="231">
        <v>0.5</v>
      </c>
      <c r="H421" s="207">
        <f>E421*G421</f>
        <v>2.605</v>
      </c>
      <c r="I421" s="207"/>
      <c r="J421" s="216"/>
      <c r="K421" s="225">
        <v>0.23400000000000001</v>
      </c>
      <c r="L421" s="232">
        <f t="shared" si="15"/>
        <v>1.4842</v>
      </c>
    </row>
    <row r="422" spans="1:14" s="219" customFormat="1" x14ac:dyDescent="0.2">
      <c r="A422" s="210"/>
      <c r="B422" s="196"/>
      <c r="C422" s="233" t="s">
        <v>539</v>
      </c>
      <c r="D422" s="234" t="s">
        <v>535</v>
      </c>
      <c r="E422" s="207">
        <f>3.77*N11</f>
        <v>3.77</v>
      </c>
      <c r="F422" s="205"/>
      <c r="G422" s="231">
        <v>1</v>
      </c>
      <c r="H422" s="207">
        <f>E422*G422</f>
        <v>3.77</v>
      </c>
      <c r="I422" s="207"/>
      <c r="J422" s="216"/>
      <c r="K422" s="225">
        <v>0.23400000000000001</v>
      </c>
      <c r="L422" s="232">
        <f t="shared" si="15"/>
        <v>1.4842</v>
      </c>
    </row>
    <row r="423" spans="1:14" s="219" customFormat="1" x14ac:dyDescent="0.2">
      <c r="A423" s="210"/>
      <c r="B423" s="196"/>
      <c r="C423" s="233"/>
      <c r="D423" s="234"/>
      <c r="E423" s="207"/>
      <c r="F423" s="205"/>
      <c r="G423" s="231"/>
      <c r="H423" s="207"/>
      <c r="I423" s="207"/>
      <c r="J423" s="216"/>
      <c r="K423" s="225">
        <v>0.23400000000000001</v>
      </c>
      <c r="L423" s="232">
        <f t="shared" si="15"/>
        <v>1.4842</v>
      </c>
    </row>
    <row r="424" spans="1:14" s="219" customFormat="1" x14ac:dyDescent="0.2">
      <c r="A424" s="210"/>
      <c r="B424" s="196"/>
      <c r="C424" s="233"/>
      <c r="D424" s="234"/>
      <c r="E424" s="495" t="str">
        <f>E413</f>
        <v>Custo Direto</v>
      </c>
      <c r="F424" s="495"/>
      <c r="G424" s="495"/>
      <c r="H424" s="244">
        <f>SUM(H420:H423)</f>
        <v>6.375</v>
      </c>
      <c r="I424" s="244">
        <f>SUM(I420:I423)</f>
        <v>24.51</v>
      </c>
      <c r="J424" s="216"/>
      <c r="K424" s="225">
        <v>0.23400000000000001</v>
      </c>
      <c r="L424" s="232">
        <f t="shared" si="15"/>
        <v>1.4842</v>
      </c>
    </row>
    <row r="425" spans="1:14" s="219" customFormat="1" x14ac:dyDescent="0.2">
      <c r="A425" s="210"/>
      <c r="B425" s="196"/>
      <c r="C425" s="233"/>
      <c r="D425" s="234"/>
      <c r="E425" s="495" t="str">
        <f>E414</f>
        <v>LS(%): 148,42</v>
      </c>
      <c r="F425" s="495"/>
      <c r="G425" s="495"/>
      <c r="H425" s="207">
        <f>H424*L425</f>
        <v>9.4617749999999994</v>
      </c>
      <c r="I425" s="213"/>
      <c r="J425" s="216"/>
      <c r="K425" s="225">
        <v>0.23400000000000001</v>
      </c>
      <c r="L425" s="232">
        <f t="shared" si="15"/>
        <v>1.4842</v>
      </c>
    </row>
    <row r="426" spans="1:14" s="219" customFormat="1" x14ac:dyDescent="0.2">
      <c r="A426" s="210"/>
      <c r="B426" s="196"/>
      <c r="C426" s="233"/>
      <c r="D426" s="234"/>
      <c r="E426" s="495" t="str">
        <f>E415</f>
        <v>BDI (%): 23,40</v>
      </c>
      <c r="F426" s="495"/>
      <c r="G426" s="495"/>
      <c r="H426" s="496">
        <f>(H424+I424+H425)*K426</f>
        <v>9.4411453500000011</v>
      </c>
      <c r="I426" s="496"/>
      <c r="J426" s="216"/>
      <c r="K426" s="225">
        <v>0.23400000000000001</v>
      </c>
      <c r="L426" s="232">
        <f t="shared" si="15"/>
        <v>1.4842</v>
      </c>
    </row>
    <row r="427" spans="1:14" s="219" customFormat="1" x14ac:dyDescent="0.2">
      <c r="A427" s="210"/>
      <c r="B427" s="196"/>
      <c r="C427" s="233"/>
      <c r="D427" s="234"/>
      <c r="E427" s="495" t="str">
        <f>E416</f>
        <v>Valor Total c/ Taxas</v>
      </c>
      <c r="F427" s="495"/>
      <c r="G427" s="495"/>
      <c r="H427" s="207"/>
      <c r="I427" s="244">
        <f>(H424+I424+H425+H426)</f>
        <v>49.78792035</v>
      </c>
      <c r="J427" s="216"/>
      <c r="K427" s="225">
        <v>0.23400000000000001</v>
      </c>
      <c r="L427" s="232">
        <f t="shared" si="15"/>
        <v>1.4842</v>
      </c>
      <c r="N427" s="245">
        <v>49.791899999999998</v>
      </c>
    </row>
    <row r="428" spans="1:14" s="219" customFormat="1" ht="13.5" customHeight="1" x14ac:dyDescent="0.2">
      <c r="A428" s="210"/>
      <c r="B428" s="196"/>
      <c r="C428" s="233"/>
      <c r="D428" s="234"/>
      <c r="E428" s="204"/>
      <c r="F428" s="204"/>
      <c r="G428" s="204"/>
      <c r="H428" s="207"/>
      <c r="I428" s="244"/>
      <c r="J428" s="216"/>
      <c r="K428" s="225">
        <v>0.23400000000000001</v>
      </c>
      <c r="L428" s="232">
        <f t="shared" si="15"/>
        <v>1.4842</v>
      </c>
      <c r="N428" s="245"/>
    </row>
    <row r="429" spans="1:14" s="219" customFormat="1" x14ac:dyDescent="0.2">
      <c r="A429" s="304"/>
      <c r="B429" s="280" t="str">
        <f>'[1]Planilha Orçamentaria'!A59</f>
        <v>7.2.2</v>
      </c>
      <c r="C429" s="229" t="str">
        <f>'[1]Planilha Orçamentaria'!C59</f>
        <v>Cobertura em policarbonato Incolor- Incl. estr. metálica</v>
      </c>
      <c r="D429" s="234" t="str">
        <f>'[1]Planilha Orçamentaria'!D59</f>
        <v>M2</v>
      </c>
      <c r="E429" s="207"/>
      <c r="F429" s="205"/>
      <c r="G429" s="231"/>
      <c r="H429" s="207"/>
      <c r="I429" s="207"/>
      <c r="J429" s="216"/>
      <c r="K429" s="225">
        <v>0.23400000000000001</v>
      </c>
      <c r="L429" s="232">
        <f t="shared" si="15"/>
        <v>1.4842</v>
      </c>
    </row>
    <row r="430" spans="1:14" s="219" customFormat="1" x14ac:dyDescent="0.2">
      <c r="A430" s="210"/>
      <c r="B430" s="196"/>
      <c r="C430" s="233" t="str">
        <f>C429</f>
        <v>Cobertura em policarbonato Incolor- Incl. estr. metálica</v>
      </c>
      <c r="D430" s="234" t="s">
        <v>508</v>
      </c>
      <c r="E430" s="207">
        <f>201.95*N11</f>
        <v>201.95</v>
      </c>
      <c r="F430" s="205">
        <v>25</v>
      </c>
      <c r="G430" s="231">
        <v>1</v>
      </c>
      <c r="H430" s="207"/>
      <c r="I430" s="207">
        <f>E430*G430</f>
        <v>201.95</v>
      </c>
      <c r="J430" s="216"/>
      <c r="K430" s="225">
        <v>0.23400000000000001</v>
      </c>
      <c r="L430" s="232">
        <f t="shared" si="15"/>
        <v>1.4842</v>
      </c>
    </row>
    <row r="431" spans="1:14" s="219" customFormat="1" x14ac:dyDescent="0.2">
      <c r="A431" s="210"/>
      <c r="B431" s="196"/>
      <c r="C431" s="233" t="s">
        <v>586</v>
      </c>
      <c r="D431" s="234" t="s">
        <v>535</v>
      </c>
      <c r="E431" s="207">
        <f>5.21*N11</f>
        <v>5.21</v>
      </c>
      <c r="F431" s="205"/>
      <c r="G431" s="231">
        <v>3.5</v>
      </c>
      <c r="H431" s="207">
        <f>E431*G431</f>
        <v>18.234999999999999</v>
      </c>
      <c r="I431" s="207"/>
      <c r="J431" s="216"/>
      <c r="K431" s="225">
        <v>0.23400000000000001</v>
      </c>
      <c r="L431" s="232">
        <f t="shared" si="15"/>
        <v>1.4842</v>
      </c>
    </row>
    <row r="432" spans="1:14" s="219" customFormat="1" x14ac:dyDescent="0.2">
      <c r="A432" s="210"/>
      <c r="B432" s="196"/>
      <c r="C432" s="233" t="s">
        <v>539</v>
      </c>
      <c r="D432" s="234" t="s">
        <v>535</v>
      </c>
      <c r="E432" s="207">
        <f>3.77*N11</f>
        <v>3.77</v>
      </c>
      <c r="F432" s="205"/>
      <c r="G432" s="231">
        <v>2</v>
      </c>
      <c r="H432" s="207">
        <f>E432*G432</f>
        <v>7.54</v>
      </c>
      <c r="I432" s="207"/>
      <c r="J432" s="216"/>
      <c r="K432" s="225">
        <v>0.23400000000000001</v>
      </c>
      <c r="L432" s="232">
        <f t="shared" si="15"/>
        <v>1.4842</v>
      </c>
    </row>
    <row r="433" spans="1:14" s="219" customFormat="1" x14ac:dyDescent="0.2">
      <c r="A433" s="210"/>
      <c r="B433" s="196"/>
      <c r="C433" s="233"/>
      <c r="D433" s="234"/>
      <c r="E433" s="207"/>
      <c r="F433" s="205"/>
      <c r="G433" s="231"/>
      <c r="H433" s="207"/>
      <c r="I433" s="207"/>
      <c r="J433" s="216"/>
      <c r="K433" s="225">
        <v>0.23400000000000001</v>
      </c>
      <c r="L433" s="232">
        <f t="shared" si="15"/>
        <v>1.4842</v>
      </c>
    </row>
    <row r="434" spans="1:14" s="219" customFormat="1" x14ac:dyDescent="0.2">
      <c r="A434" s="210"/>
      <c r="B434" s="196"/>
      <c r="C434" s="233"/>
      <c r="D434" s="234"/>
      <c r="E434" s="495" t="str">
        <f>E424</f>
        <v>Custo Direto</v>
      </c>
      <c r="F434" s="495"/>
      <c r="G434" s="495"/>
      <c r="H434" s="244">
        <f>SUM(H430:H433)</f>
        <v>25.774999999999999</v>
      </c>
      <c r="I434" s="244">
        <f>SUM(I430:I433)</f>
        <v>201.95</v>
      </c>
      <c r="J434" s="216"/>
      <c r="K434" s="225">
        <v>0.23400000000000001</v>
      </c>
      <c r="L434" s="232">
        <f t="shared" si="15"/>
        <v>1.4842</v>
      </c>
    </row>
    <row r="435" spans="1:14" s="219" customFormat="1" x14ac:dyDescent="0.2">
      <c r="A435" s="210"/>
      <c r="B435" s="196"/>
      <c r="C435" s="233"/>
      <c r="D435" s="234"/>
      <c r="E435" s="495" t="str">
        <f>E425</f>
        <v>LS(%): 148,42</v>
      </c>
      <c r="F435" s="495"/>
      <c r="G435" s="495"/>
      <c r="H435" s="207">
        <f>H434*L435</f>
        <v>38.255254999999998</v>
      </c>
      <c r="I435" s="213"/>
      <c r="J435" s="216"/>
      <c r="K435" s="225">
        <v>0.23400000000000001</v>
      </c>
      <c r="L435" s="232">
        <f t="shared" si="15"/>
        <v>1.4842</v>
      </c>
    </row>
    <row r="436" spans="1:14" s="219" customFormat="1" x14ac:dyDescent="0.2">
      <c r="A436" s="210"/>
      <c r="B436" s="196"/>
      <c r="C436" s="233"/>
      <c r="D436" s="234"/>
      <c r="E436" s="495" t="str">
        <f>E426</f>
        <v>BDI (%): 23,40</v>
      </c>
      <c r="F436" s="495"/>
      <c r="G436" s="495"/>
      <c r="H436" s="496">
        <f>(H434+I434+H435)*K436</f>
        <v>62.239379670000005</v>
      </c>
      <c r="I436" s="496"/>
      <c r="J436" s="216"/>
      <c r="K436" s="225">
        <v>0.23400000000000001</v>
      </c>
      <c r="L436" s="232">
        <f t="shared" si="15"/>
        <v>1.4842</v>
      </c>
    </row>
    <row r="437" spans="1:14" s="219" customFormat="1" x14ac:dyDescent="0.2">
      <c r="A437" s="210"/>
      <c r="B437" s="196"/>
      <c r="C437" s="233"/>
      <c r="D437" s="234"/>
      <c r="E437" s="495" t="str">
        <f>E427</f>
        <v>Valor Total c/ Taxas</v>
      </c>
      <c r="F437" s="495"/>
      <c r="G437" s="495"/>
      <c r="H437" s="207"/>
      <c r="I437" s="244">
        <f>(H434+I434+H435+H436)</f>
        <v>328.21963467</v>
      </c>
      <c r="J437" s="216"/>
      <c r="K437" s="225">
        <v>0.23400000000000001</v>
      </c>
      <c r="L437" s="232">
        <f t="shared" si="15"/>
        <v>1.4842</v>
      </c>
      <c r="N437" s="245">
        <v>328.21932000000004</v>
      </c>
    </row>
    <row r="438" spans="1:14" s="301" customFormat="1" x14ac:dyDescent="0.2">
      <c r="A438" s="293"/>
      <c r="B438" s="294"/>
      <c r="C438" s="305"/>
      <c r="D438" s="306"/>
      <c r="E438" s="307"/>
      <c r="F438" s="308"/>
      <c r="G438" s="309"/>
      <c r="H438" s="307"/>
      <c r="I438" s="307"/>
      <c r="J438" s="299"/>
      <c r="K438" s="225">
        <v>0.23400000000000001</v>
      </c>
      <c r="L438" s="232">
        <f t="shared" si="15"/>
        <v>1.4842</v>
      </c>
    </row>
    <row r="439" spans="1:14" s="219" customFormat="1" x14ac:dyDescent="0.2">
      <c r="A439" s="304"/>
      <c r="B439" s="280" t="str">
        <f>'[1]Planilha Orçamentaria'!A61</f>
        <v>7.3.1</v>
      </c>
      <c r="C439" s="229" t="str">
        <f>'[1]Planilha Orçamentaria'!C61</f>
        <v>Calha em chapa galvanizada</v>
      </c>
      <c r="D439" s="234" t="str">
        <f>'[1]Planilha Orçamentaria'!D61</f>
        <v>M</v>
      </c>
      <c r="E439" s="207"/>
      <c r="F439" s="205"/>
      <c r="G439" s="231"/>
      <c r="H439" s="207"/>
      <c r="I439" s="207"/>
      <c r="J439" s="216"/>
      <c r="K439" s="225">
        <v>0.23400000000000001</v>
      </c>
      <c r="L439" s="232">
        <f t="shared" si="15"/>
        <v>1.4842</v>
      </c>
    </row>
    <row r="440" spans="1:14" s="219" customFormat="1" x14ac:dyDescent="0.2">
      <c r="A440" s="210"/>
      <c r="B440" s="196"/>
      <c r="C440" s="233" t="s">
        <v>587</v>
      </c>
      <c r="D440" s="234" t="s">
        <v>2</v>
      </c>
      <c r="E440" s="207">
        <f>20*N11</f>
        <v>20</v>
      </c>
      <c r="F440" s="205">
        <v>18</v>
      </c>
      <c r="G440" s="231">
        <v>1</v>
      </c>
      <c r="H440" s="207"/>
      <c r="I440" s="207">
        <f>E440*G440</f>
        <v>20</v>
      </c>
      <c r="J440" s="216"/>
      <c r="K440" s="225">
        <v>0.23400000000000001</v>
      </c>
      <c r="L440" s="232">
        <f t="shared" si="15"/>
        <v>1.4842</v>
      </c>
    </row>
    <row r="441" spans="1:14" s="219" customFormat="1" x14ac:dyDescent="0.2">
      <c r="A441" s="210"/>
      <c r="B441" s="196"/>
      <c r="C441" s="233" t="s">
        <v>547</v>
      </c>
      <c r="D441" s="234" t="s">
        <v>545</v>
      </c>
      <c r="E441" s="207">
        <f>F441*N11</f>
        <v>7.75</v>
      </c>
      <c r="F441" s="205">
        <v>7.75</v>
      </c>
      <c r="G441" s="231">
        <v>0.15</v>
      </c>
      <c r="H441" s="207"/>
      <c r="I441" s="207">
        <f>E441*G441</f>
        <v>1.1624999999999999</v>
      </c>
      <c r="J441" s="216"/>
      <c r="K441" s="225">
        <v>0.23400000000000001</v>
      </c>
      <c r="L441" s="232">
        <f t="shared" si="15"/>
        <v>1.4842</v>
      </c>
    </row>
    <row r="442" spans="1:14" s="219" customFormat="1" x14ac:dyDescent="0.2">
      <c r="A442" s="210"/>
      <c r="B442" s="196"/>
      <c r="C442" s="233" t="s">
        <v>588</v>
      </c>
      <c r="D442" s="234" t="s">
        <v>545</v>
      </c>
      <c r="E442" s="207">
        <f>F442*N11</f>
        <v>25</v>
      </c>
      <c r="F442" s="205">
        <v>25</v>
      </c>
      <c r="G442" s="231">
        <v>0.04</v>
      </c>
      <c r="H442" s="207"/>
      <c r="I442" s="207">
        <f>E442*G442</f>
        <v>1</v>
      </c>
      <c r="J442" s="216"/>
      <c r="K442" s="225">
        <v>0.23400000000000001</v>
      </c>
      <c r="L442" s="232">
        <f t="shared" si="15"/>
        <v>1.4842</v>
      </c>
    </row>
    <row r="443" spans="1:14" s="219" customFormat="1" x14ac:dyDescent="0.2">
      <c r="A443" s="210"/>
      <c r="B443" s="196"/>
      <c r="C443" s="233" t="s">
        <v>589</v>
      </c>
      <c r="D443" s="234" t="s">
        <v>545</v>
      </c>
      <c r="E443" s="207">
        <f>F443*N11</f>
        <v>35</v>
      </c>
      <c r="F443" s="205">
        <v>35</v>
      </c>
      <c r="G443" s="231">
        <v>7.0000000000000007E-2</v>
      </c>
      <c r="H443" s="207"/>
      <c r="I443" s="207">
        <f>E443*G443</f>
        <v>2.4500000000000002</v>
      </c>
      <c r="J443" s="216"/>
      <c r="K443" s="225">
        <v>0.23400000000000001</v>
      </c>
      <c r="L443" s="232">
        <f t="shared" si="15"/>
        <v>1.4842</v>
      </c>
    </row>
    <row r="444" spans="1:14" s="219" customFormat="1" x14ac:dyDescent="0.2">
      <c r="A444" s="210"/>
      <c r="B444" s="196"/>
      <c r="C444" s="233" t="s">
        <v>590</v>
      </c>
      <c r="D444" s="234" t="s">
        <v>535</v>
      </c>
      <c r="E444" s="207">
        <f>5.21*N11</f>
        <v>5.21</v>
      </c>
      <c r="F444" s="205"/>
      <c r="G444" s="231">
        <v>0.4</v>
      </c>
      <c r="H444" s="207">
        <f>E444*G444</f>
        <v>2.0840000000000001</v>
      </c>
      <c r="I444" s="276"/>
      <c r="J444" s="216"/>
      <c r="K444" s="225">
        <v>0.23400000000000001</v>
      </c>
      <c r="L444" s="232">
        <f t="shared" si="15"/>
        <v>1.4842</v>
      </c>
    </row>
    <row r="445" spans="1:14" s="219" customFormat="1" x14ac:dyDescent="0.2">
      <c r="A445" s="210"/>
      <c r="B445" s="196"/>
      <c r="C445" s="233" t="s">
        <v>539</v>
      </c>
      <c r="D445" s="234" t="s">
        <v>535</v>
      </c>
      <c r="E445" s="207">
        <f>3.77*N11</f>
        <v>3.77</v>
      </c>
      <c r="F445" s="205"/>
      <c r="G445" s="231">
        <v>0.214</v>
      </c>
      <c r="H445" s="207">
        <f>E445*G445</f>
        <v>0.80677999999999994</v>
      </c>
      <c r="I445" s="276"/>
      <c r="J445" s="216"/>
      <c r="K445" s="225">
        <v>0.23400000000000001</v>
      </c>
      <c r="L445" s="232">
        <f t="shared" si="15"/>
        <v>1.4842</v>
      </c>
    </row>
    <row r="446" spans="1:14" s="219" customFormat="1" x14ac:dyDescent="0.2">
      <c r="A446" s="210"/>
      <c r="B446" s="196"/>
      <c r="C446" s="233"/>
      <c r="D446" s="234"/>
      <c r="E446" s="207"/>
      <c r="F446" s="205"/>
      <c r="G446" s="231"/>
      <c r="H446" s="207"/>
      <c r="I446" s="207"/>
      <c r="J446" s="216"/>
      <c r="K446" s="225">
        <v>0.23400000000000001</v>
      </c>
      <c r="L446" s="232">
        <f t="shared" si="15"/>
        <v>1.4842</v>
      </c>
    </row>
    <row r="447" spans="1:14" s="219" customFormat="1" x14ac:dyDescent="0.2">
      <c r="A447" s="210"/>
      <c r="B447" s="196"/>
      <c r="C447" s="233"/>
      <c r="D447" s="234"/>
      <c r="E447" s="495" t="str">
        <f>E402</f>
        <v>Custo Direto</v>
      </c>
      <c r="F447" s="495"/>
      <c r="G447" s="495"/>
      <c r="H447" s="244">
        <f>SUM(H444:H446)</f>
        <v>2.8907799999999999</v>
      </c>
      <c r="I447" s="244">
        <f>SUM(I440:I446)</f>
        <v>24.612500000000001</v>
      </c>
      <c r="J447" s="216"/>
      <c r="K447" s="225">
        <v>0.23400000000000001</v>
      </c>
      <c r="L447" s="232">
        <f t="shared" si="15"/>
        <v>1.4842</v>
      </c>
    </row>
    <row r="448" spans="1:14" s="219" customFormat="1" x14ac:dyDescent="0.2">
      <c r="A448" s="210"/>
      <c r="B448" s="196"/>
      <c r="C448" s="233"/>
      <c r="D448" s="234"/>
      <c r="E448" s="495" t="str">
        <f>E403</f>
        <v>LS(%): 148,42</v>
      </c>
      <c r="F448" s="495"/>
      <c r="G448" s="495"/>
      <c r="H448" s="207">
        <f>H447*L448</f>
        <v>4.2904956759999999</v>
      </c>
      <c r="I448" s="213"/>
      <c r="J448" s="216"/>
      <c r="K448" s="225">
        <v>0.23400000000000001</v>
      </c>
      <c r="L448" s="232">
        <f t="shared" si="15"/>
        <v>1.4842</v>
      </c>
    </row>
    <row r="449" spans="1:14" s="219" customFormat="1" x14ac:dyDescent="0.2">
      <c r="A449" s="210"/>
      <c r="B449" s="196"/>
      <c r="C449" s="233"/>
      <c r="D449" s="234"/>
      <c r="E449" s="495" t="str">
        <f>E404</f>
        <v>BDI (%): 23,40</v>
      </c>
      <c r="F449" s="495"/>
      <c r="G449" s="495"/>
      <c r="H449" s="496">
        <f>(H447+I447+H448)*K449</f>
        <v>7.4397435081840007</v>
      </c>
      <c r="I449" s="496"/>
      <c r="J449" s="216"/>
      <c r="K449" s="225">
        <v>0.23400000000000001</v>
      </c>
      <c r="L449" s="232">
        <f t="shared" si="15"/>
        <v>1.4842</v>
      </c>
    </row>
    <row r="450" spans="1:14" s="219" customFormat="1" x14ac:dyDescent="0.2">
      <c r="A450" s="210"/>
      <c r="B450" s="196"/>
      <c r="C450" s="233"/>
      <c r="D450" s="234"/>
      <c r="E450" s="495" t="str">
        <f>E405</f>
        <v>Valor Total c/ Taxas</v>
      </c>
      <c r="F450" s="495"/>
      <c r="G450" s="495"/>
      <c r="H450" s="207"/>
      <c r="I450" s="244">
        <f>(H447+I447+H448+H449)</f>
        <v>39.233519184183997</v>
      </c>
      <c r="J450" s="216"/>
      <c r="K450" s="225">
        <v>0.23400000000000001</v>
      </c>
      <c r="L450" s="232">
        <f t="shared" si="15"/>
        <v>1.4842</v>
      </c>
      <c r="N450" s="245">
        <v>39.228859999999997</v>
      </c>
    </row>
    <row r="451" spans="1:14" s="219" customFormat="1" x14ac:dyDescent="0.2">
      <c r="A451" s="210"/>
      <c r="B451" s="196"/>
      <c r="C451" s="233"/>
      <c r="D451" s="234"/>
      <c r="E451" s="207"/>
      <c r="F451" s="310"/>
      <c r="G451" s="207"/>
      <c r="H451" s="207"/>
      <c r="I451" s="244"/>
      <c r="J451" s="216"/>
      <c r="K451" s="225">
        <v>0.23400000000000001</v>
      </c>
      <c r="L451" s="232">
        <f t="shared" si="15"/>
        <v>1.4842</v>
      </c>
    </row>
    <row r="452" spans="1:14" s="219" customFormat="1" x14ac:dyDescent="0.2">
      <c r="A452" s="255"/>
      <c r="B452" s="280" t="str">
        <f>'[1]Planilha Orçamentaria'!A62</f>
        <v>7.3.2</v>
      </c>
      <c r="C452" s="229" t="str">
        <f>'[1]Planilha Orçamentaria'!C62</f>
        <v>Cumeeira de barro</v>
      </c>
      <c r="D452" s="234" t="str">
        <f>D453</f>
        <v xml:space="preserve">M </v>
      </c>
      <c r="E452" s="207"/>
      <c r="F452" s="205"/>
      <c r="G452" s="231"/>
      <c r="H452" s="207"/>
      <c r="I452" s="207"/>
      <c r="J452" s="216"/>
      <c r="K452" s="225">
        <v>0.23400000000000001</v>
      </c>
      <c r="L452" s="232">
        <f t="shared" si="15"/>
        <v>1.4842</v>
      </c>
    </row>
    <row r="453" spans="1:14" s="219" customFormat="1" x14ac:dyDescent="0.2">
      <c r="A453" s="210"/>
      <c r="B453" s="196"/>
      <c r="C453" s="233" t="str">
        <f>C452</f>
        <v>Cumeeira de barro</v>
      </c>
      <c r="D453" s="234" t="s">
        <v>591</v>
      </c>
      <c r="E453" s="207">
        <f>13.433*N11</f>
        <v>13.433</v>
      </c>
      <c r="F453" s="205">
        <v>20</v>
      </c>
      <c r="G453" s="231">
        <v>1</v>
      </c>
      <c r="H453" s="207"/>
      <c r="I453" s="207">
        <f>E453*G453</f>
        <v>13.433</v>
      </c>
      <c r="J453" s="216"/>
      <c r="K453" s="225">
        <v>0.23400000000000001</v>
      </c>
      <c r="L453" s="232">
        <f t="shared" si="15"/>
        <v>1.4842</v>
      </c>
    </row>
    <row r="454" spans="1:14" s="219" customFormat="1" x14ac:dyDescent="0.2">
      <c r="A454" s="210"/>
      <c r="B454" s="196"/>
      <c r="C454" s="233" t="s">
        <v>586</v>
      </c>
      <c r="D454" s="234" t="s">
        <v>535</v>
      </c>
      <c r="E454" s="207">
        <f>5.21*N11</f>
        <v>5.21</v>
      </c>
      <c r="F454" s="205"/>
      <c r="G454" s="231">
        <v>0.15</v>
      </c>
      <c r="H454" s="207">
        <f>E454*G454</f>
        <v>0.78149999999999997</v>
      </c>
      <c r="I454" s="276"/>
      <c r="J454" s="216"/>
      <c r="K454" s="225">
        <v>0.23400000000000001</v>
      </c>
      <c r="L454" s="232">
        <f t="shared" si="15"/>
        <v>1.4842</v>
      </c>
    </row>
    <row r="455" spans="1:14" s="219" customFormat="1" x14ac:dyDescent="0.2">
      <c r="A455" s="210"/>
      <c r="B455" s="196"/>
      <c r="C455" s="233" t="s">
        <v>539</v>
      </c>
      <c r="D455" s="234" t="s">
        <v>535</v>
      </c>
      <c r="E455" s="207">
        <f>3.77*N11</f>
        <v>3.77</v>
      </c>
      <c r="F455" s="205"/>
      <c r="G455" s="231">
        <v>0.15</v>
      </c>
      <c r="H455" s="207">
        <f>E455*G455</f>
        <v>0.5655</v>
      </c>
      <c r="I455" s="276"/>
      <c r="J455" s="216"/>
      <c r="K455" s="225">
        <v>0.23400000000000001</v>
      </c>
      <c r="L455" s="232">
        <f t="shared" si="15"/>
        <v>1.4842</v>
      </c>
    </row>
    <row r="456" spans="1:14" s="219" customFormat="1" x14ac:dyDescent="0.2">
      <c r="A456" s="210"/>
      <c r="B456" s="196"/>
      <c r="C456" s="233"/>
      <c r="D456" s="234"/>
      <c r="E456" s="207"/>
      <c r="F456" s="205"/>
      <c r="G456" s="231"/>
      <c r="H456" s="207"/>
      <c r="I456" s="207"/>
      <c r="J456" s="216"/>
      <c r="K456" s="225">
        <v>0.23400000000000001</v>
      </c>
      <c r="L456" s="232">
        <f t="shared" si="15"/>
        <v>1.4842</v>
      </c>
    </row>
    <row r="457" spans="1:14" s="219" customFormat="1" x14ac:dyDescent="0.2">
      <c r="A457" s="210"/>
      <c r="B457" s="196"/>
      <c r="C457" s="233"/>
      <c r="D457" s="234"/>
      <c r="E457" s="495" t="str">
        <f>E447</f>
        <v>Custo Direto</v>
      </c>
      <c r="F457" s="495"/>
      <c r="G457" s="495"/>
      <c r="H457" s="244">
        <f>SUM(H454:H456)</f>
        <v>1.347</v>
      </c>
      <c r="I457" s="244">
        <f>SUM(I453:I456)</f>
        <v>13.433</v>
      </c>
      <c r="J457" s="216"/>
      <c r="K457" s="225">
        <v>0.23400000000000001</v>
      </c>
      <c r="L457" s="232">
        <f t="shared" si="15"/>
        <v>1.4842</v>
      </c>
    </row>
    <row r="458" spans="1:14" s="219" customFormat="1" x14ac:dyDescent="0.2">
      <c r="A458" s="210"/>
      <c r="B458" s="196"/>
      <c r="C458" s="233"/>
      <c r="D458" s="234"/>
      <c r="E458" s="495" t="str">
        <f>E448</f>
        <v>LS(%): 148,42</v>
      </c>
      <c r="F458" s="495"/>
      <c r="G458" s="495"/>
      <c r="H458" s="207">
        <f>H457*L458</f>
        <v>1.9992173999999998</v>
      </c>
      <c r="I458" s="213"/>
      <c r="J458" s="216"/>
      <c r="K458" s="225">
        <v>0.23400000000000001</v>
      </c>
      <c r="L458" s="232">
        <f t="shared" si="15"/>
        <v>1.4842</v>
      </c>
    </row>
    <row r="459" spans="1:14" s="219" customFormat="1" x14ac:dyDescent="0.2">
      <c r="A459" s="210"/>
      <c r="B459" s="196"/>
      <c r="C459" s="233"/>
      <c r="D459" s="234"/>
      <c r="E459" s="495" t="str">
        <f>E449</f>
        <v>BDI (%): 23,40</v>
      </c>
      <c r="F459" s="495"/>
      <c r="G459" s="495"/>
      <c r="H459" s="496">
        <f>(H457+I457+H458)*K459</f>
        <v>3.9263368716000002</v>
      </c>
      <c r="I459" s="496"/>
      <c r="J459" s="216"/>
      <c r="K459" s="225">
        <v>0.23400000000000001</v>
      </c>
      <c r="L459" s="232">
        <f t="shared" si="15"/>
        <v>1.4842</v>
      </c>
    </row>
    <row r="460" spans="1:14" s="219" customFormat="1" x14ac:dyDescent="0.2">
      <c r="A460" s="210"/>
      <c r="B460" s="196"/>
      <c r="C460" s="233"/>
      <c r="D460" s="234"/>
      <c r="E460" s="495" t="str">
        <f>E450</f>
        <v>Valor Total c/ Taxas</v>
      </c>
      <c r="F460" s="495"/>
      <c r="G460" s="495"/>
      <c r="H460" s="207"/>
      <c r="I460" s="244">
        <f>(H457+I457+H458+H459)</f>
        <v>20.705554271600001</v>
      </c>
      <c r="J460" s="216"/>
      <c r="K460" s="225">
        <v>0.23400000000000001</v>
      </c>
      <c r="L460" s="232">
        <f t="shared" si="15"/>
        <v>1.4842</v>
      </c>
      <c r="N460" s="245">
        <v>20.706520000000001</v>
      </c>
    </row>
    <row r="461" spans="1:14" s="219" customFormat="1" x14ac:dyDescent="0.2">
      <c r="A461" s="210"/>
      <c r="B461" s="196"/>
      <c r="C461" s="233"/>
      <c r="D461" s="234"/>
      <c r="E461" s="207"/>
      <c r="F461" s="205"/>
      <c r="G461" s="231"/>
      <c r="H461" s="207"/>
      <c r="I461" s="207"/>
      <c r="J461" s="216"/>
      <c r="K461" s="225">
        <v>0.23400000000000001</v>
      </c>
      <c r="L461" s="232">
        <f t="shared" ref="L461:L524" si="16">L460</f>
        <v>1.4842</v>
      </c>
    </row>
    <row r="462" spans="1:14" s="219" customFormat="1" x14ac:dyDescent="0.2">
      <c r="A462" s="259"/>
      <c r="B462" s="248" t="str">
        <f>'[1]Planilha Orçamentaria'!A63</f>
        <v>7.3.3</v>
      </c>
      <c r="C462" s="229" t="str">
        <f>'[1]Planilha Orçamentaria'!C63</f>
        <v>Rincão em chapa galvanizada - l=1,0m</v>
      </c>
      <c r="D462" s="311" t="str">
        <f>'[1]Planilha Orçamentaria'!D63</f>
        <v>M</v>
      </c>
      <c r="E462" s="207"/>
      <c r="F462" s="205"/>
      <c r="G462" s="231"/>
      <c r="H462" s="207"/>
      <c r="I462" s="207"/>
      <c r="J462" s="216"/>
      <c r="K462" s="225">
        <v>0.23400000000000001</v>
      </c>
      <c r="L462" s="232">
        <f t="shared" si="16"/>
        <v>1.4842</v>
      </c>
    </row>
    <row r="463" spans="1:14" s="219" customFormat="1" x14ac:dyDescent="0.2">
      <c r="A463" s="210"/>
      <c r="B463" s="196"/>
      <c r="C463" s="233" t="str">
        <f>C462</f>
        <v>Rincão em chapa galvanizada - l=1,0m</v>
      </c>
      <c r="D463" s="234" t="s">
        <v>2</v>
      </c>
      <c r="E463" s="207">
        <f>12.8*N11</f>
        <v>12.8</v>
      </c>
      <c r="F463" s="205">
        <v>18</v>
      </c>
      <c r="G463" s="231">
        <v>1</v>
      </c>
      <c r="H463" s="207"/>
      <c r="I463" s="207">
        <f>E463*G463</f>
        <v>12.8</v>
      </c>
      <c r="J463" s="216"/>
      <c r="K463" s="225">
        <v>0.23400000000000001</v>
      </c>
      <c r="L463" s="232">
        <f t="shared" si="16"/>
        <v>1.4842</v>
      </c>
    </row>
    <row r="464" spans="1:14" s="219" customFormat="1" x14ac:dyDescent="0.2">
      <c r="A464" s="210"/>
      <c r="B464" s="196"/>
      <c r="C464" s="233" t="str">
        <f>C454</f>
        <v>MONTADOR</v>
      </c>
      <c r="D464" s="234" t="s">
        <v>535</v>
      </c>
      <c r="E464" s="207">
        <f>5.21*N11</f>
        <v>5.21</v>
      </c>
      <c r="F464" s="205"/>
      <c r="G464" s="231">
        <v>0.35</v>
      </c>
      <c r="H464" s="207">
        <f>E464*G464</f>
        <v>1.8234999999999999</v>
      </c>
      <c r="I464" s="276"/>
      <c r="J464" s="216"/>
      <c r="K464" s="225">
        <v>0.23400000000000001</v>
      </c>
      <c r="L464" s="232">
        <f t="shared" si="16"/>
        <v>1.4842</v>
      </c>
    </row>
    <row r="465" spans="1:14" s="219" customFormat="1" x14ac:dyDescent="0.2">
      <c r="A465" s="210"/>
      <c r="B465" s="196"/>
      <c r="C465" s="233" t="s">
        <v>539</v>
      </c>
      <c r="D465" s="234" t="s">
        <v>535</v>
      </c>
      <c r="E465" s="207">
        <f>3.77*N11</f>
        <v>3.77</v>
      </c>
      <c r="F465" s="205"/>
      <c r="G465" s="231">
        <v>0.35</v>
      </c>
      <c r="H465" s="207">
        <f>E465*G465</f>
        <v>1.3194999999999999</v>
      </c>
      <c r="I465" s="276"/>
      <c r="J465" s="216"/>
      <c r="K465" s="225">
        <v>0.23400000000000001</v>
      </c>
      <c r="L465" s="232">
        <f t="shared" si="16"/>
        <v>1.4842</v>
      </c>
    </row>
    <row r="466" spans="1:14" s="219" customFormat="1" x14ac:dyDescent="0.2">
      <c r="A466" s="210"/>
      <c r="B466" s="196"/>
      <c r="C466" s="233"/>
      <c r="D466" s="234"/>
      <c r="E466" s="207"/>
      <c r="F466" s="205"/>
      <c r="G466" s="231"/>
      <c r="H466" s="207"/>
      <c r="I466" s="207"/>
      <c r="J466" s="216"/>
      <c r="K466" s="225">
        <v>0.23400000000000001</v>
      </c>
      <c r="L466" s="232">
        <f t="shared" si="16"/>
        <v>1.4842</v>
      </c>
    </row>
    <row r="467" spans="1:14" s="219" customFormat="1" x14ac:dyDescent="0.2">
      <c r="A467" s="210"/>
      <c r="B467" s="196"/>
      <c r="C467" s="233"/>
      <c r="D467" s="234"/>
      <c r="E467" s="495" t="str">
        <f>E457</f>
        <v>Custo Direto</v>
      </c>
      <c r="F467" s="495"/>
      <c r="G467" s="495"/>
      <c r="H467" s="244">
        <f>SUM(H463:H466)</f>
        <v>3.1429999999999998</v>
      </c>
      <c r="I467" s="244">
        <f>SUM(I463:I466)</f>
        <v>12.8</v>
      </c>
      <c r="J467" s="216"/>
      <c r="K467" s="225">
        <v>0.23400000000000001</v>
      </c>
      <c r="L467" s="232">
        <f t="shared" si="16"/>
        <v>1.4842</v>
      </c>
    </row>
    <row r="468" spans="1:14" s="219" customFormat="1" x14ac:dyDescent="0.2">
      <c r="A468" s="210"/>
      <c r="B468" s="196"/>
      <c r="C468" s="233"/>
      <c r="D468" s="234"/>
      <c r="E468" s="495" t="str">
        <f>E458</f>
        <v>LS(%): 148,42</v>
      </c>
      <c r="F468" s="495"/>
      <c r="G468" s="495"/>
      <c r="H468" s="207">
        <f>H467*L468</f>
        <v>4.6648405999999998</v>
      </c>
      <c r="I468" s="213"/>
      <c r="J468" s="216"/>
      <c r="K468" s="225">
        <v>0.23400000000000001</v>
      </c>
      <c r="L468" s="232">
        <f t="shared" si="16"/>
        <v>1.4842</v>
      </c>
    </row>
    <row r="469" spans="1:14" s="219" customFormat="1" x14ac:dyDescent="0.2">
      <c r="A469" s="210"/>
      <c r="B469" s="196"/>
      <c r="C469" s="233"/>
      <c r="D469" s="234"/>
      <c r="E469" s="495" t="str">
        <f>E459</f>
        <v>BDI (%): 23,40</v>
      </c>
      <c r="F469" s="495"/>
      <c r="G469" s="495"/>
      <c r="H469" s="496">
        <f>(H467+I467+H468)*K469</f>
        <v>4.822234700400001</v>
      </c>
      <c r="I469" s="496"/>
      <c r="J469" s="216"/>
      <c r="K469" s="225">
        <v>0.23400000000000001</v>
      </c>
      <c r="L469" s="232">
        <f t="shared" si="16"/>
        <v>1.4842</v>
      </c>
    </row>
    <row r="470" spans="1:14" s="219" customFormat="1" x14ac:dyDescent="0.2">
      <c r="A470" s="210"/>
      <c r="B470" s="196"/>
      <c r="C470" s="233"/>
      <c r="D470" s="234"/>
      <c r="E470" s="495" t="str">
        <f>E460</f>
        <v>Valor Total c/ Taxas</v>
      </c>
      <c r="F470" s="495"/>
      <c r="G470" s="495"/>
      <c r="H470" s="207"/>
      <c r="I470" s="244">
        <f>(H467+I467+H468+H469)</f>
        <v>25.430075300400006</v>
      </c>
      <c r="J470" s="216"/>
      <c r="K470" s="225">
        <v>0.23400000000000001</v>
      </c>
      <c r="L470" s="232">
        <f t="shared" si="16"/>
        <v>1.4842</v>
      </c>
      <c r="N470" s="245">
        <v>25.432739999999999</v>
      </c>
    </row>
    <row r="471" spans="1:14" s="219" customFormat="1" x14ac:dyDescent="0.2">
      <c r="A471" s="210"/>
      <c r="B471" s="196"/>
      <c r="C471" s="233"/>
      <c r="D471" s="234"/>
      <c r="E471" s="207"/>
      <c r="F471" s="205"/>
      <c r="G471" s="231"/>
      <c r="H471" s="207"/>
      <c r="I471" s="207"/>
      <c r="J471" s="216"/>
      <c r="K471" s="225">
        <v>0.23400000000000001</v>
      </c>
      <c r="L471" s="232">
        <f t="shared" si="16"/>
        <v>1.4842</v>
      </c>
    </row>
    <row r="472" spans="1:14" s="219" customFormat="1" x14ac:dyDescent="0.2">
      <c r="A472" s="227"/>
      <c r="B472" s="248" t="str">
        <f>'[1]Planilha Orçamentaria'!A66</f>
        <v>8.1</v>
      </c>
      <c r="C472" s="229" t="str">
        <f>'[1]Planilha Orçamentaria'!C66</f>
        <v>Aplicação de Neutrol s/ concreto/alvenaria</v>
      </c>
      <c r="D472" s="311" t="str">
        <f>'[1]Planilha Orçamentaria'!D66</f>
        <v>M2</v>
      </c>
      <c r="E472" s="207"/>
      <c r="F472" s="205"/>
      <c r="G472" s="231"/>
      <c r="H472" s="207"/>
      <c r="I472" s="207"/>
      <c r="J472" s="216"/>
      <c r="K472" s="225">
        <v>0.23400000000000001</v>
      </c>
      <c r="L472" s="232">
        <f t="shared" si="16"/>
        <v>1.4842</v>
      </c>
    </row>
    <row r="473" spans="1:14" s="219" customFormat="1" x14ac:dyDescent="0.2">
      <c r="A473" s="210"/>
      <c r="B473" s="196"/>
      <c r="C473" s="233" t="str">
        <f>C472</f>
        <v>Aplicação de Neutrol s/ concreto/alvenaria</v>
      </c>
      <c r="D473" s="234" t="str">
        <f>D472</f>
        <v>M2</v>
      </c>
      <c r="E473" s="207">
        <f>11.72*N11</f>
        <v>11.72</v>
      </c>
      <c r="F473" s="205">
        <v>13.43</v>
      </c>
      <c r="G473" s="231">
        <v>1.05</v>
      </c>
      <c r="H473" s="207"/>
      <c r="I473" s="207">
        <f>E473*G473</f>
        <v>12.306000000000001</v>
      </c>
      <c r="J473" s="216"/>
      <c r="K473" s="225">
        <v>0.23400000000000001</v>
      </c>
      <c r="L473" s="232">
        <f t="shared" si="16"/>
        <v>1.4842</v>
      </c>
    </row>
    <row r="474" spans="1:14" s="219" customFormat="1" x14ac:dyDescent="0.2">
      <c r="A474" s="210"/>
      <c r="B474" s="196"/>
      <c r="C474" s="233" t="s">
        <v>563</v>
      </c>
      <c r="D474" s="234" t="s">
        <v>535</v>
      </c>
      <c r="E474" s="207">
        <f>5.21*N11</f>
        <v>5.21</v>
      </c>
      <c r="F474" s="205"/>
      <c r="G474" s="231">
        <v>0.21</v>
      </c>
      <c r="H474" s="207">
        <f>E474*G474</f>
        <v>1.0940999999999999</v>
      </c>
      <c r="I474" s="276"/>
      <c r="J474" s="216"/>
      <c r="K474" s="225">
        <v>0.23400000000000001</v>
      </c>
      <c r="L474" s="232">
        <f t="shared" si="16"/>
        <v>1.4842</v>
      </c>
    </row>
    <row r="475" spans="1:14" s="219" customFormat="1" x14ac:dyDescent="0.2">
      <c r="A475" s="210"/>
      <c r="B475" s="196"/>
      <c r="C475" s="233" t="s">
        <v>539</v>
      </c>
      <c r="D475" s="234" t="s">
        <v>535</v>
      </c>
      <c r="E475" s="207">
        <f>3.77*N11</f>
        <v>3.77</v>
      </c>
      <c r="F475" s="205"/>
      <c r="G475" s="231">
        <v>0.17</v>
      </c>
      <c r="H475" s="207">
        <f>E475*G475</f>
        <v>0.64090000000000003</v>
      </c>
      <c r="I475" s="276"/>
      <c r="J475" s="216"/>
      <c r="K475" s="225">
        <v>0.23400000000000001</v>
      </c>
      <c r="L475" s="232">
        <f t="shared" si="16"/>
        <v>1.4842</v>
      </c>
    </row>
    <row r="476" spans="1:14" s="219" customFormat="1" x14ac:dyDescent="0.2">
      <c r="A476" s="210"/>
      <c r="B476" s="196"/>
      <c r="C476" s="233"/>
      <c r="D476" s="234"/>
      <c r="E476" s="207"/>
      <c r="F476" s="205"/>
      <c r="G476" s="231"/>
      <c r="H476" s="207"/>
      <c r="I476" s="207"/>
      <c r="J476" s="216"/>
      <c r="K476" s="225">
        <v>0.23400000000000001</v>
      </c>
      <c r="L476" s="232">
        <f t="shared" si="16"/>
        <v>1.4842</v>
      </c>
    </row>
    <row r="477" spans="1:14" s="219" customFormat="1" x14ac:dyDescent="0.2">
      <c r="A477" s="210"/>
      <c r="B477" s="196"/>
      <c r="C477" s="233"/>
      <c r="D477" s="234"/>
      <c r="E477" s="495" t="str">
        <f>E467</f>
        <v>Custo Direto</v>
      </c>
      <c r="F477" s="495"/>
      <c r="G477" s="495"/>
      <c r="H477" s="244">
        <f>SUM(H473:H476)</f>
        <v>1.7349999999999999</v>
      </c>
      <c r="I477" s="244">
        <f>SUM(I473:I476)</f>
        <v>12.306000000000001</v>
      </c>
      <c r="J477" s="216"/>
      <c r="K477" s="225">
        <v>0.23400000000000001</v>
      </c>
      <c r="L477" s="232">
        <f t="shared" si="16"/>
        <v>1.4842</v>
      </c>
    </row>
    <row r="478" spans="1:14" s="219" customFormat="1" x14ac:dyDescent="0.2">
      <c r="A478" s="210"/>
      <c r="B478" s="196"/>
      <c r="C478" s="233"/>
      <c r="D478" s="234"/>
      <c r="E478" s="495" t="str">
        <f>E468</f>
        <v>LS(%): 148,42</v>
      </c>
      <c r="F478" s="495"/>
      <c r="G478" s="495"/>
      <c r="H478" s="207">
        <f>H477*L478</f>
        <v>2.5750869999999999</v>
      </c>
      <c r="I478" s="213"/>
      <c r="J478" s="216"/>
      <c r="K478" s="225">
        <v>0.23400000000000001</v>
      </c>
      <c r="L478" s="232">
        <f t="shared" si="16"/>
        <v>1.4842</v>
      </c>
    </row>
    <row r="479" spans="1:14" s="219" customFormat="1" x14ac:dyDescent="0.2">
      <c r="A479" s="210"/>
      <c r="B479" s="196"/>
      <c r="C479" s="233"/>
      <c r="D479" s="234"/>
      <c r="E479" s="495" t="str">
        <f>E469</f>
        <v>BDI (%): 23,40</v>
      </c>
      <c r="F479" s="495"/>
      <c r="G479" s="495"/>
      <c r="H479" s="496">
        <f>(H477+I477+H478)*K479</f>
        <v>3.8881643580000005</v>
      </c>
      <c r="I479" s="496"/>
      <c r="J479" s="216"/>
      <c r="K479" s="225">
        <v>0.23400000000000001</v>
      </c>
      <c r="L479" s="232">
        <f t="shared" si="16"/>
        <v>1.4842</v>
      </c>
    </row>
    <row r="480" spans="1:14" s="219" customFormat="1" x14ac:dyDescent="0.2">
      <c r="A480" s="210"/>
      <c r="B480" s="196"/>
      <c r="C480" s="233"/>
      <c r="D480" s="234"/>
      <c r="E480" s="495" t="str">
        <f>E470</f>
        <v>Valor Total c/ Taxas</v>
      </c>
      <c r="F480" s="495"/>
      <c r="G480" s="495"/>
      <c r="H480" s="207"/>
      <c r="I480" s="244">
        <f>(H477+I477+H478+H479)</f>
        <v>20.504251358000001</v>
      </c>
      <c r="J480" s="216"/>
      <c r="K480" s="225">
        <v>0.23400000000000001</v>
      </c>
      <c r="L480" s="232">
        <f t="shared" si="16"/>
        <v>1.4842</v>
      </c>
      <c r="N480" s="245">
        <v>20.496739999999999</v>
      </c>
    </row>
    <row r="481" spans="1:14" s="219" customFormat="1" x14ac:dyDescent="0.2">
      <c r="A481" s="210"/>
      <c r="B481" s="196"/>
      <c r="C481" s="233"/>
      <c r="D481" s="234"/>
      <c r="E481" s="207"/>
      <c r="F481" s="205"/>
      <c r="G481" s="231"/>
      <c r="H481" s="207"/>
      <c r="I481" s="207"/>
      <c r="J481" s="216"/>
      <c r="K481" s="225">
        <v>0.23400000000000001</v>
      </c>
      <c r="L481" s="232">
        <f t="shared" si="16"/>
        <v>1.4842</v>
      </c>
    </row>
    <row r="482" spans="1:14" s="219" customFormat="1" x14ac:dyDescent="0.2">
      <c r="A482" s="259"/>
      <c r="B482" s="248" t="str">
        <f>'[1]Planilha Orçamentaria'!A67</f>
        <v>8.2</v>
      </c>
      <c r="C482" s="229" t="str">
        <f>'[1]Planilha Orçamentaria'!C67</f>
        <v>Imunização p/madeira c/carbolineum</v>
      </c>
      <c r="D482" s="234" t="str">
        <f>'[1]Planilha Orçamentaria'!D67</f>
        <v>M2</v>
      </c>
      <c r="E482" s="204"/>
      <c r="F482" s="205"/>
      <c r="G482" s="231"/>
      <c r="H482" s="204"/>
      <c r="I482" s="204"/>
      <c r="J482" s="216"/>
      <c r="K482" s="225">
        <v>0.23400000000000001</v>
      </c>
      <c r="L482" s="232">
        <f t="shared" si="16"/>
        <v>1.4842</v>
      </c>
    </row>
    <row r="483" spans="1:14" s="219" customFormat="1" x14ac:dyDescent="0.2">
      <c r="A483" s="210"/>
      <c r="B483" s="196"/>
      <c r="C483" s="233" t="str">
        <f>C482</f>
        <v>Imunização p/madeira c/carbolineum</v>
      </c>
      <c r="D483" s="234" t="str">
        <f>D482</f>
        <v>M2</v>
      </c>
      <c r="E483" s="207">
        <f>3.68*N11</f>
        <v>3.68</v>
      </c>
      <c r="F483" s="205">
        <v>71.12</v>
      </c>
      <c r="G483" s="231">
        <v>1</v>
      </c>
      <c r="H483" s="207"/>
      <c r="I483" s="207">
        <f>E483*G483</f>
        <v>3.68</v>
      </c>
      <c r="J483" s="216"/>
      <c r="K483" s="225">
        <v>0.23400000000000001</v>
      </c>
      <c r="L483" s="232">
        <f t="shared" si="16"/>
        <v>1.4842</v>
      </c>
    </row>
    <row r="484" spans="1:14" s="219" customFormat="1" x14ac:dyDescent="0.2">
      <c r="A484" s="210"/>
      <c r="B484" s="196"/>
      <c r="C484" s="233" t="s">
        <v>563</v>
      </c>
      <c r="D484" s="234" t="s">
        <v>535</v>
      </c>
      <c r="E484" s="207">
        <f>5.21*N11</f>
        <v>5.21</v>
      </c>
      <c r="F484" s="205"/>
      <c r="G484" s="231">
        <v>0.01</v>
      </c>
      <c r="H484" s="207">
        <f>E484*G484</f>
        <v>5.21E-2</v>
      </c>
      <c r="I484" s="276"/>
      <c r="J484" s="216"/>
      <c r="K484" s="225">
        <v>0.23400000000000001</v>
      </c>
      <c r="L484" s="232">
        <f t="shared" si="16"/>
        <v>1.4842</v>
      </c>
    </row>
    <row r="485" spans="1:14" s="219" customFormat="1" x14ac:dyDescent="0.2">
      <c r="A485" s="210"/>
      <c r="B485" s="196"/>
      <c r="C485" s="233" t="s">
        <v>539</v>
      </c>
      <c r="D485" s="234" t="s">
        <v>535</v>
      </c>
      <c r="E485" s="207">
        <f>3.77*N11</f>
        <v>3.77</v>
      </c>
      <c r="F485" s="205"/>
      <c r="G485" s="231">
        <v>0.01</v>
      </c>
      <c r="H485" s="207">
        <f>E485*G485</f>
        <v>3.7700000000000004E-2</v>
      </c>
      <c r="I485" s="276"/>
      <c r="J485" s="216"/>
      <c r="K485" s="225">
        <v>0.23400000000000001</v>
      </c>
      <c r="L485" s="232">
        <f t="shared" si="16"/>
        <v>1.4842</v>
      </c>
    </row>
    <row r="486" spans="1:14" s="219" customFormat="1" x14ac:dyDescent="0.2">
      <c r="A486" s="210"/>
      <c r="B486" s="196"/>
      <c r="C486" s="233"/>
      <c r="D486" s="234"/>
      <c r="E486" s="207"/>
      <c r="F486" s="205"/>
      <c r="G486" s="231"/>
      <c r="H486" s="207"/>
      <c r="I486" s="207"/>
      <c r="J486" s="216"/>
      <c r="K486" s="225">
        <v>0.23400000000000001</v>
      </c>
      <c r="L486" s="232">
        <f t="shared" si="16"/>
        <v>1.4842</v>
      </c>
    </row>
    <row r="487" spans="1:14" s="219" customFormat="1" x14ac:dyDescent="0.2">
      <c r="A487" s="210"/>
      <c r="B487" s="196"/>
      <c r="C487" s="233"/>
      <c r="D487" s="234"/>
      <c r="E487" s="495" t="str">
        <f>E477</f>
        <v>Custo Direto</v>
      </c>
      <c r="F487" s="495"/>
      <c r="G487" s="495"/>
      <c r="H487" s="244">
        <f>SUM(H483:H486)</f>
        <v>8.9800000000000005E-2</v>
      </c>
      <c r="I487" s="244">
        <f>SUM(I483:I486)</f>
        <v>3.68</v>
      </c>
      <c r="J487" s="216"/>
      <c r="K487" s="225">
        <v>0.23400000000000001</v>
      </c>
      <c r="L487" s="232">
        <f t="shared" si="16"/>
        <v>1.4842</v>
      </c>
    </row>
    <row r="488" spans="1:14" s="219" customFormat="1" x14ac:dyDescent="0.2">
      <c r="A488" s="210"/>
      <c r="B488" s="196"/>
      <c r="C488" s="233"/>
      <c r="D488" s="234"/>
      <c r="E488" s="495" t="str">
        <f>E478</f>
        <v>LS(%): 148,42</v>
      </c>
      <c r="F488" s="495"/>
      <c r="G488" s="495"/>
      <c r="H488" s="207">
        <f>H487*L488</f>
        <v>0.13328116000000001</v>
      </c>
      <c r="I488" s="213"/>
      <c r="J488" s="216"/>
      <c r="K488" s="225">
        <v>0.23400000000000001</v>
      </c>
      <c r="L488" s="232">
        <f t="shared" si="16"/>
        <v>1.4842</v>
      </c>
    </row>
    <row r="489" spans="1:14" s="219" customFormat="1" x14ac:dyDescent="0.2">
      <c r="A489" s="210"/>
      <c r="B489" s="196"/>
      <c r="C489" s="233"/>
      <c r="D489" s="234"/>
      <c r="E489" s="495" t="str">
        <f>E479</f>
        <v>BDI (%): 23,40</v>
      </c>
      <c r="F489" s="495"/>
      <c r="G489" s="495"/>
      <c r="H489" s="496">
        <f>(H487+I487+H488)*K489</f>
        <v>0.91332099144000012</v>
      </c>
      <c r="I489" s="496"/>
      <c r="J489" s="216"/>
      <c r="K489" s="225">
        <v>0.23400000000000001</v>
      </c>
      <c r="L489" s="232">
        <f t="shared" si="16"/>
        <v>1.4842</v>
      </c>
    </row>
    <row r="490" spans="1:14" s="219" customFormat="1" x14ac:dyDescent="0.2">
      <c r="A490" s="210"/>
      <c r="B490" s="196"/>
      <c r="C490" s="233"/>
      <c r="D490" s="234"/>
      <c r="E490" s="495" t="str">
        <f>E480</f>
        <v>Valor Total c/ Taxas</v>
      </c>
      <c r="F490" s="495"/>
      <c r="G490" s="495"/>
      <c r="H490" s="207"/>
      <c r="I490" s="244">
        <f>(H487+I487+H488+H489)</f>
        <v>4.8164021514400002</v>
      </c>
      <c r="J490" s="216"/>
      <c r="K490" s="225">
        <v>0.23400000000000001</v>
      </c>
      <c r="L490" s="232">
        <f t="shared" si="16"/>
        <v>1.4842</v>
      </c>
      <c r="N490" s="245">
        <v>4.8249399999999998</v>
      </c>
    </row>
    <row r="491" spans="1:14" s="219" customFormat="1" x14ac:dyDescent="0.2">
      <c r="A491" s="210"/>
      <c r="B491" s="196"/>
      <c r="C491" s="233"/>
      <c r="D491" s="234"/>
      <c r="E491" s="207"/>
      <c r="F491" s="205"/>
      <c r="G491" s="231"/>
      <c r="H491" s="207"/>
      <c r="I491" s="207"/>
      <c r="J491" s="216"/>
      <c r="K491" s="225">
        <v>0.23400000000000001</v>
      </c>
      <c r="L491" s="232">
        <f t="shared" si="16"/>
        <v>1.4842</v>
      </c>
    </row>
    <row r="492" spans="1:14" s="219" customFormat="1" x14ac:dyDescent="0.2">
      <c r="A492" s="259"/>
      <c r="B492" s="248" t="str">
        <f>'[1]Planilha Orçamentaria'!A71</f>
        <v>9.1.1</v>
      </c>
      <c r="C492" s="229" t="str">
        <f>'[1]Planilha Orçamentaria'!C71</f>
        <v>Porta mad. compens. c/ caix. aduela e alizar</v>
      </c>
      <c r="D492" s="234" t="str">
        <f>'[1]Planilha Orçamentaria'!D71</f>
        <v>M2</v>
      </c>
      <c r="E492" s="204"/>
      <c r="F492" s="205"/>
      <c r="G492" s="231"/>
      <c r="H492" s="204"/>
      <c r="I492" s="204"/>
      <c r="J492" s="216"/>
      <c r="K492" s="225">
        <v>0.23400000000000001</v>
      </c>
      <c r="L492" s="232">
        <f t="shared" si="16"/>
        <v>1.4842</v>
      </c>
    </row>
    <row r="493" spans="1:14" s="219" customFormat="1" ht="14.25" customHeight="1" x14ac:dyDescent="0.2">
      <c r="A493" s="210"/>
      <c r="B493" s="196"/>
      <c r="C493" s="233" t="str">
        <f>C492</f>
        <v>Porta mad. compens. c/ caix. aduela e alizar</v>
      </c>
      <c r="D493" s="234" t="str">
        <f>D492</f>
        <v>M2</v>
      </c>
      <c r="E493" s="207">
        <f>298.034*N11</f>
        <v>298.03399999999999</v>
      </c>
      <c r="F493" s="205">
        <v>155</v>
      </c>
      <c r="G493" s="231">
        <v>1</v>
      </c>
      <c r="H493" s="207"/>
      <c r="I493" s="276">
        <f>E493*G493</f>
        <v>298.03399999999999</v>
      </c>
      <c r="J493" s="216"/>
      <c r="K493" s="225">
        <v>0.23400000000000001</v>
      </c>
      <c r="L493" s="232">
        <f t="shared" si="16"/>
        <v>1.4842</v>
      </c>
    </row>
    <row r="494" spans="1:14" s="219" customFormat="1" ht="14.25" customHeight="1" x14ac:dyDescent="0.2">
      <c r="A494" s="210"/>
      <c r="B494" s="196"/>
      <c r="C494" s="233" t="s">
        <v>534</v>
      </c>
      <c r="D494" s="234" t="s">
        <v>535</v>
      </c>
      <c r="E494" s="207">
        <f>5.21*N11</f>
        <v>5.21</v>
      </c>
      <c r="F494" s="205"/>
      <c r="G494" s="231">
        <v>2.5</v>
      </c>
      <c r="H494" s="207">
        <f>E494*G494</f>
        <v>13.025</v>
      </c>
      <c r="I494" s="276"/>
      <c r="J494" s="216"/>
      <c r="K494" s="225">
        <v>0.23400000000000001</v>
      </c>
      <c r="L494" s="232">
        <f t="shared" si="16"/>
        <v>1.4842</v>
      </c>
    </row>
    <row r="495" spans="1:14" s="219" customFormat="1" x14ac:dyDescent="0.2">
      <c r="A495" s="210"/>
      <c r="B495" s="196"/>
      <c r="C495" s="233" t="s">
        <v>563</v>
      </c>
      <c r="D495" s="234" t="s">
        <v>535</v>
      </c>
      <c r="E495" s="207">
        <f>5.21*N11</f>
        <v>5.21</v>
      </c>
      <c r="F495" s="205"/>
      <c r="G495" s="231">
        <v>2.5</v>
      </c>
      <c r="H495" s="207">
        <f>E495*G495</f>
        <v>13.025</v>
      </c>
      <c r="I495" s="276"/>
      <c r="J495" s="216"/>
      <c r="K495" s="225">
        <v>0.23400000000000001</v>
      </c>
      <c r="L495" s="232">
        <f t="shared" si="16"/>
        <v>1.4842</v>
      </c>
    </row>
    <row r="496" spans="1:14" s="219" customFormat="1" x14ac:dyDescent="0.2">
      <c r="A496" s="210"/>
      <c r="B496" s="196"/>
      <c r="C496" s="233" t="s">
        <v>539</v>
      </c>
      <c r="D496" s="234" t="s">
        <v>535</v>
      </c>
      <c r="E496" s="207">
        <f>3.77*N11</f>
        <v>3.77</v>
      </c>
      <c r="F496" s="205"/>
      <c r="G496" s="231">
        <v>1.5</v>
      </c>
      <c r="H496" s="207">
        <f>E496*G496</f>
        <v>5.6550000000000002</v>
      </c>
      <c r="I496" s="276"/>
      <c r="J496" s="216"/>
      <c r="K496" s="225">
        <v>0.23400000000000001</v>
      </c>
      <c r="L496" s="232">
        <f t="shared" si="16"/>
        <v>1.4842</v>
      </c>
    </row>
    <row r="497" spans="1:14" s="219" customFormat="1" x14ac:dyDescent="0.2">
      <c r="A497" s="210"/>
      <c r="B497" s="196"/>
      <c r="C497" s="233"/>
      <c r="D497" s="234"/>
      <c r="E497" s="207"/>
      <c r="F497" s="205"/>
      <c r="G497" s="231"/>
      <c r="H497" s="207"/>
      <c r="I497" s="207"/>
      <c r="J497" s="216"/>
      <c r="K497" s="225">
        <v>0.23400000000000001</v>
      </c>
      <c r="L497" s="232">
        <f t="shared" si="16"/>
        <v>1.4842</v>
      </c>
    </row>
    <row r="498" spans="1:14" s="219" customFormat="1" x14ac:dyDescent="0.2">
      <c r="A498" s="210"/>
      <c r="B498" s="196"/>
      <c r="C498" s="233"/>
      <c r="D498" s="234"/>
      <c r="E498" s="495" t="str">
        <f>E487</f>
        <v>Custo Direto</v>
      </c>
      <c r="F498" s="495"/>
      <c r="G498" s="495"/>
      <c r="H498" s="244">
        <f>SUM(H493:H497)</f>
        <v>31.705000000000002</v>
      </c>
      <c r="I498" s="244">
        <f>SUM(I493:I497)</f>
        <v>298.03399999999999</v>
      </c>
      <c r="J498" s="216"/>
      <c r="K498" s="225">
        <v>0.23400000000000001</v>
      </c>
      <c r="L498" s="232">
        <f t="shared" si="16"/>
        <v>1.4842</v>
      </c>
    </row>
    <row r="499" spans="1:14" s="219" customFormat="1" x14ac:dyDescent="0.2">
      <c r="A499" s="210"/>
      <c r="B499" s="196"/>
      <c r="C499" s="233"/>
      <c r="D499" s="234"/>
      <c r="E499" s="495" t="str">
        <f>E488</f>
        <v>LS(%): 148,42</v>
      </c>
      <c r="F499" s="495"/>
      <c r="G499" s="495"/>
      <c r="H499" s="207">
        <f>H498*L499</f>
        <v>47.056561000000002</v>
      </c>
      <c r="I499" s="213"/>
      <c r="J499" s="216"/>
      <c r="K499" s="225">
        <v>0.23400000000000001</v>
      </c>
      <c r="L499" s="232">
        <f t="shared" si="16"/>
        <v>1.4842</v>
      </c>
    </row>
    <row r="500" spans="1:14" s="219" customFormat="1" x14ac:dyDescent="0.2">
      <c r="A500" s="210"/>
      <c r="B500" s="196"/>
      <c r="C500" s="233"/>
      <c r="D500" s="234"/>
      <c r="E500" s="495" t="str">
        <f>E489</f>
        <v>BDI (%): 23,40</v>
      </c>
      <c r="F500" s="495"/>
      <c r="G500" s="495"/>
      <c r="H500" s="496">
        <f>(H498+I498+H499)*K500</f>
        <v>88.170161273999994</v>
      </c>
      <c r="I500" s="496"/>
      <c r="J500" s="216"/>
      <c r="K500" s="225">
        <v>0.23400000000000001</v>
      </c>
      <c r="L500" s="232">
        <f t="shared" si="16"/>
        <v>1.4842</v>
      </c>
    </row>
    <row r="501" spans="1:14" s="219" customFormat="1" x14ac:dyDescent="0.2">
      <c r="A501" s="210"/>
      <c r="B501" s="196"/>
      <c r="C501" s="233"/>
      <c r="D501" s="234"/>
      <c r="E501" s="495" t="str">
        <f>E490</f>
        <v>Valor Total c/ Taxas</v>
      </c>
      <c r="F501" s="495"/>
      <c r="G501" s="495"/>
      <c r="H501" s="207"/>
      <c r="I501" s="244">
        <f>(H498+I498+H499+H500)</f>
        <v>464.96572227399997</v>
      </c>
      <c r="J501" s="216"/>
      <c r="K501" s="225">
        <v>0.23400000000000001</v>
      </c>
      <c r="L501" s="232">
        <f t="shared" si="16"/>
        <v>1.4842</v>
      </c>
      <c r="N501" s="245">
        <v>464.97120000000001</v>
      </c>
    </row>
    <row r="502" spans="1:14" s="219" customFormat="1" x14ac:dyDescent="0.2">
      <c r="A502" s="210"/>
      <c r="B502" s="196"/>
      <c r="C502" s="233"/>
      <c r="D502" s="234"/>
      <c r="E502" s="204"/>
      <c r="F502" s="205"/>
      <c r="G502" s="271"/>
      <c r="H502" s="207"/>
      <c r="I502" s="207"/>
      <c r="J502" s="216"/>
      <c r="K502" s="225">
        <v>0.23400000000000001</v>
      </c>
      <c r="L502" s="232">
        <f t="shared" si="16"/>
        <v>1.4842</v>
      </c>
    </row>
    <row r="503" spans="1:14" s="219" customFormat="1" x14ac:dyDescent="0.2">
      <c r="A503" s="259"/>
      <c r="B503" s="248" t="str">
        <f>'[1]Planilha Orçamentaria'!A73</f>
        <v>9.2.1</v>
      </c>
      <c r="C503" s="229" t="str">
        <f>'[1]Planilha Orçamentaria'!C73</f>
        <v>Grade de ferro em metalom  (incl. pint.anti-corrosiva)</v>
      </c>
      <c r="D503" s="234" t="str">
        <f>'[1]Planilha Orçamentaria'!D73</f>
        <v>M2</v>
      </c>
      <c r="E503" s="204"/>
      <c r="F503" s="205"/>
      <c r="G503" s="231"/>
      <c r="H503" s="204"/>
      <c r="I503" s="204"/>
      <c r="J503" s="216"/>
      <c r="K503" s="225">
        <v>0.23400000000000001</v>
      </c>
      <c r="L503" s="232">
        <f t="shared" si="16"/>
        <v>1.4842</v>
      </c>
    </row>
    <row r="504" spans="1:14" s="219" customFormat="1" ht="14.25" customHeight="1" x14ac:dyDescent="0.2">
      <c r="A504" s="210"/>
      <c r="B504" s="196"/>
      <c r="C504" s="233" t="str">
        <f>C503</f>
        <v>Grade de ferro em metalom  (incl. pint.anti-corrosiva)</v>
      </c>
      <c r="D504" s="234" t="str">
        <f>D503</f>
        <v>M2</v>
      </c>
      <c r="E504" s="207">
        <f>188.09*N11</f>
        <v>188.09</v>
      </c>
      <c r="F504" s="205">
        <v>160</v>
      </c>
      <c r="G504" s="231">
        <v>1</v>
      </c>
      <c r="H504" s="207"/>
      <c r="I504" s="276">
        <f>E504*G504</f>
        <v>188.09</v>
      </c>
      <c r="J504" s="216"/>
      <c r="K504" s="225">
        <v>0.23400000000000001</v>
      </c>
      <c r="L504" s="232">
        <f t="shared" si="16"/>
        <v>1.4842</v>
      </c>
    </row>
    <row r="505" spans="1:14" s="219" customFormat="1" ht="14.25" customHeight="1" x14ac:dyDescent="0.2">
      <c r="A505" s="210"/>
      <c r="B505" s="196"/>
      <c r="C505" s="288" t="s">
        <v>580</v>
      </c>
      <c r="D505" s="234" t="s">
        <v>535</v>
      </c>
      <c r="E505" s="207">
        <f>5.21*N11</f>
        <v>5.21</v>
      </c>
      <c r="F505" s="205"/>
      <c r="G505" s="231">
        <v>1</v>
      </c>
      <c r="H505" s="207">
        <f>E505*G505</f>
        <v>5.21</v>
      </c>
      <c r="I505" s="276"/>
      <c r="J505" s="216"/>
      <c r="K505" s="225">
        <v>0.23400000000000001</v>
      </c>
      <c r="L505" s="232">
        <f t="shared" si="16"/>
        <v>1.4842</v>
      </c>
    </row>
    <row r="506" spans="1:14" s="219" customFormat="1" x14ac:dyDescent="0.2">
      <c r="A506" s="210"/>
      <c r="B506" s="196"/>
      <c r="C506" s="233" t="s">
        <v>536</v>
      </c>
      <c r="D506" s="234" t="s">
        <v>535</v>
      </c>
      <c r="E506" s="207">
        <f>5.21*N11</f>
        <v>5.21</v>
      </c>
      <c r="F506" s="205"/>
      <c r="G506" s="231">
        <v>1</v>
      </c>
      <c r="H506" s="207">
        <f>E506*G506</f>
        <v>5.21</v>
      </c>
      <c r="I506" s="276"/>
      <c r="J506" s="216"/>
      <c r="K506" s="225">
        <v>0.23400000000000001</v>
      </c>
      <c r="L506" s="232">
        <f t="shared" si="16"/>
        <v>1.4842</v>
      </c>
    </row>
    <row r="507" spans="1:14" s="219" customFormat="1" x14ac:dyDescent="0.2">
      <c r="A507" s="210"/>
      <c r="B507" s="196"/>
      <c r="C507" s="233" t="s">
        <v>539</v>
      </c>
      <c r="D507" s="234" t="s">
        <v>535</v>
      </c>
      <c r="E507" s="207">
        <f>3.77*N11</f>
        <v>3.77</v>
      </c>
      <c r="F507" s="205"/>
      <c r="G507" s="231">
        <v>1</v>
      </c>
      <c r="H507" s="207">
        <f>E507*G507</f>
        <v>3.77</v>
      </c>
      <c r="I507" s="276"/>
      <c r="J507" s="216"/>
      <c r="K507" s="225">
        <v>0.23400000000000001</v>
      </c>
      <c r="L507" s="232">
        <f t="shared" si="16"/>
        <v>1.4842</v>
      </c>
    </row>
    <row r="508" spans="1:14" s="219" customFormat="1" x14ac:dyDescent="0.2">
      <c r="A508" s="210"/>
      <c r="B508" s="196"/>
      <c r="C508" s="233"/>
      <c r="D508" s="234"/>
      <c r="E508" s="207"/>
      <c r="F508" s="205"/>
      <c r="G508" s="231"/>
      <c r="H508" s="207"/>
      <c r="I508" s="207"/>
      <c r="J508" s="216"/>
      <c r="K508" s="225">
        <v>0.23400000000000001</v>
      </c>
      <c r="L508" s="232">
        <f t="shared" si="16"/>
        <v>1.4842</v>
      </c>
    </row>
    <row r="509" spans="1:14" s="219" customFormat="1" x14ac:dyDescent="0.2">
      <c r="A509" s="210"/>
      <c r="B509" s="196"/>
      <c r="C509" s="233"/>
      <c r="D509" s="234"/>
      <c r="E509" s="495" t="str">
        <f>E498</f>
        <v>Custo Direto</v>
      </c>
      <c r="F509" s="495"/>
      <c r="G509" s="495"/>
      <c r="H509" s="244">
        <f>SUM(H504:H508)</f>
        <v>14.19</v>
      </c>
      <c r="I509" s="244">
        <f>SUM(I504:I508)</f>
        <v>188.09</v>
      </c>
      <c r="J509" s="216"/>
      <c r="K509" s="225">
        <v>0.23400000000000001</v>
      </c>
      <c r="L509" s="232">
        <f t="shared" si="16"/>
        <v>1.4842</v>
      </c>
    </row>
    <row r="510" spans="1:14" s="219" customFormat="1" x14ac:dyDescent="0.2">
      <c r="A510" s="210"/>
      <c r="B510" s="196"/>
      <c r="C510" s="233"/>
      <c r="D510" s="234"/>
      <c r="E510" s="495" t="str">
        <f>E499</f>
        <v>LS(%): 148,42</v>
      </c>
      <c r="F510" s="495"/>
      <c r="G510" s="495"/>
      <c r="H510" s="207">
        <f>H509*L510</f>
        <v>21.060797999999998</v>
      </c>
      <c r="I510" s="213"/>
      <c r="J510" s="216"/>
      <c r="K510" s="225">
        <v>0.23400000000000001</v>
      </c>
      <c r="L510" s="232">
        <f t="shared" si="16"/>
        <v>1.4842</v>
      </c>
      <c r="M510" s="312"/>
    </row>
    <row r="511" spans="1:14" s="219" customFormat="1" x14ac:dyDescent="0.2">
      <c r="A511" s="210"/>
      <c r="B511" s="196"/>
      <c r="C511" s="233"/>
      <c r="D511" s="234"/>
      <c r="E511" s="495" t="str">
        <f>E500</f>
        <v>BDI (%): 23,40</v>
      </c>
      <c r="F511" s="495"/>
      <c r="G511" s="495"/>
      <c r="H511" s="496">
        <f>(H509+I509+H510)*K511</f>
        <v>52.261746732000006</v>
      </c>
      <c r="I511" s="496"/>
      <c r="J511" s="216"/>
      <c r="K511" s="225">
        <v>0.23400000000000001</v>
      </c>
      <c r="L511" s="232">
        <f t="shared" si="16"/>
        <v>1.4842</v>
      </c>
    </row>
    <row r="512" spans="1:14" s="219" customFormat="1" x14ac:dyDescent="0.2">
      <c r="A512" s="210"/>
      <c r="B512" s="196"/>
      <c r="C512" s="233"/>
      <c r="D512" s="234"/>
      <c r="E512" s="495" t="str">
        <f>E501</f>
        <v>Valor Total c/ Taxas</v>
      </c>
      <c r="F512" s="495"/>
      <c r="G512" s="495"/>
      <c r="H512" s="207"/>
      <c r="I512" s="244">
        <f>(H509+I509+H510+H511)</f>
        <v>275.60254473200001</v>
      </c>
      <c r="J512" s="216"/>
      <c r="K512" s="225">
        <v>0.23400000000000001</v>
      </c>
      <c r="L512" s="232">
        <f t="shared" si="16"/>
        <v>1.4842</v>
      </c>
      <c r="N512" s="245">
        <v>275.60156000000001</v>
      </c>
    </row>
    <row r="513" spans="1:14" s="219" customFormat="1" x14ac:dyDescent="0.2">
      <c r="A513" s="210"/>
      <c r="B513" s="196"/>
      <c r="C513" s="233"/>
      <c r="D513" s="234"/>
      <c r="E513" s="204"/>
      <c r="F513" s="205"/>
      <c r="G513" s="271"/>
      <c r="H513" s="207"/>
      <c r="I513" s="207"/>
      <c r="J513" s="216"/>
      <c r="K513" s="225">
        <v>0.23400000000000001</v>
      </c>
      <c r="L513" s="232">
        <f t="shared" si="16"/>
        <v>1.4842</v>
      </c>
    </row>
    <row r="514" spans="1:14" s="219" customFormat="1" x14ac:dyDescent="0.2">
      <c r="A514" s="259"/>
      <c r="B514" s="248" t="str">
        <f>'[1]Planilha Orçamentaria'!A74</f>
        <v>9.2.2</v>
      </c>
      <c r="C514" s="229" t="str">
        <f>'[1]Planilha Orçamentaria'!C74</f>
        <v>Porta de aço-esteira de enrolar c/ferr.(incl.pint.anti-corrosiva)</v>
      </c>
      <c r="D514" s="234" t="str">
        <f>'[1]Planilha Orçamentaria'!D74</f>
        <v>M2</v>
      </c>
      <c r="E514" s="204"/>
      <c r="F514" s="205"/>
      <c r="G514" s="231"/>
      <c r="H514" s="204"/>
      <c r="I514" s="204"/>
      <c r="J514" s="216"/>
      <c r="K514" s="225">
        <v>0.23400000000000001</v>
      </c>
      <c r="L514" s="232">
        <f t="shared" si="16"/>
        <v>1.4842</v>
      </c>
    </row>
    <row r="515" spans="1:14" s="219" customFormat="1" ht="14.25" customHeight="1" x14ac:dyDescent="0.2">
      <c r="A515" s="210"/>
      <c r="B515" s="196"/>
      <c r="C515" s="233" t="str">
        <f>C514</f>
        <v>Porta de aço-esteira de enrolar c/ferr.(incl.pint.anti-corrosiva)</v>
      </c>
      <c r="D515" s="234" t="str">
        <f>D514</f>
        <v>M2</v>
      </c>
      <c r="E515" s="207">
        <f>263.33*N11</f>
        <v>263.33</v>
      </c>
      <c r="F515" s="205">
        <v>180</v>
      </c>
      <c r="G515" s="231">
        <v>1</v>
      </c>
      <c r="H515" s="207"/>
      <c r="I515" s="276">
        <f>E515*G515</f>
        <v>263.33</v>
      </c>
      <c r="J515" s="216"/>
      <c r="K515" s="225">
        <v>0.23400000000000001</v>
      </c>
      <c r="L515" s="232">
        <f t="shared" si="16"/>
        <v>1.4842</v>
      </c>
    </row>
    <row r="516" spans="1:14" s="219" customFormat="1" x14ac:dyDescent="0.2">
      <c r="A516" s="210"/>
      <c r="B516" s="196"/>
      <c r="C516" s="288" t="s">
        <v>580</v>
      </c>
      <c r="D516" s="234" t="s">
        <v>535</v>
      </c>
      <c r="E516" s="207">
        <f>5.21*N11</f>
        <v>5.21</v>
      </c>
      <c r="F516" s="205"/>
      <c r="G516" s="231">
        <v>1</v>
      </c>
      <c r="H516" s="207">
        <f>E516*G516</f>
        <v>5.21</v>
      </c>
      <c r="I516" s="276"/>
      <c r="J516" s="216"/>
      <c r="K516" s="225">
        <v>0.23400000000000001</v>
      </c>
      <c r="L516" s="232">
        <f t="shared" si="16"/>
        <v>1.4842</v>
      </c>
    </row>
    <row r="517" spans="1:14" s="219" customFormat="1" x14ac:dyDescent="0.2">
      <c r="A517" s="210"/>
      <c r="B517" s="196"/>
      <c r="C517" s="233" t="s">
        <v>536</v>
      </c>
      <c r="D517" s="234" t="s">
        <v>535</v>
      </c>
      <c r="E517" s="207">
        <f>5.21*N11</f>
        <v>5.21</v>
      </c>
      <c r="F517" s="205"/>
      <c r="G517" s="231">
        <v>1</v>
      </c>
      <c r="H517" s="207">
        <f>E517*G517</f>
        <v>5.21</v>
      </c>
      <c r="I517" s="276"/>
      <c r="J517" s="216"/>
      <c r="K517" s="225">
        <v>0.23400000000000001</v>
      </c>
      <c r="L517" s="232">
        <f t="shared" si="16"/>
        <v>1.4842</v>
      </c>
    </row>
    <row r="518" spans="1:14" s="219" customFormat="1" x14ac:dyDescent="0.2">
      <c r="A518" s="210"/>
      <c r="B518" s="196"/>
      <c r="C518" s="233" t="s">
        <v>539</v>
      </c>
      <c r="D518" s="234" t="s">
        <v>535</v>
      </c>
      <c r="E518" s="207">
        <f>3.77*N11</f>
        <v>3.77</v>
      </c>
      <c r="F518" s="205"/>
      <c r="G518" s="231">
        <v>1</v>
      </c>
      <c r="H518" s="207">
        <f>E518*G518</f>
        <v>3.77</v>
      </c>
      <c r="I518" s="276"/>
      <c r="J518" s="216"/>
      <c r="K518" s="225">
        <v>0.23400000000000001</v>
      </c>
      <c r="L518" s="232">
        <f t="shared" si="16"/>
        <v>1.4842</v>
      </c>
    </row>
    <row r="519" spans="1:14" s="219" customFormat="1" hidden="1" x14ac:dyDescent="0.2">
      <c r="A519" s="210"/>
      <c r="B519" s="196"/>
      <c r="C519" s="233"/>
      <c r="D519" s="234"/>
      <c r="E519" s="207"/>
      <c r="F519" s="205"/>
      <c r="G519" s="231"/>
      <c r="H519" s="207"/>
      <c r="I519" s="207"/>
      <c r="J519" s="216"/>
      <c r="K519" s="225">
        <v>0.23400000000000001</v>
      </c>
      <c r="L519" s="232">
        <f t="shared" si="16"/>
        <v>1.4842</v>
      </c>
    </row>
    <row r="520" spans="1:14" s="219" customFormat="1" x14ac:dyDescent="0.2">
      <c r="A520" s="210"/>
      <c r="B520" s="196"/>
      <c r="C520" s="233"/>
      <c r="D520" s="234"/>
      <c r="E520" s="495" t="str">
        <f>E509</f>
        <v>Custo Direto</v>
      </c>
      <c r="F520" s="495"/>
      <c r="G520" s="495"/>
      <c r="H520" s="244">
        <f>SUM(H515:H519)</f>
        <v>14.19</v>
      </c>
      <c r="I520" s="244">
        <f>SUM(I515:I519)</f>
        <v>263.33</v>
      </c>
      <c r="J520" s="216"/>
      <c r="K520" s="225">
        <v>0.23400000000000001</v>
      </c>
      <c r="L520" s="232">
        <f t="shared" si="16"/>
        <v>1.4842</v>
      </c>
    </row>
    <row r="521" spans="1:14" s="219" customFormat="1" x14ac:dyDescent="0.2">
      <c r="A521" s="210"/>
      <c r="B521" s="196"/>
      <c r="C521" s="233"/>
      <c r="D521" s="234"/>
      <c r="E521" s="495" t="str">
        <f>E510</f>
        <v>LS(%): 148,42</v>
      </c>
      <c r="F521" s="495"/>
      <c r="G521" s="495"/>
      <c r="H521" s="207">
        <f>H520*L521</f>
        <v>21.060797999999998</v>
      </c>
      <c r="I521" s="213"/>
      <c r="J521" s="216"/>
      <c r="K521" s="225">
        <v>0.23400000000000001</v>
      </c>
      <c r="L521" s="232">
        <f t="shared" si="16"/>
        <v>1.4842</v>
      </c>
      <c r="M521" s="312"/>
    </row>
    <row r="522" spans="1:14" s="219" customFormat="1" x14ac:dyDescent="0.2">
      <c r="A522" s="210"/>
      <c r="B522" s="196"/>
      <c r="C522" s="233"/>
      <c r="D522" s="234"/>
      <c r="E522" s="495" t="str">
        <f>E511</f>
        <v>BDI (%): 23,40</v>
      </c>
      <c r="F522" s="495"/>
      <c r="G522" s="495"/>
      <c r="H522" s="496">
        <f>(H520+I520+H521)*K522</f>
        <v>69.867906731999994</v>
      </c>
      <c r="I522" s="496"/>
      <c r="J522" s="216"/>
      <c r="K522" s="225">
        <v>0.23400000000000001</v>
      </c>
      <c r="L522" s="232">
        <f t="shared" si="16"/>
        <v>1.4842</v>
      </c>
    </row>
    <row r="523" spans="1:14" s="219" customFormat="1" x14ac:dyDescent="0.2">
      <c r="A523" s="210"/>
      <c r="B523" s="196"/>
      <c r="C523" s="233"/>
      <c r="D523" s="234"/>
      <c r="E523" s="495" t="str">
        <f>E512</f>
        <v>Valor Total c/ Taxas</v>
      </c>
      <c r="F523" s="495"/>
      <c r="G523" s="495"/>
      <c r="H523" s="207"/>
      <c r="I523" s="244">
        <f>(H520+I520+H521+H522)</f>
        <v>368.44870473199995</v>
      </c>
      <c r="J523" s="216"/>
      <c r="K523" s="225">
        <v>0.23400000000000001</v>
      </c>
      <c r="L523" s="232">
        <f t="shared" si="16"/>
        <v>1.4842</v>
      </c>
      <c r="N523" s="245">
        <v>368.44772</v>
      </c>
    </row>
    <row r="524" spans="1:14" s="219" customFormat="1" x14ac:dyDescent="0.2">
      <c r="A524" s="210"/>
      <c r="B524" s="196"/>
      <c r="C524" s="233"/>
      <c r="D524" s="234"/>
      <c r="E524" s="204"/>
      <c r="F524" s="205"/>
      <c r="G524" s="271"/>
      <c r="H524" s="207"/>
      <c r="I524" s="207"/>
      <c r="J524" s="216"/>
      <c r="K524" s="225">
        <v>0.23400000000000001</v>
      </c>
      <c r="L524" s="232">
        <f t="shared" si="16"/>
        <v>1.4842</v>
      </c>
    </row>
    <row r="525" spans="1:14" s="219" customFormat="1" x14ac:dyDescent="0.2">
      <c r="A525" s="259"/>
      <c r="B525" s="248" t="str">
        <f>'[1]Planilha Orçamentaria'!A75</f>
        <v>9.2.3</v>
      </c>
      <c r="C525" s="229" t="str">
        <f>'[1]Planilha Orçamentaria'!C75</f>
        <v>Portão de ferro em metalom (incl. pintura anti corrosiva)</v>
      </c>
      <c r="D525" s="234" t="str">
        <f>'[1]Planilha Orçamentaria'!D75</f>
        <v>M2</v>
      </c>
      <c r="E525" s="204"/>
      <c r="F525" s="205"/>
      <c r="G525" s="231"/>
      <c r="H525" s="204"/>
      <c r="I525" s="204"/>
      <c r="J525" s="216"/>
      <c r="K525" s="225">
        <v>0.23400000000000001</v>
      </c>
      <c r="L525" s="232">
        <f t="shared" ref="L525:L588" si="17">L524</f>
        <v>1.4842</v>
      </c>
    </row>
    <row r="526" spans="1:14" s="219" customFormat="1" ht="14.25" customHeight="1" x14ac:dyDescent="0.2">
      <c r="A526" s="210"/>
      <c r="B526" s="196"/>
      <c r="C526" s="233" t="str">
        <f>C525</f>
        <v>Portão de ferro em metalom (incl. pintura anti corrosiva)</v>
      </c>
      <c r="D526" s="234" t="str">
        <f>D525</f>
        <v>M2</v>
      </c>
      <c r="E526" s="207">
        <f>215.645*N11</f>
        <v>215.64500000000001</v>
      </c>
      <c r="F526" s="205">
        <v>190</v>
      </c>
      <c r="G526" s="231">
        <v>1</v>
      </c>
      <c r="H526" s="207"/>
      <c r="I526" s="276">
        <f>E526*G526</f>
        <v>215.64500000000001</v>
      </c>
      <c r="J526" s="216"/>
      <c r="K526" s="225">
        <v>0.23400000000000001</v>
      </c>
      <c r="L526" s="232">
        <f t="shared" si="17"/>
        <v>1.4842</v>
      </c>
    </row>
    <row r="527" spans="1:14" s="219" customFormat="1" x14ac:dyDescent="0.2">
      <c r="A527" s="210"/>
      <c r="B527" s="196"/>
      <c r="C527" s="288" t="s">
        <v>580</v>
      </c>
      <c r="D527" s="234" t="s">
        <v>535</v>
      </c>
      <c r="E527" s="207">
        <f>5.21*N11</f>
        <v>5.21</v>
      </c>
      <c r="F527" s="205"/>
      <c r="G527" s="231">
        <v>1</v>
      </c>
      <c r="H527" s="207">
        <f>E527*G527</f>
        <v>5.21</v>
      </c>
      <c r="I527" s="276"/>
      <c r="J527" s="216"/>
      <c r="K527" s="225">
        <v>0.23400000000000001</v>
      </c>
      <c r="L527" s="232">
        <f t="shared" si="17"/>
        <v>1.4842</v>
      </c>
    </row>
    <row r="528" spans="1:14" s="219" customFormat="1" x14ac:dyDescent="0.2">
      <c r="A528" s="210"/>
      <c r="B528" s="196"/>
      <c r="C528" s="233" t="s">
        <v>536</v>
      </c>
      <c r="D528" s="234" t="s">
        <v>535</v>
      </c>
      <c r="E528" s="207">
        <f>5.21*N11</f>
        <v>5.21</v>
      </c>
      <c r="F528" s="205"/>
      <c r="G528" s="231">
        <v>1</v>
      </c>
      <c r="H528" s="207">
        <f>E528*G528</f>
        <v>5.21</v>
      </c>
      <c r="I528" s="276"/>
      <c r="J528" s="216"/>
      <c r="K528" s="225">
        <v>0.23400000000000001</v>
      </c>
      <c r="L528" s="232">
        <f t="shared" si="17"/>
        <v>1.4842</v>
      </c>
    </row>
    <row r="529" spans="1:14" s="219" customFormat="1" x14ac:dyDescent="0.2">
      <c r="A529" s="210"/>
      <c r="B529" s="196"/>
      <c r="C529" s="233" t="s">
        <v>539</v>
      </c>
      <c r="D529" s="234" t="s">
        <v>535</v>
      </c>
      <c r="E529" s="207">
        <f>3.77*N11</f>
        <v>3.77</v>
      </c>
      <c r="F529" s="205"/>
      <c r="G529" s="231">
        <v>1</v>
      </c>
      <c r="H529" s="207">
        <f>E529*G529</f>
        <v>3.77</v>
      </c>
      <c r="I529" s="276"/>
      <c r="J529" s="216"/>
      <c r="K529" s="225">
        <v>0.23400000000000001</v>
      </c>
      <c r="L529" s="232">
        <f t="shared" si="17"/>
        <v>1.4842</v>
      </c>
    </row>
    <row r="530" spans="1:14" s="219" customFormat="1" hidden="1" x14ac:dyDescent="0.2">
      <c r="A530" s="210"/>
      <c r="B530" s="196"/>
      <c r="C530" s="233"/>
      <c r="D530" s="234"/>
      <c r="E530" s="207"/>
      <c r="F530" s="205"/>
      <c r="G530" s="231"/>
      <c r="H530" s="207"/>
      <c r="I530" s="207"/>
      <c r="J530" s="216"/>
      <c r="K530" s="225">
        <v>0.23400000000000001</v>
      </c>
      <c r="L530" s="232">
        <f t="shared" si="17"/>
        <v>1.4842</v>
      </c>
    </row>
    <row r="531" spans="1:14" s="219" customFormat="1" x14ac:dyDescent="0.2">
      <c r="A531" s="210"/>
      <c r="B531" s="196"/>
      <c r="C531" s="233"/>
      <c r="D531" s="234"/>
      <c r="E531" s="495" t="str">
        <f>E520</f>
        <v>Custo Direto</v>
      </c>
      <c r="F531" s="495"/>
      <c r="G531" s="495"/>
      <c r="H531" s="244">
        <f>SUM(H526:H530)</f>
        <v>14.19</v>
      </c>
      <c r="I531" s="244">
        <f>SUM(I526:I530)</f>
        <v>215.64500000000001</v>
      </c>
      <c r="J531" s="216"/>
      <c r="K531" s="225">
        <v>0.23400000000000001</v>
      </c>
      <c r="L531" s="232">
        <f t="shared" si="17"/>
        <v>1.4842</v>
      </c>
    </row>
    <row r="532" spans="1:14" s="219" customFormat="1" x14ac:dyDescent="0.2">
      <c r="A532" s="210"/>
      <c r="B532" s="196"/>
      <c r="C532" s="233"/>
      <c r="D532" s="234"/>
      <c r="E532" s="495" t="str">
        <f>E521</f>
        <v>LS(%): 148,42</v>
      </c>
      <c r="F532" s="495"/>
      <c r="G532" s="495"/>
      <c r="H532" s="207">
        <f>H531*L532</f>
        <v>21.060797999999998</v>
      </c>
      <c r="I532" s="213"/>
      <c r="J532" s="216"/>
      <c r="K532" s="225">
        <v>0.23400000000000001</v>
      </c>
      <c r="L532" s="232">
        <f t="shared" si="17"/>
        <v>1.4842</v>
      </c>
      <c r="M532" s="312"/>
    </row>
    <row r="533" spans="1:14" s="219" customFormat="1" x14ac:dyDescent="0.2">
      <c r="A533" s="210"/>
      <c r="B533" s="196"/>
      <c r="C533" s="233"/>
      <c r="D533" s="234"/>
      <c r="E533" s="495" t="str">
        <f>E522</f>
        <v>BDI (%): 23,40</v>
      </c>
      <c r="F533" s="495"/>
      <c r="G533" s="495"/>
      <c r="H533" s="496">
        <f>(H531+I531+H532)*K533</f>
        <v>58.709616732000008</v>
      </c>
      <c r="I533" s="496"/>
      <c r="J533" s="216"/>
      <c r="K533" s="225">
        <v>0.23400000000000001</v>
      </c>
      <c r="L533" s="232">
        <f t="shared" si="17"/>
        <v>1.4842</v>
      </c>
    </row>
    <row r="534" spans="1:14" s="219" customFormat="1" x14ac:dyDescent="0.2">
      <c r="A534" s="210"/>
      <c r="B534" s="196"/>
      <c r="C534" s="233"/>
      <c r="D534" s="234"/>
      <c r="E534" s="495" t="str">
        <f>E523</f>
        <v>Valor Total c/ Taxas</v>
      </c>
      <c r="F534" s="495"/>
      <c r="G534" s="495"/>
      <c r="H534" s="207"/>
      <c r="I534" s="244">
        <f>(H531+I531+H532+H533)</f>
        <v>309.60541473200004</v>
      </c>
      <c r="J534" s="216"/>
      <c r="K534" s="225">
        <v>0.23400000000000001</v>
      </c>
      <c r="L534" s="232">
        <f t="shared" si="17"/>
        <v>1.4842</v>
      </c>
      <c r="N534" s="245">
        <v>309.61059999999998</v>
      </c>
    </row>
    <row r="535" spans="1:14" s="219" customFormat="1" ht="21.75" customHeight="1" x14ac:dyDescent="0.2">
      <c r="A535" s="210"/>
      <c r="B535" s="196"/>
      <c r="C535" s="233"/>
      <c r="D535" s="234"/>
      <c r="E535" s="204"/>
      <c r="F535" s="205"/>
      <c r="G535" s="271"/>
      <c r="H535" s="207"/>
      <c r="I535" s="207"/>
      <c r="J535" s="216"/>
      <c r="K535" s="225">
        <v>0.23400000000000001</v>
      </c>
      <c r="L535" s="232">
        <f t="shared" si="17"/>
        <v>1.4842</v>
      </c>
    </row>
    <row r="536" spans="1:14" s="219" customFormat="1" x14ac:dyDescent="0.2">
      <c r="A536" s="259"/>
      <c r="B536" s="248" t="str">
        <f>'[1]Planilha Orçamentaria'!A77</f>
        <v>9.3.1</v>
      </c>
      <c r="C536" s="229" t="str">
        <f>'[1]Planilha Orçamentaria'!C77</f>
        <v>Esquadria de alum.de correr c/ vidro e ferragens</v>
      </c>
      <c r="D536" s="234" t="str">
        <f>'[1]Planilha Orçamentaria'!D77</f>
        <v>M2</v>
      </c>
      <c r="E536" s="204"/>
      <c r="F536" s="205"/>
      <c r="G536" s="231"/>
      <c r="H536" s="204"/>
      <c r="I536" s="204"/>
      <c r="J536" s="216"/>
      <c r="K536" s="225">
        <v>0.23400000000000001</v>
      </c>
      <c r="L536" s="232">
        <f t="shared" si="17"/>
        <v>1.4842</v>
      </c>
    </row>
    <row r="537" spans="1:14" s="219" customFormat="1" ht="14.25" customHeight="1" x14ac:dyDescent="0.2">
      <c r="A537" s="210"/>
      <c r="B537" s="196"/>
      <c r="C537" s="233" t="str">
        <f>'[1]Planilha Orçamentaria'!C77</f>
        <v>Esquadria de alum.de correr c/ vidro e ferragens</v>
      </c>
      <c r="D537" s="234" t="str">
        <f>D536</f>
        <v>M2</v>
      </c>
      <c r="E537" s="207">
        <f>354.01*N11</f>
        <v>354.01</v>
      </c>
      <c r="F537" s="205">
        <v>210</v>
      </c>
      <c r="G537" s="231">
        <v>1</v>
      </c>
      <c r="H537" s="207"/>
      <c r="I537" s="276">
        <f>E537*G537</f>
        <v>354.01</v>
      </c>
      <c r="J537" s="216"/>
      <c r="K537" s="225">
        <v>0.23400000000000001</v>
      </c>
      <c r="L537" s="232">
        <f t="shared" si="17"/>
        <v>1.4842</v>
      </c>
    </row>
    <row r="538" spans="1:14" s="219" customFormat="1" x14ac:dyDescent="0.2">
      <c r="A538" s="210"/>
      <c r="B538" s="196"/>
      <c r="C538" s="233" t="s">
        <v>534</v>
      </c>
      <c r="D538" s="234" t="s">
        <v>535</v>
      </c>
      <c r="E538" s="207">
        <f>5.21*N11</f>
        <v>5.21</v>
      </c>
      <c r="F538" s="205"/>
      <c r="G538" s="231">
        <v>1</v>
      </c>
      <c r="H538" s="207">
        <f>E538*G538</f>
        <v>5.21</v>
      </c>
      <c r="I538" s="276"/>
      <c r="J538" s="216"/>
      <c r="K538" s="225">
        <v>0.23400000000000001</v>
      </c>
      <c r="L538" s="232">
        <f t="shared" si="17"/>
        <v>1.4842</v>
      </c>
    </row>
    <row r="539" spans="1:14" s="219" customFormat="1" x14ac:dyDescent="0.2">
      <c r="A539" s="210"/>
      <c r="B539" s="196"/>
      <c r="C539" s="233" t="s">
        <v>592</v>
      </c>
      <c r="D539" s="234" t="s">
        <v>535</v>
      </c>
      <c r="E539" s="207">
        <f>5.21*N11</f>
        <v>5.21</v>
      </c>
      <c r="F539" s="205"/>
      <c r="G539" s="231">
        <v>1</v>
      </c>
      <c r="H539" s="207">
        <f>E539*G539</f>
        <v>5.21</v>
      </c>
      <c r="I539" s="276"/>
      <c r="J539" s="216"/>
      <c r="K539" s="225">
        <v>0.23400000000000001</v>
      </c>
      <c r="L539" s="232">
        <f t="shared" si="17"/>
        <v>1.4842</v>
      </c>
    </row>
    <row r="540" spans="1:14" s="219" customFormat="1" x14ac:dyDescent="0.2">
      <c r="A540" s="210"/>
      <c r="B540" s="196"/>
      <c r="C540" s="233" t="s">
        <v>539</v>
      </c>
      <c r="D540" s="234" t="s">
        <v>535</v>
      </c>
      <c r="E540" s="207">
        <f>3.77*N11</f>
        <v>3.77</v>
      </c>
      <c r="F540" s="205"/>
      <c r="G540" s="231">
        <v>1</v>
      </c>
      <c r="H540" s="207">
        <f>E540*G540</f>
        <v>3.77</v>
      </c>
      <c r="I540" s="276"/>
      <c r="J540" s="216"/>
      <c r="K540" s="225">
        <v>0.23400000000000001</v>
      </c>
      <c r="L540" s="232">
        <f t="shared" si="17"/>
        <v>1.4842</v>
      </c>
    </row>
    <row r="541" spans="1:14" s="219" customFormat="1" x14ac:dyDescent="0.2">
      <c r="A541" s="210"/>
      <c r="B541" s="196"/>
      <c r="C541" s="233"/>
      <c r="D541" s="234"/>
      <c r="E541" s="207"/>
      <c r="F541" s="205"/>
      <c r="G541" s="231"/>
      <c r="H541" s="207"/>
      <c r="I541" s="207"/>
      <c r="J541" s="216"/>
      <c r="K541" s="225">
        <v>0.23400000000000001</v>
      </c>
      <c r="L541" s="232">
        <f t="shared" si="17"/>
        <v>1.4842</v>
      </c>
    </row>
    <row r="542" spans="1:14" s="219" customFormat="1" x14ac:dyDescent="0.2">
      <c r="A542" s="210"/>
      <c r="B542" s="196"/>
      <c r="C542" s="233"/>
      <c r="D542" s="234"/>
      <c r="E542" s="495" t="str">
        <f>E520</f>
        <v>Custo Direto</v>
      </c>
      <c r="F542" s="495"/>
      <c r="G542" s="495"/>
      <c r="H542" s="244">
        <f>SUM(H537:H541)</f>
        <v>14.19</v>
      </c>
      <c r="I542" s="244">
        <f>SUM(I537:I541)</f>
        <v>354.01</v>
      </c>
      <c r="J542" s="216"/>
      <c r="K542" s="225">
        <v>0.23400000000000001</v>
      </c>
      <c r="L542" s="232">
        <f t="shared" si="17"/>
        <v>1.4842</v>
      </c>
    </row>
    <row r="543" spans="1:14" s="219" customFormat="1" x14ac:dyDescent="0.2">
      <c r="A543" s="210"/>
      <c r="B543" s="196"/>
      <c r="C543" s="233"/>
      <c r="D543" s="234"/>
      <c r="E543" s="495" t="str">
        <f>E521</f>
        <v>LS(%): 148,42</v>
      </c>
      <c r="F543" s="495"/>
      <c r="G543" s="495"/>
      <c r="H543" s="207">
        <f>H542*L543</f>
        <v>21.060797999999998</v>
      </c>
      <c r="I543" s="213"/>
      <c r="J543" s="216"/>
      <c r="K543" s="225">
        <v>0.23400000000000001</v>
      </c>
      <c r="L543" s="232">
        <f t="shared" si="17"/>
        <v>1.4842</v>
      </c>
    </row>
    <row r="544" spans="1:14" s="219" customFormat="1" x14ac:dyDescent="0.2">
      <c r="A544" s="210"/>
      <c r="B544" s="196"/>
      <c r="C544" s="233"/>
      <c r="D544" s="234"/>
      <c r="E544" s="495" t="str">
        <f>E522</f>
        <v>BDI (%): 23,40</v>
      </c>
      <c r="F544" s="495"/>
      <c r="G544" s="495"/>
      <c r="H544" s="496">
        <f>(H542+I542+H543)*K544</f>
        <v>91.087026731999998</v>
      </c>
      <c r="I544" s="496"/>
      <c r="J544" s="216"/>
      <c r="K544" s="225">
        <v>0.23400000000000001</v>
      </c>
      <c r="L544" s="232">
        <f t="shared" si="17"/>
        <v>1.4842</v>
      </c>
    </row>
    <row r="545" spans="1:14" s="219" customFormat="1" x14ac:dyDescent="0.2">
      <c r="A545" s="210"/>
      <c r="B545" s="196"/>
      <c r="C545" s="233"/>
      <c r="D545" s="234"/>
      <c r="E545" s="495" t="str">
        <f>E523</f>
        <v>Valor Total c/ Taxas</v>
      </c>
      <c r="F545" s="495"/>
      <c r="G545" s="495"/>
      <c r="H545" s="207"/>
      <c r="I545" s="244">
        <f>(H542+I542+H543+H544)</f>
        <v>480.34782473199994</v>
      </c>
      <c r="J545" s="216"/>
      <c r="K545" s="225">
        <v>0.23400000000000001</v>
      </c>
      <c r="L545" s="232">
        <f t="shared" si="17"/>
        <v>1.4842</v>
      </c>
      <c r="N545" s="245">
        <v>480.34683999999999</v>
      </c>
    </row>
    <row r="546" spans="1:14" s="219" customFormat="1" x14ac:dyDescent="0.2">
      <c r="A546" s="210"/>
      <c r="B546" s="196"/>
      <c r="C546" s="233"/>
      <c r="D546" s="234"/>
      <c r="E546" s="204"/>
      <c r="F546" s="205"/>
      <c r="G546" s="271"/>
      <c r="H546" s="207"/>
      <c r="I546" s="207"/>
      <c r="J546" s="216"/>
      <c r="K546" s="225">
        <v>0.23400000000000001</v>
      </c>
      <c r="L546" s="232">
        <f t="shared" si="17"/>
        <v>1.4842</v>
      </c>
    </row>
    <row r="547" spans="1:14" s="219" customFormat="1" x14ac:dyDescent="0.2">
      <c r="A547" s="259"/>
      <c r="B547" s="248" t="str">
        <f>'[1]Planilha Orçamentaria'!A80</f>
        <v>10.1</v>
      </c>
      <c r="C547" s="229" t="str">
        <f>'[1]Planilha Orçamentaria'!C80</f>
        <v>Vidro temperado incolor e= 8mm com ferragens</v>
      </c>
      <c r="D547" s="234" t="s">
        <v>548</v>
      </c>
      <c r="E547" s="204"/>
      <c r="F547" s="205"/>
      <c r="G547" s="231"/>
      <c r="H547" s="204"/>
      <c r="I547" s="204"/>
      <c r="J547" s="216"/>
      <c r="K547" s="225">
        <v>0.23400000000000001</v>
      </c>
      <c r="L547" s="232">
        <f t="shared" si="17"/>
        <v>1.4842</v>
      </c>
    </row>
    <row r="548" spans="1:14" s="219" customFormat="1" ht="14.25" customHeight="1" x14ac:dyDescent="0.2">
      <c r="A548" s="210"/>
      <c r="B548" s="196"/>
      <c r="C548" s="233" t="str">
        <f>C547</f>
        <v>Vidro temperado incolor e= 8mm com ferragens</v>
      </c>
      <c r="D548" s="234" t="s">
        <v>548</v>
      </c>
      <c r="E548" s="207">
        <f>184.7809*N11</f>
        <v>184.7809</v>
      </c>
      <c r="F548" s="205">
        <v>211</v>
      </c>
      <c r="G548" s="231">
        <v>1</v>
      </c>
      <c r="H548" s="207"/>
      <c r="I548" s="276">
        <f>E548*G548</f>
        <v>184.7809</v>
      </c>
      <c r="J548" s="216"/>
      <c r="K548" s="225">
        <v>0.23400000000000001</v>
      </c>
      <c r="L548" s="232">
        <f t="shared" si="17"/>
        <v>1.4842</v>
      </c>
    </row>
    <row r="549" spans="1:14" s="219" customFormat="1" x14ac:dyDescent="0.2">
      <c r="A549" s="210"/>
      <c r="B549" s="196"/>
      <c r="C549" s="233" t="s">
        <v>593</v>
      </c>
      <c r="D549" s="234" t="s">
        <v>535</v>
      </c>
      <c r="E549" s="207">
        <f>5.21*N11</f>
        <v>5.21</v>
      </c>
      <c r="F549" s="205"/>
      <c r="G549" s="231">
        <v>0.9</v>
      </c>
      <c r="H549" s="207">
        <f>E549*G549</f>
        <v>4.6890000000000001</v>
      </c>
      <c r="I549" s="276"/>
      <c r="J549" s="216"/>
      <c r="K549" s="225">
        <v>0.23400000000000001</v>
      </c>
      <c r="L549" s="232">
        <f t="shared" si="17"/>
        <v>1.4842</v>
      </c>
    </row>
    <row r="550" spans="1:14" s="219" customFormat="1" x14ac:dyDescent="0.2">
      <c r="A550" s="210"/>
      <c r="B550" s="196"/>
      <c r="C550" s="233" t="s">
        <v>539</v>
      </c>
      <c r="D550" s="234" t="s">
        <v>535</v>
      </c>
      <c r="E550" s="207">
        <f>3.77*N11</f>
        <v>3.77</v>
      </c>
      <c r="F550" s="205"/>
      <c r="G550" s="231">
        <v>0.9</v>
      </c>
      <c r="H550" s="207">
        <f>E550*G550</f>
        <v>3.3930000000000002</v>
      </c>
      <c r="I550" s="276"/>
      <c r="J550" s="216"/>
      <c r="K550" s="225">
        <v>0.23400000000000001</v>
      </c>
      <c r="L550" s="232">
        <f t="shared" si="17"/>
        <v>1.4842</v>
      </c>
    </row>
    <row r="551" spans="1:14" s="219" customFormat="1" x14ac:dyDescent="0.2">
      <c r="A551" s="210"/>
      <c r="B551" s="196"/>
      <c r="C551" s="233"/>
      <c r="D551" s="234"/>
      <c r="E551" s="207"/>
      <c r="F551" s="205"/>
      <c r="G551" s="231"/>
      <c r="H551" s="207"/>
      <c r="I551" s="207"/>
      <c r="J551" s="216"/>
      <c r="K551" s="225">
        <v>0.23400000000000001</v>
      </c>
      <c r="L551" s="232">
        <f t="shared" si="17"/>
        <v>1.4842</v>
      </c>
    </row>
    <row r="552" spans="1:14" s="219" customFormat="1" x14ac:dyDescent="0.2">
      <c r="A552" s="210"/>
      <c r="B552" s="196"/>
      <c r="C552" s="233"/>
      <c r="D552" s="234"/>
      <c r="E552" s="495" t="str">
        <f>E542</f>
        <v>Custo Direto</v>
      </c>
      <c r="F552" s="495"/>
      <c r="G552" s="495"/>
      <c r="H552" s="244">
        <f>SUM(H548:H551)</f>
        <v>8.0820000000000007</v>
      </c>
      <c r="I552" s="244">
        <f>SUM(I548:I551)</f>
        <v>184.7809</v>
      </c>
      <c r="J552" s="216"/>
      <c r="K552" s="225">
        <v>0.23400000000000001</v>
      </c>
      <c r="L552" s="232">
        <f t="shared" si="17"/>
        <v>1.4842</v>
      </c>
    </row>
    <row r="553" spans="1:14" s="219" customFormat="1" x14ac:dyDescent="0.2">
      <c r="A553" s="210"/>
      <c r="B553" s="196"/>
      <c r="C553" s="233"/>
      <c r="D553" s="234"/>
      <c r="E553" s="495" t="str">
        <f>E543</f>
        <v>LS(%): 148,42</v>
      </c>
      <c r="F553" s="495"/>
      <c r="G553" s="495"/>
      <c r="H553" s="207">
        <f>H552*L553</f>
        <v>11.9953044</v>
      </c>
      <c r="I553" s="213"/>
      <c r="J553" s="216"/>
      <c r="K553" s="225">
        <v>0.23400000000000001</v>
      </c>
      <c r="L553" s="232">
        <f t="shared" si="17"/>
        <v>1.4842</v>
      </c>
    </row>
    <row r="554" spans="1:14" s="219" customFormat="1" x14ac:dyDescent="0.2">
      <c r="A554" s="210"/>
      <c r="B554" s="196"/>
      <c r="C554" s="233"/>
      <c r="D554" s="234"/>
      <c r="E554" s="495" t="str">
        <f>E544</f>
        <v>BDI (%): 23,40</v>
      </c>
      <c r="F554" s="495"/>
      <c r="G554" s="495"/>
      <c r="H554" s="496">
        <f>(H552+I552+H553)*K554</f>
        <v>47.936819829600005</v>
      </c>
      <c r="I554" s="496"/>
      <c r="J554" s="216"/>
      <c r="K554" s="225">
        <v>0.23400000000000001</v>
      </c>
      <c r="L554" s="232">
        <f t="shared" si="17"/>
        <v>1.4842</v>
      </c>
    </row>
    <row r="555" spans="1:14" s="219" customFormat="1" x14ac:dyDescent="0.2">
      <c r="A555" s="210"/>
      <c r="B555" s="196"/>
      <c r="C555" s="233"/>
      <c r="D555" s="234"/>
      <c r="E555" s="495" t="str">
        <f>E545</f>
        <v>Valor Total c/ Taxas</v>
      </c>
      <c r="F555" s="495"/>
      <c r="G555" s="495"/>
      <c r="H555" s="207"/>
      <c r="I555" s="244">
        <f>(H552+I552+H553+H554)</f>
        <v>252.79502422960002</v>
      </c>
      <c r="J555" s="216"/>
      <c r="K555" s="225">
        <v>0.23400000000000001</v>
      </c>
      <c r="L555" s="232">
        <f t="shared" si="17"/>
        <v>1.4842</v>
      </c>
      <c r="N555" s="245">
        <v>252.79724000000002</v>
      </c>
    </row>
    <row r="556" spans="1:14" s="219" customFormat="1" hidden="1" x14ac:dyDescent="0.2">
      <c r="A556" s="210"/>
      <c r="B556" s="196"/>
      <c r="C556" s="233"/>
      <c r="D556" s="234"/>
      <c r="E556" s="204"/>
      <c r="F556" s="205"/>
      <c r="G556" s="271"/>
      <c r="H556" s="207"/>
      <c r="I556" s="207"/>
      <c r="J556" s="216"/>
      <c r="K556" s="225">
        <v>0.23400000000000001</v>
      </c>
      <c r="L556" s="232">
        <f t="shared" si="17"/>
        <v>1.4842</v>
      </c>
    </row>
    <row r="557" spans="1:14" s="219" customFormat="1" x14ac:dyDescent="0.2">
      <c r="A557" s="210"/>
      <c r="B557" s="196"/>
      <c r="C557" s="233"/>
      <c r="D557" s="234"/>
      <c r="E557" s="204"/>
      <c r="F557" s="205"/>
      <c r="G557" s="271"/>
      <c r="H557" s="207"/>
      <c r="I557" s="207"/>
      <c r="J557" s="216"/>
      <c r="K557" s="225">
        <v>0.23400000000000001</v>
      </c>
      <c r="L557" s="232">
        <f t="shared" si="17"/>
        <v>1.4842</v>
      </c>
    </row>
    <row r="558" spans="1:14" s="219" customFormat="1" x14ac:dyDescent="0.2">
      <c r="A558" s="259"/>
      <c r="B558" s="248" t="str">
        <f>'[1]Planilha Orçamentaria'!A84</f>
        <v>11.1.1</v>
      </c>
      <c r="C558" s="229" t="str">
        <f>'[1]Planilha Orçamentaria'!C84</f>
        <v>Fechadura para porta de banheiro</v>
      </c>
      <c r="D558" s="234" t="str">
        <f>'[1]Planilha Orçamentaria'!D84</f>
        <v>UN</v>
      </c>
      <c r="E558" s="204"/>
      <c r="F558" s="205"/>
      <c r="G558" s="231"/>
      <c r="H558" s="204"/>
      <c r="I558" s="204"/>
      <c r="J558" s="216"/>
      <c r="K558" s="225">
        <v>0.23400000000000001</v>
      </c>
      <c r="L558" s="232">
        <f t="shared" si="17"/>
        <v>1.4842</v>
      </c>
    </row>
    <row r="559" spans="1:14" s="219" customFormat="1" ht="14.25" customHeight="1" x14ac:dyDescent="0.2">
      <c r="A559" s="210"/>
      <c r="B559" s="196"/>
      <c r="C559" s="233" t="str">
        <f>C558</f>
        <v>Fechadura para porta de banheiro</v>
      </c>
      <c r="D559" s="234" t="str">
        <f>D558</f>
        <v>UN</v>
      </c>
      <c r="E559" s="207">
        <f>33.503*N11</f>
        <v>33.503</v>
      </c>
      <c r="F559" s="205">
        <v>290</v>
      </c>
      <c r="G559" s="231">
        <v>1</v>
      </c>
      <c r="H559" s="207"/>
      <c r="I559" s="276">
        <f>E559*G559</f>
        <v>33.503</v>
      </c>
      <c r="J559" s="216"/>
      <c r="K559" s="225">
        <v>0.23400000000000001</v>
      </c>
      <c r="L559" s="232">
        <f t="shared" si="17"/>
        <v>1.4842</v>
      </c>
    </row>
    <row r="560" spans="1:14" s="219" customFormat="1" x14ac:dyDescent="0.2">
      <c r="A560" s="210"/>
      <c r="B560" s="196"/>
      <c r="C560" s="233" t="s">
        <v>586</v>
      </c>
      <c r="D560" s="234" t="s">
        <v>535</v>
      </c>
      <c r="E560" s="207">
        <f>5.21*N11</f>
        <v>5.21</v>
      </c>
      <c r="F560" s="205"/>
      <c r="G560" s="231">
        <v>0.8</v>
      </c>
      <c r="H560" s="207">
        <f>E560*G560</f>
        <v>4.1680000000000001</v>
      </c>
      <c r="I560" s="276"/>
      <c r="J560" s="216"/>
      <c r="K560" s="225">
        <v>0.23400000000000001</v>
      </c>
      <c r="L560" s="232">
        <f t="shared" si="17"/>
        <v>1.4842</v>
      </c>
    </row>
    <row r="561" spans="1:14" s="219" customFormat="1" x14ac:dyDescent="0.2">
      <c r="A561" s="210"/>
      <c r="B561" s="196"/>
      <c r="C561" s="233" t="s">
        <v>539</v>
      </c>
      <c r="D561" s="234" t="s">
        <v>535</v>
      </c>
      <c r="E561" s="207">
        <f>3.77*N11</f>
        <v>3.77</v>
      </c>
      <c r="F561" s="205"/>
      <c r="G561" s="231">
        <v>1.2</v>
      </c>
      <c r="H561" s="207">
        <f>E561*G561</f>
        <v>4.524</v>
      </c>
      <c r="I561" s="276"/>
      <c r="J561" s="216"/>
      <c r="K561" s="225">
        <v>0.23400000000000001</v>
      </c>
      <c r="L561" s="232">
        <f t="shared" si="17"/>
        <v>1.4842</v>
      </c>
    </row>
    <row r="562" spans="1:14" s="219" customFormat="1" x14ac:dyDescent="0.2">
      <c r="A562" s="210"/>
      <c r="B562" s="196"/>
      <c r="C562" s="233"/>
      <c r="D562" s="234"/>
      <c r="E562" s="495"/>
      <c r="F562" s="495"/>
      <c r="G562" s="495"/>
      <c r="H562" s="207"/>
      <c r="I562" s="207"/>
      <c r="J562" s="216"/>
      <c r="K562" s="225">
        <v>0.23400000000000001</v>
      </c>
      <c r="L562" s="232">
        <f t="shared" si="17"/>
        <v>1.4842</v>
      </c>
    </row>
    <row r="563" spans="1:14" s="219" customFormat="1" x14ac:dyDescent="0.2">
      <c r="A563" s="210"/>
      <c r="B563" s="196"/>
      <c r="C563" s="233"/>
      <c r="D563" s="234"/>
      <c r="E563" s="495" t="str">
        <f>E552</f>
        <v>Custo Direto</v>
      </c>
      <c r="F563" s="495"/>
      <c r="G563" s="495"/>
      <c r="H563" s="244">
        <f>SUM(H559:H562)</f>
        <v>8.6920000000000002</v>
      </c>
      <c r="I563" s="244">
        <f>SUM(I559:I562)</f>
        <v>33.503</v>
      </c>
      <c r="J563" s="216"/>
      <c r="K563" s="225">
        <v>0.23400000000000001</v>
      </c>
      <c r="L563" s="232">
        <f t="shared" si="17"/>
        <v>1.4842</v>
      </c>
    </row>
    <row r="564" spans="1:14" s="219" customFormat="1" x14ac:dyDescent="0.2">
      <c r="A564" s="210"/>
      <c r="B564" s="196"/>
      <c r="C564" s="233"/>
      <c r="D564" s="234"/>
      <c r="E564" s="495" t="str">
        <f>E553</f>
        <v>LS(%): 148,42</v>
      </c>
      <c r="F564" s="495"/>
      <c r="G564" s="495"/>
      <c r="H564" s="207">
        <f>H563*L564</f>
        <v>12.9006664</v>
      </c>
      <c r="I564" s="213"/>
      <c r="J564" s="216"/>
      <c r="K564" s="225">
        <v>0.23400000000000001</v>
      </c>
      <c r="L564" s="232">
        <f t="shared" si="17"/>
        <v>1.4842</v>
      </c>
    </row>
    <row r="565" spans="1:14" s="219" customFormat="1" x14ac:dyDescent="0.2">
      <c r="A565" s="210"/>
      <c r="B565" s="196"/>
      <c r="C565" s="233"/>
      <c r="D565" s="234"/>
      <c r="E565" s="495" t="str">
        <f>E554</f>
        <v>BDI (%): 23,40</v>
      </c>
      <c r="F565" s="495"/>
      <c r="G565" s="495"/>
      <c r="H565" s="496">
        <f>(H563+I563+H564)*K565</f>
        <v>12.8923859376</v>
      </c>
      <c r="I565" s="496"/>
      <c r="J565" s="216"/>
      <c r="K565" s="225">
        <v>0.23400000000000001</v>
      </c>
      <c r="L565" s="232">
        <f t="shared" si="17"/>
        <v>1.4842</v>
      </c>
    </row>
    <row r="566" spans="1:14" s="219" customFormat="1" x14ac:dyDescent="0.2">
      <c r="A566" s="210"/>
      <c r="B566" s="196"/>
      <c r="C566" s="233"/>
      <c r="D566" s="234"/>
      <c r="E566" s="495" t="str">
        <f>E555</f>
        <v>Valor Total c/ Taxas</v>
      </c>
      <c r="F566" s="495"/>
      <c r="G566" s="495"/>
      <c r="H566" s="207"/>
      <c r="I566" s="244">
        <f>(H563+I563+H564+H565)</f>
        <v>67.988052337599996</v>
      </c>
      <c r="J566" s="216"/>
      <c r="K566" s="225">
        <v>0.23400000000000001</v>
      </c>
      <c r="L566" s="232">
        <f t="shared" si="17"/>
        <v>1.4842</v>
      </c>
      <c r="N566" s="245">
        <v>67.993399999999994</v>
      </c>
    </row>
    <row r="567" spans="1:14" s="219" customFormat="1" x14ac:dyDescent="0.2">
      <c r="A567" s="210"/>
      <c r="B567" s="196"/>
      <c r="C567" s="233"/>
      <c r="D567" s="234"/>
      <c r="E567" s="204"/>
      <c r="F567" s="205"/>
      <c r="G567" s="271"/>
      <c r="H567" s="207"/>
      <c r="I567" s="207"/>
      <c r="J567" s="216"/>
      <c r="K567" s="225">
        <v>0.23400000000000001</v>
      </c>
      <c r="L567" s="232">
        <f t="shared" si="17"/>
        <v>1.4842</v>
      </c>
    </row>
    <row r="568" spans="1:14" s="314" customFormat="1" x14ac:dyDescent="0.2">
      <c r="A568" s="227"/>
      <c r="B568" s="248" t="str">
        <f>'[1]Planilha Orçamentaria'!A85</f>
        <v>11.1.2</v>
      </c>
      <c r="C568" s="229" t="str">
        <f>[1]orçamento!D105</f>
        <v>Fechadura de embutir completa, para portas internas</v>
      </c>
      <c r="D568" s="234" t="str">
        <f>'[1]Planilha Orçamentaria'!D85</f>
        <v>UN</v>
      </c>
      <c r="E568" s="207"/>
      <c r="F568" s="205"/>
      <c r="G568" s="231"/>
      <c r="H568" s="207"/>
      <c r="I568" s="207"/>
      <c r="J568" s="313"/>
      <c r="K568" s="225">
        <v>0.23400000000000001</v>
      </c>
      <c r="L568" s="232">
        <f t="shared" si="17"/>
        <v>1.4842</v>
      </c>
    </row>
    <row r="569" spans="1:14" s="219" customFormat="1" x14ac:dyDescent="0.2">
      <c r="A569" s="210"/>
      <c r="B569" s="196"/>
      <c r="C569" s="233" t="s">
        <v>594</v>
      </c>
      <c r="D569" s="234" t="s">
        <v>548</v>
      </c>
      <c r="E569" s="207">
        <f>34.09*N11</f>
        <v>34.090000000000003</v>
      </c>
      <c r="F569" s="205">
        <v>58.56</v>
      </c>
      <c r="G569" s="231">
        <v>1</v>
      </c>
      <c r="H569" s="207"/>
      <c r="I569" s="207">
        <f>E569*G569</f>
        <v>34.090000000000003</v>
      </c>
      <c r="J569" s="216"/>
      <c r="K569" s="225">
        <v>0.23400000000000001</v>
      </c>
      <c r="L569" s="232">
        <f t="shared" si="17"/>
        <v>1.4842</v>
      </c>
    </row>
    <row r="570" spans="1:14" s="219" customFormat="1" x14ac:dyDescent="0.2">
      <c r="A570" s="210"/>
      <c r="B570" s="196"/>
      <c r="C570" s="233" t="s">
        <v>586</v>
      </c>
      <c r="D570" s="234" t="s">
        <v>535</v>
      </c>
      <c r="E570" s="207">
        <f>5.21*N11</f>
        <v>5.21</v>
      </c>
      <c r="F570" s="205"/>
      <c r="G570" s="231">
        <v>1</v>
      </c>
      <c r="H570" s="207">
        <f>E570*G570</f>
        <v>5.21</v>
      </c>
      <c r="I570" s="276"/>
      <c r="J570" s="216"/>
      <c r="K570" s="225">
        <v>0.23400000000000001</v>
      </c>
      <c r="L570" s="232">
        <f t="shared" si="17"/>
        <v>1.4842</v>
      </c>
    </row>
    <row r="571" spans="1:14" s="219" customFormat="1" x14ac:dyDescent="0.2">
      <c r="A571" s="210"/>
      <c r="B571" s="196"/>
      <c r="C571" s="233" t="s">
        <v>585</v>
      </c>
      <c r="D571" s="234" t="s">
        <v>535</v>
      </c>
      <c r="E571" s="207">
        <f>3.77*N11</f>
        <v>3.77</v>
      </c>
      <c r="F571" s="205"/>
      <c r="G571" s="231">
        <v>1</v>
      </c>
      <c r="H571" s="207">
        <f>E571*G571</f>
        <v>3.77</v>
      </c>
      <c r="I571" s="276"/>
      <c r="J571" s="216"/>
      <c r="K571" s="225">
        <v>0.23400000000000001</v>
      </c>
      <c r="L571" s="232">
        <f t="shared" si="17"/>
        <v>1.4842</v>
      </c>
    </row>
    <row r="572" spans="1:14" s="219" customFormat="1" x14ac:dyDescent="0.2">
      <c r="A572" s="210"/>
      <c r="B572" s="196"/>
      <c r="C572" s="233"/>
      <c r="D572" s="234"/>
      <c r="E572" s="207"/>
      <c r="F572" s="205"/>
      <c r="G572" s="231"/>
      <c r="H572" s="207"/>
      <c r="I572" s="207"/>
      <c r="J572" s="216"/>
      <c r="K572" s="225">
        <v>0.23400000000000001</v>
      </c>
      <c r="L572" s="232">
        <f t="shared" si="17"/>
        <v>1.4842</v>
      </c>
    </row>
    <row r="573" spans="1:14" s="219" customFormat="1" x14ac:dyDescent="0.2">
      <c r="A573" s="210"/>
      <c r="B573" s="196"/>
      <c r="C573" s="233"/>
      <c r="D573" s="234"/>
      <c r="E573" s="495" t="str">
        <f>E563</f>
        <v>Custo Direto</v>
      </c>
      <c r="F573" s="495"/>
      <c r="G573" s="495"/>
      <c r="H573" s="244">
        <f>SUM(H569:H572)</f>
        <v>8.98</v>
      </c>
      <c r="I573" s="244">
        <f>SUM(I569:I572)</f>
        <v>34.090000000000003</v>
      </c>
      <c r="J573" s="216"/>
      <c r="K573" s="225">
        <v>0.23400000000000001</v>
      </c>
      <c r="L573" s="232">
        <f t="shared" si="17"/>
        <v>1.4842</v>
      </c>
    </row>
    <row r="574" spans="1:14" s="219" customFormat="1" x14ac:dyDescent="0.2">
      <c r="A574" s="210"/>
      <c r="B574" s="196"/>
      <c r="C574" s="233"/>
      <c r="D574" s="234"/>
      <c r="E574" s="495" t="str">
        <f>E564</f>
        <v>LS(%): 148,42</v>
      </c>
      <c r="F574" s="495"/>
      <c r="G574" s="495"/>
      <c r="H574" s="207">
        <f>H573*L574</f>
        <v>13.328116</v>
      </c>
      <c r="I574" s="213"/>
      <c r="J574" s="216"/>
      <c r="K574" s="225">
        <v>0.23400000000000001</v>
      </c>
      <c r="L574" s="232">
        <f t="shared" si="17"/>
        <v>1.4842</v>
      </c>
    </row>
    <row r="575" spans="1:14" s="219" customFormat="1" x14ac:dyDescent="0.2">
      <c r="A575" s="210"/>
      <c r="B575" s="196"/>
      <c r="C575" s="233"/>
      <c r="D575" s="234"/>
      <c r="E575" s="495" t="str">
        <f>E565</f>
        <v>BDI (%): 23,40</v>
      </c>
      <c r="F575" s="495"/>
      <c r="G575" s="495"/>
      <c r="H575" s="496">
        <f>(H573+I573+H574)*K575</f>
        <v>13.197159144000002</v>
      </c>
      <c r="I575" s="496"/>
      <c r="J575" s="216"/>
      <c r="K575" s="225">
        <v>0.23400000000000001</v>
      </c>
      <c r="L575" s="232">
        <f t="shared" si="17"/>
        <v>1.4842</v>
      </c>
    </row>
    <row r="576" spans="1:14" s="219" customFormat="1" x14ac:dyDescent="0.2">
      <c r="A576" s="210"/>
      <c r="B576" s="196"/>
      <c r="C576" s="233"/>
      <c r="D576" s="234"/>
      <c r="E576" s="495" t="str">
        <f>E566</f>
        <v>Valor Total c/ Taxas</v>
      </c>
      <c r="F576" s="495"/>
      <c r="G576" s="495"/>
      <c r="H576" s="207"/>
      <c r="I576" s="244">
        <f>(H573+I573+H574+H575)</f>
        <v>69.595275144000013</v>
      </c>
      <c r="J576" s="216"/>
      <c r="K576" s="225">
        <v>0.23400000000000001</v>
      </c>
      <c r="L576" s="232">
        <f t="shared" si="17"/>
        <v>1.4842</v>
      </c>
      <c r="N576" s="245">
        <v>69.5976</v>
      </c>
    </row>
    <row r="577" spans="1:14" s="219" customFormat="1" hidden="1" x14ac:dyDescent="0.2">
      <c r="A577" s="210"/>
      <c r="B577" s="196"/>
      <c r="C577" s="233"/>
      <c r="D577" s="234"/>
      <c r="E577" s="204"/>
      <c r="F577" s="205"/>
      <c r="G577" s="271"/>
      <c r="H577" s="207"/>
      <c r="I577" s="207"/>
      <c r="J577" s="216"/>
      <c r="K577" s="225">
        <v>0.23400000000000001</v>
      </c>
      <c r="L577" s="232">
        <f t="shared" si="17"/>
        <v>1.4842</v>
      </c>
    </row>
    <row r="578" spans="1:14" s="219" customFormat="1" x14ac:dyDescent="0.2">
      <c r="A578" s="210"/>
      <c r="B578" s="196"/>
      <c r="C578" s="233"/>
      <c r="D578" s="234"/>
      <c r="E578" s="204"/>
      <c r="F578" s="205"/>
      <c r="G578" s="271"/>
      <c r="H578" s="207"/>
      <c r="I578" s="207"/>
      <c r="J578" s="216"/>
      <c r="K578" s="225">
        <v>0.23400000000000001</v>
      </c>
      <c r="L578" s="232">
        <f t="shared" si="17"/>
        <v>1.4842</v>
      </c>
    </row>
    <row r="579" spans="1:14" s="314" customFormat="1" x14ac:dyDescent="0.2">
      <c r="A579" s="227"/>
      <c r="B579" s="248" t="str">
        <f>'[1]Planilha Orçamentaria'!A86</f>
        <v>11.1.3</v>
      </c>
      <c r="C579" s="229" t="str">
        <f>'[1]Planilha Orçamentaria'!C86</f>
        <v>Ferragens p/ porta de banheiro</v>
      </c>
      <c r="D579" s="234" t="str">
        <f>'[1]Planilha Orçamentaria'!D86</f>
        <v>CJ</v>
      </c>
      <c r="E579" s="207"/>
      <c r="F579" s="205"/>
      <c r="G579" s="231"/>
      <c r="H579" s="207"/>
      <c r="I579" s="207"/>
      <c r="J579" s="313"/>
      <c r="K579" s="225">
        <v>0.23400000000000001</v>
      </c>
      <c r="L579" s="232">
        <f t="shared" si="17"/>
        <v>1.4842</v>
      </c>
    </row>
    <row r="580" spans="1:14" s="219" customFormat="1" x14ac:dyDescent="0.2">
      <c r="A580" s="210"/>
      <c r="B580" s="196"/>
      <c r="C580" s="233" t="str">
        <f>C579</f>
        <v>Ferragens p/ porta de banheiro</v>
      </c>
      <c r="D580" s="234" t="str">
        <f>D579</f>
        <v>CJ</v>
      </c>
      <c r="E580" s="207">
        <f>66.21*N11</f>
        <v>66.209999999999994</v>
      </c>
      <c r="F580" s="205">
        <v>230</v>
      </c>
      <c r="G580" s="231">
        <v>1</v>
      </c>
      <c r="H580" s="207"/>
      <c r="I580" s="207">
        <f>E580*G580</f>
        <v>66.209999999999994</v>
      </c>
      <c r="J580" s="216"/>
      <c r="K580" s="225">
        <v>0.23400000000000001</v>
      </c>
      <c r="L580" s="232">
        <f t="shared" si="17"/>
        <v>1.4842</v>
      </c>
    </row>
    <row r="581" spans="1:14" s="219" customFormat="1" x14ac:dyDescent="0.2">
      <c r="A581" s="210"/>
      <c r="B581" s="196"/>
      <c r="C581" s="233" t="s">
        <v>586</v>
      </c>
      <c r="D581" s="234" t="s">
        <v>535</v>
      </c>
      <c r="E581" s="207">
        <f>5.21*N11</f>
        <v>5.21</v>
      </c>
      <c r="F581" s="205"/>
      <c r="G581" s="231">
        <v>1.3</v>
      </c>
      <c r="H581" s="207">
        <f>E581*G581</f>
        <v>6.7730000000000006</v>
      </c>
      <c r="I581" s="276"/>
      <c r="J581" s="216"/>
      <c r="K581" s="225">
        <v>0.23400000000000001</v>
      </c>
      <c r="L581" s="232">
        <f t="shared" si="17"/>
        <v>1.4842</v>
      </c>
    </row>
    <row r="582" spans="1:14" s="219" customFormat="1" x14ac:dyDescent="0.2">
      <c r="A582" s="210"/>
      <c r="B582" s="196"/>
      <c r="C582" s="233" t="s">
        <v>585</v>
      </c>
      <c r="D582" s="234" t="s">
        <v>535</v>
      </c>
      <c r="E582" s="207">
        <f>3.77*N11</f>
        <v>3.77</v>
      </c>
      <c r="F582" s="205"/>
      <c r="G582" s="231">
        <v>2.2000000000000002</v>
      </c>
      <c r="H582" s="207">
        <f>E582*G582</f>
        <v>8.2940000000000005</v>
      </c>
      <c r="I582" s="276"/>
      <c r="J582" s="216"/>
      <c r="K582" s="225">
        <v>0.23400000000000001</v>
      </c>
      <c r="L582" s="232">
        <f t="shared" si="17"/>
        <v>1.4842</v>
      </c>
    </row>
    <row r="583" spans="1:14" s="219" customFormat="1" x14ac:dyDescent="0.2">
      <c r="A583" s="210"/>
      <c r="B583" s="196"/>
      <c r="C583" s="233"/>
      <c r="D583" s="234"/>
      <c r="E583" s="207"/>
      <c r="F583" s="205"/>
      <c r="G583" s="231"/>
      <c r="H583" s="207"/>
      <c r="I583" s="207"/>
      <c r="J583" s="216"/>
      <c r="K583" s="225">
        <v>0.23400000000000001</v>
      </c>
      <c r="L583" s="232">
        <f t="shared" si="17"/>
        <v>1.4842</v>
      </c>
    </row>
    <row r="584" spans="1:14" s="219" customFormat="1" x14ac:dyDescent="0.2">
      <c r="A584" s="210"/>
      <c r="B584" s="196"/>
      <c r="C584" s="233"/>
      <c r="D584" s="234"/>
      <c r="E584" s="495" t="str">
        <f>E573</f>
        <v>Custo Direto</v>
      </c>
      <c r="F584" s="495"/>
      <c r="G584" s="495"/>
      <c r="H584" s="244">
        <f>SUM(H580:H583)</f>
        <v>15.067</v>
      </c>
      <c r="I584" s="244">
        <f>SUM(I580:I583)</f>
        <v>66.209999999999994</v>
      </c>
      <c r="J584" s="216"/>
      <c r="K584" s="225">
        <v>0.23400000000000001</v>
      </c>
      <c r="L584" s="232">
        <f t="shared" si="17"/>
        <v>1.4842</v>
      </c>
    </row>
    <row r="585" spans="1:14" s="219" customFormat="1" x14ac:dyDescent="0.2">
      <c r="A585" s="210"/>
      <c r="B585" s="196"/>
      <c r="C585" s="233"/>
      <c r="D585" s="234"/>
      <c r="E585" s="495" t="str">
        <f>E574</f>
        <v>LS(%): 148,42</v>
      </c>
      <c r="F585" s="495"/>
      <c r="G585" s="495"/>
      <c r="H585" s="207">
        <f>H584*L585</f>
        <v>22.362441399999998</v>
      </c>
      <c r="I585" s="213"/>
      <c r="J585" s="216"/>
      <c r="K585" s="225">
        <v>0.23400000000000001</v>
      </c>
      <c r="L585" s="232">
        <f t="shared" si="17"/>
        <v>1.4842</v>
      </c>
    </row>
    <row r="586" spans="1:14" s="219" customFormat="1" x14ac:dyDescent="0.2">
      <c r="A586" s="210"/>
      <c r="B586" s="196"/>
      <c r="C586" s="233"/>
      <c r="D586" s="234"/>
      <c r="E586" s="495" t="str">
        <f>E575</f>
        <v>BDI (%): 23,40</v>
      </c>
      <c r="F586" s="495"/>
      <c r="G586" s="495"/>
      <c r="H586" s="496">
        <f>(H584+I584+H585)*K586</f>
        <v>24.251629287599997</v>
      </c>
      <c r="I586" s="496"/>
      <c r="J586" s="216"/>
      <c r="K586" s="225">
        <v>0.23400000000000001</v>
      </c>
      <c r="L586" s="232">
        <f t="shared" si="17"/>
        <v>1.4842</v>
      </c>
    </row>
    <row r="587" spans="1:14" s="219" customFormat="1" x14ac:dyDescent="0.2">
      <c r="A587" s="210"/>
      <c r="B587" s="196"/>
      <c r="C587" s="233"/>
      <c r="D587" s="234"/>
      <c r="E587" s="495" t="str">
        <f>E576</f>
        <v>Valor Total c/ Taxas</v>
      </c>
      <c r="F587" s="495"/>
      <c r="G587" s="495"/>
      <c r="H587" s="207"/>
      <c r="I587" s="315">
        <f>H586+I584+H584+H585</f>
        <v>127.89107068759998</v>
      </c>
      <c r="J587" s="216"/>
      <c r="K587" s="225">
        <v>0.23400000000000001</v>
      </c>
      <c r="L587" s="232">
        <f t="shared" si="17"/>
        <v>1.4842</v>
      </c>
      <c r="N587" s="245">
        <v>127.89176</v>
      </c>
    </row>
    <row r="588" spans="1:14" s="219" customFormat="1" x14ac:dyDescent="0.2">
      <c r="A588" s="210"/>
      <c r="B588" s="196"/>
      <c r="C588" s="233"/>
      <c r="D588" s="234"/>
      <c r="E588" s="207"/>
      <c r="F588" s="205"/>
      <c r="G588" s="231"/>
      <c r="H588" s="207"/>
      <c r="I588" s="244"/>
      <c r="J588" s="216"/>
      <c r="K588" s="225">
        <v>0.23400000000000001</v>
      </c>
      <c r="L588" s="232">
        <f t="shared" si="17"/>
        <v>1.4842</v>
      </c>
    </row>
    <row r="589" spans="1:14" s="219" customFormat="1" x14ac:dyDescent="0.2">
      <c r="A589" s="210"/>
      <c r="B589" s="196"/>
      <c r="C589" s="233"/>
      <c r="D589" s="234"/>
      <c r="E589" s="207"/>
      <c r="F589" s="205"/>
      <c r="G589" s="231"/>
      <c r="H589" s="207"/>
      <c r="I589" s="244"/>
      <c r="J589" s="216"/>
      <c r="K589" s="225">
        <v>0.23400000000000001</v>
      </c>
      <c r="L589" s="232">
        <f t="shared" ref="L589:L652" si="18">L588</f>
        <v>1.4842</v>
      </c>
    </row>
    <row r="590" spans="1:14" s="314" customFormat="1" x14ac:dyDescent="0.2">
      <c r="A590" s="227"/>
      <c r="B590" s="248" t="str">
        <f>'[1]Planilha Orçamentaria'!A87</f>
        <v>11.1.4</v>
      </c>
      <c r="C590" s="229" t="str">
        <f>'[1]Planilha Orçamentaria'!C87</f>
        <v>Ferragens p/ porta interna 1 fl.</v>
      </c>
      <c r="D590" s="234" t="str">
        <f>'[1]Planilha Orçamentaria'!D87</f>
        <v>CJ</v>
      </c>
      <c r="E590" s="207"/>
      <c r="F590" s="205"/>
      <c r="G590" s="231"/>
      <c r="H590" s="207"/>
      <c r="I590" s="207"/>
      <c r="J590" s="313"/>
      <c r="K590" s="225">
        <v>0.23400000000000001</v>
      </c>
      <c r="L590" s="232">
        <f t="shared" si="18"/>
        <v>1.4842</v>
      </c>
    </row>
    <row r="591" spans="1:14" s="219" customFormat="1" x14ac:dyDescent="0.2">
      <c r="A591" s="210"/>
      <c r="B591" s="196"/>
      <c r="C591" s="233" t="str">
        <f>C590</f>
        <v>Ferragens p/ porta interna 1 fl.</v>
      </c>
      <c r="D591" s="234" t="str">
        <f>D590</f>
        <v>CJ</v>
      </c>
      <c r="E591" s="207">
        <f>67.51*N11</f>
        <v>67.510000000000005</v>
      </c>
      <c r="F591" s="205">
        <v>270</v>
      </c>
      <c r="G591" s="231">
        <v>1</v>
      </c>
      <c r="H591" s="207"/>
      <c r="I591" s="207">
        <f>E591*G591</f>
        <v>67.510000000000005</v>
      </c>
      <c r="J591" s="216"/>
      <c r="K591" s="225">
        <v>0.23400000000000001</v>
      </c>
      <c r="L591" s="232">
        <f t="shared" si="18"/>
        <v>1.4842</v>
      </c>
    </row>
    <row r="592" spans="1:14" s="219" customFormat="1" x14ac:dyDescent="0.2">
      <c r="A592" s="210"/>
      <c r="B592" s="196"/>
      <c r="C592" s="233" t="s">
        <v>586</v>
      </c>
      <c r="D592" s="234" t="s">
        <v>535</v>
      </c>
      <c r="E592" s="207">
        <f>5.21*N11</f>
        <v>5.21</v>
      </c>
      <c r="F592" s="205"/>
      <c r="G592" s="215">
        <v>1.3</v>
      </c>
      <c r="H592" s="207">
        <f>E592*G592</f>
        <v>6.7730000000000006</v>
      </c>
      <c r="I592" s="276"/>
      <c r="J592" s="216"/>
      <c r="K592" s="225">
        <v>0.23400000000000001</v>
      </c>
      <c r="L592" s="232">
        <f t="shared" si="18"/>
        <v>1.4842</v>
      </c>
    </row>
    <row r="593" spans="1:14" s="219" customFormat="1" x14ac:dyDescent="0.2">
      <c r="A593" s="210"/>
      <c r="B593" s="196"/>
      <c r="C593" s="233" t="s">
        <v>585</v>
      </c>
      <c r="D593" s="234" t="s">
        <v>535</v>
      </c>
      <c r="E593" s="207">
        <f>3.77*N11</f>
        <v>3.77</v>
      </c>
      <c r="F593" s="205"/>
      <c r="G593" s="215">
        <v>2.2000000000000002</v>
      </c>
      <c r="H593" s="207">
        <f>E593*G593</f>
        <v>8.2940000000000005</v>
      </c>
      <c r="I593" s="276"/>
      <c r="J593" s="216"/>
      <c r="K593" s="225">
        <v>0.23400000000000001</v>
      </c>
      <c r="L593" s="232">
        <f t="shared" si="18"/>
        <v>1.4842</v>
      </c>
    </row>
    <row r="594" spans="1:14" s="219" customFormat="1" x14ac:dyDescent="0.2">
      <c r="A594" s="210"/>
      <c r="B594" s="196"/>
      <c r="C594" s="233"/>
      <c r="D594" s="234"/>
      <c r="E594" s="207"/>
      <c r="F594" s="205"/>
      <c r="G594" s="231"/>
      <c r="H594" s="207"/>
      <c r="I594" s="207"/>
      <c r="J594" s="216"/>
      <c r="K594" s="225">
        <v>0.23400000000000001</v>
      </c>
      <c r="L594" s="232">
        <f t="shared" si="18"/>
        <v>1.4842</v>
      </c>
    </row>
    <row r="595" spans="1:14" s="219" customFormat="1" x14ac:dyDescent="0.2">
      <c r="A595" s="210"/>
      <c r="B595" s="196"/>
      <c r="C595" s="233"/>
      <c r="D595" s="234"/>
      <c r="E595" s="495" t="str">
        <f>E584</f>
        <v>Custo Direto</v>
      </c>
      <c r="F595" s="495"/>
      <c r="G595" s="495"/>
      <c r="H595" s="244">
        <f>SUM(H591:H594)</f>
        <v>15.067</v>
      </c>
      <c r="I595" s="244">
        <f>SUM(I591:I594)</f>
        <v>67.510000000000005</v>
      </c>
      <c r="J595" s="216"/>
      <c r="K595" s="225">
        <v>0.23400000000000001</v>
      </c>
      <c r="L595" s="232">
        <f t="shared" si="18"/>
        <v>1.4842</v>
      </c>
    </row>
    <row r="596" spans="1:14" s="219" customFormat="1" x14ac:dyDescent="0.2">
      <c r="A596" s="210"/>
      <c r="B596" s="196"/>
      <c r="C596" s="233"/>
      <c r="D596" s="234"/>
      <c r="E596" s="495" t="str">
        <f>E585</f>
        <v>LS(%): 148,42</v>
      </c>
      <c r="F596" s="495"/>
      <c r="G596" s="495"/>
      <c r="H596" s="207">
        <f>H595*L596</f>
        <v>22.362441399999998</v>
      </c>
      <c r="I596" s="213"/>
      <c r="J596" s="216"/>
      <c r="K596" s="225">
        <v>0.23400000000000001</v>
      </c>
      <c r="L596" s="232">
        <f t="shared" si="18"/>
        <v>1.4842</v>
      </c>
    </row>
    <row r="597" spans="1:14" s="219" customFormat="1" x14ac:dyDescent="0.2">
      <c r="A597" s="210"/>
      <c r="B597" s="196"/>
      <c r="C597" s="233"/>
      <c r="D597" s="234"/>
      <c r="E597" s="495" t="str">
        <f>E586</f>
        <v>BDI (%): 23,40</v>
      </c>
      <c r="F597" s="495"/>
      <c r="G597" s="495"/>
      <c r="H597" s="496">
        <f>(H595+I595+H596)*K597</f>
        <v>24.555829287599998</v>
      </c>
      <c r="I597" s="496"/>
      <c r="J597" s="216"/>
      <c r="K597" s="225">
        <v>0.23400000000000001</v>
      </c>
      <c r="L597" s="232">
        <f t="shared" si="18"/>
        <v>1.4842</v>
      </c>
    </row>
    <row r="598" spans="1:14" s="219" customFormat="1" x14ac:dyDescent="0.2">
      <c r="A598" s="210"/>
      <c r="B598" s="196"/>
      <c r="C598" s="233"/>
      <c r="D598" s="234"/>
      <c r="E598" s="495" t="str">
        <f>E587</f>
        <v>Valor Total c/ Taxas</v>
      </c>
      <c r="F598" s="495"/>
      <c r="G598" s="495"/>
      <c r="H598" s="207"/>
      <c r="I598" s="244">
        <f>(H595+I595+H596+H597)</f>
        <v>129.4952706876</v>
      </c>
      <c r="J598" s="216"/>
      <c r="K598" s="225">
        <v>0.23400000000000001</v>
      </c>
      <c r="L598" s="232">
        <f t="shared" si="18"/>
        <v>1.4842</v>
      </c>
      <c r="N598" s="245">
        <v>129.4952706876</v>
      </c>
    </row>
    <row r="599" spans="1:14" s="219" customFormat="1" x14ac:dyDescent="0.2">
      <c r="A599" s="210"/>
      <c r="B599" s="196"/>
      <c r="C599" s="233"/>
      <c r="D599" s="234"/>
      <c r="E599" s="207"/>
      <c r="F599" s="205"/>
      <c r="G599" s="231"/>
      <c r="H599" s="207"/>
      <c r="I599" s="244"/>
      <c r="J599" s="216"/>
      <c r="K599" s="225">
        <v>0.23400000000000001</v>
      </c>
      <c r="L599" s="232">
        <f t="shared" si="18"/>
        <v>1.4842</v>
      </c>
    </row>
    <row r="600" spans="1:14" s="219" customFormat="1" x14ac:dyDescent="0.2">
      <c r="A600" s="210"/>
      <c r="B600" s="196"/>
      <c r="C600" s="233"/>
      <c r="D600" s="234"/>
      <c r="E600" s="207"/>
      <c r="F600" s="205"/>
      <c r="G600" s="231"/>
      <c r="H600" s="207"/>
      <c r="I600" s="207"/>
      <c r="J600" s="216"/>
      <c r="K600" s="225">
        <v>0.23400000000000001</v>
      </c>
      <c r="L600" s="232">
        <f t="shared" si="18"/>
        <v>1.4842</v>
      </c>
    </row>
    <row r="601" spans="1:14" s="219" customFormat="1" x14ac:dyDescent="0.2">
      <c r="A601" s="227"/>
      <c r="B601" s="228" t="str">
        <f>'[1]Planilha Orçamentaria'!A90</f>
        <v>12.1</v>
      </c>
      <c r="C601" s="229" t="str">
        <f>'[1]Planilha Orçamentaria'!C90</f>
        <v>Cerâmica 20x20cm</v>
      </c>
      <c r="D601" s="311" t="str">
        <f>'[1]Planilha Orçamentaria'!D90</f>
        <v>M2</v>
      </c>
      <c r="E601" s="207"/>
      <c r="F601" s="205"/>
      <c r="G601" s="231"/>
      <c r="H601" s="207"/>
      <c r="I601" s="207"/>
      <c r="J601" s="216"/>
      <c r="K601" s="225">
        <v>0.23400000000000001</v>
      </c>
      <c r="L601" s="232">
        <f t="shared" si="18"/>
        <v>1.4842</v>
      </c>
    </row>
    <row r="602" spans="1:14" s="219" customFormat="1" x14ac:dyDescent="0.2">
      <c r="A602" s="210"/>
      <c r="B602" s="196"/>
      <c r="C602" s="233" t="str">
        <f>C601</f>
        <v>Cerâmica 20x20cm</v>
      </c>
      <c r="D602" s="234" t="s">
        <v>508</v>
      </c>
      <c r="E602" s="207">
        <f>35*N11</f>
        <v>35</v>
      </c>
      <c r="F602" s="205">
        <v>14</v>
      </c>
      <c r="G602" s="231">
        <v>1.0900000000000001</v>
      </c>
      <c r="H602" s="207"/>
      <c r="I602" s="207">
        <f>E602*G602</f>
        <v>38.150000000000006</v>
      </c>
      <c r="J602" s="216"/>
      <c r="K602" s="225">
        <v>0.23400000000000001</v>
      </c>
      <c r="L602" s="232">
        <f t="shared" si="18"/>
        <v>1.4842</v>
      </c>
    </row>
    <row r="603" spans="1:14" s="219" customFormat="1" x14ac:dyDescent="0.2">
      <c r="A603" s="210"/>
      <c r="B603" s="196"/>
      <c r="C603" s="233" t="s">
        <v>595</v>
      </c>
      <c r="D603" s="234" t="s">
        <v>560</v>
      </c>
      <c r="E603" s="207">
        <f>1.2*N11</f>
        <v>1.2</v>
      </c>
      <c r="F603" s="205">
        <v>0.62</v>
      </c>
      <c r="G603" s="231">
        <v>6.14</v>
      </c>
      <c r="H603" s="207"/>
      <c r="I603" s="207">
        <f>E603*G603</f>
        <v>7.3679999999999994</v>
      </c>
      <c r="J603" s="216"/>
      <c r="K603" s="225">
        <v>0.23400000000000001</v>
      </c>
      <c r="L603" s="232">
        <f t="shared" si="18"/>
        <v>1.4842</v>
      </c>
    </row>
    <row r="604" spans="1:14" s="219" customFormat="1" x14ac:dyDescent="0.2">
      <c r="A604" s="210"/>
      <c r="B604" s="196"/>
      <c r="C604" s="233" t="s">
        <v>596</v>
      </c>
      <c r="D604" s="234" t="s">
        <v>560</v>
      </c>
      <c r="E604" s="207">
        <f>4*N11</f>
        <v>4</v>
      </c>
      <c r="F604" s="205">
        <v>3.96</v>
      </c>
      <c r="G604" s="231">
        <v>0.22</v>
      </c>
      <c r="H604" s="207"/>
      <c r="I604" s="207">
        <f>E604*G604</f>
        <v>0.88</v>
      </c>
      <c r="J604" s="216"/>
      <c r="K604" s="225">
        <v>0.23400000000000001</v>
      </c>
      <c r="L604" s="232">
        <f t="shared" si="18"/>
        <v>1.4842</v>
      </c>
    </row>
    <row r="605" spans="1:14" s="219" customFormat="1" x14ac:dyDescent="0.2">
      <c r="A605" s="210"/>
      <c r="B605" s="196"/>
      <c r="C605" s="233" t="s">
        <v>563</v>
      </c>
      <c r="D605" s="234" t="s">
        <v>535</v>
      </c>
      <c r="E605" s="207">
        <f>5.21*N11</f>
        <v>5.21</v>
      </c>
      <c r="F605" s="205"/>
      <c r="G605" s="231">
        <v>0.2893</v>
      </c>
      <c r="H605" s="207">
        <f>E605*G605</f>
        <v>1.507253</v>
      </c>
      <c r="I605" s="276"/>
      <c r="J605" s="216"/>
      <c r="K605" s="225">
        <v>0.23400000000000001</v>
      </c>
      <c r="L605" s="232">
        <f t="shared" si="18"/>
        <v>1.4842</v>
      </c>
    </row>
    <row r="606" spans="1:14" s="219" customFormat="1" x14ac:dyDescent="0.2">
      <c r="A606" s="210"/>
      <c r="B606" s="196"/>
      <c r="C606" s="233" t="s">
        <v>539</v>
      </c>
      <c r="D606" s="234" t="s">
        <v>535</v>
      </c>
      <c r="E606" s="207">
        <f>3.77*N11</f>
        <v>3.77</v>
      </c>
      <c r="F606" s="205"/>
      <c r="G606" s="231">
        <v>0.2</v>
      </c>
      <c r="H606" s="207">
        <f>E606*G606</f>
        <v>0.754</v>
      </c>
      <c r="I606" s="276"/>
      <c r="J606" s="216"/>
      <c r="K606" s="225">
        <v>0.23400000000000001</v>
      </c>
      <c r="L606" s="232">
        <f t="shared" si="18"/>
        <v>1.4842</v>
      </c>
    </row>
    <row r="607" spans="1:14" s="219" customFormat="1" x14ac:dyDescent="0.2">
      <c r="A607" s="210"/>
      <c r="B607" s="196"/>
      <c r="C607" s="233"/>
      <c r="D607" s="234"/>
      <c r="E607" s="207"/>
      <c r="F607" s="205"/>
      <c r="G607" s="231"/>
      <c r="H607" s="207"/>
      <c r="I607" s="207"/>
      <c r="J607" s="216"/>
      <c r="K607" s="225">
        <v>0.23400000000000001</v>
      </c>
      <c r="L607" s="232">
        <f t="shared" si="18"/>
        <v>1.4842</v>
      </c>
    </row>
    <row r="608" spans="1:14" s="219" customFormat="1" x14ac:dyDescent="0.2">
      <c r="A608" s="210"/>
      <c r="B608" s="196"/>
      <c r="C608" s="233"/>
      <c r="D608" s="234"/>
      <c r="E608" s="495" t="str">
        <f>E595</f>
        <v>Custo Direto</v>
      </c>
      <c r="F608" s="495"/>
      <c r="G608" s="495"/>
      <c r="H608" s="244">
        <f>SUM(H602:H606)</f>
        <v>2.261253</v>
      </c>
      <c r="I608" s="244">
        <f>SUM(I602:I606)</f>
        <v>46.39800000000001</v>
      </c>
      <c r="J608" s="216"/>
      <c r="K608" s="225">
        <v>0.23400000000000001</v>
      </c>
      <c r="L608" s="232">
        <f t="shared" si="18"/>
        <v>1.4842</v>
      </c>
    </row>
    <row r="609" spans="1:14" s="219" customFormat="1" x14ac:dyDescent="0.2">
      <c r="A609" s="210"/>
      <c r="B609" s="196"/>
      <c r="C609" s="233"/>
      <c r="D609" s="234"/>
      <c r="E609" s="495" t="str">
        <f>E596</f>
        <v>LS(%): 148,42</v>
      </c>
      <c r="F609" s="495"/>
      <c r="G609" s="495"/>
      <c r="H609" s="207">
        <f>SUM(H605:H607)*L609</f>
        <v>3.3561517026000001</v>
      </c>
      <c r="I609" s="213"/>
      <c r="J609" s="216"/>
      <c r="K609" s="225">
        <v>0.23400000000000001</v>
      </c>
      <c r="L609" s="232">
        <f t="shared" si="18"/>
        <v>1.4842</v>
      </c>
    </row>
    <row r="610" spans="1:14" s="219" customFormat="1" x14ac:dyDescent="0.2">
      <c r="A610" s="210"/>
      <c r="B610" s="196"/>
      <c r="C610" s="233"/>
      <c r="D610" s="234"/>
      <c r="E610" s="495" t="str">
        <f>E597</f>
        <v>BDI (%): 23,40</v>
      </c>
      <c r="F610" s="495"/>
      <c r="G610" s="495"/>
      <c r="H610" s="496">
        <f>(H608+I608+H609)*K610</f>
        <v>12.171604700408404</v>
      </c>
      <c r="I610" s="496"/>
      <c r="J610" s="216"/>
      <c r="K610" s="225">
        <v>0.23400000000000001</v>
      </c>
      <c r="L610" s="232">
        <f t="shared" si="18"/>
        <v>1.4842</v>
      </c>
    </row>
    <row r="611" spans="1:14" s="219" customFormat="1" x14ac:dyDescent="0.2">
      <c r="A611" s="210"/>
      <c r="B611" s="196"/>
      <c r="C611" s="233"/>
      <c r="D611" s="234"/>
      <c r="E611" s="495" t="str">
        <f>E598</f>
        <v>Valor Total c/ Taxas</v>
      </c>
      <c r="F611" s="495"/>
      <c r="G611" s="495"/>
      <c r="H611" s="207"/>
      <c r="I611" s="244">
        <f>(H608+I608+H609+H610)</f>
        <v>64.187009403008418</v>
      </c>
      <c r="J611" s="216"/>
      <c r="K611" s="225">
        <v>0.23400000000000001</v>
      </c>
      <c r="L611" s="232">
        <f t="shared" si="18"/>
        <v>1.4842</v>
      </c>
      <c r="N611" s="245">
        <v>64.187009403008418</v>
      </c>
    </row>
    <row r="612" spans="1:14" s="219" customFormat="1" x14ac:dyDescent="0.2">
      <c r="A612" s="210"/>
      <c r="B612" s="196"/>
      <c r="C612" s="233"/>
      <c r="D612" s="234"/>
      <c r="E612" s="207"/>
      <c r="F612" s="205"/>
      <c r="G612" s="231"/>
      <c r="H612" s="207"/>
      <c r="I612" s="207"/>
      <c r="J612" s="216"/>
      <c r="K612" s="225">
        <v>0.23400000000000001</v>
      </c>
      <c r="L612" s="232">
        <f t="shared" si="18"/>
        <v>1.4842</v>
      </c>
    </row>
    <row r="613" spans="1:14" s="219" customFormat="1" x14ac:dyDescent="0.2">
      <c r="A613" s="316"/>
      <c r="B613" s="248" t="str">
        <f>'[1]Planilha Orçamentaria'!A91</f>
        <v>12.2</v>
      </c>
      <c r="C613" s="229" t="str">
        <f>'[1]Planilha Orçamentaria'!C91</f>
        <v>Chapisco de cimento e areia no traço 1:3</v>
      </c>
      <c r="D613" s="230" t="str">
        <f>'[1]Planilha Orçamentaria'!D91</f>
        <v>M2</v>
      </c>
      <c r="E613" s="207"/>
      <c r="F613" s="205"/>
      <c r="G613" s="231"/>
      <c r="H613" s="207"/>
      <c r="I613" s="207"/>
      <c r="J613" s="216"/>
      <c r="K613" s="225">
        <v>0.23400000000000001</v>
      </c>
      <c r="L613" s="232">
        <f t="shared" si="18"/>
        <v>1.4842</v>
      </c>
    </row>
    <row r="614" spans="1:14" s="219" customFormat="1" x14ac:dyDescent="0.2">
      <c r="A614" s="210"/>
      <c r="B614" s="196"/>
      <c r="C614" s="233" t="str">
        <f>C613</f>
        <v>Chapisco de cimento e areia no traço 1:3</v>
      </c>
      <c r="D614" s="234" t="s">
        <v>1</v>
      </c>
      <c r="E614" s="207">
        <f>3.15*N11</f>
        <v>3.15</v>
      </c>
      <c r="F614" s="205">
        <v>10.1</v>
      </c>
      <c r="G614" s="231">
        <v>1.06</v>
      </c>
      <c r="H614" s="207"/>
      <c r="I614" s="207">
        <f>E614*G614</f>
        <v>3.339</v>
      </c>
      <c r="J614" s="216"/>
      <c r="K614" s="225">
        <v>0.23400000000000001</v>
      </c>
      <c r="L614" s="232">
        <f t="shared" si="18"/>
        <v>1.4842</v>
      </c>
    </row>
    <row r="615" spans="1:14" s="219" customFormat="1" x14ac:dyDescent="0.2">
      <c r="A615" s="210"/>
      <c r="B615" s="196"/>
      <c r="C615" s="233" t="s">
        <v>563</v>
      </c>
      <c r="D615" s="234" t="s">
        <v>535</v>
      </c>
      <c r="E615" s="207">
        <f>5.21*N11</f>
        <v>5.21</v>
      </c>
      <c r="F615" s="205"/>
      <c r="G615" s="231">
        <v>0.09</v>
      </c>
      <c r="H615" s="207">
        <f>E615*G615</f>
        <v>0.46889999999999998</v>
      </c>
      <c r="I615" s="276"/>
      <c r="J615" s="216"/>
      <c r="K615" s="225">
        <v>0.23400000000000001</v>
      </c>
      <c r="L615" s="232">
        <f t="shared" si="18"/>
        <v>1.4842</v>
      </c>
    </row>
    <row r="616" spans="1:14" s="219" customFormat="1" x14ac:dyDescent="0.2">
      <c r="A616" s="210"/>
      <c r="B616" s="196"/>
      <c r="C616" s="233" t="s">
        <v>539</v>
      </c>
      <c r="D616" s="234" t="s">
        <v>535</v>
      </c>
      <c r="E616" s="207">
        <f>3.77*N11</f>
        <v>3.77</v>
      </c>
      <c r="F616" s="205"/>
      <c r="G616" s="231">
        <v>0.09</v>
      </c>
      <c r="H616" s="207">
        <f>E616*G616</f>
        <v>0.33929999999999999</v>
      </c>
      <c r="I616" s="276"/>
      <c r="J616" s="216"/>
      <c r="K616" s="225">
        <v>0.23400000000000001</v>
      </c>
      <c r="L616" s="232">
        <f t="shared" si="18"/>
        <v>1.4842</v>
      </c>
    </row>
    <row r="617" spans="1:14" s="219" customFormat="1" x14ac:dyDescent="0.2">
      <c r="A617" s="210"/>
      <c r="B617" s="196"/>
      <c r="C617" s="233"/>
      <c r="D617" s="234"/>
      <c r="E617" s="207"/>
      <c r="F617" s="205"/>
      <c r="G617" s="231"/>
      <c r="H617" s="207"/>
      <c r="I617" s="207"/>
      <c r="J617" s="216"/>
      <c r="K617" s="225">
        <v>0.23400000000000001</v>
      </c>
      <c r="L617" s="232">
        <f t="shared" si="18"/>
        <v>1.4842</v>
      </c>
    </row>
    <row r="618" spans="1:14" s="219" customFormat="1" x14ac:dyDescent="0.2">
      <c r="A618" s="210"/>
      <c r="B618" s="196"/>
      <c r="C618" s="233"/>
      <c r="D618" s="234"/>
      <c r="E618" s="495" t="str">
        <f>E608</f>
        <v>Custo Direto</v>
      </c>
      <c r="F618" s="495"/>
      <c r="G618" s="495"/>
      <c r="H618" s="244">
        <f>SUM(H614:H616)</f>
        <v>0.80820000000000003</v>
      </c>
      <c r="I618" s="244">
        <f>SUM(I614:I616)</f>
        <v>3.339</v>
      </c>
      <c r="J618" s="216"/>
      <c r="K618" s="225">
        <v>0.23400000000000001</v>
      </c>
      <c r="L618" s="232">
        <f t="shared" si="18"/>
        <v>1.4842</v>
      </c>
    </row>
    <row r="619" spans="1:14" s="219" customFormat="1" x14ac:dyDescent="0.2">
      <c r="A619" s="210"/>
      <c r="B619" s="196"/>
      <c r="C619" s="233"/>
      <c r="D619" s="234"/>
      <c r="E619" s="495" t="str">
        <f>E609</f>
        <v>LS(%): 148,42</v>
      </c>
      <c r="F619" s="495"/>
      <c r="G619" s="495"/>
      <c r="H619" s="207">
        <f>SUM(H615:H617)*L619</f>
        <v>1.19953044</v>
      </c>
      <c r="I619" s="213"/>
      <c r="J619" s="216"/>
      <c r="K619" s="225">
        <v>0.23400000000000001</v>
      </c>
      <c r="L619" s="232">
        <f t="shared" si="18"/>
        <v>1.4842</v>
      </c>
    </row>
    <row r="620" spans="1:14" s="219" customFormat="1" x14ac:dyDescent="0.2">
      <c r="A620" s="210"/>
      <c r="B620" s="196"/>
      <c r="C620" s="233"/>
      <c r="D620" s="234"/>
      <c r="E620" s="495" t="str">
        <f>E610</f>
        <v>BDI (%): 23,40</v>
      </c>
      <c r="F620" s="495"/>
      <c r="G620" s="495"/>
      <c r="H620" s="496">
        <f>(H618+I618+H619)*K620</f>
        <v>1.2511349229600002</v>
      </c>
      <c r="I620" s="496"/>
      <c r="J620" s="216"/>
      <c r="K620" s="225">
        <v>0.23400000000000001</v>
      </c>
      <c r="L620" s="232">
        <f t="shared" si="18"/>
        <v>1.4842</v>
      </c>
    </row>
    <row r="621" spans="1:14" s="219" customFormat="1" x14ac:dyDescent="0.2">
      <c r="A621" s="210"/>
      <c r="B621" s="196"/>
      <c r="C621" s="233"/>
      <c r="D621" s="234"/>
      <c r="E621" s="495" t="str">
        <f>E611</f>
        <v>Valor Total c/ Taxas</v>
      </c>
      <c r="F621" s="495"/>
      <c r="G621" s="495"/>
      <c r="H621" s="207"/>
      <c r="I621" s="244">
        <f>(H618+I618+H619+H620)</f>
        <v>6.5978653629600004</v>
      </c>
      <c r="J621" s="216"/>
      <c r="K621" s="225">
        <v>0.23400000000000001</v>
      </c>
      <c r="L621" s="232">
        <f t="shared" si="18"/>
        <v>1.4842</v>
      </c>
      <c r="N621" s="245">
        <v>6.6018999999999997</v>
      </c>
    </row>
    <row r="622" spans="1:14" s="219" customFormat="1" x14ac:dyDescent="0.2">
      <c r="A622" s="210"/>
      <c r="B622" s="196"/>
      <c r="C622" s="233"/>
      <c r="D622" s="234"/>
      <c r="E622" s="207"/>
      <c r="F622" s="205"/>
      <c r="G622" s="231"/>
      <c r="H622" s="207"/>
      <c r="I622" s="207"/>
      <c r="J622" s="216"/>
      <c r="K622" s="225">
        <v>0.23400000000000001</v>
      </c>
      <c r="L622" s="232">
        <f t="shared" si="18"/>
        <v>1.4842</v>
      </c>
      <c r="M622" s="317"/>
    </row>
    <row r="623" spans="1:14" s="219" customFormat="1" x14ac:dyDescent="0.2">
      <c r="A623" s="318"/>
      <c r="B623" s="319" t="str">
        <f>'[1]Planilha Orçamentaria'!A92</f>
        <v>12.3</v>
      </c>
      <c r="C623" s="318" t="str">
        <f>'[1]Planilha Orçamentaria'!C92</f>
        <v xml:space="preserve">Emboço </v>
      </c>
      <c r="D623" s="311" t="str">
        <f>'[1]Planilha Orçamentaria'!D92</f>
        <v>M2</v>
      </c>
      <c r="E623" s="207"/>
      <c r="F623" s="205"/>
      <c r="G623" s="231"/>
      <c r="H623" s="207"/>
      <c r="I623" s="207"/>
      <c r="J623" s="216"/>
      <c r="K623" s="225">
        <v>0.23400000000000001</v>
      </c>
      <c r="L623" s="232">
        <f t="shared" si="18"/>
        <v>1.4842</v>
      </c>
    </row>
    <row r="624" spans="1:14" s="219" customFormat="1" x14ac:dyDescent="0.2">
      <c r="A624" s="210"/>
      <c r="B624" s="196"/>
      <c r="C624" s="233" t="str">
        <f>C623</f>
        <v xml:space="preserve">Emboço </v>
      </c>
      <c r="D624" s="234" t="str">
        <f>D623</f>
        <v>M2</v>
      </c>
      <c r="E624" s="207">
        <f>16.61*N11</f>
        <v>16.61</v>
      </c>
      <c r="F624" s="205">
        <v>17.5</v>
      </c>
      <c r="G624" s="231">
        <v>1</v>
      </c>
      <c r="H624" s="207"/>
      <c r="I624" s="207">
        <f>E624*G624</f>
        <v>16.61</v>
      </c>
      <c r="J624" s="216"/>
      <c r="K624" s="225">
        <v>0.23400000000000001</v>
      </c>
      <c r="L624" s="232">
        <f t="shared" si="18"/>
        <v>1.4842</v>
      </c>
    </row>
    <row r="625" spans="1:14" s="219" customFormat="1" x14ac:dyDescent="0.2">
      <c r="A625" s="210"/>
      <c r="B625" s="196"/>
      <c r="C625" s="233" t="s">
        <v>563</v>
      </c>
      <c r="D625" s="234" t="s">
        <v>535</v>
      </c>
      <c r="E625" s="207">
        <f>5.21*N11</f>
        <v>5.21</v>
      </c>
      <c r="F625" s="205"/>
      <c r="G625" s="231">
        <v>0.1</v>
      </c>
      <c r="H625" s="207">
        <f>E625*G625</f>
        <v>0.52100000000000002</v>
      </c>
      <c r="I625" s="276"/>
      <c r="J625" s="216"/>
      <c r="K625" s="225">
        <v>0.23400000000000001</v>
      </c>
      <c r="L625" s="232">
        <f t="shared" si="18"/>
        <v>1.4842</v>
      </c>
    </row>
    <row r="626" spans="1:14" s="219" customFormat="1" x14ac:dyDescent="0.2">
      <c r="A626" s="210"/>
      <c r="B626" s="196"/>
      <c r="C626" s="233" t="s">
        <v>539</v>
      </c>
      <c r="D626" s="234" t="s">
        <v>535</v>
      </c>
      <c r="E626" s="207">
        <f>3.77*N11</f>
        <v>3.77</v>
      </c>
      <c r="F626" s="205"/>
      <c r="G626" s="231">
        <v>0.1</v>
      </c>
      <c r="H626" s="207">
        <f>E626*G626</f>
        <v>0.377</v>
      </c>
      <c r="I626" s="276"/>
      <c r="J626" s="216"/>
      <c r="K626" s="225">
        <v>0.23400000000000001</v>
      </c>
      <c r="L626" s="232">
        <f t="shared" si="18"/>
        <v>1.4842</v>
      </c>
    </row>
    <row r="627" spans="1:14" s="219" customFormat="1" x14ac:dyDescent="0.2">
      <c r="A627" s="210"/>
      <c r="B627" s="196"/>
      <c r="C627" s="233"/>
      <c r="D627" s="234"/>
      <c r="E627" s="207"/>
      <c r="F627" s="205"/>
      <c r="G627" s="231"/>
      <c r="H627" s="207"/>
      <c r="I627" s="207"/>
      <c r="J627" s="216"/>
      <c r="K627" s="225">
        <v>0.23400000000000001</v>
      </c>
      <c r="L627" s="232">
        <f t="shared" si="18"/>
        <v>1.4842</v>
      </c>
    </row>
    <row r="628" spans="1:14" s="219" customFormat="1" x14ac:dyDescent="0.2">
      <c r="A628" s="210"/>
      <c r="B628" s="196"/>
      <c r="C628" s="233"/>
      <c r="D628" s="234"/>
      <c r="E628" s="495" t="str">
        <f>E618</f>
        <v>Custo Direto</v>
      </c>
      <c r="F628" s="495"/>
      <c r="G628" s="495"/>
      <c r="H628" s="244">
        <f>SUM(H623:H627)</f>
        <v>0.89800000000000002</v>
      </c>
      <c r="I628" s="244">
        <f>SUM(I623:I627)</f>
        <v>16.61</v>
      </c>
      <c r="J628" s="216"/>
      <c r="K628" s="225">
        <v>0.23400000000000001</v>
      </c>
      <c r="L628" s="232">
        <f t="shared" si="18"/>
        <v>1.4842</v>
      </c>
    </row>
    <row r="629" spans="1:14" s="219" customFormat="1" x14ac:dyDescent="0.2">
      <c r="A629" s="210"/>
      <c r="B629" s="196"/>
      <c r="C629" s="233"/>
      <c r="D629" s="234"/>
      <c r="E629" s="495" t="str">
        <f>E619</f>
        <v>LS(%): 148,42</v>
      </c>
      <c r="F629" s="495"/>
      <c r="G629" s="495"/>
      <c r="H629" s="207">
        <f>SUM(H625:H627)*L629</f>
        <v>1.3328116000000001</v>
      </c>
      <c r="I629" s="213"/>
      <c r="J629" s="216"/>
      <c r="K629" s="225">
        <v>0.23400000000000001</v>
      </c>
      <c r="L629" s="232">
        <f t="shared" si="18"/>
        <v>1.4842</v>
      </c>
    </row>
    <row r="630" spans="1:14" s="219" customFormat="1" x14ac:dyDescent="0.2">
      <c r="A630" s="210"/>
      <c r="B630" s="196"/>
      <c r="C630" s="233"/>
      <c r="D630" s="234"/>
      <c r="E630" s="495" t="str">
        <f>E620</f>
        <v>BDI (%): 23,40</v>
      </c>
      <c r="F630" s="495"/>
      <c r="G630" s="495"/>
      <c r="H630" s="496">
        <f>(H628+I628+H629)*K630</f>
        <v>4.4087499143999995</v>
      </c>
      <c r="I630" s="496"/>
      <c r="J630" s="216"/>
      <c r="K630" s="225">
        <v>0.23400000000000001</v>
      </c>
      <c r="L630" s="232">
        <f t="shared" si="18"/>
        <v>1.4842</v>
      </c>
    </row>
    <row r="631" spans="1:14" s="219" customFormat="1" x14ac:dyDescent="0.2">
      <c r="A631" s="210"/>
      <c r="B631" s="196"/>
      <c r="C631" s="233"/>
      <c r="D631" s="234"/>
      <c r="E631" s="495" t="str">
        <f>E621</f>
        <v>Valor Total c/ Taxas</v>
      </c>
      <c r="F631" s="495"/>
      <c r="G631" s="495"/>
      <c r="H631" s="207"/>
      <c r="I631" s="244">
        <f>(H628+I628+H629+H630)</f>
        <v>23.2495615144</v>
      </c>
      <c r="J631" s="216"/>
      <c r="K631" s="225">
        <v>0.23400000000000001</v>
      </c>
      <c r="L631" s="232">
        <f t="shared" si="18"/>
        <v>1.4842</v>
      </c>
      <c r="N631" s="245">
        <v>23.248560000000001</v>
      </c>
    </row>
    <row r="632" spans="1:14" s="219" customFormat="1" x14ac:dyDescent="0.2">
      <c r="A632" s="210"/>
      <c r="B632" s="196"/>
      <c r="C632" s="233"/>
      <c r="D632" s="234"/>
      <c r="E632" s="207"/>
      <c r="F632" s="205"/>
      <c r="G632" s="231"/>
      <c r="H632" s="207"/>
      <c r="I632" s="207"/>
      <c r="J632" s="216"/>
      <c r="K632" s="225">
        <v>0.23400000000000001</v>
      </c>
      <c r="L632" s="232">
        <f t="shared" si="18"/>
        <v>1.4842</v>
      </c>
    </row>
    <row r="633" spans="1:14" s="219" customFormat="1" x14ac:dyDescent="0.2">
      <c r="A633" s="320"/>
      <c r="B633" s="248" t="str">
        <f>'[1]Planilha Orçamentaria'!A93</f>
        <v>12.4</v>
      </c>
      <c r="C633" s="229" t="str">
        <f>'[1]Planilha Orçamentaria'!C93</f>
        <v xml:space="preserve">Reboco </v>
      </c>
      <c r="D633" s="311" t="str">
        <f>'[1]Planilha Orçamentaria'!D93</f>
        <v>M2</v>
      </c>
      <c r="E633" s="207"/>
      <c r="F633" s="205"/>
      <c r="G633" s="231"/>
      <c r="H633" s="207"/>
      <c r="I633" s="207"/>
      <c r="J633" s="216"/>
      <c r="K633" s="225">
        <v>0.23400000000000001</v>
      </c>
      <c r="L633" s="232">
        <f t="shared" si="18"/>
        <v>1.4842</v>
      </c>
    </row>
    <row r="634" spans="1:14" s="219" customFormat="1" x14ac:dyDescent="0.2">
      <c r="A634" s="210"/>
      <c r="B634" s="196"/>
      <c r="C634" s="233" t="str">
        <f>C633</f>
        <v xml:space="preserve">Reboco </v>
      </c>
      <c r="D634" s="234" t="s">
        <v>1</v>
      </c>
      <c r="E634" s="207">
        <f>1.8*N11</f>
        <v>1.8</v>
      </c>
      <c r="F634" s="205">
        <v>42.3</v>
      </c>
      <c r="G634" s="231">
        <v>1</v>
      </c>
      <c r="H634" s="207"/>
      <c r="I634" s="207">
        <f>E634*G634</f>
        <v>1.8</v>
      </c>
      <c r="J634" s="216"/>
      <c r="K634" s="225">
        <v>0.23400000000000001</v>
      </c>
      <c r="L634" s="232">
        <f t="shared" si="18"/>
        <v>1.4842</v>
      </c>
    </row>
    <row r="635" spans="1:14" s="219" customFormat="1" x14ac:dyDescent="0.2">
      <c r="A635" s="210"/>
      <c r="B635" s="196"/>
      <c r="C635" s="233" t="s">
        <v>586</v>
      </c>
      <c r="D635" s="234" t="s">
        <v>535</v>
      </c>
      <c r="E635" s="207">
        <f>5.21*N11</f>
        <v>5.21</v>
      </c>
      <c r="F635" s="205"/>
      <c r="G635" s="231">
        <v>0.9</v>
      </c>
      <c r="H635" s="207">
        <f>E635*G635</f>
        <v>4.6890000000000001</v>
      </c>
      <c r="I635" s="276"/>
      <c r="J635" s="216"/>
      <c r="K635" s="225">
        <v>0.23400000000000001</v>
      </c>
      <c r="L635" s="232">
        <f t="shared" si="18"/>
        <v>1.4842</v>
      </c>
    </row>
    <row r="636" spans="1:14" s="219" customFormat="1" x14ac:dyDescent="0.2">
      <c r="A636" s="210"/>
      <c r="B636" s="196"/>
      <c r="C636" s="233" t="s">
        <v>585</v>
      </c>
      <c r="D636" s="234" t="s">
        <v>535</v>
      </c>
      <c r="E636" s="207">
        <f>3.77*N11</f>
        <v>3.77</v>
      </c>
      <c r="F636" s="205"/>
      <c r="G636" s="231">
        <v>0.9</v>
      </c>
      <c r="H636" s="207">
        <f>E636*G636</f>
        <v>3.3930000000000002</v>
      </c>
      <c r="I636" s="276"/>
      <c r="J636" s="216"/>
      <c r="K636" s="225">
        <v>0.23400000000000001</v>
      </c>
      <c r="L636" s="232">
        <f t="shared" si="18"/>
        <v>1.4842</v>
      </c>
    </row>
    <row r="637" spans="1:14" s="219" customFormat="1" x14ac:dyDescent="0.2">
      <c r="A637" s="210"/>
      <c r="B637" s="196"/>
      <c r="C637" s="233"/>
      <c r="D637" s="234"/>
      <c r="E637" s="207"/>
      <c r="F637" s="205"/>
      <c r="G637" s="231"/>
      <c r="H637" s="207"/>
      <c r="I637" s="207"/>
      <c r="J637" s="216"/>
      <c r="K637" s="225">
        <v>0.23400000000000001</v>
      </c>
      <c r="L637" s="232">
        <f t="shared" si="18"/>
        <v>1.4842</v>
      </c>
    </row>
    <row r="638" spans="1:14" s="219" customFormat="1" x14ac:dyDescent="0.2">
      <c r="A638" s="210"/>
      <c r="B638" s="196"/>
      <c r="C638" s="233"/>
      <c r="D638" s="234"/>
      <c r="E638" s="495" t="str">
        <f>E618</f>
        <v>Custo Direto</v>
      </c>
      <c r="F638" s="495"/>
      <c r="G638" s="495"/>
      <c r="H638" s="244">
        <f>SUM(H633:H637)</f>
        <v>8.0820000000000007</v>
      </c>
      <c r="I638" s="244">
        <f>SUM(I633:I637)</f>
        <v>1.8</v>
      </c>
      <c r="J638" s="216"/>
      <c r="K638" s="225">
        <v>0.23400000000000001</v>
      </c>
      <c r="L638" s="232">
        <f t="shared" si="18"/>
        <v>1.4842</v>
      </c>
    </row>
    <row r="639" spans="1:14" s="219" customFormat="1" x14ac:dyDescent="0.2">
      <c r="A639" s="210"/>
      <c r="B639" s="196"/>
      <c r="C639" s="233"/>
      <c r="D639" s="234"/>
      <c r="E639" s="495" t="str">
        <f>E619</f>
        <v>LS(%): 148,42</v>
      </c>
      <c r="F639" s="495"/>
      <c r="G639" s="495"/>
      <c r="H639" s="207">
        <f>SUM(H635:H637)*L639</f>
        <v>11.9953044</v>
      </c>
      <c r="I639" s="213"/>
      <c r="J639" s="216"/>
      <c r="K639" s="225">
        <v>0.23400000000000001</v>
      </c>
      <c r="L639" s="232">
        <f t="shared" si="18"/>
        <v>1.4842</v>
      </c>
    </row>
    <row r="640" spans="1:14" s="219" customFormat="1" x14ac:dyDescent="0.2">
      <c r="A640" s="210"/>
      <c r="B640" s="196"/>
      <c r="C640" s="233"/>
      <c r="D640" s="234"/>
      <c r="E640" s="495" t="str">
        <f>E620</f>
        <v>BDI (%): 23,40</v>
      </c>
      <c r="F640" s="495"/>
      <c r="G640" s="495"/>
      <c r="H640" s="496">
        <f>(H638+I638+H639)*K640</f>
        <v>5.1192892296000005</v>
      </c>
      <c r="I640" s="496"/>
      <c r="J640" s="216"/>
      <c r="K640" s="225">
        <v>0.23400000000000001</v>
      </c>
      <c r="L640" s="232">
        <f t="shared" si="18"/>
        <v>1.4842</v>
      </c>
    </row>
    <row r="641" spans="1:14" s="219" customFormat="1" x14ac:dyDescent="0.2">
      <c r="A641" s="210"/>
      <c r="B641" s="196"/>
      <c r="C641" s="233"/>
      <c r="D641" s="234"/>
      <c r="E641" s="495" t="str">
        <f>E621</f>
        <v>Valor Total c/ Taxas</v>
      </c>
      <c r="F641" s="495"/>
      <c r="G641" s="495"/>
      <c r="H641" s="207"/>
      <c r="I641" s="244">
        <f>(H638+I638+H639+H640)</f>
        <v>26.9965936296</v>
      </c>
      <c r="J641" s="216"/>
      <c r="K641" s="225">
        <v>0.23400000000000001</v>
      </c>
      <c r="L641" s="232">
        <f t="shared" si="18"/>
        <v>1.4842</v>
      </c>
      <c r="N641" s="245">
        <v>26.999919999999999</v>
      </c>
    </row>
    <row r="642" spans="1:14" s="219" customFormat="1" x14ac:dyDescent="0.2">
      <c r="A642" s="210"/>
      <c r="B642" s="196"/>
      <c r="C642" s="233"/>
      <c r="D642" s="234"/>
      <c r="E642" s="207"/>
      <c r="F642" s="205"/>
      <c r="G642" s="231"/>
      <c r="H642" s="207"/>
      <c r="I642" s="207"/>
      <c r="J642" s="216"/>
      <c r="K642" s="225">
        <v>0.23400000000000001</v>
      </c>
      <c r="L642" s="232">
        <f t="shared" si="18"/>
        <v>1.4842</v>
      </c>
    </row>
    <row r="643" spans="1:14" s="219" customFormat="1" x14ac:dyDescent="0.2">
      <c r="A643" s="320"/>
      <c r="B643" s="248" t="str">
        <f>'[1]Planilha Orçamentaria'!A96</f>
        <v>13.1</v>
      </c>
      <c r="C643" s="229" t="str">
        <f>'[1]Planilha Orçamentaria'!C96</f>
        <v>Rodape ceramico</v>
      </c>
      <c r="D643" s="311" t="str">
        <f>'[1]Planilha Orçamentaria'!D96</f>
        <v>M</v>
      </c>
      <c r="E643" s="207"/>
      <c r="F643" s="205"/>
      <c r="G643" s="231"/>
      <c r="H643" s="207"/>
      <c r="I643" s="207"/>
      <c r="J643" s="216"/>
      <c r="K643" s="225">
        <v>0.23400000000000001</v>
      </c>
      <c r="L643" s="232">
        <f t="shared" si="18"/>
        <v>1.4842</v>
      </c>
    </row>
    <row r="644" spans="1:14" s="219" customFormat="1" x14ac:dyDescent="0.2">
      <c r="A644" s="210"/>
      <c r="B644" s="196"/>
      <c r="C644" s="233" t="str">
        <f>C643</f>
        <v>Rodape ceramico</v>
      </c>
      <c r="D644" s="234" t="str">
        <f>D643</f>
        <v>M</v>
      </c>
      <c r="E644" s="207">
        <f>8.934*N11</f>
        <v>8.9339999999999993</v>
      </c>
      <c r="F644" s="205">
        <v>46</v>
      </c>
      <c r="G644" s="231">
        <v>1</v>
      </c>
      <c r="H644" s="207"/>
      <c r="I644" s="207">
        <f>E644*G644</f>
        <v>8.9339999999999993</v>
      </c>
      <c r="J644" s="216"/>
      <c r="K644" s="225">
        <v>0.23400000000000001</v>
      </c>
      <c r="L644" s="232">
        <f t="shared" si="18"/>
        <v>1.4842</v>
      </c>
    </row>
    <row r="645" spans="1:14" s="219" customFormat="1" x14ac:dyDescent="0.2">
      <c r="A645" s="210"/>
      <c r="B645" s="196"/>
      <c r="C645" s="233" t="s">
        <v>563</v>
      </c>
      <c r="D645" s="234" t="s">
        <v>535</v>
      </c>
      <c r="E645" s="207">
        <f>5.21*N11</f>
        <v>5.21</v>
      </c>
      <c r="F645" s="205"/>
      <c r="G645" s="231">
        <v>0.01</v>
      </c>
      <c r="H645" s="207">
        <f>E645*G645</f>
        <v>5.21E-2</v>
      </c>
      <c r="I645" s="276"/>
      <c r="J645" s="216"/>
      <c r="K645" s="225">
        <v>0.23400000000000001</v>
      </c>
      <c r="L645" s="232">
        <f t="shared" si="18"/>
        <v>1.4842</v>
      </c>
    </row>
    <row r="646" spans="1:14" s="219" customFormat="1" x14ac:dyDescent="0.2">
      <c r="A646" s="210"/>
      <c r="B646" s="196"/>
      <c r="C646" s="233" t="s">
        <v>539</v>
      </c>
      <c r="D646" s="234" t="s">
        <v>535</v>
      </c>
      <c r="E646" s="207">
        <f>3.77*N11</f>
        <v>3.77</v>
      </c>
      <c r="F646" s="205"/>
      <c r="G646" s="231">
        <v>0.01</v>
      </c>
      <c r="H646" s="207">
        <f>E646*G646</f>
        <v>3.7700000000000004E-2</v>
      </c>
      <c r="I646" s="276"/>
      <c r="J646" s="216"/>
      <c r="K646" s="225">
        <v>0.23400000000000001</v>
      </c>
      <c r="L646" s="232">
        <f t="shared" si="18"/>
        <v>1.4842</v>
      </c>
    </row>
    <row r="647" spans="1:14" s="219" customFormat="1" x14ac:dyDescent="0.2">
      <c r="A647" s="210"/>
      <c r="B647" s="196"/>
      <c r="C647" s="233"/>
      <c r="D647" s="234"/>
      <c r="E647" s="207"/>
      <c r="F647" s="205"/>
      <c r="G647" s="231"/>
      <c r="H647" s="207"/>
      <c r="I647" s="207"/>
      <c r="J647" s="216"/>
      <c r="K647" s="225">
        <v>0.23400000000000001</v>
      </c>
      <c r="L647" s="232">
        <f t="shared" si="18"/>
        <v>1.4842</v>
      </c>
    </row>
    <row r="648" spans="1:14" s="219" customFormat="1" x14ac:dyDescent="0.2">
      <c r="A648" s="210"/>
      <c r="B648" s="196"/>
      <c r="C648" s="233"/>
      <c r="D648" s="234"/>
      <c r="E648" s="495" t="str">
        <f>E638</f>
        <v>Custo Direto</v>
      </c>
      <c r="F648" s="495"/>
      <c r="G648" s="495"/>
      <c r="H648" s="244">
        <f>SUM(H643:H647)</f>
        <v>8.9800000000000005E-2</v>
      </c>
      <c r="I648" s="244">
        <f>SUM(I643:I647)</f>
        <v>8.9339999999999993</v>
      </c>
      <c r="J648" s="216"/>
      <c r="K648" s="225">
        <v>0.23400000000000001</v>
      </c>
      <c r="L648" s="232">
        <f t="shared" si="18"/>
        <v>1.4842</v>
      </c>
    </row>
    <row r="649" spans="1:14" s="219" customFormat="1" x14ac:dyDescent="0.2">
      <c r="A649" s="210"/>
      <c r="B649" s="196"/>
      <c r="C649" s="233"/>
      <c r="D649" s="234"/>
      <c r="E649" s="495" t="str">
        <f>E639</f>
        <v>LS(%): 148,42</v>
      </c>
      <c r="F649" s="495"/>
      <c r="G649" s="495"/>
      <c r="H649" s="207">
        <f>SUM(H645:H647)*L649</f>
        <v>0.13328116000000001</v>
      </c>
      <c r="I649" s="213"/>
      <c r="J649" s="216"/>
      <c r="K649" s="225">
        <v>0.23400000000000001</v>
      </c>
      <c r="L649" s="232">
        <f t="shared" si="18"/>
        <v>1.4842</v>
      </c>
    </row>
    <row r="650" spans="1:14" s="219" customFormat="1" x14ac:dyDescent="0.2">
      <c r="A650" s="210"/>
      <c r="B650" s="196"/>
      <c r="C650" s="233"/>
      <c r="D650" s="234"/>
      <c r="E650" s="495" t="str">
        <f>E640</f>
        <v>BDI (%): 23,40</v>
      </c>
      <c r="F650" s="495"/>
      <c r="G650" s="495"/>
      <c r="H650" s="496">
        <f>(H648+I648+H649)*K650</f>
        <v>2.1427569914399998</v>
      </c>
      <c r="I650" s="496"/>
      <c r="J650" s="216"/>
      <c r="K650" s="225">
        <v>0.23400000000000001</v>
      </c>
      <c r="L650" s="232">
        <f t="shared" si="18"/>
        <v>1.4842</v>
      </c>
    </row>
    <row r="651" spans="1:14" s="219" customFormat="1" x14ac:dyDescent="0.2">
      <c r="A651" s="210"/>
      <c r="B651" s="196"/>
      <c r="C651" s="233"/>
      <c r="D651" s="234"/>
      <c r="E651" s="495" t="str">
        <f>E641</f>
        <v>Valor Total c/ Taxas</v>
      </c>
      <c r="F651" s="495"/>
      <c r="G651" s="495"/>
      <c r="H651" s="207"/>
      <c r="I651" s="244">
        <f>(H648+I648+H649+H650)</f>
        <v>11.299838151439999</v>
      </c>
      <c r="J651" s="216"/>
      <c r="K651" s="225">
        <v>0.23400000000000001</v>
      </c>
      <c r="L651" s="232">
        <f t="shared" si="18"/>
        <v>1.4842</v>
      </c>
      <c r="N651" s="245">
        <v>11.299838151439999</v>
      </c>
    </row>
    <row r="652" spans="1:14" s="219" customFormat="1" x14ac:dyDescent="0.2">
      <c r="A652" s="210"/>
      <c r="B652" s="196"/>
      <c r="C652" s="233"/>
      <c r="D652" s="234"/>
      <c r="E652" s="207"/>
      <c r="F652" s="205"/>
      <c r="G652" s="231"/>
      <c r="H652" s="207"/>
      <c r="I652" s="207"/>
      <c r="J652" s="216"/>
      <c r="K652" s="225">
        <v>0.23400000000000001</v>
      </c>
      <c r="L652" s="232">
        <f t="shared" si="18"/>
        <v>1.4842</v>
      </c>
    </row>
    <row r="653" spans="1:14" s="219" customFormat="1" x14ac:dyDescent="0.2">
      <c r="A653" s="227"/>
      <c r="B653" s="248" t="str">
        <f>'[1]Planilha Orçamentaria'!A99</f>
        <v>14.1</v>
      </c>
      <c r="C653" s="229" t="str">
        <f>'[1]Planilha Orçamentaria'!C99</f>
        <v>Calçada (incl.alicerce, baldrame e concreto c/ junta seca)</v>
      </c>
      <c r="D653" s="311" t="str">
        <f>'[1]Planilha Orçamentaria'!D99</f>
        <v>M2</v>
      </c>
      <c r="E653" s="207"/>
      <c r="F653" s="205"/>
      <c r="G653" s="231"/>
      <c r="H653" s="207"/>
      <c r="I653" s="207"/>
      <c r="J653" s="216"/>
      <c r="K653" s="225">
        <v>0.23400000000000001</v>
      </c>
      <c r="L653" s="232">
        <f t="shared" ref="L653:L716" si="19">L652</f>
        <v>1.4842</v>
      </c>
    </row>
    <row r="654" spans="1:14" s="219" customFormat="1" x14ac:dyDescent="0.2">
      <c r="A654" s="210"/>
      <c r="B654" s="196"/>
      <c r="C654" s="233" t="str">
        <f>C653</f>
        <v>Calçada (incl.alicerce, baldrame e concreto c/ junta seca)</v>
      </c>
      <c r="D654" s="234" t="s">
        <v>506</v>
      </c>
      <c r="E654" s="207">
        <f>42.7*N11</f>
        <v>42.7</v>
      </c>
      <c r="F654" s="205">
        <v>23.44</v>
      </c>
      <c r="G654" s="231">
        <v>1</v>
      </c>
      <c r="H654" s="207"/>
      <c r="I654" s="207">
        <f>E654*G654</f>
        <v>42.7</v>
      </c>
      <c r="J654" s="216"/>
      <c r="K654" s="225">
        <v>0.23400000000000001</v>
      </c>
      <c r="L654" s="232">
        <f t="shared" si="19"/>
        <v>1.4842</v>
      </c>
    </row>
    <row r="655" spans="1:14" s="219" customFormat="1" x14ac:dyDescent="0.2">
      <c r="A655" s="210"/>
      <c r="B655" s="196"/>
      <c r="C655" s="233" t="s">
        <v>563</v>
      </c>
      <c r="D655" s="234" t="s">
        <v>535</v>
      </c>
      <c r="E655" s="207">
        <f>5.21*N11</f>
        <v>5.21</v>
      </c>
      <c r="F655" s="205"/>
      <c r="G655" s="231">
        <v>1</v>
      </c>
      <c r="H655" s="207">
        <f>E655*G655</f>
        <v>5.21</v>
      </c>
      <c r="I655" s="276"/>
      <c r="J655" s="216"/>
      <c r="K655" s="225">
        <v>0.23400000000000001</v>
      </c>
      <c r="L655" s="232">
        <f t="shared" si="19"/>
        <v>1.4842</v>
      </c>
    </row>
    <row r="656" spans="1:14" s="219" customFormat="1" x14ac:dyDescent="0.2">
      <c r="A656" s="210"/>
      <c r="B656" s="196"/>
      <c r="C656" s="233" t="s">
        <v>539</v>
      </c>
      <c r="D656" s="234" t="s">
        <v>535</v>
      </c>
      <c r="E656" s="207">
        <f>3.77*N11</f>
        <v>3.77</v>
      </c>
      <c r="F656" s="205"/>
      <c r="G656" s="231">
        <v>1</v>
      </c>
      <c r="H656" s="207">
        <f>E656*G656</f>
        <v>3.77</v>
      </c>
      <c r="I656" s="276"/>
      <c r="J656" s="216"/>
      <c r="K656" s="225">
        <v>0.23400000000000001</v>
      </c>
      <c r="L656" s="232">
        <f t="shared" si="19"/>
        <v>1.4842</v>
      </c>
    </row>
    <row r="657" spans="1:14" s="219" customFormat="1" x14ac:dyDescent="0.2">
      <c r="A657" s="210"/>
      <c r="B657" s="196"/>
      <c r="C657" s="233"/>
      <c r="D657" s="234"/>
      <c r="E657" s="207"/>
      <c r="F657" s="205"/>
      <c r="G657" s="231"/>
      <c r="H657" s="207"/>
      <c r="I657" s="207"/>
      <c r="J657" s="216"/>
      <c r="K657" s="225">
        <v>0.23400000000000001</v>
      </c>
      <c r="L657" s="232">
        <f t="shared" si="19"/>
        <v>1.4842</v>
      </c>
    </row>
    <row r="658" spans="1:14" s="219" customFormat="1" x14ac:dyDescent="0.2">
      <c r="A658" s="210"/>
      <c r="B658" s="196"/>
      <c r="C658" s="233"/>
      <c r="D658" s="234"/>
      <c r="E658" s="495" t="str">
        <f>E648</f>
        <v>Custo Direto</v>
      </c>
      <c r="F658" s="495"/>
      <c r="G658" s="495"/>
      <c r="H658" s="244">
        <f>SUM(H653:H657)</f>
        <v>8.98</v>
      </c>
      <c r="I658" s="244">
        <f>SUM(I653:I657)</f>
        <v>42.7</v>
      </c>
      <c r="J658" s="216"/>
      <c r="K658" s="225">
        <v>0.23400000000000001</v>
      </c>
      <c r="L658" s="232">
        <f t="shared" si="19"/>
        <v>1.4842</v>
      </c>
    </row>
    <row r="659" spans="1:14" s="219" customFormat="1" x14ac:dyDescent="0.2">
      <c r="A659" s="210"/>
      <c r="B659" s="196"/>
      <c r="C659" s="233"/>
      <c r="D659" s="234"/>
      <c r="E659" s="495" t="str">
        <f>E649</f>
        <v>LS(%): 148,42</v>
      </c>
      <c r="F659" s="495"/>
      <c r="G659" s="495"/>
      <c r="H659" s="207">
        <f>SUM(H655:H657)*L659</f>
        <v>13.328116</v>
      </c>
      <c r="I659" s="213"/>
      <c r="J659" s="216"/>
      <c r="K659" s="225">
        <v>0.23400000000000001</v>
      </c>
      <c r="L659" s="232">
        <f t="shared" si="19"/>
        <v>1.4842</v>
      </c>
    </row>
    <row r="660" spans="1:14" s="219" customFormat="1" x14ac:dyDescent="0.2">
      <c r="A660" s="210"/>
      <c r="B660" s="196"/>
      <c r="C660" s="233"/>
      <c r="D660" s="234"/>
      <c r="E660" s="495" t="str">
        <f>E650</f>
        <v>BDI (%): 23,40</v>
      </c>
      <c r="F660" s="495"/>
      <c r="G660" s="495"/>
      <c r="H660" s="496">
        <f>(H658+I658+H659)*K660</f>
        <v>15.211899144000002</v>
      </c>
      <c r="I660" s="496"/>
      <c r="J660" s="216"/>
      <c r="K660" s="225">
        <v>0.23400000000000001</v>
      </c>
      <c r="L660" s="232">
        <f t="shared" si="19"/>
        <v>1.4842</v>
      </c>
    </row>
    <row r="661" spans="1:14" s="219" customFormat="1" x14ac:dyDescent="0.2">
      <c r="A661" s="210"/>
      <c r="B661" s="196"/>
      <c r="C661" s="233"/>
      <c r="D661" s="234"/>
      <c r="E661" s="495" t="str">
        <f>E651</f>
        <v>Valor Total c/ Taxas</v>
      </c>
      <c r="F661" s="495"/>
      <c r="G661" s="495"/>
      <c r="H661" s="207"/>
      <c r="I661" s="244">
        <f>(H658+I658+H659+H660)</f>
        <v>80.220015144000001</v>
      </c>
      <c r="J661" s="216"/>
      <c r="K661" s="225">
        <v>0.23400000000000001</v>
      </c>
      <c r="L661" s="232">
        <f t="shared" si="19"/>
        <v>1.4842</v>
      </c>
      <c r="N661" s="245">
        <v>80.222340000000003</v>
      </c>
    </row>
    <row r="662" spans="1:14" s="219" customFormat="1" x14ac:dyDescent="0.2">
      <c r="A662" s="210"/>
      <c r="B662" s="196"/>
      <c r="C662" s="233"/>
      <c r="D662" s="234"/>
      <c r="E662" s="204"/>
      <c r="F662" s="204"/>
      <c r="G662" s="204"/>
      <c r="H662" s="207"/>
      <c r="I662" s="244"/>
      <c r="J662" s="216"/>
      <c r="K662" s="225">
        <v>0.23400000000000001</v>
      </c>
      <c r="L662" s="232">
        <f t="shared" si="19"/>
        <v>1.4842</v>
      </c>
      <c r="N662" s="245"/>
    </row>
    <row r="663" spans="1:14" s="219" customFormat="1" x14ac:dyDescent="0.2">
      <c r="A663" s="227"/>
      <c r="B663" s="248" t="str">
        <f>'[1]Planilha Orçamentaria'!A100</f>
        <v>14.2</v>
      </c>
      <c r="C663" s="229" t="str">
        <f>'[1]Planilha Orçamentaria'!C100</f>
        <v>Camada impermeabilizadora e=10cm c/ seixo</v>
      </c>
      <c r="D663" s="311" t="str">
        <f>'[1]Planilha Orçamentaria'!D100</f>
        <v>M2</v>
      </c>
      <c r="E663" s="207"/>
      <c r="F663" s="205"/>
      <c r="G663" s="231"/>
      <c r="H663" s="207"/>
      <c r="I663" s="207"/>
      <c r="J663" s="216"/>
      <c r="K663" s="225">
        <v>0.23400000000000001</v>
      </c>
      <c r="L663" s="232">
        <f t="shared" si="19"/>
        <v>1.4842</v>
      </c>
    </row>
    <row r="664" spans="1:14" s="219" customFormat="1" x14ac:dyDescent="0.2">
      <c r="A664" s="210"/>
      <c r="B664" s="196"/>
      <c r="C664" s="233" t="str">
        <f>C663</f>
        <v>Camada impermeabilizadora e=10cm c/ seixo</v>
      </c>
      <c r="D664" s="234" t="str">
        <f>D663</f>
        <v>M2</v>
      </c>
      <c r="E664" s="207">
        <f>425*N11</f>
        <v>425</v>
      </c>
      <c r="F664" s="205">
        <v>413.98</v>
      </c>
      <c r="G664" s="231">
        <v>3.1E-2</v>
      </c>
      <c r="H664" s="207"/>
      <c r="I664" s="207">
        <f>E664*G664</f>
        <v>13.175000000000001</v>
      </c>
      <c r="J664" s="216"/>
      <c r="K664" s="225">
        <v>0.23400000000000001</v>
      </c>
      <c r="L664" s="232">
        <f t="shared" si="19"/>
        <v>1.4842</v>
      </c>
    </row>
    <row r="665" spans="1:14" s="219" customFormat="1" x14ac:dyDescent="0.2">
      <c r="A665" s="210"/>
      <c r="B665" s="196"/>
      <c r="C665" s="233" t="s">
        <v>563</v>
      </c>
      <c r="D665" s="234" t="s">
        <v>535</v>
      </c>
      <c r="E665" s="207">
        <f>5.21*N11</f>
        <v>5.21</v>
      </c>
      <c r="F665" s="205"/>
      <c r="G665" s="231">
        <v>1</v>
      </c>
      <c r="H665" s="207">
        <f>E665*G665</f>
        <v>5.21</v>
      </c>
      <c r="I665" s="276"/>
      <c r="J665" s="216"/>
      <c r="K665" s="225">
        <v>0.23400000000000001</v>
      </c>
      <c r="L665" s="232">
        <f t="shared" si="19"/>
        <v>1.4842</v>
      </c>
    </row>
    <row r="666" spans="1:14" s="219" customFormat="1" x14ac:dyDescent="0.2">
      <c r="A666" s="210"/>
      <c r="B666" s="196"/>
      <c r="C666" s="233" t="s">
        <v>539</v>
      </c>
      <c r="D666" s="234" t="s">
        <v>535</v>
      </c>
      <c r="E666" s="207">
        <f>3.77*N11</f>
        <v>3.77</v>
      </c>
      <c r="F666" s="205"/>
      <c r="G666" s="231">
        <v>1</v>
      </c>
      <c r="H666" s="207">
        <f>E666*G666</f>
        <v>3.77</v>
      </c>
      <c r="I666" s="276"/>
      <c r="J666" s="216"/>
      <c r="K666" s="225">
        <v>0.23400000000000001</v>
      </c>
      <c r="L666" s="232">
        <f t="shared" si="19"/>
        <v>1.4842</v>
      </c>
    </row>
    <row r="667" spans="1:14" s="219" customFormat="1" x14ac:dyDescent="0.2">
      <c r="A667" s="210"/>
      <c r="B667" s="196"/>
      <c r="C667" s="233"/>
      <c r="D667" s="234"/>
      <c r="E667" s="207"/>
      <c r="F667" s="205"/>
      <c r="G667" s="231"/>
      <c r="H667" s="207"/>
      <c r="I667" s="207"/>
      <c r="J667" s="216"/>
      <c r="K667" s="225">
        <v>0.23400000000000001</v>
      </c>
      <c r="L667" s="232">
        <f t="shared" si="19"/>
        <v>1.4842</v>
      </c>
    </row>
    <row r="668" spans="1:14" s="219" customFormat="1" x14ac:dyDescent="0.2">
      <c r="A668" s="210"/>
      <c r="B668" s="196"/>
      <c r="C668" s="233"/>
      <c r="D668" s="234"/>
      <c r="E668" s="495" t="str">
        <f>E658</f>
        <v>Custo Direto</v>
      </c>
      <c r="F668" s="495"/>
      <c r="G668" s="495"/>
      <c r="H668" s="244">
        <f>SUM(H664:H667)</f>
        <v>8.98</v>
      </c>
      <c r="I668" s="244">
        <f>SUM(I664:I667)</f>
        <v>13.175000000000001</v>
      </c>
      <c r="J668" s="216"/>
      <c r="K668" s="225">
        <v>0.23400000000000001</v>
      </c>
      <c r="L668" s="232">
        <f t="shared" si="19"/>
        <v>1.4842</v>
      </c>
    </row>
    <row r="669" spans="1:14" s="219" customFormat="1" x14ac:dyDescent="0.2">
      <c r="A669" s="210"/>
      <c r="B669" s="196"/>
      <c r="C669" s="233"/>
      <c r="D669" s="234"/>
      <c r="E669" s="495" t="str">
        <f>E659</f>
        <v>LS(%): 148,42</v>
      </c>
      <c r="F669" s="495"/>
      <c r="G669" s="495"/>
      <c r="H669" s="207">
        <f>H668*L669</f>
        <v>13.328116</v>
      </c>
      <c r="I669" s="213"/>
      <c r="J669" s="216"/>
      <c r="K669" s="225">
        <v>0.23400000000000001</v>
      </c>
      <c r="L669" s="232">
        <f t="shared" si="19"/>
        <v>1.4842</v>
      </c>
    </row>
    <row r="670" spans="1:14" s="219" customFormat="1" x14ac:dyDescent="0.2">
      <c r="A670" s="210"/>
      <c r="B670" s="196"/>
      <c r="C670" s="233"/>
      <c r="D670" s="234"/>
      <c r="E670" s="495" t="str">
        <f>E660</f>
        <v>BDI (%): 23,40</v>
      </c>
      <c r="F670" s="495"/>
      <c r="G670" s="495"/>
      <c r="H670" s="496">
        <f>(H668+I668+H669)*K670</f>
        <v>8.3030491440000009</v>
      </c>
      <c r="I670" s="496"/>
      <c r="J670" s="216"/>
      <c r="K670" s="225">
        <v>0.23400000000000001</v>
      </c>
      <c r="L670" s="232">
        <f t="shared" si="19"/>
        <v>1.4842</v>
      </c>
    </row>
    <row r="671" spans="1:14" s="219" customFormat="1" x14ac:dyDescent="0.2">
      <c r="A671" s="210"/>
      <c r="B671" s="196"/>
      <c r="C671" s="233"/>
      <c r="D671" s="234"/>
      <c r="E671" s="495" t="str">
        <f>E661</f>
        <v>Valor Total c/ Taxas</v>
      </c>
      <c r="F671" s="495"/>
      <c r="G671" s="495"/>
      <c r="H671" s="207"/>
      <c r="I671" s="244">
        <f>(H668+I668+H669+H670)</f>
        <v>43.786165144000002</v>
      </c>
      <c r="J671" s="216"/>
      <c r="K671" s="225">
        <v>0.23400000000000001</v>
      </c>
      <c r="L671" s="232">
        <f t="shared" si="19"/>
        <v>1.4842</v>
      </c>
      <c r="N671" s="245">
        <v>43.786165144000002</v>
      </c>
    </row>
    <row r="672" spans="1:14" s="219" customFormat="1" x14ac:dyDescent="0.2">
      <c r="A672" s="210"/>
      <c r="B672" s="196"/>
      <c r="C672" s="233"/>
      <c r="D672" s="234"/>
      <c r="E672" s="204"/>
      <c r="F672" s="205"/>
      <c r="G672" s="271"/>
      <c r="H672" s="207"/>
      <c r="I672" s="244"/>
      <c r="J672" s="216"/>
      <c r="K672" s="225">
        <v>0.23400000000000001</v>
      </c>
      <c r="L672" s="232">
        <f t="shared" si="19"/>
        <v>1.4842</v>
      </c>
    </row>
    <row r="673" spans="1:14" s="219" customFormat="1" x14ac:dyDescent="0.2">
      <c r="A673" s="227"/>
      <c r="B673" s="248" t="str">
        <f>'[1]Planilha Orçamentaria'!A101</f>
        <v>14.3</v>
      </c>
      <c r="C673" s="229" t="str">
        <f>'[1]Planilha Orçamentaria'!C101</f>
        <v>Camada regularizadora no traço 1:4</v>
      </c>
      <c r="D673" s="311" t="str">
        <f>'[1]Planilha Orçamentaria'!D101</f>
        <v>M2</v>
      </c>
      <c r="E673" s="207"/>
      <c r="F673" s="205"/>
      <c r="G673" s="231"/>
      <c r="H673" s="207"/>
      <c r="I673" s="207"/>
      <c r="J673" s="216"/>
      <c r="K673" s="225">
        <v>0.23400000000000001</v>
      </c>
      <c r="L673" s="232">
        <f t="shared" si="19"/>
        <v>1.4842</v>
      </c>
    </row>
    <row r="674" spans="1:14" s="219" customFormat="1" ht="25.5" x14ac:dyDescent="0.2">
      <c r="A674" s="210"/>
      <c r="B674" s="196"/>
      <c r="C674" s="233" t="s">
        <v>597</v>
      </c>
      <c r="D674" s="234" t="str">
        <f>D673</f>
        <v>M2</v>
      </c>
      <c r="E674" s="207">
        <f>33.6*N11</f>
        <v>33.6</v>
      </c>
      <c r="F674" s="205">
        <v>413.98</v>
      </c>
      <c r="G674" s="231">
        <v>3.1E-2</v>
      </c>
      <c r="H674" s="207"/>
      <c r="I674" s="207">
        <f>E674*G674</f>
        <v>1.0416000000000001</v>
      </c>
      <c r="J674" s="216"/>
      <c r="K674" s="225">
        <v>0.23400000000000001</v>
      </c>
      <c r="L674" s="232">
        <f t="shared" si="19"/>
        <v>1.4842</v>
      </c>
    </row>
    <row r="675" spans="1:14" s="219" customFormat="1" x14ac:dyDescent="0.2">
      <c r="A675" s="210"/>
      <c r="B675" s="196"/>
      <c r="C675" s="233" t="s">
        <v>598</v>
      </c>
      <c r="D675" s="234" t="s">
        <v>545</v>
      </c>
      <c r="E675" s="207">
        <f>0.9*N11</f>
        <v>0.9</v>
      </c>
      <c r="F675" s="205" t="e">
        <f>#REF!</f>
        <v>#REF!</v>
      </c>
      <c r="G675" s="231">
        <v>0.09</v>
      </c>
      <c r="H675" s="207"/>
      <c r="I675" s="207">
        <f>E675*G675</f>
        <v>8.1000000000000003E-2</v>
      </c>
      <c r="J675" s="216"/>
      <c r="K675" s="225">
        <v>0.23400000000000001</v>
      </c>
      <c r="L675" s="232">
        <f t="shared" si="19"/>
        <v>1.4842</v>
      </c>
    </row>
    <row r="676" spans="1:14" s="219" customFormat="1" x14ac:dyDescent="0.2">
      <c r="A676" s="210"/>
      <c r="B676" s="196"/>
      <c r="C676" s="233" t="s">
        <v>599</v>
      </c>
      <c r="D676" s="234" t="s">
        <v>572</v>
      </c>
      <c r="E676" s="207">
        <f>F676*N11</f>
        <v>8.44</v>
      </c>
      <c r="F676" s="205">
        <v>8.44</v>
      </c>
      <c r="G676" s="231">
        <v>0.17199999999999999</v>
      </c>
      <c r="H676" s="207"/>
      <c r="I676" s="207">
        <f>E676*G676</f>
        <v>1.4516799999999999</v>
      </c>
      <c r="J676" s="216"/>
      <c r="K676" s="225">
        <v>0.23400000000000001</v>
      </c>
      <c r="L676" s="232">
        <f t="shared" si="19"/>
        <v>1.4842</v>
      </c>
    </row>
    <row r="677" spans="1:14" s="219" customFormat="1" x14ac:dyDescent="0.2">
      <c r="A677" s="210"/>
      <c r="B677" s="196"/>
      <c r="C677" s="233" t="s">
        <v>563</v>
      </c>
      <c r="D677" s="234" t="s">
        <v>535</v>
      </c>
      <c r="E677" s="207">
        <f>5.21*N11</f>
        <v>5.21</v>
      </c>
      <c r="F677" s="205"/>
      <c r="G677" s="231">
        <v>1</v>
      </c>
      <c r="H677" s="207">
        <f>E677*G677</f>
        <v>5.21</v>
      </c>
      <c r="I677" s="276"/>
      <c r="J677" s="216"/>
      <c r="K677" s="225">
        <v>0.23400000000000001</v>
      </c>
      <c r="L677" s="232">
        <f t="shared" si="19"/>
        <v>1.4842</v>
      </c>
    </row>
    <row r="678" spans="1:14" s="219" customFormat="1" x14ac:dyDescent="0.2">
      <c r="A678" s="210"/>
      <c r="B678" s="196"/>
      <c r="C678" s="233" t="s">
        <v>539</v>
      </c>
      <c r="D678" s="234" t="s">
        <v>535</v>
      </c>
      <c r="E678" s="207">
        <f>3.77*N11</f>
        <v>3.77</v>
      </c>
      <c r="F678" s="205"/>
      <c r="G678" s="231">
        <v>0.3</v>
      </c>
      <c r="H678" s="207">
        <f>E678*G678</f>
        <v>1.131</v>
      </c>
      <c r="I678" s="276"/>
      <c r="J678" s="216"/>
      <c r="K678" s="225">
        <v>0.23400000000000001</v>
      </c>
      <c r="L678" s="232">
        <f t="shared" si="19"/>
        <v>1.4842</v>
      </c>
    </row>
    <row r="679" spans="1:14" s="219" customFormat="1" x14ac:dyDescent="0.2">
      <c r="A679" s="210"/>
      <c r="B679" s="196"/>
      <c r="C679" s="233"/>
      <c r="D679" s="234"/>
      <c r="E679" s="207"/>
      <c r="F679" s="205"/>
      <c r="G679" s="231"/>
      <c r="H679" s="207"/>
      <c r="I679" s="207"/>
      <c r="J679" s="216"/>
      <c r="K679" s="225">
        <v>0.23400000000000001</v>
      </c>
      <c r="L679" s="232">
        <f t="shared" si="19"/>
        <v>1.4842</v>
      </c>
    </row>
    <row r="680" spans="1:14" s="219" customFormat="1" x14ac:dyDescent="0.2">
      <c r="A680" s="210"/>
      <c r="B680" s="196"/>
      <c r="C680" s="233"/>
      <c r="D680" s="234"/>
      <c r="E680" s="495" t="s">
        <v>540</v>
      </c>
      <c r="F680" s="495"/>
      <c r="G680" s="495"/>
      <c r="H680" s="244">
        <f>SUM(H674:H679)</f>
        <v>6.3410000000000002</v>
      </c>
      <c r="I680" s="244">
        <f>SUM(I674:I679)</f>
        <v>2.5742799999999999</v>
      </c>
      <c r="J680" s="216"/>
      <c r="K680" s="225">
        <v>0.23400000000000001</v>
      </c>
      <c r="L680" s="232">
        <f t="shared" si="19"/>
        <v>1.4842</v>
      </c>
    </row>
    <row r="681" spans="1:14" s="219" customFormat="1" x14ac:dyDescent="0.2">
      <c r="A681" s="210"/>
      <c r="B681" s="196"/>
      <c r="C681" s="233"/>
      <c r="D681" s="234"/>
      <c r="E681" s="495" t="str">
        <f>E659</f>
        <v>LS(%): 148,42</v>
      </c>
      <c r="F681" s="495"/>
      <c r="G681" s="495"/>
      <c r="H681" s="207">
        <f>H680*L681</f>
        <v>9.4113121999999994</v>
      </c>
      <c r="I681" s="213"/>
      <c r="J681" s="216"/>
      <c r="K681" s="225">
        <v>0.23400000000000001</v>
      </c>
      <c r="L681" s="232">
        <f t="shared" si="19"/>
        <v>1.4842</v>
      </c>
    </row>
    <row r="682" spans="1:14" s="219" customFormat="1" x14ac:dyDescent="0.2">
      <c r="A682" s="210"/>
      <c r="B682" s="196"/>
      <c r="C682" s="233"/>
      <c r="D682" s="234"/>
      <c r="E682" s="495" t="str">
        <f>E660</f>
        <v>BDI (%): 23,40</v>
      </c>
      <c r="F682" s="495"/>
      <c r="G682" s="495"/>
      <c r="H682" s="496">
        <f>(H680+I680+H681)*K682</f>
        <v>4.2884225748000002</v>
      </c>
      <c r="I682" s="496"/>
      <c r="J682" s="216"/>
      <c r="K682" s="225">
        <v>0.23400000000000001</v>
      </c>
      <c r="L682" s="232">
        <f t="shared" si="19"/>
        <v>1.4842</v>
      </c>
    </row>
    <row r="683" spans="1:14" s="219" customFormat="1" x14ac:dyDescent="0.2">
      <c r="A683" s="210"/>
      <c r="B683" s="196"/>
      <c r="C683" s="233"/>
      <c r="D683" s="234"/>
      <c r="E683" s="495" t="s">
        <v>543</v>
      </c>
      <c r="F683" s="495"/>
      <c r="G683" s="495"/>
      <c r="H683" s="207"/>
      <c r="I683" s="244">
        <f>(H680+I680+H681+H682)</f>
        <v>22.615014774800002</v>
      </c>
      <c r="J683" s="216"/>
      <c r="K683" s="225">
        <v>0.23400000000000001</v>
      </c>
      <c r="L683" s="232">
        <f t="shared" si="19"/>
        <v>1.4842</v>
      </c>
      <c r="N683" s="245">
        <v>22.615014774800002</v>
      </c>
    </row>
    <row r="684" spans="1:14" s="219" customFormat="1" x14ac:dyDescent="0.2">
      <c r="A684" s="210"/>
      <c r="B684" s="196"/>
      <c r="C684" s="233"/>
      <c r="D684" s="234"/>
      <c r="E684" s="204"/>
      <c r="F684" s="205"/>
      <c r="G684" s="271"/>
      <c r="H684" s="207"/>
      <c r="I684" s="207"/>
      <c r="J684" s="216"/>
      <c r="K684" s="225">
        <v>0.23400000000000001</v>
      </c>
      <c r="L684" s="232">
        <f t="shared" si="19"/>
        <v>1.4842</v>
      </c>
    </row>
    <row r="685" spans="1:14" s="219" customFormat="1" x14ac:dyDescent="0.2">
      <c r="A685" s="227"/>
      <c r="B685" s="248" t="str">
        <f>'[1]Planilha Orçamentaria'!A102</f>
        <v>14.4</v>
      </c>
      <c r="C685" s="229" t="str">
        <f>'[1]Planilha Orçamentaria'!C102</f>
        <v>Cerâmica anti-derrapante</v>
      </c>
      <c r="D685" s="311" t="str">
        <f>'[1]Planilha Orçamentaria'!D102</f>
        <v>M2</v>
      </c>
      <c r="E685" s="207"/>
      <c r="F685" s="205"/>
      <c r="G685" s="231"/>
      <c r="H685" s="207"/>
      <c r="I685" s="207"/>
      <c r="J685" s="216"/>
      <c r="K685" s="225">
        <v>0.23400000000000001</v>
      </c>
      <c r="L685" s="232">
        <f t="shared" si="19"/>
        <v>1.4842</v>
      </c>
    </row>
    <row r="686" spans="1:14" s="219" customFormat="1" x14ac:dyDescent="0.2">
      <c r="A686" s="210"/>
      <c r="B686" s="196"/>
      <c r="C686" s="233" t="str">
        <f>C685</f>
        <v>Cerâmica anti-derrapante</v>
      </c>
      <c r="D686" s="234" t="str">
        <f>D685</f>
        <v>M2</v>
      </c>
      <c r="E686" s="207">
        <f>29.57*N11</f>
        <v>29.57</v>
      </c>
      <c r="F686" s="205">
        <v>462.09</v>
      </c>
      <c r="G686" s="231">
        <v>1</v>
      </c>
      <c r="H686" s="207"/>
      <c r="I686" s="207">
        <f>E686*G686</f>
        <v>29.57</v>
      </c>
      <c r="J686" s="216"/>
      <c r="K686" s="225">
        <v>0.23400000000000001</v>
      </c>
      <c r="L686" s="232">
        <f t="shared" si="19"/>
        <v>1.4842</v>
      </c>
    </row>
    <row r="687" spans="1:14" s="219" customFormat="1" x14ac:dyDescent="0.2">
      <c r="A687" s="210"/>
      <c r="B687" s="196"/>
      <c r="C687" s="233" t="s">
        <v>563</v>
      </c>
      <c r="D687" s="234" t="s">
        <v>535</v>
      </c>
      <c r="E687" s="207">
        <f>5.21*N11</f>
        <v>5.21</v>
      </c>
      <c r="F687" s="205"/>
      <c r="G687" s="231">
        <v>1</v>
      </c>
      <c r="H687" s="207">
        <f>E687*G687</f>
        <v>5.21</v>
      </c>
      <c r="I687" s="276"/>
      <c r="J687" s="216"/>
      <c r="K687" s="225">
        <v>0.23400000000000001</v>
      </c>
      <c r="L687" s="232">
        <f t="shared" si="19"/>
        <v>1.4842</v>
      </c>
    </row>
    <row r="688" spans="1:14" s="219" customFormat="1" x14ac:dyDescent="0.2">
      <c r="A688" s="210"/>
      <c r="B688" s="196"/>
      <c r="C688" s="233" t="s">
        <v>539</v>
      </c>
      <c r="D688" s="234" t="s">
        <v>535</v>
      </c>
      <c r="E688" s="207">
        <f>3.77*N11</f>
        <v>3.77</v>
      </c>
      <c r="F688" s="205"/>
      <c r="G688" s="231">
        <v>1</v>
      </c>
      <c r="H688" s="207">
        <f>E688*G688</f>
        <v>3.77</v>
      </c>
      <c r="I688" s="276"/>
      <c r="J688" s="216"/>
      <c r="K688" s="225">
        <v>0.23400000000000001</v>
      </c>
      <c r="L688" s="232">
        <f t="shared" si="19"/>
        <v>1.4842</v>
      </c>
    </row>
    <row r="689" spans="1:14" s="219" customFormat="1" x14ac:dyDescent="0.2">
      <c r="A689" s="210"/>
      <c r="B689" s="196"/>
      <c r="C689" s="233"/>
      <c r="D689" s="234"/>
      <c r="E689" s="207"/>
      <c r="F689" s="205"/>
      <c r="G689" s="231"/>
      <c r="H689" s="207"/>
      <c r="I689" s="207"/>
      <c r="J689" s="216"/>
      <c r="K689" s="225">
        <v>0.23400000000000001</v>
      </c>
      <c r="L689" s="232">
        <f t="shared" si="19"/>
        <v>1.4842</v>
      </c>
    </row>
    <row r="690" spans="1:14" s="219" customFormat="1" x14ac:dyDescent="0.2">
      <c r="A690" s="210"/>
      <c r="B690" s="196"/>
      <c r="C690" s="233"/>
      <c r="D690" s="234"/>
      <c r="E690" s="495" t="str">
        <f>E680</f>
        <v>Custo Direto</v>
      </c>
      <c r="F690" s="495"/>
      <c r="G690" s="495"/>
      <c r="H690" s="244">
        <f>SUM(H686:H689)</f>
        <v>8.98</v>
      </c>
      <c r="I690" s="244">
        <f>SUM(I686:I689)</f>
        <v>29.57</v>
      </c>
      <c r="J690" s="216"/>
      <c r="K690" s="225">
        <v>0.23400000000000001</v>
      </c>
      <c r="L690" s="232">
        <f t="shared" si="19"/>
        <v>1.4842</v>
      </c>
    </row>
    <row r="691" spans="1:14" s="219" customFormat="1" x14ac:dyDescent="0.2">
      <c r="A691" s="210"/>
      <c r="B691" s="196"/>
      <c r="C691" s="233"/>
      <c r="D691" s="234"/>
      <c r="E691" s="495" t="str">
        <f>E681</f>
        <v>LS(%): 148,42</v>
      </c>
      <c r="F691" s="495"/>
      <c r="G691" s="495"/>
      <c r="H691" s="207">
        <f>H690*L691</f>
        <v>13.328116</v>
      </c>
      <c r="I691" s="213"/>
      <c r="J691" s="216"/>
      <c r="K691" s="225">
        <v>0.23400000000000001</v>
      </c>
      <c r="L691" s="232">
        <f t="shared" si="19"/>
        <v>1.4842</v>
      </c>
    </row>
    <row r="692" spans="1:14" s="219" customFormat="1" x14ac:dyDescent="0.2">
      <c r="A692" s="210"/>
      <c r="B692" s="196"/>
      <c r="C692" s="233"/>
      <c r="D692" s="234"/>
      <c r="E692" s="495" t="str">
        <f>E682</f>
        <v>BDI (%): 23,40</v>
      </c>
      <c r="F692" s="495"/>
      <c r="G692" s="495"/>
      <c r="H692" s="496">
        <f>(H690+I690+H691)*K692</f>
        <v>12.139479144000001</v>
      </c>
      <c r="I692" s="496"/>
      <c r="J692" s="216"/>
      <c r="K692" s="225">
        <v>0.23400000000000001</v>
      </c>
      <c r="L692" s="232">
        <f t="shared" si="19"/>
        <v>1.4842</v>
      </c>
    </row>
    <row r="693" spans="1:14" s="219" customFormat="1" x14ac:dyDescent="0.2">
      <c r="A693" s="210"/>
      <c r="B693" s="196"/>
      <c r="C693" s="233"/>
      <c r="D693" s="234"/>
      <c r="E693" s="495" t="str">
        <f>E683</f>
        <v>Valor Total c/ Taxas</v>
      </c>
      <c r="F693" s="495"/>
      <c r="G693" s="495"/>
      <c r="H693" s="207"/>
      <c r="I693" s="244">
        <f>(H690+I690+H691+H692)</f>
        <v>64.017595143999998</v>
      </c>
      <c r="J693" s="216"/>
      <c r="K693" s="225">
        <v>0.23400000000000001</v>
      </c>
      <c r="L693" s="232">
        <f t="shared" si="19"/>
        <v>1.4842</v>
      </c>
      <c r="N693" s="245">
        <v>64.017595143999998</v>
      </c>
    </row>
    <row r="694" spans="1:14" s="219" customFormat="1" x14ac:dyDescent="0.2">
      <c r="A694" s="210"/>
      <c r="B694" s="196"/>
      <c r="C694" s="233"/>
      <c r="D694" s="234"/>
      <c r="E694" s="204"/>
      <c r="F694" s="204"/>
      <c r="G694" s="204"/>
      <c r="H694" s="207"/>
      <c r="I694" s="244"/>
      <c r="J694" s="216"/>
      <c r="K694" s="225">
        <v>0.23400000000000001</v>
      </c>
      <c r="L694" s="232">
        <f t="shared" si="19"/>
        <v>1.4842</v>
      </c>
      <c r="N694" s="245"/>
    </row>
    <row r="695" spans="1:14" s="219" customFormat="1" x14ac:dyDescent="0.2">
      <c r="A695" s="227"/>
      <c r="B695" s="248" t="str">
        <f>'[1]Planilha Orçamentaria'!A103</f>
        <v>14.5</v>
      </c>
      <c r="C695" s="229" t="str">
        <f>'[1]Planilha Orçamentaria'!C112</f>
        <v>Esmalte sobre madeira c/ massa e selador</v>
      </c>
      <c r="D695" s="311" t="str">
        <f>'[1]Planilha Orçamentaria'!D112</f>
        <v>M2</v>
      </c>
      <c r="E695" s="207"/>
      <c r="F695" s="205"/>
      <c r="G695" s="231"/>
      <c r="H695" s="207"/>
      <c r="I695" s="207"/>
      <c r="J695" s="216"/>
      <c r="K695" s="225">
        <v>0.23400000000000001</v>
      </c>
      <c r="L695" s="232">
        <f t="shared" si="19"/>
        <v>1.4842</v>
      </c>
    </row>
    <row r="696" spans="1:14" s="219" customFormat="1" x14ac:dyDescent="0.2">
      <c r="A696" s="210"/>
      <c r="B696" s="196"/>
      <c r="C696" s="233" t="str">
        <f>C695</f>
        <v>Esmalte sobre madeira c/ massa e selador</v>
      </c>
      <c r="D696" s="234" t="str">
        <f>D695</f>
        <v>M2</v>
      </c>
      <c r="E696" s="207">
        <f>38.32*N11</f>
        <v>38.32</v>
      </c>
      <c r="F696" s="205">
        <v>462.09</v>
      </c>
      <c r="G696" s="231">
        <v>1</v>
      </c>
      <c r="H696" s="207"/>
      <c r="I696" s="207">
        <f>E696*G696</f>
        <v>38.32</v>
      </c>
      <c r="J696" s="216"/>
      <c r="K696" s="225">
        <v>0.23400000000000001</v>
      </c>
      <c r="L696" s="232">
        <f t="shared" si="19"/>
        <v>1.4842</v>
      </c>
    </row>
    <row r="697" spans="1:14" s="219" customFormat="1" x14ac:dyDescent="0.2">
      <c r="A697" s="210"/>
      <c r="B697" s="196"/>
      <c r="C697" s="233" t="s">
        <v>563</v>
      </c>
      <c r="D697" s="234" t="s">
        <v>535</v>
      </c>
      <c r="E697" s="207">
        <f>5.21*N11</f>
        <v>5.21</v>
      </c>
      <c r="F697" s="205"/>
      <c r="G697" s="231">
        <v>1</v>
      </c>
      <c r="H697" s="207">
        <f>E697*G697</f>
        <v>5.21</v>
      </c>
      <c r="I697" s="276"/>
      <c r="J697" s="216"/>
      <c r="K697" s="225">
        <v>0.23400000000000001</v>
      </c>
      <c r="L697" s="232">
        <f t="shared" si="19"/>
        <v>1.4842</v>
      </c>
    </row>
    <row r="698" spans="1:14" s="219" customFormat="1" x14ac:dyDescent="0.2">
      <c r="A698" s="210"/>
      <c r="B698" s="196"/>
      <c r="C698" s="233" t="s">
        <v>539</v>
      </c>
      <c r="D698" s="234" t="s">
        <v>535</v>
      </c>
      <c r="E698" s="207">
        <f>3.77*N11</f>
        <v>3.77</v>
      </c>
      <c r="F698" s="205"/>
      <c r="G698" s="231">
        <v>1</v>
      </c>
      <c r="H698" s="207">
        <f>E698*G698</f>
        <v>3.77</v>
      </c>
      <c r="I698" s="276"/>
      <c r="J698" s="216"/>
      <c r="K698" s="225">
        <v>0.23400000000000001</v>
      </c>
      <c r="L698" s="232">
        <f t="shared" si="19"/>
        <v>1.4842</v>
      </c>
    </row>
    <row r="699" spans="1:14" s="219" customFormat="1" x14ac:dyDescent="0.2">
      <c r="A699" s="210"/>
      <c r="B699" s="196"/>
      <c r="C699" s="233"/>
      <c r="D699" s="234"/>
      <c r="E699" s="207"/>
      <c r="F699" s="205"/>
      <c r="G699" s="231"/>
      <c r="H699" s="207"/>
      <c r="I699" s="207"/>
      <c r="J699" s="216"/>
      <c r="K699" s="225">
        <v>0.23400000000000001</v>
      </c>
      <c r="L699" s="232">
        <f t="shared" si="19"/>
        <v>1.4842</v>
      </c>
    </row>
    <row r="700" spans="1:14" s="219" customFormat="1" x14ac:dyDescent="0.2">
      <c r="A700" s="210"/>
      <c r="B700" s="196"/>
      <c r="C700" s="233"/>
      <c r="D700" s="234"/>
      <c r="E700" s="495" t="str">
        <f>E690</f>
        <v>Custo Direto</v>
      </c>
      <c r="F700" s="495"/>
      <c r="G700" s="495"/>
      <c r="H700" s="244">
        <f>SUM(H696:H699)</f>
        <v>8.98</v>
      </c>
      <c r="I700" s="244">
        <f>SUM(I696:I699)</f>
        <v>38.32</v>
      </c>
      <c r="J700" s="216"/>
      <c r="K700" s="225">
        <v>0.23400000000000001</v>
      </c>
      <c r="L700" s="232">
        <f t="shared" si="19"/>
        <v>1.4842</v>
      </c>
    </row>
    <row r="701" spans="1:14" s="219" customFormat="1" x14ac:dyDescent="0.2">
      <c r="A701" s="210"/>
      <c r="B701" s="196"/>
      <c r="C701" s="233"/>
      <c r="D701" s="234"/>
      <c r="E701" s="495" t="str">
        <f>E691</f>
        <v>LS(%): 148,42</v>
      </c>
      <c r="F701" s="495"/>
      <c r="G701" s="495"/>
      <c r="H701" s="207">
        <f>H700*L701</f>
        <v>13.328116</v>
      </c>
      <c r="I701" s="213"/>
      <c r="J701" s="216"/>
      <c r="K701" s="225">
        <v>0.23400000000000001</v>
      </c>
      <c r="L701" s="232">
        <f t="shared" si="19"/>
        <v>1.4842</v>
      </c>
    </row>
    <row r="702" spans="1:14" s="219" customFormat="1" x14ac:dyDescent="0.2">
      <c r="A702" s="210"/>
      <c r="B702" s="196"/>
      <c r="C702" s="233"/>
      <c r="D702" s="234"/>
      <c r="E702" s="495" t="str">
        <f>E692</f>
        <v>BDI (%): 23,40</v>
      </c>
      <c r="F702" s="495"/>
      <c r="G702" s="495"/>
      <c r="H702" s="496">
        <f>(H700+I700+H701)*K702</f>
        <v>14.186979144</v>
      </c>
      <c r="I702" s="496"/>
      <c r="J702" s="216"/>
      <c r="K702" s="225">
        <v>0.23400000000000001</v>
      </c>
      <c r="L702" s="232">
        <f t="shared" si="19"/>
        <v>1.4842</v>
      </c>
    </row>
    <row r="703" spans="1:14" s="219" customFormat="1" x14ac:dyDescent="0.2">
      <c r="A703" s="210"/>
      <c r="B703" s="196"/>
      <c r="C703" s="233"/>
      <c r="D703" s="234"/>
      <c r="E703" s="495" t="str">
        <f>E693</f>
        <v>Valor Total c/ Taxas</v>
      </c>
      <c r="F703" s="495"/>
      <c r="G703" s="495"/>
      <c r="H703" s="207"/>
      <c r="I703" s="244">
        <f>(H700+I700+H701+H702)</f>
        <v>74.815095143999997</v>
      </c>
      <c r="J703" s="216"/>
      <c r="K703" s="225">
        <v>0.23400000000000001</v>
      </c>
      <c r="L703" s="232">
        <f t="shared" si="19"/>
        <v>1.4842</v>
      </c>
      <c r="N703" s="245">
        <v>74.817419999999998</v>
      </c>
    </row>
    <row r="704" spans="1:14" s="219" customFormat="1" x14ac:dyDescent="0.2">
      <c r="A704" s="210"/>
      <c r="B704" s="196"/>
      <c r="C704" s="233"/>
      <c r="D704" s="234"/>
      <c r="E704" s="204"/>
      <c r="F704" s="204"/>
      <c r="G704" s="204"/>
      <c r="H704" s="207"/>
      <c r="I704" s="244"/>
      <c r="J704" s="216"/>
      <c r="K704" s="225">
        <v>0.23400000000000001</v>
      </c>
      <c r="L704" s="232">
        <f t="shared" si="19"/>
        <v>1.4842</v>
      </c>
      <c r="N704" s="245"/>
    </row>
    <row r="705" spans="1:14" s="219" customFormat="1" x14ac:dyDescent="0.2">
      <c r="A705" s="227"/>
      <c r="B705" s="248" t="str">
        <f>'[1]Planilha Orçamentaria'!A106</f>
        <v>15.1</v>
      </c>
      <c r="C705" s="229" t="str">
        <f>'[1]Planilha Orçamentaria'!C106</f>
        <v>Barroteamento em madeira de lei p/ forro PVC</v>
      </c>
      <c r="D705" s="311" t="str">
        <f>'[1]Planilha Orçamentaria'!D106</f>
        <v>M2</v>
      </c>
      <c r="E705" s="207"/>
      <c r="F705" s="205"/>
      <c r="G705" s="231"/>
      <c r="H705" s="207"/>
      <c r="I705" s="207"/>
      <c r="J705" s="216"/>
      <c r="K705" s="225">
        <v>0.23400000000000001</v>
      </c>
      <c r="L705" s="232">
        <f t="shared" si="19"/>
        <v>1.4842</v>
      </c>
    </row>
    <row r="706" spans="1:14" s="219" customFormat="1" x14ac:dyDescent="0.2">
      <c r="A706" s="210"/>
      <c r="B706" s="196"/>
      <c r="C706" s="233" t="str">
        <f>C705</f>
        <v>Barroteamento em madeira de lei p/ forro PVC</v>
      </c>
      <c r="D706" s="234" t="str">
        <f>D705</f>
        <v>M2</v>
      </c>
      <c r="E706" s="207">
        <f>17.01*N11</f>
        <v>17.010000000000002</v>
      </c>
      <c r="F706" s="205">
        <v>462.09</v>
      </c>
      <c r="G706" s="231">
        <v>0.9</v>
      </c>
      <c r="H706" s="207"/>
      <c r="I706" s="207">
        <f>E706*G706</f>
        <v>15.309000000000001</v>
      </c>
      <c r="J706" s="216"/>
      <c r="K706" s="225">
        <v>0.23400000000000001</v>
      </c>
      <c r="L706" s="232">
        <f t="shared" si="19"/>
        <v>1.4842</v>
      </c>
    </row>
    <row r="707" spans="1:14" s="219" customFormat="1" x14ac:dyDescent="0.2">
      <c r="A707" s="210"/>
      <c r="B707" s="196"/>
      <c r="C707" s="233" t="s">
        <v>563</v>
      </c>
      <c r="D707" s="234" t="s">
        <v>535</v>
      </c>
      <c r="E707" s="207">
        <f>5.21*N11</f>
        <v>5.21</v>
      </c>
      <c r="F707" s="205"/>
      <c r="G707" s="231">
        <v>0.5</v>
      </c>
      <c r="H707" s="207">
        <f>E707*G707</f>
        <v>2.605</v>
      </c>
      <c r="I707" s="276"/>
      <c r="J707" s="216"/>
      <c r="K707" s="225">
        <v>0.23400000000000001</v>
      </c>
      <c r="L707" s="232">
        <f t="shared" si="19"/>
        <v>1.4842</v>
      </c>
    </row>
    <row r="708" spans="1:14" s="219" customFormat="1" x14ac:dyDescent="0.2">
      <c r="A708" s="210"/>
      <c r="B708" s="196"/>
      <c r="C708" s="233" t="s">
        <v>539</v>
      </c>
      <c r="D708" s="234" t="s">
        <v>535</v>
      </c>
      <c r="E708" s="207">
        <f>3.77*N11</f>
        <v>3.77</v>
      </c>
      <c r="F708" s="205"/>
      <c r="G708" s="231">
        <v>0.5</v>
      </c>
      <c r="H708" s="207">
        <f>E708*G708</f>
        <v>1.885</v>
      </c>
      <c r="I708" s="276"/>
      <c r="J708" s="216"/>
      <c r="K708" s="225">
        <v>0.23400000000000001</v>
      </c>
      <c r="L708" s="232">
        <f t="shared" si="19"/>
        <v>1.4842</v>
      </c>
    </row>
    <row r="709" spans="1:14" s="219" customFormat="1" x14ac:dyDescent="0.2">
      <c r="A709" s="210"/>
      <c r="B709" s="196"/>
      <c r="C709" s="233"/>
      <c r="D709" s="234"/>
      <c r="E709" s="207"/>
      <c r="F709" s="205"/>
      <c r="G709" s="231"/>
      <c r="H709" s="207"/>
      <c r="I709" s="207"/>
      <c r="J709" s="216"/>
      <c r="K709" s="225">
        <v>0.23400000000000001</v>
      </c>
      <c r="L709" s="232">
        <f t="shared" si="19"/>
        <v>1.4842</v>
      </c>
    </row>
    <row r="710" spans="1:14" s="219" customFormat="1" x14ac:dyDescent="0.2">
      <c r="A710" s="210"/>
      <c r="B710" s="196"/>
      <c r="C710" s="233"/>
      <c r="D710" s="234"/>
      <c r="E710" s="495" t="str">
        <f>E700</f>
        <v>Custo Direto</v>
      </c>
      <c r="F710" s="495"/>
      <c r="G710" s="495"/>
      <c r="H710" s="244">
        <f>SUM(H706:H709)</f>
        <v>4.49</v>
      </c>
      <c r="I710" s="244">
        <f>SUM(I706:I709)</f>
        <v>15.309000000000001</v>
      </c>
      <c r="J710" s="216"/>
      <c r="K710" s="225">
        <v>0.23400000000000001</v>
      </c>
      <c r="L710" s="232">
        <f t="shared" si="19"/>
        <v>1.4842</v>
      </c>
    </row>
    <row r="711" spans="1:14" s="219" customFormat="1" x14ac:dyDescent="0.2">
      <c r="A711" s="210"/>
      <c r="B711" s="196"/>
      <c r="C711" s="233"/>
      <c r="D711" s="234"/>
      <c r="E711" s="495" t="str">
        <f>E701</f>
        <v>LS(%): 148,42</v>
      </c>
      <c r="F711" s="495"/>
      <c r="G711" s="495"/>
      <c r="H711" s="207">
        <f>H710*L711</f>
        <v>6.6640579999999998</v>
      </c>
      <c r="I711" s="213"/>
      <c r="J711" s="216"/>
      <c r="K711" s="225">
        <v>0.23400000000000001</v>
      </c>
      <c r="L711" s="232">
        <f t="shared" si="19"/>
        <v>1.4842</v>
      </c>
    </row>
    <row r="712" spans="1:14" s="219" customFormat="1" x14ac:dyDescent="0.2">
      <c r="A712" s="210"/>
      <c r="B712" s="196"/>
      <c r="C712" s="233"/>
      <c r="D712" s="234"/>
      <c r="E712" s="495" t="str">
        <f>E702</f>
        <v>BDI (%): 23,40</v>
      </c>
      <c r="F712" s="495"/>
      <c r="G712" s="495"/>
      <c r="H712" s="496">
        <f>(H710+I710+H711)*K712</f>
        <v>6.1923555720000003</v>
      </c>
      <c r="I712" s="496"/>
      <c r="J712" s="216"/>
      <c r="K712" s="225">
        <v>0.23400000000000001</v>
      </c>
      <c r="L712" s="232">
        <f t="shared" si="19"/>
        <v>1.4842</v>
      </c>
    </row>
    <row r="713" spans="1:14" s="219" customFormat="1" x14ac:dyDescent="0.2">
      <c r="A713" s="210"/>
      <c r="B713" s="196"/>
      <c r="C713" s="233"/>
      <c r="D713" s="234"/>
      <c r="E713" s="495" t="str">
        <f>E703</f>
        <v>Valor Total c/ Taxas</v>
      </c>
      <c r="F713" s="495"/>
      <c r="G713" s="495"/>
      <c r="H713" s="207"/>
      <c r="I713" s="244">
        <f>(H710+I710+H711+H712)</f>
        <v>32.655413572</v>
      </c>
      <c r="J713" s="216"/>
      <c r="K713" s="225">
        <v>0.23400000000000001</v>
      </c>
      <c r="L713" s="232">
        <f t="shared" si="19"/>
        <v>1.4842</v>
      </c>
      <c r="N713" s="245">
        <v>32.663979999999995</v>
      </c>
    </row>
    <row r="714" spans="1:14" s="219" customFormat="1" x14ac:dyDescent="0.2">
      <c r="A714" s="210"/>
      <c r="B714" s="196"/>
      <c r="C714" s="233"/>
      <c r="D714" s="234"/>
      <c r="E714" s="204"/>
      <c r="F714" s="204"/>
      <c r="G714" s="204"/>
      <c r="H714" s="207"/>
      <c r="I714" s="244"/>
      <c r="J714" s="216"/>
      <c r="K714" s="225">
        <v>0.23400000000000001</v>
      </c>
      <c r="L714" s="232">
        <f t="shared" si="19"/>
        <v>1.4842</v>
      </c>
      <c r="N714" s="245"/>
    </row>
    <row r="715" spans="1:14" s="219" customFormat="1" x14ac:dyDescent="0.2">
      <c r="A715" s="227"/>
      <c r="B715" s="248" t="str">
        <f>'[1]Planilha Orçamentaria'!A107</f>
        <v>15.2</v>
      </c>
      <c r="C715" s="229" t="str">
        <f>'[1]Planilha Orçamentaria'!C107</f>
        <v>Forro em lambri de PVC</v>
      </c>
      <c r="D715" s="311" t="str">
        <f>'[1]Planilha Orçamentaria'!D107</f>
        <v>M2</v>
      </c>
      <c r="E715" s="207"/>
      <c r="F715" s="205"/>
      <c r="G715" s="231"/>
      <c r="H715" s="207"/>
      <c r="I715" s="207"/>
      <c r="J715" s="216"/>
      <c r="K715" s="225">
        <v>0.23400000000000001</v>
      </c>
      <c r="L715" s="232">
        <f t="shared" si="19"/>
        <v>1.4842</v>
      </c>
    </row>
    <row r="716" spans="1:14" s="219" customFormat="1" x14ac:dyDescent="0.2">
      <c r="A716" s="210"/>
      <c r="B716" s="196"/>
      <c r="C716" s="233" t="str">
        <f>C715</f>
        <v>Forro em lambri de PVC</v>
      </c>
      <c r="D716" s="234" t="str">
        <f>D715</f>
        <v>M2</v>
      </c>
      <c r="E716" s="207">
        <f>18.001*N11</f>
        <v>18.001000000000001</v>
      </c>
      <c r="F716" s="205">
        <v>462.09</v>
      </c>
      <c r="G716" s="231">
        <v>0.9</v>
      </c>
      <c r="H716" s="207"/>
      <c r="I716" s="207">
        <f>E716*G716</f>
        <v>16.200900000000001</v>
      </c>
      <c r="J716" s="216"/>
      <c r="K716" s="225">
        <v>0.23400000000000001</v>
      </c>
      <c r="L716" s="232">
        <f t="shared" si="19"/>
        <v>1.4842</v>
      </c>
    </row>
    <row r="717" spans="1:14" s="219" customFormat="1" x14ac:dyDescent="0.2">
      <c r="A717" s="210"/>
      <c r="B717" s="196"/>
      <c r="C717" s="233" t="s">
        <v>563</v>
      </c>
      <c r="D717" s="234" t="s">
        <v>535</v>
      </c>
      <c r="E717" s="207">
        <f>5.21*N11</f>
        <v>5.21</v>
      </c>
      <c r="F717" s="205"/>
      <c r="G717" s="231">
        <v>0.5</v>
      </c>
      <c r="H717" s="207">
        <f>E717*G717</f>
        <v>2.605</v>
      </c>
      <c r="I717" s="276"/>
      <c r="J717" s="216"/>
      <c r="K717" s="225">
        <v>0.23400000000000001</v>
      </c>
      <c r="L717" s="232">
        <f t="shared" ref="L717:L790" si="20">L716</f>
        <v>1.4842</v>
      </c>
    </row>
    <row r="718" spans="1:14" s="219" customFormat="1" x14ac:dyDescent="0.2">
      <c r="A718" s="210"/>
      <c r="B718" s="196"/>
      <c r="C718" s="233" t="s">
        <v>539</v>
      </c>
      <c r="D718" s="234" t="s">
        <v>535</v>
      </c>
      <c r="E718" s="207">
        <f>3.77*N11</f>
        <v>3.77</v>
      </c>
      <c r="F718" s="205"/>
      <c r="G718" s="231">
        <v>0.5</v>
      </c>
      <c r="H718" s="207">
        <f>E718*G718</f>
        <v>1.885</v>
      </c>
      <c r="I718" s="276"/>
      <c r="J718" s="216"/>
      <c r="K718" s="225">
        <v>0.23400000000000001</v>
      </c>
      <c r="L718" s="232">
        <f t="shared" si="20"/>
        <v>1.4842</v>
      </c>
    </row>
    <row r="719" spans="1:14" s="219" customFormat="1" x14ac:dyDescent="0.2">
      <c r="A719" s="210"/>
      <c r="B719" s="196"/>
      <c r="C719" s="233"/>
      <c r="D719" s="234"/>
      <c r="E719" s="207"/>
      <c r="F719" s="205"/>
      <c r="G719" s="231"/>
      <c r="H719" s="207"/>
      <c r="I719" s="207"/>
      <c r="J719" s="216"/>
      <c r="K719" s="225">
        <v>0.23400000000000001</v>
      </c>
      <c r="L719" s="232">
        <f t="shared" si="20"/>
        <v>1.4842</v>
      </c>
    </row>
    <row r="720" spans="1:14" s="219" customFormat="1" x14ac:dyDescent="0.2">
      <c r="A720" s="210"/>
      <c r="B720" s="196"/>
      <c r="C720" s="233"/>
      <c r="D720" s="234"/>
      <c r="E720" s="495" t="str">
        <f>E710</f>
        <v>Custo Direto</v>
      </c>
      <c r="F720" s="495"/>
      <c r="G720" s="495"/>
      <c r="H720" s="244">
        <f>SUM(H716:H719)</f>
        <v>4.49</v>
      </c>
      <c r="I720" s="244">
        <f>SUM(I716:I719)</f>
        <v>16.200900000000001</v>
      </c>
      <c r="J720" s="216"/>
      <c r="K720" s="225">
        <v>0.23400000000000001</v>
      </c>
      <c r="L720" s="232">
        <f t="shared" si="20"/>
        <v>1.4842</v>
      </c>
    </row>
    <row r="721" spans="1:14" s="219" customFormat="1" x14ac:dyDescent="0.2">
      <c r="A721" s="210"/>
      <c r="B721" s="196"/>
      <c r="C721" s="233"/>
      <c r="D721" s="234"/>
      <c r="E721" s="495" t="str">
        <f>E711</f>
        <v>LS(%): 148,42</v>
      </c>
      <c r="F721" s="495"/>
      <c r="G721" s="495"/>
      <c r="H721" s="207">
        <f>H720*L721</f>
        <v>6.6640579999999998</v>
      </c>
      <c r="I721" s="213"/>
      <c r="J721" s="216"/>
      <c r="K721" s="225">
        <v>0.23400000000000001</v>
      </c>
      <c r="L721" s="232">
        <f t="shared" si="20"/>
        <v>1.4842</v>
      </c>
    </row>
    <row r="722" spans="1:14" s="219" customFormat="1" x14ac:dyDescent="0.2">
      <c r="A722" s="210"/>
      <c r="B722" s="196"/>
      <c r="C722" s="233"/>
      <c r="D722" s="234"/>
      <c r="E722" s="495" t="str">
        <f>E712</f>
        <v>BDI (%): 23,40</v>
      </c>
      <c r="F722" s="495"/>
      <c r="G722" s="495"/>
      <c r="H722" s="496">
        <f>(H720+I720+H721)*K722</f>
        <v>6.4010601720000002</v>
      </c>
      <c r="I722" s="496"/>
      <c r="J722" s="216"/>
      <c r="K722" s="225">
        <v>0.23400000000000001</v>
      </c>
      <c r="L722" s="232">
        <f t="shared" si="20"/>
        <v>1.4842</v>
      </c>
    </row>
    <row r="723" spans="1:14" s="219" customFormat="1" x14ac:dyDescent="0.2">
      <c r="A723" s="210"/>
      <c r="B723" s="196"/>
      <c r="C723" s="233"/>
      <c r="D723" s="234"/>
      <c r="E723" s="495" t="str">
        <f>E713</f>
        <v>Valor Total c/ Taxas</v>
      </c>
      <c r="F723" s="495"/>
      <c r="G723" s="495"/>
      <c r="H723" s="207"/>
      <c r="I723" s="244">
        <f>(H720+I720+H721+H722)</f>
        <v>33.756018171999997</v>
      </c>
      <c r="J723" s="216"/>
      <c r="K723" s="225">
        <v>0.23400000000000001</v>
      </c>
      <c r="L723" s="232">
        <f t="shared" si="20"/>
        <v>1.4842</v>
      </c>
      <c r="N723" s="245">
        <v>33.762239999999998</v>
      </c>
    </row>
    <row r="724" spans="1:14" s="219" customFormat="1" x14ac:dyDescent="0.2">
      <c r="A724" s="210"/>
      <c r="B724" s="196"/>
      <c r="C724" s="233"/>
      <c r="D724" s="234"/>
      <c r="E724" s="204"/>
      <c r="F724" s="204"/>
      <c r="G724" s="204"/>
      <c r="H724" s="207"/>
      <c r="I724" s="244"/>
      <c r="J724" s="216"/>
      <c r="K724" s="225">
        <v>0.23400000000000001</v>
      </c>
      <c r="L724" s="232">
        <f t="shared" si="20"/>
        <v>1.4842</v>
      </c>
      <c r="N724" s="245"/>
    </row>
    <row r="725" spans="1:14" s="219" customFormat="1" x14ac:dyDescent="0.2">
      <c r="A725" s="227"/>
      <c r="B725" s="248" t="str">
        <f>'[1]Planilha Orçamentaria'!A111</f>
        <v>16.1.1</v>
      </c>
      <c r="C725" s="229" t="str">
        <f>'[1]Planilha Orçamentaria'!C111</f>
        <v>Esmalte sobre grade de ferro (superf. aparelhada)</v>
      </c>
      <c r="D725" s="311" t="str">
        <f>'[1]Planilha Orçamentaria'!D117</f>
        <v>M2</v>
      </c>
      <c r="E725" s="207"/>
      <c r="F725" s="205"/>
      <c r="G725" s="231"/>
      <c r="H725" s="207"/>
      <c r="I725" s="207"/>
      <c r="J725" s="216"/>
      <c r="K725" s="225">
        <v>0.23400000000000001</v>
      </c>
      <c r="L725" s="232">
        <f t="shared" si="20"/>
        <v>1.4842</v>
      </c>
    </row>
    <row r="726" spans="1:14" s="219" customFormat="1" x14ac:dyDescent="0.2">
      <c r="A726" s="210"/>
      <c r="B726" s="196"/>
      <c r="C726" s="233" t="str">
        <f>C725</f>
        <v>Esmalte sobre grade de ferro (superf. aparelhada)</v>
      </c>
      <c r="D726" s="234" t="str">
        <f>D725</f>
        <v>M2</v>
      </c>
      <c r="E726" s="207">
        <f>31.943*N11</f>
        <v>31.943000000000001</v>
      </c>
      <c r="F726" s="205">
        <v>462.09</v>
      </c>
      <c r="G726" s="231">
        <v>0.6</v>
      </c>
      <c r="H726" s="207"/>
      <c r="I726" s="207">
        <f>E726*G726</f>
        <v>19.165800000000001</v>
      </c>
      <c r="J726" s="216"/>
      <c r="K726" s="225">
        <v>0.23400000000000001</v>
      </c>
      <c r="L726" s="232">
        <f t="shared" si="20"/>
        <v>1.4842</v>
      </c>
    </row>
    <row r="727" spans="1:14" s="219" customFormat="1" x14ac:dyDescent="0.2">
      <c r="A727" s="210"/>
      <c r="B727" s="196"/>
      <c r="C727" s="233" t="s">
        <v>573</v>
      </c>
      <c r="D727" s="234" t="s">
        <v>535</v>
      </c>
      <c r="E727" s="207">
        <f>5.21*N11</f>
        <v>5.21</v>
      </c>
      <c r="F727" s="205"/>
      <c r="G727" s="231">
        <v>0.312</v>
      </c>
      <c r="H727" s="207">
        <f>E727*G727</f>
        <v>1.6255200000000001</v>
      </c>
      <c r="I727" s="276"/>
      <c r="J727" s="216"/>
      <c r="K727" s="225">
        <v>0.23400000000000001</v>
      </c>
      <c r="L727" s="232">
        <f t="shared" si="20"/>
        <v>1.4842</v>
      </c>
    </row>
    <row r="728" spans="1:14" s="219" customFormat="1" x14ac:dyDescent="0.2">
      <c r="A728" s="210"/>
      <c r="B728" s="196"/>
      <c r="C728" s="233" t="s">
        <v>539</v>
      </c>
      <c r="D728" s="234" t="s">
        <v>535</v>
      </c>
      <c r="E728" s="207">
        <f>3.77*N11</f>
        <v>3.77</v>
      </c>
      <c r="F728" s="205"/>
      <c r="G728" s="231">
        <v>0.214</v>
      </c>
      <c r="H728" s="207">
        <f>E728*G728</f>
        <v>0.80677999999999994</v>
      </c>
      <c r="I728" s="276"/>
      <c r="J728" s="216"/>
      <c r="K728" s="225">
        <v>0.23400000000000001</v>
      </c>
      <c r="L728" s="232">
        <f t="shared" si="20"/>
        <v>1.4842</v>
      </c>
    </row>
    <row r="729" spans="1:14" s="219" customFormat="1" x14ac:dyDescent="0.2">
      <c r="A729" s="210"/>
      <c r="B729" s="196"/>
      <c r="C729" s="233"/>
      <c r="D729" s="234"/>
      <c r="E729" s="207"/>
      <c r="F729" s="205"/>
      <c r="G729" s="231"/>
      <c r="H729" s="207"/>
      <c r="I729" s="207"/>
      <c r="J729" s="216"/>
      <c r="K729" s="225">
        <v>0.23400000000000001</v>
      </c>
      <c r="L729" s="232">
        <f t="shared" si="20"/>
        <v>1.4842</v>
      </c>
    </row>
    <row r="730" spans="1:14" s="219" customFormat="1" x14ac:dyDescent="0.2">
      <c r="A730" s="210"/>
      <c r="B730" s="196"/>
      <c r="C730" s="233"/>
      <c r="D730" s="234"/>
      <c r="E730" s="495" t="str">
        <f>E720</f>
        <v>Custo Direto</v>
      </c>
      <c r="F730" s="495"/>
      <c r="G730" s="495"/>
      <c r="H730" s="244">
        <f>SUM(H726:H729)</f>
        <v>2.4323000000000001</v>
      </c>
      <c r="I730" s="244">
        <f>SUM(I726:I729)</f>
        <v>19.165800000000001</v>
      </c>
      <c r="J730" s="216"/>
      <c r="K730" s="225">
        <v>0.23400000000000001</v>
      </c>
      <c r="L730" s="232">
        <f t="shared" si="20"/>
        <v>1.4842</v>
      </c>
    </row>
    <row r="731" spans="1:14" s="219" customFormat="1" x14ac:dyDescent="0.2">
      <c r="A731" s="210"/>
      <c r="B731" s="196"/>
      <c r="C731" s="233"/>
      <c r="D731" s="234"/>
      <c r="E731" s="495" t="str">
        <f>E721</f>
        <v>LS(%): 148,42</v>
      </c>
      <c r="F731" s="495"/>
      <c r="G731" s="495"/>
      <c r="H731" s="207">
        <f>H730*L731</f>
        <v>3.6100196600000003</v>
      </c>
      <c r="I731" s="213"/>
      <c r="J731" s="216"/>
      <c r="K731" s="225">
        <v>0.23400000000000001</v>
      </c>
      <c r="L731" s="232">
        <f t="shared" si="20"/>
        <v>1.4842</v>
      </c>
    </row>
    <row r="732" spans="1:14" s="219" customFormat="1" x14ac:dyDescent="0.2">
      <c r="A732" s="210"/>
      <c r="B732" s="196"/>
      <c r="C732" s="233"/>
      <c r="D732" s="234"/>
      <c r="E732" s="495" t="str">
        <f>E722</f>
        <v>BDI (%): 23,40</v>
      </c>
      <c r="F732" s="495"/>
      <c r="G732" s="495"/>
      <c r="H732" s="496">
        <f>(H730+I730+H731)*K732</f>
        <v>5.8987000004400008</v>
      </c>
      <c r="I732" s="496"/>
      <c r="J732" s="216"/>
      <c r="K732" s="225">
        <v>0.23400000000000001</v>
      </c>
      <c r="L732" s="232">
        <f t="shared" si="20"/>
        <v>1.4842</v>
      </c>
    </row>
    <row r="733" spans="1:14" s="219" customFormat="1" x14ac:dyDescent="0.2">
      <c r="A733" s="210"/>
      <c r="B733" s="196"/>
      <c r="C733" s="233"/>
      <c r="D733" s="234"/>
      <c r="E733" s="495" t="str">
        <f>E723</f>
        <v>Valor Total c/ Taxas</v>
      </c>
      <c r="F733" s="495"/>
      <c r="G733" s="495"/>
      <c r="H733" s="207"/>
      <c r="I733" s="244">
        <f>(H730+I730+H731+H732)</f>
        <v>31.106819660440003</v>
      </c>
      <c r="J733" s="216"/>
      <c r="K733" s="225">
        <v>0.23400000000000001</v>
      </c>
      <c r="L733" s="232">
        <f t="shared" si="20"/>
        <v>1.4842</v>
      </c>
      <c r="N733" s="245">
        <v>31.10914</v>
      </c>
    </row>
    <row r="734" spans="1:14" s="219" customFormat="1" x14ac:dyDescent="0.2">
      <c r="A734" s="210"/>
      <c r="B734" s="196"/>
      <c r="C734" s="233"/>
      <c r="D734" s="234"/>
      <c r="E734" s="204"/>
      <c r="F734" s="204"/>
      <c r="G734" s="204"/>
      <c r="H734" s="207"/>
      <c r="I734" s="244"/>
      <c r="J734" s="216"/>
      <c r="K734" s="225">
        <v>0.23400000000000001</v>
      </c>
      <c r="L734" s="232">
        <f t="shared" si="20"/>
        <v>1.4842</v>
      </c>
      <c r="N734" s="245"/>
    </row>
    <row r="735" spans="1:14" s="219" customFormat="1" x14ac:dyDescent="0.2">
      <c r="A735" s="227"/>
      <c r="B735" s="248" t="str">
        <f>'[1]Planilha Orçamentaria'!A112</f>
        <v>16.1.2</v>
      </c>
      <c r="C735" s="229" t="str">
        <f>'[1]Planilha Orçamentaria'!C112</f>
        <v>Esmalte sobre madeira c/ massa e selador</v>
      </c>
      <c r="D735" s="311" t="str">
        <f>'[1]Planilha Orçamentaria'!D112</f>
        <v>M2</v>
      </c>
      <c r="E735" s="207"/>
      <c r="F735" s="205"/>
      <c r="G735" s="231"/>
      <c r="H735" s="207"/>
      <c r="I735" s="207"/>
      <c r="J735" s="216"/>
      <c r="K735" s="225">
        <v>0.23400000000000001</v>
      </c>
      <c r="L735" s="232">
        <f t="shared" si="20"/>
        <v>1.4842</v>
      </c>
    </row>
    <row r="736" spans="1:14" s="219" customFormat="1" x14ac:dyDescent="0.2">
      <c r="A736" s="210"/>
      <c r="B736" s="196"/>
      <c r="C736" s="233" t="str">
        <f>C735</f>
        <v>Esmalte sobre madeira c/ massa e selador</v>
      </c>
      <c r="D736" s="234" t="str">
        <f>D735</f>
        <v>M2</v>
      </c>
      <c r="E736" s="207">
        <f>28.73*N11</f>
        <v>28.73</v>
      </c>
      <c r="F736" s="205">
        <v>462.09</v>
      </c>
      <c r="G736" s="231">
        <v>0.56999999999999995</v>
      </c>
      <c r="H736" s="207"/>
      <c r="I736" s="207">
        <f>E736*G736</f>
        <v>16.376099999999997</v>
      </c>
      <c r="J736" s="216"/>
      <c r="K736" s="225">
        <v>0.23400000000000001</v>
      </c>
      <c r="L736" s="232">
        <f t="shared" si="20"/>
        <v>1.4842</v>
      </c>
    </row>
    <row r="737" spans="1:14" s="219" customFormat="1" x14ac:dyDescent="0.2">
      <c r="A737" s="210"/>
      <c r="B737" s="196"/>
      <c r="C737" s="233" t="s">
        <v>573</v>
      </c>
      <c r="D737" s="234" t="s">
        <v>535</v>
      </c>
      <c r="E737" s="207">
        <f>5.21*N11</f>
        <v>5.21</v>
      </c>
      <c r="F737" s="205"/>
      <c r="G737" s="231">
        <v>0.28999999999999998</v>
      </c>
      <c r="H737" s="207">
        <f>E737*G737</f>
        <v>1.5108999999999999</v>
      </c>
      <c r="I737" s="276"/>
      <c r="J737" s="216"/>
      <c r="K737" s="225">
        <v>0.23400000000000001</v>
      </c>
      <c r="L737" s="232">
        <f t="shared" si="20"/>
        <v>1.4842</v>
      </c>
    </row>
    <row r="738" spans="1:14" s="219" customFormat="1" x14ac:dyDescent="0.2">
      <c r="A738" s="210"/>
      <c r="B738" s="196"/>
      <c r="C738" s="233" t="s">
        <v>539</v>
      </c>
      <c r="D738" s="234" t="s">
        <v>535</v>
      </c>
      <c r="E738" s="207">
        <f>3.77*N11</f>
        <v>3.77</v>
      </c>
      <c r="F738" s="205"/>
      <c r="G738" s="231">
        <v>0.16</v>
      </c>
      <c r="H738" s="207">
        <f>E738*G738</f>
        <v>0.60320000000000007</v>
      </c>
      <c r="I738" s="276"/>
      <c r="J738" s="216"/>
      <c r="K738" s="225">
        <v>0.23400000000000001</v>
      </c>
      <c r="L738" s="232">
        <f t="shared" si="20"/>
        <v>1.4842</v>
      </c>
    </row>
    <row r="739" spans="1:14" s="219" customFormat="1" x14ac:dyDescent="0.2">
      <c r="A739" s="210"/>
      <c r="B739" s="196"/>
      <c r="C739" s="233"/>
      <c r="D739" s="234"/>
      <c r="E739" s="207"/>
      <c r="F739" s="205"/>
      <c r="G739" s="231"/>
      <c r="H739" s="207"/>
      <c r="I739" s="207"/>
      <c r="J739" s="216"/>
      <c r="K739" s="225">
        <v>0.23400000000000001</v>
      </c>
      <c r="L739" s="232">
        <f t="shared" si="20"/>
        <v>1.4842</v>
      </c>
    </row>
    <row r="740" spans="1:14" s="219" customFormat="1" x14ac:dyDescent="0.2">
      <c r="A740" s="210"/>
      <c r="B740" s="196"/>
      <c r="C740" s="233"/>
      <c r="D740" s="234"/>
      <c r="E740" s="495" t="str">
        <f>E730</f>
        <v>Custo Direto</v>
      </c>
      <c r="F740" s="495"/>
      <c r="G740" s="495"/>
      <c r="H740" s="244">
        <f>SUM(H736:H739)</f>
        <v>2.1141000000000001</v>
      </c>
      <c r="I740" s="244">
        <f>SUM(I736:I739)</f>
        <v>16.376099999999997</v>
      </c>
      <c r="J740" s="216"/>
      <c r="K740" s="225">
        <v>0.23400000000000001</v>
      </c>
      <c r="L740" s="232">
        <f t="shared" si="20"/>
        <v>1.4842</v>
      </c>
    </row>
    <row r="741" spans="1:14" s="219" customFormat="1" x14ac:dyDescent="0.2">
      <c r="A741" s="210"/>
      <c r="B741" s="196"/>
      <c r="C741" s="233"/>
      <c r="D741" s="234"/>
      <c r="E741" s="495" t="str">
        <f>E731</f>
        <v>LS(%): 148,42</v>
      </c>
      <c r="F741" s="495"/>
      <c r="G741" s="495"/>
      <c r="H741" s="207">
        <f>H740*L741</f>
        <v>3.1377472200000001</v>
      </c>
      <c r="I741" s="213"/>
      <c r="J741" s="216"/>
      <c r="K741" s="225">
        <v>0.23400000000000001</v>
      </c>
      <c r="L741" s="232">
        <f t="shared" si="20"/>
        <v>1.4842</v>
      </c>
    </row>
    <row r="742" spans="1:14" s="219" customFormat="1" x14ac:dyDescent="0.2">
      <c r="A742" s="210"/>
      <c r="B742" s="196"/>
      <c r="C742" s="233"/>
      <c r="D742" s="234"/>
      <c r="E742" s="495" t="str">
        <f>E732</f>
        <v>BDI (%): 23,40</v>
      </c>
      <c r="F742" s="495"/>
      <c r="G742" s="495"/>
      <c r="H742" s="496">
        <f>(H740+I740+H741)*K742</f>
        <v>5.0609396494799999</v>
      </c>
      <c r="I742" s="496"/>
      <c r="J742" s="216"/>
      <c r="K742" s="225">
        <v>0.23400000000000001</v>
      </c>
      <c r="L742" s="232">
        <f t="shared" si="20"/>
        <v>1.4842</v>
      </c>
    </row>
    <row r="743" spans="1:14" s="219" customFormat="1" x14ac:dyDescent="0.2">
      <c r="A743" s="210"/>
      <c r="B743" s="196"/>
      <c r="C743" s="233"/>
      <c r="D743" s="234"/>
      <c r="E743" s="495" t="str">
        <f>E733</f>
        <v>Valor Total c/ Taxas</v>
      </c>
      <c r="F743" s="495"/>
      <c r="G743" s="495"/>
      <c r="H743" s="207"/>
      <c r="I743" s="244">
        <f>(H740+I740+H741+H742)</f>
        <v>26.688886869480001</v>
      </c>
      <c r="J743" s="216"/>
      <c r="K743" s="225">
        <v>0.23400000000000001</v>
      </c>
      <c r="L743" s="232">
        <f t="shared" si="20"/>
        <v>1.4842</v>
      </c>
      <c r="N743" s="245">
        <v>26.691419999999997</v>
      </c>
    </row>
    <row r="744" spans="1:14" s="301" customFormat="1" x14ac:dyDescent="0.2">
      <c r="A744" s="293"/>
      <c r="B744" s="294"/>
      <c r="C744" s="305"/>
      <c r="D744" s="306"/>
      <c r="E744" s="321"/>
      <c r="F744" s="308"/>
      <c r="G744" s="322"/>
      <c r="H744" s="307"/>
      <c r="I744" s="307"/>
      <c r="J744" s="299"/>
      <c r="K744" s="323">
        <v>0.23400000000000001</v>
      </c>
      <c r="L744" s="232">
        <f t="shared" si="20"/>
        <v>1.4842</v>
      </c>
    </row>
    <row r="745" spans="1:14" s="219" customFormat="1" x14ac:dyDescent="0.2">
      <c r="A745" s="278"/>
      <c r="B745" s="280" t="str">
        <f>'[1]Planilha Orçamentaria'!A114</f>
        <v>16.2.1</v>
      </c>
      <c r="C745" s="229" t="str">
        <f>'[1]Planilha Orçamentaria'!C114</f>
        <v>Acrilica (sobre pintura antiga)</v>
      </c>
      <c r="D745" s="230" t="str">
        <f>'[1]Planilha Orçamentaria'!D114</f>
        <v>M2</v>
      </c>
      <c r="E745" s="207"/>
      <c r="F745" s="205"/>
      <c r="G745" s="231"/>
      <c r="H745" s="207"/>
      <c r="I745" s="207"/>
      <c r="J745" s="216"/>
      <c r="K745" s="225">
        <v>0.23400000000000001</v>
      </c>
      <c r="L745" s="232">
        <f t="shared" si="20"/>
        <v>1.4842</v>
      </c>
    </row>
    <row r="746" spans="1:14" s="219" customFormat="1" x14ac:dyDescent="0.2">
      <c r="A746" s="210"/>
      <c r="B746" s="196"/>
      <c r="C746" s="233" t="str">
        <f>C745</f>
        <v>Acrilica (sobre pintura antiga)</v>
      </c>
      <c r="D746" s="234" t="str">
        <f>D745</f>
        <v>M2</v>
      </c>
      <c r="E746" s="207">
        <f>6.9*N11</f>
        <v>6.9</v>
      </c>
      <c r="F746" s="205">
        <v>38</v>
      </c>
      <c r="G746" s="231">
        <v>1</v>
      </c>
      <c r="H746" s="207"/>
      <c r="I746" s="207">
        <f>E746*G746</f>
        <v>6.9</v>
      </c>
      <c r="J746" s="216"/>
      <c r="K746" s="225">
        <v>0.23400000000000001</v>
      </c>
      <c r="L746" s="232">
        <f t="shared" si="20"/>
        <v>1.4842</v>
      </c>
    </row>
    <row r="747" spans="1:14" s="219" customFormat="1" x14ac:dyDescent="0.2">
      <c r="A747" s="210"/>
      <c r="B747" s="196"/>
      <c r="C747" s="233" t="s">
        <v>573</v>
      </c>
      <c r="D747" s="234" t="s">
        <v>535</v>
      </c>
      <c r="E747" s="207">
        <f>5.21*N11</f>
        <v>5.21</v>
      </c>
      <c r="F747" s="205"/>
      <c r="G747" s="231">
        <v>8.9999999999999993E-3</v>
      </c>
      <c r="H747" s="207">
        <f>E747*G747</f>
        <v>4.6889999999999994E-2</v>
      </c>
      <c r="I747" s="276"/>
      <c r="J747" s="216"/>
      <c r="K747" s="225">
        <v>0.23400000000000001</v>
      </c>
      <c r="L747" s="232">
        <f t="shared" si="20"/>
        <v>1.4842</v>
      </c>
    </row>
    <row r="748" spans="1:14" s="219" customFormat="1" x14ac:dyDescent="0.2">
      <c r="A748" s="210"/>
      <c r="B748" s="196"/>
      <c r="C748" s="233" t="s">
        <v>539</v>
      </c>
      <c r="D748" s="234" t="s">
        <v>535</v>
      </c>
      <c r="E748" s="207">
        <f>3.77*N11</f>
        <v>3.77</v>
      </c>
      <c r="F748" s="205"/>
      <c r="G748" s="231">
        <v>0.04</v>
      </c>
      <c r="H748" s="207">
        <f>E748*G748</f>
        <v>0.15080000000000002</v>
      </c>
      <c r="I748" s="276"/>
      <c r="J748" s="216"/>
      <c r="K748" s="225">
        <v>0.23400000000000001</v>
      </c>
      <c r="L748" s="232">
        <f t="shared" si="20"/>
        <v>1.4842</v>
      </c>
    </row>
    <row r="749" spans="1:14" s="219" customFormat="1" x14ac:dyDescent="0.2">
      <c r="A749" s="210"/>
      <c r="B749" s="196"/>
      <c r="C749" s="233"/>
      <c r="D749" s="234"/>
      <c r="E749" s="207"/>
      <c r="F749" s="205"/>
      <c r="G749" s="231"/>
      <c r="H749" s="207"/>
      <c r="I749" s="207"/>
      <c r="J749" s="216"/>
      <c r="K749" s="225">
        <v>0.23400000000000001</v>
      </c>
      <c r="L749" s="232">
        <f t="shared" si="20"/>
        <v>1.4842</v>
      </c>
    </row>
    <row r="750" spans="1:14" s="219" customFormat="1" x14ac:dyDescent="0.2">
      <c r="A750" s="210"/>
      <c r="B750" s="196"/>
      <c r="C750" s="233"/>
      <c r="D750" s="234"/>
      <c r="E750" s="495" t="str">
        <f>E690</f>
        <v>Custo Direto</v>
      </c>
      <c r="F750" s="495"/>
      <c r="G750" s="495"/>
      <c r="H750" s="244">
        <f>SUM(H746:H749)</f>
        <v>0.19769</v>
      </c>
      <c r="I750" s="244">
        <f>SUM(I746:I749)</f>
        <v>6.9</v>
      </c>
      <c r="J750" s="216"/>
      <c r="K750" s="225">
        <v>0.23400000000000001</v>
      </c>
      <c r="L750" s="232">
        <f t="shared" si="20"/>
        <v>1.4842</v>
      </c>
    </row>
    <row r="751" spans="1:14" s="219" customFormat="1" x14ac:dyDescent="0.2">
      <c r="A751" s="210"/>
      <c r="B751" s="196"/>
      <c r="C751" s="233"/>
      <c r="D751" s="234"/>
      <c r="E751" s="495" t="str">
        <f>E691</f>
        <v>LS(%): 148,42</v>
      </c>
      <c r="F751" s="495"/>
      <c r="G751" s="495"/>
      <c r="H751" s="207">
        <f>H750*L751</f>
        <v>0.29341149799999999</v>
      </c>
      <c r="I751" s="213"/>
      <c r="J751" s="216"/>
      <c r="K751" s="225">
        <v>0.23400000000000001</v>
      </c>
      <c r="L751" s="232">
        <f t="shared" si="20"/>
        <v>1.4842</v>
      </c>
    </row>
    <row r="752" spans="1:14" s="219" customFormat="1" x14ac:dyDescent="0.2">
      <c r="A752" s="210"/>
      <c r="B752" s="196"/>
      <c r="C752" s="233"/>
      <c r="D752" s="234"/>
      <c r="E752" s="495" t="str">
        <f>E692</f>
        <v>BDI (%): 23,40</v>
      </c>
      <c r="F752" s="495"/>
      <c r="G752" s="495"/>
      <c r="H752" s="496">
        <f>(H750+I750+H751)*K752</f>
        <v>1.7295177505320001</v>
      </c>
      <c r="I752" s="496"/>
      <c r="J752" s="216"/>
      <c r="K752" s="225">
        <v>0.23400000000000001</v>
      </c>
      <c r="L752" s="232">
        <f t="shared" si="20"/>
        <v>1.4842</v>
      </c>
    </row>
    <row r="753" spans="1:14" s="219" customFormat="1" x14ac:dyDescent="0.2">
      <c r="A753" s="210"/>
      <c r="B753" s="196"/>
      <c r="C753" s="233"/>
      <c r="D753" s="234"/>
      <c r="E753" s="495" t="str">
        <f>E693</f>
        <v>Valor Total c/ Taxas</v>
      </c>
      <c r="F753" s="495"/>
      <c r="G753" s="495"/>
      <c r="H753" s="207"/>
      <c r="I753" s="244">
        <f>(H750+I750+H751+H752)</f>
        <v>9.1206192485319999</v>
      </c>
      <c r="J753" s="216"/>
      <c r="K753" s="225">
        <v>0.23400000000000001</v>
      </c>
      <c r="L753" s="232">
        <f t="shared" si="20"/>
        <v>1.4842</v>
      </c>
      <c r="N753" s="245">
        <v>9.1192599999999988</v>
      </c>
    </row>
    <row r="754" spans="1:14" s="219" customFormat="1" x14ac:dyDescent="0.2">
      <c r="A754" s="210"/>
      <c r="B754" s="196"/>
      <c r="C754" s="233"/>
      <c r="D754" s="234"/>
      <c r="E754" s="207"/>
      <c r="F754" s="205"/>
      <c r="G754" s="231"/>
      <c r="H754" s="207"/>
      <c r="I754" s="207"/>
      <c r="J754" s="216"/>
      <c r="K754" s="225">
        <v>0.23400000000000001</v>
      </c>
      <c r="L754" s="232">
        <f t="shared" si="20"/>
        <v>1.4842</v>
      </c>
    </row>
    <row r="755" spans="1:14" s="219" customFormat="1" x14ac:dyDescent="0.2">
      <c r="A755" s="278"/>
      <c r="B755" s="280" t="str">
        <f>'Planilha Orçamentaria'!A113</f>
        <v>16.2.2</v>
      </c>
      <c r="C755" s="229" t="str">
        <f>'Planilha Orçamentaria'!C113</f>
        <v>Emassamento de parede c/ massa acrilica</v>
      </c>
      <c r="D755" s="230" t="str">
        <f>'Planilha Orçamentaria'!D113</f>
        <v>M2</v>
      </c>
      <c r="E755" s="207"/>
      <c r="F755" s="205"/>
      <c r="G755" s="231"/>
      <c r="H755" s="207"/>
      <c r="I755" s="207"/>
      <c r="J755" s="216"/>
      <c r="K755" s="225">
        <v>0.23400000000000001</v>
      </c>
      <c r="L755" s="232">
        <f>L736</f>
        <v>1.4842</v>
      </c>
    </row>
    <row r="756" spans="1:14" s="219" customFormat="1" x14ac:dyDescent="0.2">
      <c r="A756" s="210"/>
      <c r="B756" s="220"/>
      <c r="C756" s="233" t="str">
        <f>C755</f>
        <v>Emassamento de parede c/ massa acrilica</v>
      </c>
      <c r="D756" s="234" t="str">
        <f>D755</f>
        <v>M2</v>
      </c>
      <c r="E756" s="207">
        <v>10.130000000000001</v>
      </c>
      <c r="F756" s="205" t="e">
        <f>#REF!</f>
        <v>#REF!</v>
      </c>
      <c r="G756" s="231">
        <v>0.7</v>
      </c>
      <c r="H756" s="207"/>
      <c r="I756" s="207">
        <f>E756*G756</f>
        <v>7.0910000000000002</v>
      </c>
      <c r="J756" s="216"/>
      <c r="K756" s="225">
        <v>0.23400000000000001</v>
      </c>
      <c r="L756" s="232">
        <f t="shared" si="20"/>
        <v>1.4842</v>
      </c>
    </row>
    <row r="757" spans="1:14" s="219" customFormat="1" x14ac:dyDescent="0.2">
      <c r="A757" s="210"/>
      <c r="B757" s="220"/>
      <c r="C757" s="233" t="s">
        <v>573</v>
      </c>
      <c r="D757" s="234" t="s">
        <v>535</v>
      </c>
      <c r="E757" s="207">
        <f>5.21*N11</f>
        <v>5.21</v>
      </c>
      <c r="F757" s="205"/>
      <c r="G757" s="231">
        <v>0.24199999999999999</v>
      </c>
      <c r="H757" s="207">
        <f>E757*G757</f>
        <v>1.2608200000000001</v>
      </c>
      <c r="I757" s="276"/>
      <c r="J757" s="216"/>
      <c r="K757" s="225">
        <v>0.23400000000000001</v>
      </c>
      <c r="L757" s="232">
        <f t="shared" si="20"/>
        <v>1.4842</v>
      </c>
    </row>
    <row r="758" spans="1:14" s="219" customFormat="1" x14ac:dyDescent="0.2">
      <c r="A758" s="210"/>
      <c r="B758" s="220"/>
      <c r="C758" s="233" t="s">
        <v>539</v>
      </c>
      <c r="D758" s="234" t="s">
        <v>535</v>
      </c>
      <c r="E758" s="207">
        <f>3.77*N11</f>
        <v>3.77</v>
      </c>
      <c r="F758" s="205"/>
      <c r="G758" s="231">
        <v>0.19</v>
      </c>
      <c r="H758" s="207">
        <f>E758*G758</f>
        <v>0.71630000000000005</v>
      </c>
      <c r="I758" s="276"/>
      <c r="J758" s="216"/>
      <c r="K758" s="225">
        <v>0.23400000000000001</v>
      </c>
      <c r="L758" s="232">
        <f t="shared" si="20"/>
        <v>1.4842</v>
      </c>
    </row>
    <row r="759" spans="1:14" s="219" customFormat="1" x14ac:dyDescent="0.2">
      <c r="A759" s="210"/>
      <c r="B759" s="220"/>
      <c r="C759" s="233"/>
      <c r="D759" s="234"/>
      <c r="E759" s="207"/>
      <c r="F759" s="205"/>
      <c r="G759" s="231"/>
      <c r="H759" s="207"/>
      <c r="I759" s="207"/>
      <c r="J759" s="216"/>
      <c r="K759" s="225">
        <v>0.23400000000000001</v>
      </c>
      <c r="L759" s="232">
        <f t="shared" si="20"/>
        <v>1.4842</v>
      </c>
    </row>
    <row r="760" spans="1:14" s="219" customFormat="1" x14ac:dyDescent="0.2">
      <c r="A760" s="210"/>
      <c r="B760" s="220"/>
      <c r="C760" s="233"/>
      <c r="D760" s="234"/>
      <c r="E760" s="495" t="str">
        <f>E750</f>
        <v>Custo Direto</v>
      </c>
      <c r="F760" s="495"/>
      <c r="G760" s="495"/>
      <c r="H760" s="244">
        <f>SUM(H756:H759)</f>
        <v>1.9771200000000002</v>
      </c>
      <c r="I760" s="244">
        <f>SUM(I756:I759)</f>
        <v>7.0910000000000002</v>
      </c>
      <c r="J760" s="216"/>
      <c r="K760" s="225">
        <v>0.23400000000000001</v>
      </c>
      <c r="L760" s="232">
        <f t="shared" si="20"/>
        <v>1.4842</v>
      </c>
    </row>
    <row r="761" spans="1:14" s="219" customFormat="1" x14ac:dyDescent="0.2">
      <c r="A761" s="210"/>
      <c r="B761" s="220"/>
      <c r="C761" s="233"/>
      <c r="D761" s="234"/>
      <c r="E761" s="495" t="str">
        <f>E751</f>
        <v>LS(%): 148,42</v>
      </c>
      <c r="F761" s="495"/>
      <c r="G761" s="495"/>
      <c r="H761" s="207">
        <f>H760*L761</f>
        <v>2.934441504</v>
      </c>
      <c r="I761" s="213"/>
      <c r="J761" s="216"/>
      <c r="K761" s="225">
        <v>0.23400000000000001</v>
      </c>
      <c r="L761" s="232">
        <f t="shared" si="20"/>
        <v>1.4842</v>
      </c>
    </row>
    <row r="762" spans="1:14" s="219" customFormat="1" x14ac:dyDescent="0.2">
      <c r="A762" s="210"/>
      <c r="B762" s="220"/>
      <c r="C762" s="233"/>
      <c r="D762" s="234"/>
      <c r="E762" s="495" t="str">
        <f>E752</f>
        <v>BDI (%): 23,40</v>
      </c>
      <c r="F762" s="495"/>
      <c r="G762" s="495"/>
      <c r="H762" s="496">
        <f>(H760+I760+H761)*K762</f>
        <v>2.8085993919360002</v>
      </c>
      <c r="I762" s="496"/>
      <c r="J762" s="216"/>
      <c r="K762" s="225">
        <v>0.23400000000000001</v>
      </c>
      <c r="L762" s="232">
        <f t="shared" si="20"/>
        <v>1.4842</v>
      </c>
    </row>
    <row r="763" spans="1:14" s="219" customFormat="1" x14ac:dyDescent="0.2">
      <c r="A763" s="210"/>
      <c r="B763" s="220"/>
      <c r="C763" s="233"/>
      <c r="D763" s="234"/>
      <c r="E763" s="495" t="str">
        <f>E753</f>
        <v>Valor Total c/ Taxas</v>
      </c>
      <c r="F763" s="495"/>
      <c r="G763" s="495"/>
      <c r="H763" s="207"/>
      <c r="I763" s="244">
        <f>(H760+I760+H761+H762)</f>
        <v>14.811160895936002</v>
      </c>
      <c r="J763" s="216"/>
      <c r="K763" s="225">
        <v>0.23400000000000001</v>
      </c>
      <c r="L763" s="232">
        <f t="shared" si="20"/>
        <v>1.4842</v>
      </c>
      <c r="N763" s="422">
        <v>14.808</v>
      </c>
    </row>
    <row r="764" spans="1:14" s="219" customFormat="1" x14ac:dyDescent="0.2">
      <c r="A764" s="210"/>
      <c r="B764" s="220"/>
      <c r="C764" s="233"/>
      <c r="D764" s="234"/>
      <c r="E764" s="207"/>
      <c r="F764" s="205"/>
      <c r="G764" s="231"/>
      <c r="H764" s="207"/>
      <c r="I764" s="207"/>
      <c r="J764" s="216"/>
      <c r="K764" s="225"/>
      <c r="L764" s="232"/>
    </row>
    <row r="765" spans="1:14" s="219" customFormat="1" x14ac:dyDescent="0.2">
      <c r="A765" s="210"/>
      <c r="B765" s="220"/>
      <c r="C765" s="233"/>
      <c r="D765" s="234"/>
      <c r="E765" s="207"/>
      <c r="F765" s="205"/>
      <c r="G765" s="231"/>
      <c r="H765" s="207"/>
      <c r="I765" s="207"/>
      <c r="J765" s="216"/>
      <c r="K765" s="225"/>
      <c r="L765" s="232"/>
    </row>
    <row r="766" spans="1:14" s="219" customFormat="1" x14ac:dyDescent="0.2">
      <c r="A766" s="278"/>
      <c r="B766" s="280" t="str">
        <f>'Planilha Orçamentaria'!A114</f>
        <v>16.2.3</v>
      </c>
      <c r="C766" s="229" t="str">
        <f>'[1]Planilha Orçamentaria'!C115</f>
        <v>Acrilica fosca int./ext. c/massa e selador - 3 demaos</v>
      </c>
      <c r="D766" s="230" t="str">
        <f>'[1]Planilha Orçamentaria'!D115</f>
        <v>M2</v>
      </c>
      <c r="E766" s="207"/>
      <c r="F766" s="205"/>
      <c r="G766" s="231"/>
      <c r="H766" s="207"/>
      <c r="I766" s="207"/>
      <c r="J766" s="216"/>
      <c r="K766" s="225">
        <v>0.23400000000000001</v>
      </c>
      <c r="L766" s="232">
        <f>L754</f>
        <v>1.4842</v>
      </c>
    </row>
    <row r="767" spans="1:14" s="219" customFormat="1" x14ac:dyDescent="0.2">
      <c r="A767" s="210"/>
      <c r="B767" s="196"/>
      <c r="C767" s="233" t="str">
        <f>C766</f>
        <v>Acrilica fosca int./ext. c/massa e selador - 3 demaos</v>
      </c>
      <c r="D767" s="234" t="s">
        <v>560</v>
      </c>
      <c r="E767" s="207">
        <f>26*N11</f>
        <v>26</v>
      </c>
      <c r="F767" s="205" t="e">
        <f>#REF!</f>
        <v>#REF!</v>
      </c>
      <c r="G767" s="231">
        <v>0.7</v>
      </c>
      <c r="H767" s="207"/>
      <c r="I767" s="207">
        <f>E767*G767</f>
        <v>18.2</v>
      </c>
      <c r="J767" s="216"/>
      <c r="K767" s="225">
        <v>0.23400000000000001</v>
      </c>
      <c r="L767" s="232">
        <f t="shared" si="20"/>
        <v>1.4842</v>
      </c>
    </row>
    <row r="768" spans="1:14" s="219" customFormat="1" x14ac:dyDescent="0.2">
      <c r="A768" s="210"/>
      <c r="B768" s="196"/>
      <c r="C768" s="233" t="s">
        <v>573</v>
      </c>
      <c r="D768" s="234" t="s">
        <v>535</v>
      </c>
      <c r="E768" s="207">
        <f>5.21*N11</f>
        <v>5.21</v>
      </c>
      <c r="F768" s="205"/>
      <c r="G768" s="231">
        <v>0.24199999999999999</v>
      </c>
      <c r="H768" s="207">
        <f>E768*G768</f>
        <v>1.2608200000000001</v>
      </c>
      <c r="I768" s="276"/>
      <c r="J768" s="216"/>
      <c r="K768" s="225">
        <v>0.23400000000000001</v>
      </c>
      <c r="L768" s="232">
        <f t="shared" si="20"/>
        <v>1.4842</v>
      </c>
    </row>
    <row r="769" spans="1:14" s="219" customFormat="1" x14ac:dyDescent="0.2">
      <c r="A769" s="210"/>
      <c r="B769" s="196"/>
      <c r="C769" s="233" t="s">
        <v>539</v>
      </c>
      <c r="D769" s="234" t="s">
        <v>535</v>
      </c>
      <c r="E769" s="207">
        <f>3.77*N11</f>
        <v>3.77</v>
      </c>
      <c r="F769" s="205"/>
      <c r="G769" s="231">
        <v>0.19</v>
      </c>
      <c r="H769" s="207">
        <f>E769*G769</f>
        <v>0.71630000000000005</v>
      </c>
      <c r="I769" s="276"/>
      <c r="J769" s="216"/>
      <c r="K769" s="225">
        <v>0.23400000000000001</v>
      </c>
      <c r="L769" s="232">
        <f t="shared" si="20"/>
        <v>1.4842</v>
      </c>
    </row>
    <row r="770" spans="1:14" s="219" customFormat="1" x14ac:dyDescent="0.2">
      <c r="A770" s="210"/>
      <c r="B770" s="196"/>
      <c r="C770" s="233"/>
      <c r="D770" s="234"/>
      <c r="E770" s="207"/>
      <c r="F770" s="205"/>
      <c r="G770" s="231"/>
      <c r="H770" s="207"/>
      <c r="I770" s="207"/>
      <c r="J770" s="216"/>
      <c r="K770" s="225">
        <v>0.23400000000000001</v>
      </c>
      <c r="L770" s="232">
        <f t="shared" si="20"/>
        <v>1.4842</v>
      </c>
    </row>
    <row r="771" spans="1:14" s="219" customFormat="1" x14ac:dyDescent="0.2">
      <c r="A771" s="210"/>
      <c r="B771" s="196"/>
      <c r="C771" s="233"/>
      <c r="D771" s="234"/>
      <c r="E771" s="495" t="str">
        <f>E750</f>
        <v>Custo Direto</v>
      </c>
      <c r="F771" s="495"/>
      <c r="G771" s="495"/>
      <c r="H771" s="244">
        <f>SUM(H767:H770)</f>
        <v>1.9771200000000002</v>
      </c>
      <c r="I771" s="244">
        <f>SUM(I767:I770)</f>
        <v>18.2</v>
      </c>
      <c r="J771" s="216"/>
      <c r="K771" s="225">
        <v>0.23400000000000001</v>
      </c>
      <c r="L771" s="232">
        <f t="shared" si="20"/>
        <v>1.4842</v>
      </c>
    </row>
    <row r="772" spans="1:14" s="219" customFormat="1" x14ac:dyDescent="0.2">
      <c r="A772" s="210"/>
      <c r="B772" s="196"/>
      <c r="C772" s="233"/>
      <c r="D772" s="234"/>
      <c r="E772" s="495" t="str">
        <f>E751</f>
        <v>LS(%): 148,42</v>
      </c>
      <c r="F772" s="495"/>
      <c r="G772" s="495"/>
      <c r="H772" s="207">
        <f>H771*L772</f>
        <v>2.934441504</v>
      </c>
      <c r="I772" s="213"/>
      <c r="J772" s="216"/>
      <c r="K772" s="225">
        <v>0.23400000000000001</v>
      </c>
      <c r="L772" s="232">
        <f t="shared" si="20"/>
        <v>1.4842</v>
      </c>
    </row>
    <row r="773" spans="1:14" s="219" customFormat="1" x14ac:dyDescent="0.2">
      <c r="A773" s="210"/>
      <c r="B773" s="196"/>
      <c r="C773" s="233"/>
      <c r="D773" s="234"/>
      <c r="E773" s="495" t="str">
        <f>E752</f>
        <v>BDI (%): 23,40</v>
      </c>
      <c r="F773" s="495"/>
      <c r="G773" s="495"/>
      <c r="H773" s="496">
        <f>(H771+I771+H772)*K773</f>
        <v>5.408105391936</v>
      </c>
      <c r="I773" s="496"/>
      <c r="J773" s="216"/>
      <c r="K773" s="225">
        <v>0.23400000000000001</v>
      </c>
      <c r="L773" s="232">
        <f t="shared" si="20"/>
        <v>1.4842</v>
      </c>
    </row>
    <row r="774" spans="1:14" s="219" customFormat="1" x14ac:dyDescent="0.2">
      <c r="A774" s="210"/>
      <c r="B774" s="196"/>
      <c r="C774" s="233"/>
      <c r="D774" s="234"/>
      <c r="E774" s="495" t="str">
        <f>E753</f>
        <v>Valor Total c/ Taxas</v>
      </c>
      <c r="F774" s="495"/>
      <c r="G774" s="495"/>
      <c r="H774" s="207"/>
      <c r="I774" s="244">
        <f>(H771+I771+H772+H773)</f>
        <v>28.519666895935998</v>
      </c>
      <c r="J774" s="216"/>
      <c r="K774" s="225">
        <v>0.23400000000000001</v>
      </c>
      <c r="L774" s="232">
        <f t="shared" si="20"/>
        <v>1.4842</v>
      </c>
      <c r="N774" s="245">
        <v>28.51774</v>
      </c>
    </row>
    <row r="775" spans="1:14" s="219" customFormat="1" x14ac:dyDescent="0.2">
      <c r="A775" s="210"/>
      <c r="B775" s="196"/>
      <c r="C775" s="233"/>
      <c r="D775" s="234"/>
      <c r="E775" s="207"/>
      <c r="F775" s="205"/>
      <c r="G775" s="231"/>
      <c r="H775" s="207"/>
      <c r="I775" s="207"/>
      <c r="J775" s="216"/>
      <c r="K775" s="225">
        <v>0.23400000000000001</v>
      </c>
      <c r="L775" s="232">
        <f t="shared" si="20"/>
        <v>1.4842</v>
      </c>
    </row>
    <row r="776" spans="1:14" s="219" customFormat="1" x14ac:dyDescent="0.2">
      <c r="A776" s="278"/>
      <c r="B776" s="280" t="str">
        <f>'[1]Planilha Orçamentaria'!A117</f>
        <v>16.3.1</v>
      </c>
      <c r="C776" s="229" t="str">
        <f>'[1]Planilha Orçamentaria'!C117</f>
        <v>Acrílica para piso</v>
      </c>
      <c r="D776" s="230" t="str">
        <f>'[1]Planilha Orçamentaria'!D117</f>
        <v>M2</v>
      </c>
      <c r="E776" s="207"/>
      <c r="F776" s="205"/>
      <c r="G776" s="231"/>
      <c r="H776" s="207"/>
      <c r="I776" s="207"/>
      <c r="J776" s="216"/>
      <c r="K776" s="225">
        <v>0.23400000000000001</v>
      </c>
      <c r="L776" s="232">
        <f t="shared" si="20"/>
        <v>1.4842</v>
      </c>
    </row>
    <row r="777" spans="1:14" s="219" customFormat="1" x14ac:dyDescent="0.2">
      <c r="A777" s="210"/>
      <c r="B777" s="196"/>
      <c r="C777" s="233" t="str">
        <f>C776</f>
        <v>Acrílica para piso</v>
      </c>
      <c r="D777" s="234" t="s">
        <v>508</v>
      </c>
      <c r="E777" s="207">
        <f>11.41*N11</f>
        <v>11.41</v>
      </c>
      <c r="F777" s="205">
        <v>28</v>
      </c>
      <c r="G777" s="231">
        <v>0.8</v>
      </c>
      <c r="H777" s="207"/>
      <c r="I777" s="207">
        <f>E777*G777</f>
        <v>9.1280000000000001</v>
      </c>
      <c r="J777" s="216"/>
      <c r="K777" s="225">
        <v>0.23400000000000001</v>
      </c>
      <c r="L777" s="232">
        <f t="shared" si="20"/>
        <v>1.4842</v>
      </c>
    </row>
    <row r="778" spans="1:14" s="219" customFormat="1" x14ac:dyDescent="0.2">
      <c r="A778" s="210"/>
      <c r="B778" s="196"/>
      <c r="C778" s="233" t="s">
        <v>573</v>
      </c>
      <c r="D778" s="234" t="s">
        <v>535</v>
      </c>
      <c r="E778" s="207">
        <f>5.21*N11</f>
        <v>5.21</v>
      </c>
      <c r="F778" s="205"/>
      <c r="G778" s="231">
        <v>0.03</v>
      </c>
      <c r="H778" s="207">
        <f>E778*G778</f>
        <v>0.15629999999999999</v>
      </c>
      <c r="I778" s="276"/>
      <c r="J778" s="216"/>
      <c r="K778" s="225">
        <v>0.23400000000000001</v>
      </c>
      <c r="L778" s="232">
        <f t="shared" si="20"/>
        <v>1.4842</v>
      </c>
    </row>
    <row r="779" spans="1:14" s="219" customFormat="1" x14ac:dyDescent="0.2">
      <c r="A779" s="210"/>
      <c r="B779" s="196"/>
      <c r="C779" s="233" t="s">
        <v>539</v>
      </c>
      <c r="D779" s="234" t="s">
        <v>535</v>
      </c>
      <c r="E779" s="207">
        <f>3.77*N11</f>
        <v>3.77</v>
      </c>
      <c r="F779" s="205"/>
      <c r="G779" s="231">
        <v>8.9999999999999993E-3</v>
      </c>
      <c r="H779" s="207">
        <f>E779*G779</f>
        <v>3.3929999999999995E-2</v>
      </c>
      <c r="I779" s="276"/>
      <c r="J779" s="216"/>
      <c r="K779" s="225">
        <v>0.23400000000000001</v>
      </c>
      <c r="L779" s="232">
        <f t="shared" si="20"/>
        <v>1.4842</v>
      </c>
    </row>
    <row r="780" spans="1:14" s="219" customFormat="1" x14ac:dyDescent="0.2">
      <c r="A780" s="210"/>
      <c r="B780" s="196"/>
      <c r="C780" s="233"/>
      <c r="D780" s="234"/>
      <c r="E780" s="207"/>
      <c r="F780" s="205"/>
      <c r="G780" s="231"/>
      <c r="H780" s="207"/>
      <c r="I780" s="207"/>
      <c r="J780" s="216"/>
      <c r="K780" s="225">
        <v>0.23400000000000001</v>
      </c>
      <c r="L780" s="232">
        <f t="shared" si="20"/>
        <v>1.4842</v>
      </c>
    </row>
    <row r="781" spans="1:14" s="219" customFormat="1" x14ac:dyDescent="0.2">
      <c r="A781" s="210"/>
      <c r="B781" s="196"/>
      <c r="C781" s="233"/>
      <c r="D781" s="234"/>
      <c r="E781" s="495" t="str">
        <f>E771</f>
        <v>Custo Direto</v>
      </c>
      <c r="F781" s="495"/>
      <c r="G781" s="495"/>
      <c r="H781" s="244">
        <f>SUM(H777:H780)</f>
        <v>0.19022999999999998</v>
      </c>
      <c r="I781" s="244">
        <f>SUM(I777:I780)</f>
        <v>9.1280000000000001</v>
      </c>
      <c r="J781" s="216"/>
      <c r="K781" s="225">
        <v>0.23400000000000001</v>
      </c>
      <c r="L781" s="232">
        <f t="shared" si="20"/>
        <v>1.4842</v>
      </c>
    </row>
    <row r="782" spans="1:14" s="219" customFormat="1" x14ac:dyDescent="0.2">
      <c r="A782" s="210"/>
      <c r="B782" s="196"/>
      <c r="C782" s="233"/>
      <c r="D782" s="234"/>
      <c r="E782" s="495" t="str">
        <f>E772</f>
        <v>LS(%): 148,42</v>
      </c>
      <c r="F782" s="495"/>
      <c r="G782" s="495"/>
      <c r="H782" s="207">
        <f>H781*L782</f>
        <v>0.28233936599999998</v>
      </c>
      <c r="I782" s="213"/>
      <c r="J782" s="216"/>
      <c r="K782" s="225">
        <v>0.23400000000000001</v>
      </c>
      <c r="L782" s="232">
        <f t="shared" si="20"/>
        <v>1.4842</v>
      </c>
    </row>
    <row r="783" spans="1:14" s="219" customFormat="1" x14ac:dyDescent="0.2">
      <c r="A783" s="210"/>
      <c r="B783" s="196"/>
      <c r="C783" s="233"/>
      <c r="D783" s="234"/>
      <c r="E783" s="495" t="str">
        <f>E773</f>
        <v>BDI (%): 23,40</v>
      </c>
      <c r="F783" s="495"/>
      <c r="G783" s="495"/>
      <c r="H783" s="496">
        <f>(H781+I781+H782)*K783</f>
        <v>2.2465332316440003</v>
      </c>
      <c r="I783" s="496"/>
      <c r="J783" s="216"/>
      <c r="K783" s="225">
        <v>0.23400000000000001</v>
      </c>
      <c r="L783" s="232">
        <f t="shared" si="20"/>
        <v>1.4842</v>
      </c>
    </row>
    <row r="784" spans="1:14" s="219" customFormat="1" x14ac:dyDescent="0.2">
      <c r="A784" s="210"/>
      <c r="B784" s="196"/>
      <c r="C784" s="233"/>
      <c r="D784" s="234"/>
      <c r="E784" s="495" t="str">
        <f>E774</f>
        <v>Valor Total c/ Taxas</v>
      </c>
      <c r="F784" s="495"/>
      <c r="G784" s="495"/>
      <c r="H784" s="207"/>
      <c r="I784" s="244">
        <f>(H781+I781+H782+H783)</f>
        <v>11.847102597644</v>
      </c>
      <c r="J784" s="216"/>
      <c r="K784" s="225">
        <v>0.23400000000000001</v>
      </c>
      <c r="L784" s="232">
        <f t="shared" si="20"/>
        <v>1.4842</v>
      </c>
      <c r="N784" s="245">
        <v>11.846399999999999</v>
      </c>
    </row>
    <row r="785" spans="1:14" s="219" customFormat="1" x14ac:dyDescent="0.2">
      <c r="A785" s="278"/>
      <c r="B785" s="280"/>
      <c r="C785" s="229"/>
      <c r="D785" s="230"/>
      <c r="E785" s="207"/>
      <c r="F785" s="205"/>
      <c r="G785" s="231"/>
      <c r="H785" s="207"/>
      <c r="I785" s="207"/>
      <c r="J785" s="216"/>
      <c r="K785" s="225">
        <v>0.23400000000000001</v>
      </c>
      <c r="L785" s="232">
        <f t="shared" si="20"/>
        <v>1.4842</v>
      </c>
    </row>
    <row r="786" spans="1:14" s="219" customFormat="1" x14ac:dyDescent="0.2">
      <c r="A786" s="227"/>
      <c r="B786" s="248" t="str">
        <f>'[1]Planilha Orçamentaria'!A121</f>
        <v>17.1.1</v>
      </c>
      <c r="C786" s="229" t="str">
        <f>'[1]Planilha Orçamentaria'!C121</f>
        <v>Centro de distribuição p/ 16 disjuntores (c/ barramento)</v>
      </c>
      <c r="D786" s="311" t="str">
        <f>'[1]Planilha Orçamentaria'!D121</f>
        <v>UN</v>
      </c>
      <c r="E786" s="207"/>
      <c r="F786" s="205"/>
      <c r="G786" s="231"/>
      <c r="H786" s="207"/>
      <c r="I786" s="207"/>
      <c r="J786" s="216"/>
      <c r="K786" s="225">
        <v>0.23400000000000001</v>
      </c>
      <c r="L786" s="232">
        <f t="shared" si="20"/>
        <v>1.4842</v>
      </c>
    </row>
    <row r="787" spans="1:14" s="219" customFormat="1" x14ac:dyDescent="0.2">
      <c r="A787" s="210"/>
      <c r="B787" s="196"/>
      <c r="C787" s="233" t="str">
        <f>C786</f>
        <v>Centro de distribuição p/ 16 disjuntores (c/ barramento)</v>
      </c>
      <c r="D787" s="234" t="str">
        <f>D786</f>
        <v>UN</v>
      </c>
      <c r="E787" s="207">
        <f>114.414*N11</f>
        <v>114.414</v>
      </c>
      <c r="F787" s="205">
        <v>75.98</v>
      </c>
      <c r="G787" s="231">
        <v>2.5</v>
      </c>
      <c r="H787" s="207"/>
      <c r="I787" s="207">
        <f>E787*G787</f>
        <v>286.03500000000003</v>
      </c>
      <c r="J787" s="216"/>
      <c r="K787" s="225">
        <v>0.23400000000000001</v>
      </c>
      <c r="L787" s="232">
        <f t="shared" si="20"/>
        <v>1.4842</v>
      </c>
    </row>
    <row r="788" spans="1:14" s="219" customFormat="1" x14ac:dyDescent="0.2">
      <c r="A788" s="210"/>
      <c r="B788" s="196"/>
      <c r="C788" s="233" t="s">
        <v>537</v>
      </c>
      <c r="D788" s="234" t="s">
        <v>535</v>
      </c>
      <c r="E788" s="207">
        <f>5.21*N11</f>
        <v>5.21</v>
      </c>
      <c r="F788" s="205"/>
      <c r="G788" s="231">
        <v>2.5</v>
      </c>
      <c r="H788" s="207">
        <f>E788*G788</f>
        <v>13.025</v>
      </c>
      <c r="I788" s="276"/>
      <c r="J788" s="216"/>
      <c r="K788" s="225">
        <v>0.23400000000000001</v>
      </c>
      <c r="L788" s="232">
        <f t="shared" si="20"/>
        <v>1.4842</v>
      </c>
    </row>
    <row r="789" spans="1:14" s="219" customFormat="1" x14ac:dyDescent="0.2">
      <c r="A789" s="210"/>
      <c r="B789" s="196"/>
      <c r="C789" s="233" t="s">
        <v>539</v>
      </c>
      <c r="D789" s="234" t="s">
        <v>535</v>
      </c>
      <c r="E789" s="207">
        <f>3.77*N11</f>
        <v>3.77</v>
      </c>
      <c r="F789" s="205"/>
      <c r="G789" s="231">
        <v>1.5</v>
      </c>
      <c r="H789" s="207">
        <f>E789*G789</f>
        <v>5.6550000000000002</v>
      </c>
      <c r="I789" s="276"/>
      <c r="J789" s="216"/>
      <c r="K789" s="225">
        <v>0.23400000000000001</v>
      </c>
      <c r="L789" s="232">
        <f t="shared" si="20"/>
        <v>1.4842</v>
      </c>
    </row>
    <row r="790" spans="1:14" s="219" customFormat="1" x14ac:dyDescent="0.2">
      <c r="A790" s="210"/>
      <c r="B790" s="196"/>
      <c r="C790" s="233"/>
      <c r="D790" s="234"/>
      <c r="E790" s="207"/>
      <c r="F790" s="205"/>
      <c r="G790" s="231"/>
      <c r="H790" s="207"/>
      <c r="I790" s="207"/>
      <c r="J790" s="216"/>
      <c r="K790" s="225">
        <v>0.23400000000000001</v>
      </c>
      <c r="L790" s="232">
        <f t="shared" si="20"/>
        <v>1.4842</v>
      </c>
    </row>
    <row r="791" spans="1:14" s="219" customFormat="1" x14ac:dyDescent="0.2">
      <c r="A791" s="210"/>
      <c r="B791" s="196"/>
      <c r="C791" s="233"/>
      <c r="D791" s="234"/>
      <c r="E791" s="495" t="str">
        <f>E781</f>
        <v>Custo Direto</v>
      </c>
      <c r="F791" s="495"/>
      <c r="G791" s="495"/>
      <c r="H791" s="244">
        <f>SUM(H787:H790)</f>
        <v>18.68</v>
      </c>
      <c r="I791" s="244">
        <f>SUM(I787:I790)</f>
        <v>286.03500000000003</v>
      </c>
      <c r="J791" s="216"/>
      <c r="K791" s="225">
        <v>0.23400000000000001</v>
      </c>
      <c r="L791" s="232">
        <f>L790</f>
        <v>1.4842</v>
      </c>
    </row>
    <row r="792" spans="1:14" s="219" customFormat="1" x14ac:dyDescent="0.2">
      <c r="A792" s="210"/>
      <c r="B792" s="196"/>
      <c r="C792" s="233"/>
      <c r="D792" s="234"/>
      <c r="E792" s="495" t="str">
        <f>E782</f>
        <v>LS(%): 148,42</v>
      </c>
      <c r="F792" s="495"/>
      <c r="G792" s="495"/>
      <c r="H792" s="207">
        <f>H791*L792</f>
        <v>27.724855999999999</v>
      </c>
      <c r="I792" s="213"/>
      <c r="J792" s="216"/>
      <c r="K792" s="225">
        <v>0.23400000000000001</v>
      </c>
      <c r="L792" s="232">
        <f>L791</f>
        <v>1.4842</v>
      </c>
    </row>
    <row r="793" spans="1:14" s="219" customFormat="1" x14ac:dyDescent="0.2">
      <c r="A793" s="210"/>
      <c r="B793" s="196"/>
      <c r="C793" s="233"/>
      <c r="D793" s="234"/>
      <c r="E793" s="495" t="str">
        <f>E783</f>
        <v>BDI (%): 23,40</v>
      </c>
      <c r="F793" s="495"/>
      <c r="G793" s="495"/>
      <c r="H793" s="496">
        <f>(H791+I791+H792)*K793</f>
        <v>77.79092630400001</v>
      </c>
      <c r="I793" s="496"/>
      <c r="J793" s="216"/>
      <c r="K793" s="225">
        <v>0.23400000000000001</v>
      </c>
      <c r="L793" s="232">
        <f>L792</f>
        <v>1.4842</v>
      </c>
    </row>
    <row r="794" spans="1:14" s="219" customFormat="1" x14ac:dyDescent="0.2">
      <c r="A794" s="210"/>
      <c r="B794" s="196"/>
      <c r="C794" s="233"/>
      <c r="D794" s="234"/>
      <c r="E794" s="495" t="str">
        <f>E784</f>
        <v>Valor Total c/ Taxas</v>
      </c>
      <c r="F794" s="495"/>
      <c r="G794" s="495"/>
      <c r="H794" s="207"/>
      <c r="I794" s="244">
        <f>(H791+I791+H792+H793)</f>
        <v>410.23078230400006</v>
      </c>
      <c r="J794" s="216"/>
      <c r="K794" s="225">
        <v>0.23400000000000001</v>
      </c>
      <c r="L794" s="232">
        <f t="shared" ref="L794:L938" si="21">L793</f>
        <v>1.4842</v>
      </c>
      <c r="N794" s="245">
        <v>410.23095999999998</v>
      </c>
    </row>
    <row r="795" spans="1:14" s="219" customFormat="1" x14ac:dyDescent="0.2">
      <c r="A795" s="210"/>
      <c r="B795" s="196"/>
      <c r="C795" s="233"/>
      <c r="D795" s="234"/>
      <c r="E795" s="207"/>
      <c r="F795" s="205"/>
      <c r="G795" s="231"/>
      <c r="H795" s="207"/>
      <c r="I795" s="244"/>
      <c r="J795" s="216"/>
      <c r="K795" s="225">
        <v>0.23400000000000001</v>
      </c>
      <c r="L795" s="232">
        <f t="shared" si="21"/>
        <v>1.4842</v>
      </c>
    </row>
    <row r="796" spans="1:14" s="219" customFormat="1" x14ac:dyDescent="0.2">
      <c r="A796" s="227"/>
      <c r="B796" s="248" t="str">
        <f>'[1]Planilha Orçamentaria'!A122</f>
        <v>17.1.2</v>
      </c>
      <c r="C796" s="229" t="str">
        <f>'[1]Planilha Orçamentaria'!C122</f>
        <v>Quadro de mediçao trifasico (c/ disjuntor)</v>
      </c>
      <c r="D796" s="311" t="str">
        <f>'[1]Planilha Orçamentaria'!D122</f>
        <v>UN</v>
      </c>
      <c r="E796" s="207"/>
      <c r="F796" s="205"/>
      <c r="G796" s="231"/>
      <c r="H796" s="207"/>
      <c r="I796" s="207"/>
      <c r="J796" s="216"/>
      <c r="K796" s="225">
        <v>0.23400000000000001</v>
      </c>
      <c r="L796" s="232">
        <f t="shared" si="21"/>
        <v>1.4842</v>
      </c>
    </row>
    <row r="797" spans="1:14" s="219" customFormat="1" x14ac:dyDescent="0.2">
      <c r="A797" s="210"/>
      <c r="B797" s="196"/>
      <c r="C797" s="233" t="str">
        <f>C796</f>
        <v>Quadro de mediçao trifasico (c/ disjuntor)</v>
      </c>
      <c r="D797" s="234" t="str">
        <f>D796</f>
        <v>UN</v>
      </c>
      <c r="E797" s="207">
        <f>147.992*N11</f>
        <v>147.99199999999999</v>
      </c>
      <c r="F797" s="205">
        <v>44</v>
      </c>
      <c r="G797" s="231">
        <v>2.6</v>
      </c>
      <c r="H797" s="207"/>
      <c r="I797" s="207">
        <f>E797*G797</f>
        <v>384.7792</v>
      </c>
      <c r="J797" s="216"/>
      <c r="K797" s="225">
        <v>0.23400000000000001</v>
      </c>
      <c r="L797" s="232">
        <f t="shared" si="21"/>
        <v>1.4842</v>
      </c>
    </row>
    <row r="798" spans="1:14" s="219" customFormat="1" x14ac:dyDescent="0.2">
      <c r="A798" s="210"/>
      <c r="B798" s="196"/>
      <c r="C798" s="233" t="s">
        <v>537</v>
      </c>
      <c r="D798" s="234" t="s">
        <v>535</v>
      </c>
      <c r="E798" s="207">
        <f>5.21*N11</f>
        <v>5.21</v>
      </c>
      <c r="F798" s="205"/>
      <c r="G798" s="231">
        <v>2.5</v>
      </c>
      <c r="H798" s="207">
        <f>E798*G798</f>
        <v>13.025</v>
      </c>
      <c r="I798" s="276"/>
      <c r="J798" s="216"/>
      <c r="K798" s="225">
        <v>0.23400000000000001</v>
      </c>
      <c r="L798" s="232">
        <f t="shared" si="21"/>
        <v>1.4842</v>
      </c>
    </row>
    <row r="799" spans="1:14" s="219" customFormat="1" x14ac:dyDescent="0.2">
      <c r="A799" s="210"/>
      <c r="B799" s="196"/>
      <c r="C799" s="233" t="s">
        <v>539</v>
      </c>
      <c r="D799" s="234" t="s">
        <v>535</v>
      </c>
      <c r="E799" s="207">
        <f>3.77*N11</f>
        <v>3.77</v>
      </c>
      <c r="F799" s="205"/>
      <c r="G799" s="231">
        <v>1.5</v>
      </c>
      <c r="H799" s="207">
        <f>E799*G799</f>
        <v>5.6550000000000002</v>
      </c>
      <c r="I799" s="276"/>
      <c r="J799" s="216"/>
      <c r="K799" s="225">
        <v>0.23400000000000001</v>
      </c>
      <c r="L799" s="232">
        <f t="shared" si="21"/>
        <v>1.4842</v>
      </c>
    </row>
    <row r="800" spans="1:14" s="219" customFormat="1" x14ac:dyDescent="0.2">
      <c r="A800" s="210"/>
      <c r="B800" s="196"/>
      <c r="C800" s="233"/>
      <c r="D800" s="234"/>
      <c r="E800" s="207"/>
      <c r="F800" s="205"/>
      <c r="G800" s="231"/>
      <c r="H800" s="207"/>
      <c r="I800" s="207"/>
      <c r="J800" s="216"/>
      <c r="K800" s="225">
        <v>0.23400000000000001</v>
      </c>
      <c r="L800" s="232">
        <f t="shared" si="21"/>
        <v>1.4842</v>
      </c>
    </row>
    <row r="801" spans="1:14" s="219" customFormat="1" x14ac:dyDescent="0.2">
      <c r="A801" s="210"/>
      <c r="B801" s="196"/>
      <c r="C801" s="233"/>
      <c r="D801" s="234"/>
      <c r="E801" s="495" t="str">
        <f>E791</f>
        <v>Custo Direto</v>
      </c>
      <c r="F801" s="495"/>
      <c r="G801" s="495"/>
      <c r="H801" s="244">
        <f>SUM(H797:H800)</f>
        <v>18.68</v>
      </c>
      <c r="I801" s="244">
        <f>SUM(I797:I800)</f>
        <v>384.7792</v>
      </c>
      <c r="J801" s="216"/>
      <c r="K801" s="225">
        <v>0.23400000000000001</v>
      </c>
      <c r="L801" s="232">
        <f t="shared" si="21"/>
        <v>1.4842</v>
      </c>
    </row>
    <row r="802" spans="1:14" s="219" customFormat="1" x14ac:dyDescent="0.2">
      <c r="A802" s="210"/>
      <c r="B802" s="196"/>
      <c r="C802" s="233"/>
      <c r="D802" s="234"/>
      <c r="E802" s="495" t="str">
        <f>E792</f>
        <v>LS(%): 148,42</v>
      </c>
      <c r="F802" s="495"/>
      <c r="G802" s="495"/>
      <c r="H802" s="207">
        <f>H801*L802</f>
        <v>27.724855999999999</v>
      </c>
      <c r="I802" s="213"/>
      <c r="J802" s="216"/>
      <c r="K802" s="225">
        <v>0.23400000000000001</v>
      </c>
      <c r="L802" s="232">
        <f t="shared" si="21"/>
        <v>1.4842</v>
      </c>
    </row>
    <row r="803" spans="1:14" s="219" customFormat="1" x14ac:dyDescent="0.2">
      <c r="A803" s="210"/>
      <c r="B803" s="196"/>
      <c r="C803" s="233"/>
      <c r="D803" s="234"/>
      <c r="E803" s="495" t="str">
        <f>E793</f>
        <v>BDI (%): 23,40</v>
      </c>
      <c r="F803" s="495"/>
      <c r="G803" s="495"/>
      <c r="H803" s="496">
        <f>(H801+I801+H802)*K803</f>
        <v>100.89706910400001</v>
      </c>
      <c r="I803" s="496"/>
      <c r="J803" s="216"/>
      <c r="K803" s="225">
        <v>0.23400000000000001</v>
      </c>
      <c r="L803" s="232">
        <f t="shared" si="21"/>
        <v>1.4842</v>
      </c>
    </row>
    <row r="804" spans="1:14" s="219" customFormat="1" x14ac:dyDescent="0.2">
      <c r="A804" s="210"/>
      <c r="B804" s="196"/>
      <c r="C804" s="233"/>
      <c r="D804" s="234"/>
      <c r="E804" s="495" t="str">
        <f>E794</f>
        <v>Valor Total c/ Taxas</v>
      </c>
      <c r="F804" s="495"/>
      <c r="G804" s="495"/>
      <c r="H804" s="207"/>
      <c r="I804" s="244">
        <f>(H801+I801+H802+H803)</f>
        <v>532.08112510399997</v>
      </c>
      <c r="J804" s="216"/>
      <c r="K804" s="225">
        <v>0.23400000000000001</v>
      </c>
      <c r="L804" s="232">
        <f t="shared" si="21"/>
        <v>1.4842</v>
      </c>
      <c r="N804" s="245">
        <v>532.07611999999995</v>
      </c>
    </row>
    <row r="805" spans="1:14" s="219" customFormat="1" x14ac:dyDescent="0.2">
      <c r="A805" s="210"/>
      <c r="B805" s="196"/>
      <c r="C805" s="233"/>
      <c r="D805" s="234"/>
      <c r="E805" s="207"/>
      <c r="F805" s="205"/>
      <c r="G805" s="231"/>
      <c r="H805" s="207"/>
      <c r="I805" s="207"/>
      <c r="J805" s="216"/>
      <c r="K805" s="225">
        <v>0.23400000000000001</v>
      </c>
      <c r="L805" s="232">
        <f t="shared" si="21"/>
        <v>1.4842</v>
      </c>
    </row>
    <row r="806" spans="1:14" s="219" customFormat="1" x14ac:dyDescent="0.2">
      <c r="A806" s="227"/>
      <c r="B806" s="248" t="str">
        <f>'Planilha Orçamentaria'!A123</f>
        <v>17.2.1</v>
      </c>
      <c r="C806" s="229" t="str">
        <f>'Planilha Orçamentaria'!C123</f>
        <v>Disjuntor 01P - 10 a 30A - PADRÃO DIN</v>
      </c>
      <c r="D806" s="311" t="str">
        <f>'Planilha Orçamentaria'!D123</f>
        <v>UN</v>
      </c>
      <c r="E806" s="207"/>
      <c r="F806" s="205"/>
      <c r="G806" s="231"/>
      <c r="H806" s="207"/>
      <c r="I806" s="207"/>
      <c r="J806" s="216"/>
      <c r="K806" s="225">
        <v>0.23400000000000001</v>
      </c>
      <c r="L806" s="232">
        <f t="shared" si="21"/>
        <v>1.4842</v>
      </c>
    </row>
    <row r="807" spans="1:14" s="219" customFormat="1" x14ac:dyDescent="0.2">
      <c r="A807" s="210"/>
      <c r="B807" s="220"/>
      <c r="C807" s="233" t="str">
        <f>C806</f>
        <v>Disjuntor 01P - 10 a 30A - PADRÃO DIN</v>
      </c>
      <c r="D807" s="234" t="str">
        <f>D806</f>
        <v>UN</v>
      </c>
      <c r="E807" s="207">
        <f>10.78*N11</f>
        <v>10.78</v>
      </c>
      <c r="F807" s="205">
        <v>44</v>
      </c>
      <c r="G807" s="231">
        <v>1</v>
      </c>
      <c r="H807" s="207"/>
      <c r="I807" s="207">
        <f>E807*G807</f>
        <v>10.78</v>
      </c>
      <c r="J807" s="216"/>
      <c r="K807" s="225">
        <v>0.23400000000000001</v>
      </c>
      <c r="L807" s="232">
        <f t="shared" si="21"/>
        <v>1.4842</v>
      </c>
    </row>
    <row r="808" spans="1:14" s="219" customFormat="1" x14ac:dyDescent="0.2">
      <c r="A808" s="210"/>
      <c r="B808" s="220"/>
      <c r="C808" s="233" t="s">
        <v>537</v>
      </c>
      <c r="D808" s="234" t="s">
        <v>535</v>
      </c>
      <c r="E808" s="207">
        <f>5.21*N11</f>
        <v>5.21</v>
      </c>
      <c r="F808" s="205"/>
      <c r="G808" s="231">
        <v>0.05</v>
      </c>
      <c r="H808" s="207">
        <f>E808*G808</f>
        <v>0.26050000000000001</v>
      </c>
      <c r="I808" s="276"/>
      <c r="J808" s="216"/>
      <c r="K808" s="225">
        <v>0.23400000000000001</v>
      </c>
      <c r="L808" s="232">
        <f t="shared" si="21"/>
        <v>1.4842</v>
      </c>
    </row>
    <row r="809" spans="1:14" s="219" customFormat="1" x14ac:dyDescent="0.2">
      <c r="A809" s="210"/>
      <c r="B809" s="220"/>
      <c r="C809" s="233" t="s">
        <v>539</v>
      </c>
      <c r="D809" s="234" t="s">
        <v>535</v>
      </c>
      <c r="E809" s="207">
        <f>3.77*N11</f>
        <v>3.77</v>
      </c>
      <c r="F809" s="205"/>
      <c r="G809" s="231">
        <v>0.05</v>
      </c>
      <c r="H809" s="207">
        <f>E809*G809</f>
        <v>0.1885</v>
      </c>
      <c r="I809" s="276"/>
      <c r="J809" s="216"/>
      <c r="K809" s="225">
        <v>0.23400000000000001</v>
      </c>
      <c r="L809" s="232">
        <f t="shared" si="21"/>
        <v>1.4842</v>
      </c>
    </row>
    <row r="810" spans="1:14" s="219" customFormat="1" x14ac:dyDescent="0.2">
      <c r="A810" s="210"/>
      <c r="B810" s="220"/>
      <c r="C810" s="233"/>
      <c r="D810" s="234"/>
      <c r="E810" s="207"/>
      <c r="F810" s="205"/>
      <c r="G810" s="231"/>
      <c r="H810" s="207"/>
      <c r="I810" s="207"/>
      <c r="J810" s="216"/>
      <c r="K810" s="225">
        <v>0.23400000000000001</v>
      </c>
      <c r="L810" s="232">
        <f t="shared" si="21"/>
        <v>1.4842</v>
      </c>
    </row>
    <row r="811" spans="1:14" s="219" customFormat="1" x14ac:dyDescent="0.2">
      <c r="A811" s="210"/>
      <c r="B811" s="220"/>
      <c r="C811" s="233"/>
      <c r="D811" s="234"/>
      <c r="E811" s="495" t="str">
        <f>E801</f>
        <v>Custo Direto</v>
      </c>
      <c r="F811" s="495"/>
      <c r="G811" s="495"/>
      <c r="H811" s="244">
        <f>SUM(H807:H810)</f>
        <v>0.44900000000000001</v>
      </c>
      <c r="I811" s="244">
        <f>SUM(I807:I810)</f>
        <v>10.78</v>
      </c>
      <c r="J811" s="216"/>
      <c r="K811" s="225">
        <v>0.23400000000000001</v>
      </c>
      <c r="L811" s="232">
        <f t="shared" si="21"/>
        <v>1.4842</v>
      </c>
    </row>
    <row r="812" spans="1:14" s="219" customFormat="1" x14ac:dyDescent="0.2">
      <c r="A812" s="210"/>
      <c r="B812" s="220"/>
      <c r="C812" s="233"/>
      <c r="D812" s="234"/>
      <c r="E812" s="495" t="str">
        <f>E802</f>
        <v>LS(%): 148,42</v>
      </c>
      <c r="F812" s="495"/>
      <c r="G812" s="495"/>
      <c r="H812" s="207">
        <f>H811*L812</f>
        <v>0.66640580000000005</v>
      </c>
      <c r="I812" s="213"/>
      <c r="J812" s="216"/>
      <c r="K812" s="225">
        <v>0.23400000000000001</v>
      </c>
      <c r="L812" s="232">
        <f t="shared" si="21"/>
        <v>1.4842</v>
      </c>
    </row>
    <row r="813" spans="1:14" s="219" customFormat="1" x14ac:dyDescent="0.2">
      <c r="A813" s="210"/>
      <c r="B813" s="220"/>
      <c r="C813" s="233"/>
      <c r="D813" s="234"/>
      <c r="E813" s="495" t="str">
        <f>E803</f>
        <v>BDI (%): 23,40</v>
      </c>
      <c r="F813" s="495"/>
      <c r="G813" s="495"/>
      <c r="H813" s="496">
        <f>(H811+I811+H812)*K813</f>
        <v>2.7835249572</v>
      </c>
      <c r="I813" s="496"/>
      <c r="J813" s="216"/>
      <c r="K813" s="225">
        <v>0.23400000000000001</v>
      </c>
      <c r="L813" s="232">
        <f t="shared" si="21"/>
        <v>1.4842</v>
      </c>
    </row>
    <row r="814" spans="1:14" s="219" customFormat="1" x14ac:dyDescent="0.2">
      <c r="A814" s="210"/>
      <c r="B814" s="220"/>
      <c r="C814" s="233"/>
      <c r="D814" s="234"/>
      <c r="E814" s="495" t="str">
        <f>E804</f>
        <v>Valor Total c/ Taxas</v>
      </c>
      <c r="F814" s="495"/>
      <c r="G814" s="495"/>
      <c r="H814" s="207"/>
      <c r="I814" s="244">
        <f>(H811+I811+H812+H813)</f>
        <v>14.6789307572</v>
      </c>
      <c r="J814" s="216"/>
      <c r="K814" s="225">
        <v>0.23400000000000001</v>
      </c>
      <c r="L814" s="232">
        <f t="shared" si="21"/>
        <v>1.4842</v>
      </c>
      <c r="N814" s="245">
        <v>14.6789307572</v>
      </c>
    </row>
    <row r="815" spans="1:14" s="219" customFormat="1" x14ac:dyDescent="0.2">
      <c r="A815" s="210"/>
      <c r="B815" s="220"/>
      <c r="C815" s="233"/>
      <c r="D815" s="234"/>
      <c r="E815" s="207"/>
      <c r="F815" s="205"/>
      <c r="G815" s="231"/>
      <c r="H815" s="207"/>
      <c r="I815" s="207"/>
      <c r="J815" s="216"/>
      <c r="K815" s="225"/>
      <c r="L815" s="232">
        <f t="shared" si="21"/>
        <v>1.4842</v>
      </c>
    </row>
    <row r="816" spans="1:14" s="219" customFormat="1" x14ac:dyDescent="0.2">
      <c r="A816" s="227"/>
      <c r="B816" s="248" t="str">
        <f>'Planilha Orçamentaria'!A124</f>
        <v>17.2.2</v>
      </c>
      <c r="C816" s="229" t="str">
        <f>'Planilha Orçamentaria'!C124</f>
        <v>Disjuntor 01P - 40 e 50A - PADRÃO DIN</v>
      </c>
      <c r="D816" s="311" t="str">
        <f>'Planilha Orçamentaria'!D124</f>
        <v>UN</v>
      </c>
      <c r="E816" s="207"/>
      <c r="F816" s="205"/>
      <c r="G816" s="231"/>
      <c r="H816" s="207"/>
      <c r="I816" s="207"/>
      <c r="J816" s="216"/>
      <c r="K816" s="225">
        <v>0.23400000000000001</v>
      </c>
      <c r="L816" s="232">
        <f t="shared" si="21"/>
        <v>1.4842</v>
      </c>
    </row>
    <row r="817" spans="1:14" s="219" customFormat="1" x14ac:dyDescent="0.2">
      <c r="A817" s="210"/>
      <c r="B817" s="220"/>
      <c r="C817" s="233" t="str">
        <f>C816</f>
        <v>Disjuntor 01P - 40 e 50A - PADRÃO DIN</v>
      </c>
      <c r="D817" s="234" t="str">
        <f>D816</f>
        <v>UN</v>
      </c>
      <c r="E817" s="207">
        <f>12.63*N11</f>
        <v>12.63</v>
      </c>
      <c r="F817" s="205">
        <v>44</v>
      </c>
      <c r="G817" s="231">
        <v>1</v>
      </c>
      <c r="H817" s="207"/>
      <c r="I817" s="207">
        <f>E817*G817</f>
        <v>12.63</v>
      </c>
      <c r="J817" s="216"/>
      <c r="K817" s="225">
        <v>0.23400000000000001</v>
      </c>
      <c r="L817" s="232">
        <f t="shared" si="21"/>
        <v>1.4842</v>
      </c>
    </row>
    <row r="818" spans="1:14" s="219" customFormat="1" x14ac:dyDescent="0.2">
      <c r="A818" s="210"/>
      <c r="B818" s="220"/>
      <c r="C818" s="233" t="s">
        <v>537</v>
      </c>
      <c r="D818" s="234" t="s">
        <v>535</v>
      </c>
      <c r="E818" s="207">
        <f>5.21*N11</f>
        <v>5.21</v>
      </c>
      <c r="F818" s="205"/>
      <c r="G818" s="231">
        <v>0.05</v>
      </c>
      <c r="H818" s="207">
        <f>E818*G818</f>
        <v>0.26050000000000001</v>
      </c>
      <c r="I818" s="276"/>
      <c r="J818" s="216"/>
      <c r="K818" s="225">
        <v>0.23400000000000001</v>
      </c>
      <c r="L818" s="232">
        <f t="shared" si="21"/>
        <v>1.4842</v>
      </c>
    </row>
    <row r="819" spans="1:14" s="219" customFormat="1" x14ac:dyDescent="0.2">
      <c r="A819" s="210"/>
      <c r="B819" s="220"/>
      <c r="C819" s="233" t="s">
        <v>539</v>
      </c>
      <c r="D819" s="234" t="s">
        <v>535</v>
      </c>
      <c r="E819" s="207">
        <f>3.77*N11</f>
        <v>3.77</v>
      </c>
      <c r="F819" s="205"/>
      <c r="G819" s="231">
        <v>0.05</v>
      </c>
      <c r="H819" s="207">
        <f>E819*G819</f>
        <v>0.1885</v>
      </c>
      <c r="I819" s="276"/>
      <c r="J819" s="216"/>
      <c r="K819" s="225">
        <v>0.23400000000000001</v>
      </c>
      <c r="L819" s="232">
        <f t="shared" si="21"/>
        <v>1.4842</v>
      </c>
    </row>
    <row r="820" spans="1:14" s="219" customFormat="1" x14ac:dyDescent="0.2">
      <c r="A820" s="210"/>
      <c r="B820" s="220"/>
      <c r="C820" s="233"/>
      <c r="D820" s="234"/>
      <c r="E820" s="207"/>
      <c r="F820" s="205"/>
      <c r="G820" s="231"/>
      <c r="H820" s="207"/>
      <c r="I820" s="207"/>
      <c r="J820" s="216"/>
      <c r="K820" s="225">
        <v>0.23400000000000001</v>
      </c>
      <c r="L820" s="232">
        <f t="shared" si="21"/>
        <v>1.4842</v>
      </c>
    </row>
    <row r="821" spans="1:14" s="219" customFormat="1" x14ac:dyDescent="0.2">
      <c r="A821" s="210"/>
      <c r="B821" s="220"/>
      <c r="C821" s="233"/>
      <c r="D821" s="234"/>
      <c r="E821" s="495" t="str">
        <f>E811</f>
        <v>Custo Direto</v>
      </c>
      <c r="F821" s="495"/>
      <c r="G821" s="495"/>
      <c r="H821" s="244">
        <f>SUM(H817:H820)</f>
        <v>0.44900000000000001</v>
      </c>
      <c r="I821" s="244">
        <f>SUM(I817:I820)</f>
        <v>12.63</v>
      </c>
      <c r="J821" s="216"/>
      <c r="K821" s="225">
        <v>0.23400000000000001</v>
      </c>
      <c r="L821" s="232">
        <f t="shared" si="21"/>
        <v>1.4842</v>
      </c>
    </row>
    <row r="822" spans="1:14" s="219" customFormat="1" x14ac:dyDescent="0.2">
      <c r="A822" s="210"/>
      <c r="B822" s="220"/>
      <c r="C822" s="233"/>
      <c r="D822" s="234"/>
      <c r="E822" s="495" t="str">
        <f>E812</f>
        <v>LS(%): 148,42</v>
      </c>
      <c r="F822" s="495"/>
      <c r="G822" s="495"/>
      <c r="H822" s="207">
        <f>H821*L822</f>
        <v>0.66640580000000005</v>
      </c>
      <c r="I822" s="213"/>
      <c r="J822" s="216"/>
      <c r="K822" s="225">
        <v>0.23400000000000001</v>
      </c>
      <c r="L822" s="232">
        <f t="shared" si="21"/>
        <v>1.4842</v>
      </c>
    </row>
    <row r="823" spans="1:14" s="219" customFormat="1" x14ac:dyDescent="0.2">
      <c r="A823" s="210"/>
      <c r="B823" s="220"/>
      <c r="C823" s="233"/>
      <c r="D823" s="234"/>
      <c r="E823" s="495" t="str">
        <f>E813</f>
        <v>BDI (%): 23,40</v>
      </c>
      <c r="F823" s="495"/>
      <c r="G823" s="495"/>
      <c r="H823" s="496">
        <f>(H821+I821+H822)*K823</f>
        <v>3.2164249572000001</v>
      </c>
      <c r="I823" s="496"/>
      <c r="J823" s="216"/>
      <c r="K823" s="225">
        <v>0.23400000000000001</v>
      </c>
      <c r="L823" s="232">
        <f t="shared" si="21"/>
        <v>1.4842</v>
      </c>
    </row>
    <row r="824" spans="1:14" s="219" customFormat="1" x14ac:dyDescent="0.2">
      <c r="A824" s="210"/>
      <c r="B824" s="220"/>
      <c r="C824" s="233"/>
      <c r="D824" s="234"/>
      <c r="E824" s="495" t="str">
        <f>E814</f>
        <v>Valor Total c/ Taxas</v>
      </c>
      <c r="F824" s="495"/>
      <c r="G824" s="495"/>
      <c r="H824" s="207"/>
      <c r="I824" s="244">
        <f>(H821+I821+H822+H823)</f>
        <v>16.961830757200001</v>
      </c>
      <c r="J824" s="216"/>
      <c r="K824" s="225">
        <v>0.23400000000000001</v>
      </c>
      <c r="L824" s="232">
        <f t="shared" si="21"/>
        <v>1.4842</v>
      </c>
      <c r="N824" s="245">
        <v>16.961830757200001</v>
      </c>
    </row>
    <row r="825" spans="1:14" s="219" customFormat="1" x14ac:dyDescent="0.2">
      <c r="A825" s="210"/>
      <c r="B825" s="220"/>
      <c r="C825" s="233"/>
      <c r="D825" s="234"/>
      <c r="E825" s="207"/>
      <c r="F825" s="205"/>
      <c r="G825" s="231"/>
      <c r="H825" s="207"/>
      <c r="I825" s="207"/>
      <c r="J825" s="216"/>
      <c r="K825" s="225"/>
      <c r="L825" s="232">
        <f t="shared" si="21"/>
        <v>1.4842</v>
      </c>
    </row>
    <row r="826" spans="1:14" s="219" customFormat="1" x14ac:dyDescent="0.2">
      <c r="A826" s="227"/>
      <c r="B826" s="248" t="str">
        <f>'Planilha Orçamentaria'!A125</f>
        <v>17.2.3</v>
      </c>
      <c r="C826" s="229" t="str">
        <f>'Planilha Orçamentaria'!C125</f>
        <v>Disjuntor 02P - 15 a 50A - PADRÃO DIN</v>
      </c>
      <c r="D826" s="311" t="str">
        <f>'Planilha Orçamentaria'!D125</f>
        <v>UN</v>
      </c>
      <c r="E826" s="207"/>
      <c r="F826" s="205"/>
      <c r="G826" s="231"/>
      <c r="H826" s="207"/>
      <c r="I826" s="207"/>
      <c r="J826" s="216"/>
      <c r="K826" s="225">
        <v>0.23400000000000001</v>
      </c>
      <c r="L826" s="232">
        <f t="shared" si="21"/>
        <v>1.4842</v>
      </c>
    </row>
    <row r="827" spans="1:14" s="219" customFormat="1" x14ac:dyDescent="0.2">
      <c r="A827" s="210"/>
      <c r="B827" s="220"/>
      <c r="C827" s="233" t="str">
        <f>C826</f>
        <v>Disjuntor 02P - 15 a 50A - PADRÃO DIN</v>
      </c>
      <c r="D827" s="234" t="str">
        <f>D826</f>
        <v>UN</v>
      </c>
      <c r="E827" s="207">
        <f>39.81*N11</f>
        <v>39.81</v>
      </c>
      <c r="F827" s="205">
        <v>44</v>
      </c>
      <c r="G827" s="231">
        <v>1</v>
      </c>
      <c r="H827" s="207"/>
      <c r="I827" s="207">
        <f>E827*G827</f>
        <v>39.81</v>
      </c>
      <c r="J827" s="216"/>
      <c r="K827" s="225">
        <v>0.23400000000000001</v>
      </c>
      <c r="L827" s="232">
        <f t="shared" si="21"/>
        <v>1.4842</v>
      </c>
    </row>
    <row r="828" spans="1:14" s="219" customFormat="1" x14ac:dyDescent="0.2">
      <c r="A828" s="210"/>
      <c r="B828" s="220"/>
      <c r="C828" s="233" t="s">
        <v>537</v>
      </c>
      <c r="D828" s="234" t="s">
        <v>535</v>
      </c>
      <c r="E828" s="207">
        <f>5.21*N11</f>
        <v>5.21</v>
      </c>
      <c r="F828" s="205"/>
      <c r="G828" s="231">
        <v>0.05</v>
      </c>
      <c r="H828" s="207">
        <f>E828*G828</f>
        <v>0.26050000000000001</v>
      </c>
      <c r="I828" s="276"/>
      <c r="J828" s="216"/>
      <c r="K828" s="225">
        <v>0.23400000000000001</v>
      </c>
      <c r="L828" s="232">
        <f t="shared" si="21"/>
        <v>1.4842</v>
      </c>
    </row>
    <row r="829" spans="1:14" s="219" customFormat="1" x14ac:dyDescent="0.2">
      <c r="A829" s="210"/>
      <c r="B829" s="220"/>
      <c r="C829" s="233" t="s">
        <v>539</v>
      </c>
      <c r="D829" s="234" t="s">
        <v>535</v>
      </c>
      <c r="E829" s="207">
        <f>3.77*N11</f>
        <v>3.77</v>
      </c>
      <c r="F829" s="205"/>
      <c r="G829" s="231">
        <v>0.05</v>
      </c>
      <c r="H829" s="207">
        <f>E829*G829</f>
        <v>0.1885</v>
      </c>
      <c r="I829" s="276"/>
      <c r="J829" s="216"/>
      <c r="K829" s="225">
        <v>0.23400000000000001</v>
      </c>
      <c r="L829" s="232">
        <f t="shared" si="21"/>
        <v>1.4842</v>
      </c>
    </row>
    <row r="830" spans="1:14" s="219" customFormat="1" x14ac:dyDescent="0.2">
      <c r="A830" s="210"/>
      <c r="B830" s="220"/>
      <c r="C830" s="233"/>
      <c r="D830" s="234"/>
      <c r="E830" s="207"/>
      <c r="F830" s="205"/>
      <c r="G830" s="231"/>
      <c r="H830" s="207"/>
      <c r="I830" s="207"/>
      <c r="J830" s="216"/>
      <c r="K830" s="225">
        <v>0.23400000000000001</v>
      </c>
      <c r="L830" s="232">
        <f t="shared" si="21"/>
        <v>1.4842</v>
      </c>
    </row>
    <row r="831" spans="1:14" s="219" customFormat="1" x14ac:dyDescent="0.2">
      <c r="A831" s="210"/>
      <c r="B831" s="220"/>
      <c r="C831" s="233"/>
      <c r="D831" s="234"/>
      <c r="E831" s="495" t="str">
        <f>E821</f>
        <v>Custo Direto</v>
      </c>
      <c r="F831" s="495"/>
      <c r="G831" s="495"/>
      <c r="H831" s="244">
        <f>SUM(H827:H830)</f>
        <v>0.44900000000000001</v>
      </c>
      <c r="I831" s="244">
        <f>SUM(I827:I830)</f>
        <v>39.81</v>
      </c>
      <c r="J831" s="216"/>
      <c r="K831" s="225">
        <v>0.23400000000000001</v>
      </c>
      <c r="L831" s="232">
        <f t="shared" si="21"/>
        <v>1.4842</v>
      </c>
    </row>
    <row r="832" spans="1:14" s="219" customFormat="1" x14ac:dyDescent="0.2">
      <c r="A832" s="210"/>
      <c r="B832" s="220"/>
      <c r="C832" s="233"/>
      <c r="D832" s="234"/>
      <c r="E832" s="495" t="str">
        <f>E822</f>
        <v>LS(%): 148,42</v>
      </c>
      <c r="F832" s="495"/>
      <c r="G832" s="495"/>
      <c r="H832" s="207">
        <f>H831*L832</f>
        <v>0.66640580000000005</v>
      </c>
      <c r="I832" s="213"/>
      <c r="J832" s="216"/>
      <c r="K832" s="225">
        <v>0.23400000000000001</v>
      </c>
      <c r="L832" s="232">
        <f t="shared" si="21"/>
        <v>1.4842</v>
      </c>
    </row>
    <row r="833" spans="1:14" s="219" customFormat="1" x14ac:dyDescent="0.2">
      <c r="A833" s="210"/>
      <c r="B833" s="220"/>
      <c r="C833" s="233"/>
      <c r="D833" s="234"/>
      <c r="E833" s="495" t="str">
        <f>E823</f>
        <v>BDI (%): 23,40</v>
      </c>
      <c r="F833" s="495"/>
      <c r="G833" s="495"/>
      <c r="H833" s="496">
        <f>(H831+I831+H832)*K833</f>
        <v>9.5765449572000012</v>
      </c>
      <c r="I833" s="496"/>
      <c r="J833" s="216"/>
      <c r="K833" s="225">
        <v>0.23400000000000001</v>
      </c>
      <c r="L833" s="232">
        <f t="shared" si="21"/>
        <v>1.4842</v>
      </c>
    </row>
    <row r="834" spans="1:14" s="219" customFormat="1" x14ac:dyDescent="0.2">
      <c r="A834" s="210"/>
      <c r="B834" s="220"/>
      <c r="C834" s="233"/>
      <c r="D834" s="234"/>
      <c r="E834" s="495" t="str">
        <f>E824</f>
        <v>Valor Total c/ Taxas</v>
      </c>
      <c r="F834" s="495"/>
      <c r="G834" s="495"/>
      <c r="H834" s="207"/>
      <c r="I834" s="244">
        <f>(H831+I831+H832+H833)</f>
        <v>50.501950757199999</v>
      </c>
      <c r="J834" s="216"/>
      <c r="K834" s="225">
        <v>0.23400000000000001</v>
      </c>
      <c r="L834" s="232">
        <f t="shared" si="21"/>
        <v>1.4842</v>
      </c>
      <c r="N834" s="245">
        <v>50.501950757199999</v>
      </c>
    </row>
    <row r="835" spans="1:14" s="219" customFormat="1" x14ac:dyDescent="0.2">
      <c r="A835" s="210"/>
      <c r="B835" s="220"/>
      <c r="C835" s="233"/>
      <c r="D835" s="234"/>
      <c r="E835" s="243"/>
      <c r="F835" s="243"/>
      <c r="G835" s="243"/>
      <c r="H835" s="207"/>
      <c r="I835" s="244"/>
      <c r="J835" s="216"/>
      <c r="K835" s="225">
        <v>0.23400000000000001</v>
      </c>
      <c r="L835" s="232">
        <f t="shared" si="21"/>
        <v>1.4842</v>
      </c>
      <c r="N835" s="245"/>
    </row>
    <row r="836" spans="1:14" s="219" customFormat="1" x14ac:dyDescent="0.2">
      <c r="A836" s="227"/>
      <c r="B836" s="248" t="str">
        <f>'Planilha Orçamentaria'!A126</f>
        <v>17.2.4</v>
      </c>
      <c r="C836" s="229" t="str">
        <f>'Planilha Orçamentaria'!C126</f>
        <v>Disjuntor 03P - 15 a 50A - PADRÃO DIN</v>
      </c>
      <c r="D836" s="311" t="str">
        <f>'Planilha Orçamentaria'!D126</f>
        <v>UN</v>
      </c>
      <c r="E836" s="207"/>
      <c r="F836" s="205"/>
      <c r="G836" s="231"/>
      <c r="H836" s="207"/>
      <c r="I836" s="207"/>
      <c r="J836" s="216"/>
      <c r="K836" s="225">
        <v>0.23400000000000001</v>
      </c>
      <c r="L836" s="232">
        <f t="shared" si="21"/>
        <v>1.4842</v>
      </c>
    </row>
    <row r="837" spans="1:14" s="219" customFormat="1" x14ac:dyDescent="0.2">
      <c r="A837" s="210"/>
      <c r="B837" s="220"/>
      <c r="C837" s="233" t="str">
        <f>C836</f>
        <v>Disjuntor 03P - 15 a 50A - PADRÃO DIN</v>
      </c>
      <c r="D837" s="234" t="str">
        <f>D836</f>
        <v>UN</v>
      </c>
      <c r="E837" s="207">
        <f>54.957*N11</f>
        <v>54.957000000000001</v>
      </c>
      <c r="F837" s="205">
        <v>44</v>
      </c>
      <c r="G837" s="231">
        <v>1</v>
      </c>
      <c r="H837" s="207"/>
      <c r="I837" s="207">
        <f>E837*G837</f>
        <v>54.957000000000001</v>
      </c>
      <c r="J837" s="216"/>
      <c r="K837" s="225">
        <v>0.23400000000000001</v>
      </c>
      <c r="L837" s="232">
        <f t="shared" si="21"/>
        <v>1.4842</v>
      </c>
    </row>
    <row r="838" spans="1:14" s="219" customFormat="1" x14ac:dyDescent="0.2">
      <c r="A838" s="210"/>
      <c r="B838" s="220"/>
      <c r="C838" s="233" t="s">
        <v>537</v>
      </c>
      <c r="D838" s="234" t="s">
        <v>535</v>
      </c>
      <c r="E838" s="207">
        <f>5.21*N11</f>
        <v>5.21</v>
      </c>
      <c r="F838" s="205"/>
      <c r="G838" s="231">
        <v>0.05</v>
      </c>
      <c r="H838" s="207">
        <f>E838*G838</f>
        <v>0.26050000000000001</v>
      </c>
      <c r="I838" s="276"/>
      <c r="J838" s="216"/>
      <c r="K838" s="225">
        <v>0.23400000000000001</v>
      </c>
      <c r="L838" s="232">
        <f t="shared" si="21"/>
        <v>1.4842</v>
      </c>
    </row>
    <row r="839" spans="1:14" s="219" customFormat="1" x14ac:dyDescent="0.2">
      <c r="A839" s="210"/>
      <c r="B839" s="220"/>
      <c r="C839" s="233" t="s">
        <v>539</v>
      </c>
      <c r="D839" s="234" t="s">
        <v>535</v>
      </c>
      <c r="E839" s="207">
        <f>3.77*N11</f>
        <v>3.77</v>
      </c>
      <c r="F839" s="205"/>
      <c r="G839" s="231">
        <v>0.05</v>
      </c>
      <c r="H839" s="207">
        <f>E839*G839</f>
        <v>0.1885</v>
      </c>
      <c r="I839" s="276"/>
      <c r="J839" s="216"/>
      <c r="K839" s="225">
        <v>0.23400000000000001</v>
      </c>
      <c r="L839" s="232">
        <f t="shared" si="21"/>
        <v>1.4842</v>
      </c>
    </row>
    <row r="840" spans="1:14" s="219" customFormat="1" x14ac:dyDescent="0.2">
      <c r="A840" s="210"/>
      <c r="B840" s="220"/>
      <c r="C840" s="233"/>
      <c r="D840" s="234"/>
      <c r="E840" s="207"/>
      <c r="F840" s="205"/>
      <c r="G840" s="231"/>
      <c r="H840" s="207"/>
      <c r="I840" s="207"/>
      <c r="J840" s="216"/>
      <c r="K840" s="225">
        <v>0.23400000000000001</v>
      </c>
      <c r="L840" s="232">
        <f t="shared" si="21"/>
        <v>1.4842</v>
      </c>
    </row>
    <row r="841" spans="1:14" s="219" customFormat="1" x14ac:dyDescent="0.2">
      <c r="A841" s="210"/>
      <c r="B841" s="220"/>
      <c r="C841" s="233"/>
      <c r="D841" s="234"/>
      <c r="E841" s="495" t="str">
        <f>E831</f>
        <v>Custo Direto</v>
      </c>
      <c r="F841" s="495"/>
      <c r="G841" s="495"/>
      <c r="H841" s="244">
        <f>SUM(H837:H840)</f>
        <v>0.44900000000000001</v>
      </c>
      <c r="I841" s="244">
        <f>SUM(I837:I840)</f>
        <v>54.957000000000001</v>
      </c>
      <c r="J841" s="216"/>
      <c r="K841" s="225">
        <v>0.23400000000000001</v>
      </c>
      <c r="L841" s="232">
        <f t="shared" si="21"/>
        <v>1.4842</v>
      </c>
    </row>
    <row r="842" spans="1:14" s="219" customFormat="1" x14ac:dyDescent="0.2">
      <c r="A842" s="210"/>
      <c r="B842" s="220"/>
      <c r="C842" s="233"/>
      <c r="D842" s="234"/>
      <c r="E842" s="495" t="str">
        <f>E832</f>
        <v>LS(%): 148,42</v>
      </c>
      <c r="F842" s="495"/>
      <c r="G842" s="495"/>
      <c r="H842" s="207">
        <f>H841*L842</f>
        <v>0.66640580000000005</v>
      </c>
      <c r="I842" s="213"/>
      <c r="J842" s="216"/>
      <c r="K842" s="225">
        <v>0.23400000000000001</v>
      </c>
      <c r="L842" s="232">
        <f t="shared" si="21"/>
        <v>1.4842</v>
      </c>
    </row>
    <row r="843" spans="1:14" s="219" customFormat="1" x14ac:dyDescent="0.2">
      <c r="A843" s="210"/>
      <c r="B843" s="220"/>
      <c r="C843" s="233"/>
      <c r="D843" s="234"/>
      <c r="E843" s="495" t="str">
        <f>E833</f>
        <v>BDI (%): 23,40</v>
      </c>
      <c r="F843" s="495"/>
      <c r="G843" s="495"/>
      <c r="H843" s="496">
        <f>(H841+I841+H842)*K843</f>
        <v>13.1209429572</v>
      </c>
      <c r="I843" s="496"/>
      <c r="J843" s="216"/>
      <c r="K843" s="225">
        <v>0.23400000000000001</v>
      </c>
      <c r="L843" s="232">
        <f t="shared" si="21"/>
        <v>1.4842</v>
      </c>
    </row>
    <row r="844" spans="1:14" s="219" customFormat="1" x14ac:dyDescent="0.2">
      <c r="A844" s="210"/>
      <c r="B844" s="220"/>
      <c r="C844" s="233"/>
      <c r="D844" s="234"/>
      <c r="E844" s="495" t="str">
        <f>E834</f>
        <v>Valor Total c/ Taxas</v>
      </c>
      <c r="F844" s="495"/>
      <c r="G844" s="495"/>
      <c r="H844" s="207"/>
      <c r="I844" s="244">
        <f>(H841+I841+H842+H843)</f>
        <v>69.193348757199999</v>
      </c>
      <c r="J844" s="216"/>
      <c r="K844" s="225">
        <v>0.23400000000000001</v>
      </c>
      <c r="L844" s="232">
        <f t="shared" si="21"/>
        <v>1.4842</v>
      </c>
      <c r="N844" s="245">
        <v>69.190380000000005</v>
      </c>
    </row>
    <row r="845" spans="1:14" s="219" customFormat="1" x14ac:dyDescent="0.2">
      <c r="A845" s="210"/>
      <c r="B845" s="220"/>
      <c r="C845" s="233"/>
      <c r="D845" s="234"/>
      <c r="E845" s="207"/>
      <c r="F845" s="205"/>
      <c r="G845" s="231"/>
      <c r="H845" s="207"/>
      <c r="I845" s="207"/>
      <c r="J845" s="216"/>
      <c r="K845" s="225"/>
      <c r="L845" s="232"/>
    </row>
    <row r="846" spans="1:14" s="219" customFormat="1" x14ac:dyDescent="0.2">
      <c r="A846" s="210"/>
      <c r="B846" s="220"/>
      <c r="C846" s="233"/>
      <c r="D846" s="234"/>
      <c r="E846" s="207"/>
      <c r="F846" s="205"/>
      <c r="G846" s="231"/>
      <c r="H846" s="207"/>
      <c r="I846" s="207"/>
      <c r="J846" s="216"/>
      <c r="K846" s="225"/>
      <c r="L846" s="232"/>
    </row>
    <row r="847" spans="1:14" s="219" customFormat="1" x14ac:dyDescent="0.2">
      <c r="A847" s="324"/>
      <c r="B847" s="280" t="str">
        <f>'Planilha Orçamentaria'!A128</f>
        <v>17.3.1</v>
      </c>
      <c r="C847" s="229" t="str">
        <f>'[1]Planilha Orçamentaria'!C124</f>
        <v>Ponto de força (tubul., fiaçao e disjuntor) acima de 200W</v>
      </c>
      <c r="D847" s="230" t="str">
        <f>'[1]Planilha Orçamentaria'!D124</f>
        <v>Pt</v>
      </c>
      <c r="E847" s="207"/>
      <c r="F847" s="205"/>
      <c r="G847" s="231"/>
      <c r="H847" s="207"/>
      <c r="I847" s="207"/>
      <c r="J847" s="216"/>
      <c r="K847" s="225">
        <v>0.23400000000000001</v>
      </c>
      <c r="L847" s="232">
        <f>L805</f>
        <v>1.4842</v>
      </c>
    </row>
    <row r="848" spans="1:14" s="219" customFormat="1" ht="15" customHeight="1" x14ac:dyDescent="0.2">
      <c r="A848" s="210"/>
      <c r="B848" s="196"/>
      <c r="C848" s="233" t="str">
        <f>C847</f>
        <v>Ponto de força (tubul., fiaçao e disjuntor) acima de 200W</v>
      </c>
      <c r="D848" s="234" t="str">
        <f>D847</f>
        <v>Pt</v>
      </c>
      <c r="E848" s="207">
        <f>50.503*N11</f>
        <v>50.503</v>
      </c>
      <c r="F848" s="205">
        <v>31</v>
      </c>
      <c r="G848" s="231">
        <v>3.5</v>
      </c>
      <c r="H848" s="207"/>
      <c r="I848" s="207">
        <f>E848*G848</f>
        <v>176.76050000000001</v>
      </c>
      <c r="J848" s="216"/>
      <c r="K848" s="225">
        <v>0.23400000000000001</v>
      </c>
      <c r="L848" s="232">
        <f t="shared" si="21"/>
        <v>1.4842</v>
      </c>
    </row>
    <row r="849" spans="1:14" s="219" customFormat="1" x14ac:dyDescent="0.2">
      <c r="A849" s="210"/>
      <c r="B849" s="196"/>
      <c r="C849" s="233" t="s">
        <v>537</v>
      </c>
      <c r="D849" s="234" t="s">
        <v>535</v>
      </c>
      <c r="E849" s="207">
        <f>5.21*N11</f>
        <v>5.21</v>
      </c>
      <c r="F849" s="205"/>
      <c r="G849" s="231">
        <v>2.5</v>
      </c>
      <c r="H849" s="207">
        <f>E849*G849</f>
        <v>13.025</v>
      </c>
      <c r="I849" s="276"/>
      <c r="J849" s="216"/>
      <c r="K849" s="225">
        <v>0.23400000000000001</v>
      </c>
      <c r="L849" s="232">
        <f t="shared" si="21"/>
        <v>1.4842</v>
      </c>
    </row>
    <row r="850" spans="1:14" s="219" customFormat="1" x14ac:dyDescent="0.2">
      <c r="A850" s="210"/>
      <c r="B850" s="196"/>
      <c r="C850" s="233" t="s">
        <v>539</v>
      </c>
      <c r="D850" s="234" t="s">
        <v>535</v>
      </c>
      <c r="E850" s="207">
        <f>3.77*N11</f>
        <v>3.77</v>
      </c>
      <c r="F850" s="205"/>
      <c r="G850" s="231">
        <v>1.5</v>
      </c>
      <c r="H850" s="207">
        <f>E850*G850</f>
        <v>5.6550000000000002</v>
      </c>
      <c r="I850" s="276"/>
      <c r="J850" s="216"/>
      <c r="K850" s="225">
        <v>0.23400000000000001</v>
      </c>
      <c r="L850" s="232">
        <f t="shared" si="21"/>
        <v>1.4842</v>
      </c>
    </row>
    <row r="851" spans="1:14" s="219" customFormat="1" x14ac:dyDescent="0.2">
      <c r="A851" s="210"/>
      <c r="B851" s="196"/>
      <c r="C851" s="233"/>
      <c r="D851" s="234"/>
      <c r="E851" s="207"/>
      <c r="F851" s="205"/>
      <c r="G851" s="231"/>
      <c r="H851" s="207"/>
      <c r="I851" s="207"/>
      <c r="J851" s="216"/>
      <c r="K851" s="225">
        <v>0.23400000000000001</v>
      </c>
      <c r="L851" s="232">
        <f t="shared" si="21"/>
        <v>1.4842</v>
      </c>
    </row>
    <row r="852" spans="1:14" s="219" customFormat="1" x14ac:dyDescent="0.2">
      <c r="A852" s="210"/>
      <c r="B852" s="196"/>
      <c r="C852" s="233"/>
      <c r="D852" s="234"/>
      <c r="E852" s="495" t="str">
        <f>E801</f>
        <v>Custo Direto</v>
      </c>
      <c r="F852" s="495"/>
      <c r="G852" s="495"/>
      <c r="H852" s="244">
        <f>SUM(H847:H851)</f>
        <v>18.68</v>
      </c>
      <c r="I852" s="244">
        <f>SUM(I847:I851)</f>
        <v>176.76050000000001</v>
      </c>
      <c r="J852" s="216"/>
      <c r="K852" s="225">
        <v>0.23400000000000001</v>
      </c>
      <c r="L852" s="232">
        <f t="shared" si="21"/>
        <v>1.4842</v>
      </c>
    </row>
    <row r="853" spans="1:14" s="219" customFormat="1" x14ac:dyDescent="0.2">
      <c r="A853" s="210"/>
      <c r="B853" s="196"/>
      <c r="C853" s="233"/>
      <c r="D853" s="234"/>
      <c r="E853" s="495" t="str">
        <f>E802</f>
        <v>LS(%): 148,42</v>
      </c>
      <c r="F853" s="495"/>
      <c r="G853" s="495"/>
      <c r="H853" s="207">
        <f>H852*L853</f>
        <v>27.724855999999999</v>
      </c>
      <c r="I853" s="213"/>
      <c r="J853" s="216"/>
      <c r="K853" s="225">
        <v>0.23400000000000001</v>
      </c>
      <c r="L853" s="232">
        <f t="shared" si="21"/>
        <v>1.4842</v>
      </c>
    </row>
    <row r="854" spans="1:14" s="219" customFormat="1" x14ac:dyDescent="0.2">
      <c r="A854" s="210"/>
      <c r="B854" s="196"/>
      <c r="C854" s="233"/>
      <c r="D854" s="234"/>
      <c r="E854" s="495" t="str">
        <f>E803</f>
        <v>BDI (%): 23,40</v>
      </c>
      <c r="F854" s="495"/>
      <c r="G854" s="495"/>
      <c r="H854" s="496">
        <f>(H852+I852+H853)*K854</f>
        <v>52.220693304000001</v>
      </c>
      <c r="I854" s="496"/>
      <c r="J854" s="216"/>
      <c r="K854" s="225">
        <v>0.23400000000000001</v>
      </c>
      <c r="L854" s="232">
        <f t="shared" si="21"/>
        <v>1.4842</v>
      </c>
    </row>
    <row r="855" spans="1:14" s="219" customFormat="1" x14ac:dyDescent="0.2">
      <c r="A855" s="210"/>
      <c r="B855" s="196"/>
      <c r="C855" s="233"/>
      <c r="D855" s="234"/>
      <c r="E855" s="495" t="str">
        <f>E804</f>
        <v>Valor Total c/ Taxas</v>
      </c>
      <c r="F855" s="495"/>
      <c r="G855" s="495"/>
      <c r="H855" s="207"/>
      <c r="I855" s="244">
        <f>(H852+I852+H853+H854)</f>
        <v>275.38604930399998</v>
      </c>
      <c r="J855" s="216"/>
      <c r="K855" s="225">
        <v>0.23400000000000001</v>
      </c>
      <c r="L855" s="232">
        <f t="shared" si="21"/>
        <v>1.4842</v>
      </c>
      <c r="N855" s="245">
        <v>275.38604930399998</v>
      </c>
    </row>
    <row r="856" spans="1:14" s="219" customFormat="1" x14ac:dyDescent="0.2">
      <c r="A856" s="210"/>
      <c r="B856" s="196"/>
      <c r="C856" s="233"/>
      <c r="D856" s="234"/>
      <c r="E856" s="204"/>
      <c r="F856" s="205"/>
      <c r="G856" s="271"/>
      <c r="H856" s="207"/>
      <c r="I856" s="207"/>
      <c r="J856" s="216"/>
      <c r="K856" s="225">
        <v>0.23400000000000001</v>
      </c>
      <c r="L856" s="232">
        <f t="shared" si="21"/>
        <v>1.4842</v>
      </c>
    </row>
    <row r="857" spans="1:14" s="219" customFormat="1" x14ac:dyDescent="0.2">
      <c r="A857" s="324"/>
      <c r="B857" s="280" t="str">
        <f>'Planilha Orçamentaria'!A129</f>
        <v>17.3.2</v>
      </c>
      <c r="C857" s="229" t="str">
        <f>'[1]Planilha Orçamentaria'!C125</f>
        <v>Ponto de luz / força (c/tubul., cx. e fiaçao) ate 200W</v>
      </c>
      <c r="D857" s="230" t="str">
        <f>'[1]Planilha Orçamentaria'!D125</f>
        <v>Pt</v>
      </c>
      <c r="E857" s="207"/>
      <c r="F857" s="205"/>
      <c r="G857" s="231"/>
      <c r="H857" s="207"/>
      <c r="I857" s="207"/>
      <c r="J857" s="216"/>
      <c r="K857" s="225">
        <v>0.23400000000000001</v>
      </c>
      <c r="L857" s="232">
        <f t="shared" si="21"/>
        <v>1.4842</v>
      </c>
    </row>
    <row r="858" spans="1:14" s="219" customFormat="1" x14ac:dyDescent="0.2">
      <c r="A858" s="210"/>
      <c r="B858" s="196"/>
      <c r="C858" s="233" t="str">
        <f>C857</f>
        <v>Ponto de luz / força (c/tubul., cx. e fiaçao) ate 200W</v>
      </c>
      <c r="D858" s="234" t="str">
        <f>D857</f>
        <v>Pt</v>
      </c>
      <c r="E858" s="207">
        <f>42.525*N11</f>
        <v>42.524999999999999</v>
      </c>
      <c r="F858" s="205">
        <v>50</v>
      </c>
      <c r="G858" s="231">
        <v>2</v>
      </c>
      <c r="H858" s="207"/>
      <c r="I858" s="207">
        <f>E858*G858</f>
        <v>85.05</v>
      </c>
      <c r="J858" s="216"/>
      <c r="K858" s="225">
        <v>0.23400000000000001</v>
      </c>
      <c r="L858" s="232">
        <f t="shared" si="21"/>
        <v>1.4842</v>
      </c>
    </row>
    <row r="859" spans="1:14" s="219" customFormat="1" x14ac:dyDescent="0.2">
      <c r="A859" s="210"/>
      <c r="B859" s="196"/>
      <c r="C859" s="233" t="s">
        <v>537</v>
      </c>
      <c r="D859" s="234" t="s">
        <v>535</v>
      </c>
      <c r="E859" s="207">
        <f>5.21*N11</f>
        <v>5.21</v>
      </c>
      <c r="F859" s="205"/>
      <c r="G859" s="231">
        <v>1</v>
      </c>
      <c r="H859" s="207">
        <f>E859*G859</f>
        <v>5.21</v>
      </c>
      <c r="I859" s="276"/>
      <c r="J859" s="216"/>
      <c r="K859" s="225">
        <v>0.23400000000000001</v>
      </c>
      <c r="L859" s="232">
        <f t="shared" si="21"/>
        <v>1.4842</v>
      </c>
    </row>
    <row r="860" spans="1:14" s="219" customFormat="1" x14ac:dyDescent="0.2">
      <c r="A860" s="210"/>
      <c r="B860" s="196"/>
      <c r="C860" s="233" t="s">
        <v>539</v>
      </c>
      <c r="D860" s="234" t="s">
        <v>535</v>
      </c>
      <c r="E860" s="207">
        <f>3.77*N11</f>
        <v>3.77</v>
      </c>
      <c r="F860" s="205"/>
      <c r="G860" s="231">
        <v>1</v>
      </c>
      <c r="H860" s="207">
        <f>E860*G860</f>
        <v>3.77</v>
      </c>
      <c r="I860" s="276"/>
      <c r="J860" s="216"/>
      <c r="K860" s="225">
        <v>0.23400000000000001</v>
      </c>
      <c r="L860" s="232">
        <f t="shared" si="21"/>
        <v>1.4842</v>
      </c>
    </row>
    <row r="861" spans="1:14" s="219" customFormat="1" hidden="1" x14ac:dyDescent="0.2">
      <c r="A861" s="210"/>
      <c r="B861" s="196"/>
      <c r="C861" s="233"/>
      <c r="D861" s="234"/>
      <c r="E861" s="207"/>
      <c r="F861" s="205"/>
      <c r="G861" s="231"/>
      <c r="H861" s="207"/>
      <c r="I861" s="207"/>
      <c r="J861" s="216"/>
      <c r="K861" s="225">
        <v>0.23400000000000001</v>
      </c>
      <c r="L861" s="232">
        <f t="shared" si="21"/>
        <v>1.4842</v>
      </c>
    </row>
    <row r="862" spans="1:14" s="219" customFormat="1" x14ac:dyDescent="0.2">
      <c r="A862" s="210"/>
      <c r="B862" s="196"/>
      <c r="C862" s="233"/>
      <c r="D862" s="234"/>
      <c r="E862" s="495" t="str">
        <f>E852</f>
        <v>Custo Direto</v>
      </c>
      <c r="F862" s="495"/>
      <c r="G862" s="495"/>
      <c r="H862" s="244">
        <f>SUM(H857:H861)</f>
        <v>8.98</v>
      </c>
      <c r="I862" s="244">
        <f>SUM(I857:I861)</f>
        <v>85.05</v>
      </c>
      <c r="J862" s="216"/>
      <c r="K862" s="225">
        <v>0.23400000000000001</v>
      </c>
      <c r="L862" s="232">
        <f t="shared" si="21"/>
        <v>1.4842</v>
      </c>
    </row>
    <row r="863" spans="1:14" s="219" customFormat="1" x14ac:dyDescent="0.2">
      <c r="A863" s="210"/>
      <c r="B863" s="196"/>
      <c r="C863" s="233"/>
      <c r="D863" s="234"/>
      <c r="E863" s="495" t="str">
        <f>E853</f>
        <v>LS(%): 148,42</v>
      </c>
      <c r="F863" s="495"/>
      <c r="G863" s="495"/>
      <c r="H863" s="207">
        <f>H862*L863</f>
        <v>13.328116</v>
      </c>
      <c r="I863" s="213"/>
      <c r="J863" s="216"/>
      <c r="K863" s="225">
        <v>0.23400000000000001</v>
      </c>
      <c r="L863" s="232">
        <f t="shared" si="21"/>
        <v>1.4842</v>
      </c>
    </row>
    <row r="864" spans="1:14" s="219" customFormat="1" x14ac:dyDescent="0.2">
      <c r="A864" s="210"/>
      <c r="B864" s="196"/>
      <c r="C864" s="233"/>
      <c r="D864" s="234"/>
      <c r="E864" s="495" t="str">
        <f>E854</f>
        <v>BDI (%): 23,40</v>
      </c>
      <c r="F864" s="495"/>
      <c r="G864" s="495"/>
      <c r="H864" s="496">
        <f>(H862+I862+H863)*K864</f>
        <v>25.121799144000001</v>
      </c>
      <c r="I864" s="496"/>
      <c r="J864" s="216"/>
      <c r="K864" s="225">
        <v>0.23400000000000001</v>
      </c>
      <c r="L864" s="232">
        <f t="shared" si="21"/>
        <v>1.4842</v>
      </c>
    </row>
    <row r="865" spans="1:14" s="219" customFormat="1" x14ac:dyDescent="0.2">
      <c r="A865" s="210"/>
      <c r="B865" s="196"/>
      <c r="C865" s="233"/>
      <c r="D865" s="234"/>
      <c r="E865" s="495" t="str">
        <f>E855</f>
        <v>Valor Total c/ Taxas</v>
      </c>
      <c r="F865" s="495"/>
      <c r="G865" s="495"/>
      <c r="H865" s="207"/>
      <c r="I865" s="244">
        <f>(H862+I862+H863+H864)</f>
        <v>132.47991514399999</v>
      </c>
      <c r="J865" s="216"/>
      <c r="K865" s="225">
        <v>0.23400000000000001</v>
      </c>
      <c r="L865" s="232">
        <f t="shared" si="21"/>
        <v>1.4842</v>
      </c>
      <c r="N865" s="245">
        <v>132.48223999999999</v>
      </c>
    </row>
    <row r="866" spans="1:14" s="219" customFormat="1" ht="14.25" customHeight="1" x14ac:dyDescent="0.2">
      <c r="A866" s="210"/>
      <c r="B866" s="196"/>
      <c r="C866" s="233"/>
      <c r="D866" s="234"/>
      <c r="E866" s="204"/>
      <c r="F866" s="205"/>
      <c r="G866" s="271"/>
      <c r="H866" s="207"/>
      <c r="I866" s="207"/>
      <c r="J866" s="216"/>
      <c r="K866" s="225">
        <v>0.23400000000000001</v>
      </c>
      <c r="L866" s="232">
        <f t="shared" si="21"/>
        <v>1.4842</v>
      </c>
    </row>
    <row r="867" spans="1:14" s="219" customFormat="1" x14ac:dyDescent="0.2">
      <c r="A867" s="227"/>
      <c r="B867" s="248" t="str">
        <f>'Planilha Orçamentaria'!A130</f>
        <v>17.3.3</v>
      </c>
      <c r="C867" s="229" t="str">
        <f>'[1]Planilha Orçamentaria'!C126</f>
        <v>Ponto p/ ventilador de teto (c/ fiaçao)</v>
      </c>
      <c r="D867" s="311" t="str">
        <f>'[1]Planilha Orçamentaria'!D126</f>
        <v>Pt</v>
      </c>
      <c r="E867" s="207"/>
      <c r="F867" s="205"/>
      <c r="G867" s="231"/>
      <c r="H867" s="207"/>
      <c r="I867" s="207"/>
      <c r="J867" s="216"/>
      <c r="K867" s="225">
        <v>0.23400000000000001</v>
      </c>
      <c r="L867" s="232">
        <f t="shared" si="21"/>
        <v>1.4842</v>
      </c>
    </row>
    <row r="868" spans="1:14" s="219" customFormat="1" x14ac:dyDescent="0.2">
      <c r="A868" s="210"/>
      <c r="B868" s="196"/>
      <c r="C868" s="233" t="str">
        <f>C867</f>
        <v>Ponto p/ ventilador de teto (c/ fiaçao)</v>
      </c>
      <c r="D868" s="234" t="str">
        <f>D867</f>
        <v>Pt</v>
      </c>
      <c r="E868" s="207">
        <f>11.5*N11</f>
        <v>11.5</v>
      </c>
      <c r="F868" s="205">
        <v>30</v>
      </c>
      <c r="G868" s="231">
        <v>1.7135</v>
      </c>
      <c r="H868" s="207"/>
      <c r="I868" s="207">
        <f>E868*G868</f>
        <v>19.705249999999999</v>
      </c>
      <c r="J868" s="216"/>
      <c r="K868" s="225">
        <v>0.23400000000000001</v>
      </c>
      <c r="L868" s="232">
        <f t="shared" si="21"/>
        <v>1.4842</v>
      </c>
    </row>
    <row r="869" spans="1:14" s="219" customFormat="1" x14ac:dyDescent="0.2">
      <c r="A869" s="210"/>
      <c r="B869" s="196"/>
      <c r="C869" s="233" t="s">
        <v>537</v>
      </c>
      <c r="D869" s="234" t="s">
        <v>535</v>
      </c>
      <c r="E869" s="207">
        <f>5.21*N11</f>
        <v>5.21</v>
      </c>
      <c r="F869" s="205"/>
      <c r="G869" s="231">
        <v>1.5</v>
      </c>
      <c r="H869" s="207">
        <f>E869*G869</f>
        <v>7.8149999999999995</v>
      </c>
      <c r="I869" s="276"/>
      <c r="J869" s="216"/>
      <c r="K869" s="225">
        <v>0.23400000000000001</v>
      </c>
      <c r="L869" s="232">
        <f t="shared" si="21"/>
        <v>1.4842</v>
      </c>
    </row>
    <row r="870" spans="1:14" s="219" customFormat="1" x14ac:dyDescent="0.2">
      <c r="A870" s="210"/>
      <c r="B870" s="196"/>
      <c r="C870" s="233" t="s">
        <v>539</v>
      </c>
      <c r="D870" s="234" t="s">
        <v>535</v>
      </c>
      <c r="E870" s="207">
        <f>3.77*N11</f>
        <v>3.77</v>
      </c>
      <c r="F870" s="205"/>
      <c r="G870" s="231">
        <v>1.5</v>
      </c>
      <c r="H870" s="207">
        <f>E870*G870</f>
        <v>5.6550000000000002</v>
      </c>
      <c r="I870" s="276"/>
      <c r="J870" s="216"/>
      <c r="K870" s="225">
        <v>0.23400000000000001</v>
      </c>
      <c r="L870" s="232">
        <f t="shared" si="21"/>
        <v>1.4842</v>
      </c>
    </row>
    <row r="871" spans="1:14" s="219" customFormat="1" hidden="1" x14ac:dyDescent="0.2">
      <c r="A871" s="210"/>
      <c r="B871" s="196"/>
      <c r="C871" s="233"/>
      <c r="D871" s="234"/>
      <c r="E871" s="207"/>
      <c r="F871" s="205"/>
      <c r="G871" s="231"/>
      <c r="H871" s="207"/>
      <c r="I871" s="207"/>
      <c r="J871" s="216"/>
      <c r="K871" s="225">
        <v>0.23400000000000001</v>
      </c>
      <c r="L871" s="232">
        <f t="shared" si="21"/>
        <v>1.4842</v>
      </c>
    </row>
    <row r="872" spans="1:14" s="219" customFormat="1" x14ac:dyDescent="0.2">
      <c r="A872" s="210"/>
      <c r="B872" s="196"/>
      <c r="C872" s="233"/>
      <c r="D872" s="234"/>
      <c r="E872" s="495" t="str">
        <f>E862</f>
        <v>Custo Direto</v>
      </c>
      <c r="F872" s="495"/>
      <c r="G872" s="495"/>
      <c r="H872" s="244">
        <f>SUM(H868:H871)</f>
        <v>13.469999999999999</v>
      </c>
      <c r="I872" s="244">
        <f>SUM(I868:I871)</f>
        <v>19.705249999999999</v>
      </c>
      <c r="J872" s="216"/>
      <c r="K872" s="225">
        <v>0.23400000000000001</v>
      </c>
      <c r="L872" s="232">
        <f t="shared" si="21"/>
        <v>1.4842</v>
      </c>
    </row>
    <row r="873" spans="1:14" s="219" customFormat="1" x14ac:dyDescent="0.2">
      <c r="A873" s="210"/>
      <c r="B873" s="196"/>
      <c r="C873" s="233"/>
      <c r="D873" s="234"/>
      <c r="E873" s="495" t="str">
        <f>E863</f>
        <v>LS(%): 148,42</v>
      </c>
      <c r="F873" s="495"/>
      <c r="G873" s="495"/>
      <c r="H873" s="207">
        <f>H872*L873</f>
        <v>19.992173999999999</v>
      </c>
      <c r="I873" s="213"/>
      <c r="J873" s="216"/>
      <c r="K873" s="225">
        <v>0.23400000000000001</v>
      </c>
      <c r="L873" s="232">
        <f t="shared" si="21"/>
        <v>1.4842</v>
      </c>
    </row>
    <row r="874" spans="1:14" s="219" customFormat="1" x14ac:dyDescent="0.2">
      <c r="A874" s="210"/>
      <c r="B874" s="196"/>
      <c r="C874" s="233"/>
      <c r="D874" s="234"/>
      <c r="E874" s="495" t="str">
        <f>E864</f>
        <v>BDI (%): 23,40</v>
      </c>
      <c r="F874" s="495"/>
      <c r="G874" s="495"/>
      <c r="H874" s="496">
        <f>(H872+I872+H873)*K874</f>
        <v>12.441177216</v>
      </c>
      <c r="I874" s="496"/>
      <c r="J874" s="216"/>
      <c r="K874" s="225">
        <v>0.23400000000000001</v>
      </c>
      <c r="L874" s="232">
        <f t="shared" si="21"/>
        <v>1.4842</v>
      </c>
    </row>
    <row r="875" spans="1:14" s="219" customFormat="1" x14ac:dyDescent="0.2">
      <c r="A875" s="210"/>
      <c r="B875" s="196"/>
      <c r="C875" s="233"/>
      <c r="D875" s="234"/>
      <c r="E875" s="495" t="str">
        <f>E865</f>
        <v>Valor Total c/ Taxas</v>
      </c>
      <c r="F875" s="495"/>
      <c r="G875" s="495"/>
      <c r="H875" s="207"/>
      <c r="I875" s="244">
        <f>(H872+I872+H873+H874)</f>
        <v>65.608601215999997</v>
      </c>
      <c r="J875" s="216"/>
      <c r="K875" s="225">
        <v>0.23400000000000001</v>
      </c>
      <c r="L875" s="232">
        <f t="shared" si="21"/>
        <v>1.4842</v>
      </c>
      <c r="N875" s="245">
        <v>65.611779999999996</v>
      </c>
    </row>
    <row r="876" spans="1:14" s="219" customFormat="1" x14ac:dyDescent="0.2">
      <c r="A876" s="210"/>
      <c r="B876" s="196"/>
      <c r="C876" s="233"/>
      <c r="D876" s="234"/>
      <c r="E876" s="204"/>
      <c r="F876" s="205"/>
      <c r="G876" s="271"/>
      <c r="H876" s="207"/>
      <c r="I876" s="244"/>
      <c r="J876" s="216"/>
      <c r="K876" s="225">
        <v>0.23400000000000001</v>
      </c>
      <c r="L876" s="232">
        <f t="shared" si="21"/>
        <v>1.4842</v>
      </c>
    </row>
    <row r="877" spans="1:14" s="219" customFormat="1" x14ac:dyDescent="0.2">
      <c r="A877" s="227"/>
      <c r="B877" s="248" t="str">
        <f>'Planilha Orçamentaria'!A132</f>
        <v>17.4.1</v>
      </c>
      <c r="C877" s="229" t="str">
        <f>'[1]Planilha Orçamentaria'!C128</f>
        <v>Luminária  p/ lâmp PLL de embutir</v>
      </c>
      <c r="D877" s="311" t="str">
        <f>'[1]Planilha Orçamentaria'!D128</f>
        <v>UN</v>
      </c>
      <c r="E877" s="207"/>
      <c r="F877" s="205"/>
      <c r="G877" s="231"/>
      <c r="H877" s="207"/>
      <c r="I877" s="207"/>
      <c r="J877" s="216"/>
      <c r="K877" s="225">
        <v>0.23400000000000001</v>
      </c>
      <c r="L877" s="232">
        <f t="shared" si="21"/>
        <v>1.4842</v>
      </c>
    </row>
    <row r="878" spans="1:14" s="219" customFormat="1" x14ac:dyDescent="0.2">
      <c r="A878" s="210"/>
      <c r="B878" s="196"/>
      <c r="C878" s="233" t="str">
        <f>C877</f>
        <v>Luminária  p/ lâmp PLL de embutir</v>
      </c>
      <c r="D878" s="234" t="str">
        <f>D877</f>
        <v>UN</v>
      </c>
      <c r="E878" s="207">
        <f>20.666*N11</f>
        <v>20.666</v>
      </c>
      <c r="F878" s="205">
        <v>21</v>
      </c>
      <c r="G878" s="231">
        <v>1.8</v>
      </c>
      <c r="H878" s="207"/>
      <c r="I878" s="207">
        <f>E878*G878</f>
        <v>37.198799999999999</v>
      </c>
      <c r="J878" s="216"/>
      <c r="K878" s="225">
        <v>0.23400000000000001</v>
      </c>
      <c r="L878" s="232">
        <f t="shared" si="21"/>
        <v>1.4842</v>
      </c>
    </row>
    <row r="879" spans="1:14" s="219" customFormat="1" x14ac:dyDescent="0.2">
      <c r="A879" s="210"/>
      <c r="B879" s="196"/>
      <c r="C879" s="233" t="s">
        <v>537</v>
      </c>
      <c r="D879" s="234" t="s">
        <v>535</v>
      </c>
      <c r="E879" s="207">
        <f>5.21*N11</f>
        <v>5.21</v>
      </c>
      <c r="F879" s="205"/>
      <c r="G879" s="231">
        <v>1.2</v>
      </c>
      <c r="H879" s="207">
        <f>E879*G879</f>
        <v>6.2519999999999998</v>
      </c>
      <c r="I879" s="276"/>
      <c r="J879" s="216"/>
      <c r="K879" s="225">
        <v>0.23400000000000001</v>
      </c>
      <c r="L879" s="232">
        <f t="shared" si="21"/>
        <v>1.4842</v>
      </c>
    </row>
    <row r="880" spans="1:14" s="219" customFormat="1" x14ac:dyDescent="0.2">
      <c r="A880" s="210"/>
      <c r="B880" s="196"/>
      <c r="C880" s="233" t="s">
        <v>539</v>
      </c>
      <c r="D880" s="234" t="s">
        <v>535</v>
      </c>
      <c r="E880" s="207">
        <f>3.77*N11</f>
        <v>3.77</v>
      </c>
      <c r="F880" s="205"/>
      <c r="G880" s="231">
        <v>1.2</v>
      </c>
      <c r="H880" s="207">
        <f>E880*G880</f>
        <v>4.524</v>
      </c>
      <c r="I880" s="276"/>
      <c r="J880" s="216"/>
      <c r="K880" s="225">
        <v>0.23400000000000001</v>
      </c>
      <c r="L880" s="232">
        <f t="shared" si="21"/>
        <v>1.4842</v>
      </c>
    </row>
    <row r="881" spans="1:14" s="219" customFormat="1" x14ac:dyDescent="0.2">
      <c r="A881" s="210"/>
      <c r="B881" s="196"/>
      <c r="C881" s="233"/>
      <c r="D881" s="234"/>
      <c r="E881" s="207"/>
      <c r="F881" s="205"/>
      <c r="G881" s="231"/>
      <c r="H881" s="207"/>
      <c r="I881" s="207"/>
      <c r="J881" s="216"/>
      <c r="K881" s="225">
        <v>0.23400000000000001</v>
      </c>
      <c r="L881" s="232">
        <f t="shared" si="21"/>
        <v>1.4842</v>
      </c>
    </row>
    <row r="882" spans="1:14" s="219" customFormat="1" x14ac:dyDescent="0.2">
      <c r="A882" s="210"/>
      <c r="B882" s="196"/>
      <c r="C882" s="233"/>
      <c r="D882" s="234"/>
      <c r="E882" s="495" t="str">
        <f>E872</f>
        <v>Custo Direto</v>
      </c>
      <c r="F882" s="495"/>
      <c r="G882" s="495"/>
      <c r="H882" s="244">
        <f>SUM(H878:H881)</f>
        <v>10.776</v>
      </c>
      <c r="I882" s="244">
        <f>SUM(I878:I881)</f>
        <v>37.198799999999999</v>
      </c>
      <c r="J882" s="216"/>
      <c r="K882" s="225">
        <v>0.23400000000000001</v>
      </c>
      <c r="L882" s="232">
        <f t="shared" si="21"/>
        <v>1.4842</v>
      </c>
    </row>
    <row r="883" spans="1:14" s="219" customFormat="1" x14ac:dyDescent="0.2">
      <c r="A883" s="210"/>
      <c r="B883" s="196"/>
      <c r="C883" s="233"/>
      <c r="D883" s="234"/>
      <c r="E883" s="495" t="str">
        <f>E873</f>
        <v>LS(%): 148,42</v>
      </c>
      <c r="F883" s="495"/>
      <c r="G883" s="495"/>
      <c r="H883" s="207">
        <f>H882*L883</f>
        <v>15.993739199999998</v>
      </c>
      <c r="I883" s="213"/>
      <c r="J883" s="216"/>
      <c r="K883" s="225">
        <v>0.23400000000000001</v>
      </c>
      <c r="L883" s="232">
        <f t="shared" si="21"/>
        <v>1.4842</v>
      </c>
      <c r="N883" s="245"/>
    </row>
    <row r="884" spans="1:14" s="219" customFormat="1" x14ac:dyDescent="0.2">
      <c r="A884" s="210"/>
      <c r="B884" s="196"/>
      <c r="C884" s="233"/>
      <c r="D884" s="234"/>
      <c r="E884" s="495" t="str">
        <f>E874</f>
        <v>BDI (%): 23,40</v>
      </c>
      <c r="F884" s="495"/>
      <c r="G884" s="495"/>
      <c r="H884" s="496">
        <f>(H882+I882+H883)*K884</f>
        <v>14.968638172800002</v>
      </c>
      <c r="I884" s="496"/>
      <c r="J884" s="216"/>
      <c r="K884" s="225">
        <v>0.23400000000000001</v>
      </c>
      <c r="L884" s="232">
        <f t="shared" si="21"/>
        <v>1.4842</v>
      </c>
    </row>
    <row r="885" spans="1:14" s="219" customFormat="1" x14ac:dyDescent="0.2">
      <c r="A885" s="210"/>
      <c r="B885" s="196"/>
      <c r="C885" s="233"/>
      <c r="D885" s="234"/>
      <c r="E885" s="495" t="str">
        <f>E875</f>
        <v>Valor Total c/ Taxas</v>
      </c>
      <c r="F885" s="495"/>
      <c r="G885" s="495"/>
      <c r="H885" s="207"/>
      <c r="I885" s="244">
        <f>(H882+I882+H883+H884)</f>
        <v>78.937177372800008</v>
      </c>
      <c r="J885" s="216"/>
      <c r="K885" s="225">
        <v>0.23400000000000001</v>
      </c>
      <c r="L885" s="232">
        <f t="shared" si="21"/>
        <v>1.4842</v>
      </c>
      <c r="N885" s="245">
        <v>78.938980000000001</v>
      </c>
    </row>
    <row r="886" spans="1:14" s="314" customFormat="1" x14ac:dyDescent="0.2">
      <c r="A886" s="325"/>
      <c r="B886" s="196"/>
      <c r="C886" s="233"/>
      <c r="D886" s="234"/>
      <c r="E886" s="204"/>
      <c r="F886" s="326"/>
      <c r="G886" s="271"/>
      <c r="H886" s="207"/>
      <c r="I886" s="244"/>
      <c r="J886" s="313"/>
      <c r="K886" s="327">
        <v>0.23400000000000001</v>
      </c>
      <c r="L886" s="328">
        <f t="shared" si="21"/>
        <v>1.4842</v>
      </c>
    </row>
    <row r="887" spans="1:14" s="219" customFormat="1" x14ac:dyDescent="0.2">
      <c r="A887" s="227"/>
      <c r="B887" s="248" t="str">
        <f>'Planilha Orçamentaria'!A136</f>
        <v>18.1.1</v>
      </c>
      <c r="C887" s="229" t="str">
        <f>'Planilha Orçamentaria'!C136</f>
        <v>Ponto de dreno p/ split (10m)</v>
      </c>
      <c r="D887" s="311" t="str">
        <f>'Planilha Orçamentaria'!D136</f>
        <v>Pt</v>
      </c>
      <c r="E887" s="207"/>
      <c r="F887" s="205"/>
      <c r="G887" s="231"/>
      <c r="H887" s="207"/>
      <c r="I887" s="207"/>
      <c r="J887" s="216"/>
      <c r="K887" s="225">
        <v>0.23400000000000001</v>
      </c>
      <c r="L887" s="232">
        <f t="shared" si="21"/>
        <v>1.4842</v>
      </c>
    </row>
    <row r="888" spans="1:14" s="219" customFormat="1" x14ac:dyDescent="0.2">
      <c r="A888" s="210"/>
      <c r="B888" s="220"/>
      <c r="C888" s="233" t="str">
        <f>C887</f>
        <v>Ponto de dreno p/ split (10m)</v>
      </c>
      <c r="D888" s="234" t="str">
        <f>D887</f>
        <v>Pt</v>
      </c>
      <c r="E888" s="207">
        <f>36.307*N11</f>
        <v>36.307000000000002</v>
      </c>
      <c r="F888" s="205">
        <v>21</v>
      </c>
      <c r="G888" s="231">
        <v>1.8</v>
      </c>
      <c r="H888" s="207"/>
      <c r="I888" s="207">
        <f>E888*G888</f>
        <v>65.35260000000001</v>
      </c>
      <c r="J888" s="216"/>
      <c r="K888" s="225">
        <v>0.23400000000000001</v>
      </c>
      <c r="L888" s="232">
        <f t="shared" si="21"/>
        <v>1.4842</v>
      </c>
    </row>
    <row r="889" spans="1:14" s="219" customFormat="1" x14ac:dyDescent="0.2">
      <c r="A889" s="210"/>
      <c r="B889" s="220"/>
      <c r="C889" s="233" t="s">
        <v>537</v>
      </c>
      <c r="D889" s="234" t="s">
        <v>535</v>
      </c>
      <c r="E889" s="207">
        <f>5.21*N11</f>
        <v>5.21</v>
      </c>
      <c r="F889" s="205"/>
      <c r="G889" s="231">
        <v>1.2</v>
      </c>
      <c r="H889" s="207">
        <f>E889*G889</f>
        <v>6.2519999999999998</v>
      </c>
      <c r="I889" s="276"/>
      <c r="J889" s="216"/>
      <c r="K889" s="225">
        <v>0.23400000000000001</v>
      </c>
      <c r="L889" s="232">
        <f t="shared" si="21"/>
        <v>1.4842</v>
      </c>
    </row>
    <row r="890" spans="1:14" s="219" customFormat="1" x14ac:dyDescent="0.2">
      <c r="A890" s="210"/>
      <c r="B890" s="220"/>
      <c r="C890" s="233" t="s">
        <v>539</v>
      </c>
      <c r="D890" s="234" t="s">
        <v>535</v>
      </c>
      <c r="E890" s="207">
        <f>3.77*N11</f>
        <v>3.77</v>
      </c>
      <c r="F890" s="205"/>
      <c r="G890" s="231">
        <v>1.2</v>
      </c>
      <c r="H890" s="207">
        <f>E890*G890</f>
        <v>4.524</v>
      </c>
      <c r="I890" s="276"/>
      <c r="J890" s="216"/>
      <c r="K890" s="225">
        <v>0.23400000000000001</v>
      </c>
      <c r="L890" s="232">
        <f t="shared" si="21"/>
        <v>1.4842</v>
      </c>
    </row>
    <row r="891" spans="1:14" s="219" customFormat="1" x14ac:dyDescent="0.2">
      <c r="A891" s="210"/>
      <c r="B891" s="220"/>
      <c r="C891" s="233"/>
      <c r="D891" s="234"/>
      <c r="E891" s="207"/>
      <c r="F891" s="205"/>
      <c r="G891" s="231"/>
      <c r="H891" s="207"/>
      <c r="I891" s="207"/>
      <c r="J891" s="216"/>
      <c r="K891" s="225">
        <v>0.23400000000000001</v>
      </c>
      <c r="L891" s="232">
        <f t="shared" si="21"/>
        <v>1.4842</v>
      </c>
    </row>
    <row r="892" spans="1:14" s="219" customFormat="1" x14ac:dyDescent="0.2">
      <c r="A892" s="210"/>
      <c r="B892" s="220"/>
      <c r="C892" s="233"/>
      <c r="D892" s="234"/>
      <c r="E892" s="495" t="str">
        <f>E882</f>
        <v>Custo Direto</v>
      </c>
      <c r="F892" s="495"/>
      <c r="G892" s="495"/>
      <c r="H892" s="244">
        <f>SUM(H888:H891)</f>
        <v>10.776</v>
      </c>
      <c r="I892" s="244">
        <f>SUM(I888:I891)</f>
        <v>65.35260000000001</v>
      </c>
      <c r="J892" s="216"/>
      <c r="K892" s="225">
        <v>0.23400000000000001</v>
      </c>
      <c r="L892" s="232">
        <f t="shared" si="21"/>
        <v>1.4842</v>
      </c>
    </row>
    <row r="893" spans="1:14" s="219" customFormat="1" x14ac:dyDescent="0.2">
      <c r="A893" s="210"/>
      <c r="B893" s="220"/>
      <c r="C893" s="233"/>
      <c r="D893" s="234"/>
      <c r="E893" s="495" t="str">
        <f>E883</f>
        <v>LS(%): 148,42</v>
      </c>
      <c r="F893" s="495"/>
      <c r="G893" s="495"/>
      <c r="H893" s="207">
        <f>H892*L893</f>
        <v>15.993739199999998</v>
      </c>
      <c r="I893" s="213"/>
      <c r="J893" s="216"/>
      <c r="K893" s="225">
        <v>0.23400000000000001</v>
      </c>
      <c r="L893" s="232">
        <f t="shared" si="21"/>
        <v>1.4842</v>
      </c>
      <c r="N893" s="245"/>
    </row>
    <row r="894" spans="1:14" s="219" customFormat="1" x14ac:dyDescent="0.2">
      <c r="A894" s="210"/>
      <c r="B894" s="220"/>
      <c r="C894" s="233"/>
      <c r="D894" s="234"/>
      <c r="E894" s="495" t="str">
        <f>E884</f>
        <v>BDI (%): 23,40</v>
      </c>
      <c r="F894" s="495"/>
      <c r="G894" s="495"/>
      <c r="H894" s="496">
        <f>(H892+I892+H893)*K894</f>
        <v>21.556627372800001</v>
      </c>
      <c r="I894" s="496"/>
      <c r="J894" s="216"/>
      <c r="K894" s="225">
        <v>0.23400000000000001</v>
      </c>
      <c r="L894" s="232">
        <f t="shared" si="21"/>
        <v>1.4842</v>
      </c>
    </row>
    <row r="895" spans="1:14" s="219" customFormat="1" x14ac:dyDescent="0.2">
      <c r="A895" s="210"/>
      <c r="B895" s="220"/>
      <c r="C895" s="233"/>
      <c r="D895" s="234"/>
      <c r="E895" s="495" t="str">
        <f>E885</f>
        <v>Valor Total c/ Taxas</v>
      </c>
      <c r="F895" s="495"/>
      <c r="G895" s="495"/>
      <c r="H895" s="207"/>
      <c r="I895" s="244">
        <f>(H892+I892+H893+H894)</f>
        <v>113.67896657279999</v>
      </c>
      <c r="J895" s="216"/>
      <c r="K895" s="225">
        <v>0.23400000000000001</v>
      </c>
      <c r="L895" s="232">
        <f t="shared" si="21"/>
        <v>1.4842</v>
      </c>
      <c r="N895" s="245">
        <v>113.67896657279999</v>
      </c>
    </row>
    <row r="896" spans="1:14" s="219" customFormat="1" x14ac:dyDescent="0.2">
      <c r="A896" s="210"/>
      <c r="B896" s="220"/>
      <c r="C896" s="233"/>
      <c r="D896" s="234"/>
      <c r="E896" s="243"/>
      <c r="F896" s="243"/>
      <c r="G896" s="243"/>
      <c r="H896" s="207"/>
      <c r="I896" s="244"/>
      <c r="J896" s="216"/>
      <c r="K896" s="225"/>
      <c r="L896" s="232"/>
      <c r="N896" s="245"/>
    </row>
    <row r="897" spans="1:14" s="219" customFormat="1" x14ac:dyDescent="0.2">
      <c r="A897" s="227"/>
      <c r="B897" s="248" t="str">
        <f>'Planilha Orçamentaria'!A138</f>
        <v>18.2.1</v>
      </c>
      <c r="C897" s="229" t="str">
        <f>'Planilha Orçamentaria'!C138</f>
        <v>Conjunto Airstop de embutir completo</v>
      </c>
      <c r="D897" s="311" t="str">
        <f>'Planilha Orçamentaria'!D138</f>
        <v>UN</v>
      </c>
      <c r="E897" s="207"/>
      <c r="F897" s="205"/>
      <c r="G897" s="231"/>
      <c r="H897" s="207"/>
      <c r="I897" s="207"/>
      <c r="J897" s="216"/>
      <c r="K897" s="225">
        <v>0.23400000000000001</v>
      </c>
      <c r="L897" s="232">
        <f>L895</f>
        <v>1.4842</v>
      </c>
    </row>
    <row r="898" spans="1:14" s="219" customFormat="1" x14ac:dyDescent="0.2">
      <c r="A898" s="210"/>
      <c r="B898" s="220"/>
      <c r="C898" s="233" t="str">
        <f>C897</f>
        <v>Conjunto Airstop de embutir completo</v>
      </c>
      <c r="D898" s="234" t="str">
        <f>D897</f>
        <v>UN</v>
      </c>
      <c r="E898" s="207">
        <f>12.383*N11</f>
        <v>12.382999999999999</v>
      </c>
      <c r="F898" s="205">
        <v>21</v>
      </c>
      <c r="G898" s="231">
        <v>1.8</v>
      </c>
      <c r="H898" s="207"/>
      <c r="I898" s="207">
        <f>E898*G898</f>
        <v>22.289400000000001</v>
      </c>
      <c r="J898" s="216"/>
      <c r="K898" s="225">
        <v>0.23400000000000001</v>
      </c>
      <c r="L898" s="232">
        <f t="shared" si="21"/>
        <v>1.4842</v>
      </c>
    </row>
    <row r="899" spans="1:14" s="219" customFormat="1" x14ac:dyDescent="0.2">
      <c r="A899" s="210"/>
      <c r="B899" s="220"/>
      <c r="C899" s="233" t="s">
        <v>537</v>
      </c>
      <c r="D899" s="234" t="s">
        <v>535</v>
      </c>
      <c r="E899" s="207">
        <f>5.21*N11</f>
        <v>5.21</v>
      </c>
      <c r="F899" s="205"/>
      <c r="G899" s="231">
        <v>1.2</v>
      </c>
      <c r="H899" s="207">
        <f>E899*G899</f>
        <v>6.2519999999999998</v>
      </c>
      <c r="I899" s="276"/>
      <c r="J899" s="216"/>
      <c r="K899" s="225">
        <v>0.23400000000000001</v>
      </c>
      <c r="L899" s="232">
        <f t="shared" si="21"/>
        <v>1.4842</v>
      </c>
    </row>
    <row r="900" spans="1:14" s="219" customFormat="1" x14ac:dyDescent="0.2">
      <c r="A900" s="210"/>
      <c r="B900" s="220"/>
      <c r="C900" s="233" t="s">
        <v>539</v>
      </c>
      <c r="D900" s="234" t="s">
        <v>535</v>
      </c>
      <c r="E900" s="207">
        <f>3.77*N11</f>
        <v>3.77</v>
      </c>
      <c r="F900" s="205"/>
      <c r="G900" s="231">
        <v>1.2</v>
      </c>
      <c r="H900" s="207">
        <f>E900*G900</f>
        <v>4.524</v>
      </c>
      <c r="I900" s="276"/>
      <c r="J900" s="216"/>
      <c r="K900" s="225">
        <v>0.23400000000000001</v>
      </c>
      <c r="L900" s="232">
        <f t="shared" si="21"/>
        <v>1.4842</v>
      </c>
    </row>
    <row r="901" spans="1:14" s="219" customFormat="1" x14ac:dyDescent="0.2">
      <c r="A901" s="210"/>
      <c r="B901" s="220"/>
      <c r="C901" s="233"/>
      <c r="D901" s="234"/>
      <c r="E901" s="207"/>
      <c r="F901" s="205"/>
      <c r="G901" s="231"/>
      <c r="H901" s="207"/>
      <c r="I901" s="207"/>
      <c r="J901" s="216"/>
      <c r="K901" s="225">
        <v>0.23400000000000001</v>
      </c>
      <c r="L901" s="232">
        <f t="shared" si="21"/>
        <v>1.4842</v>
      </c>
    </row>
    <row r="902" spans="1:14" s="219" customFormat="1" x14ac:dyDescent="0.2">
      <c r="A902" s="210"/>
      <c r="B902" s="220"/>
      <c r="C902" s="233"/>
      <c r="D902" s="234"/>
      <c r="E902" s="495" t="str">
        <f>E892</f>
        <v>Custo Direto</v>
      </c>
      <c r="F902" s="495"/>
      <c r="G902" s="495"/>
      <c r="H902" s="244">
        <f>SUM(H898:H901)</f>
        <v>10.776</v>
      </c>
      <c r="I902" s="244">
        <f>SUM(I898:I901)</f>
        <v>22.289400000000001</v>
      </c>
      <c r="J902" s="216"/>
      <c r="K902" s="225">
        <v>0.23400000000000001</v>
      </c>
      <c r="L902" s="232">
        <f t="shared" si="21"/>
        <v>1.4842</v>
      </c>
    </row>
    <row r="903" spans="1:14" s="219" customFormat="1" x14ac:dyDescent="0.2">
      <c r="A903" s="210"/>
      <c r="B903" s="220"/>
      <c r="C903" s="233"/>
      <c r="D903" s="234"/>
      <c r="E903" s="495" t="str">
        <f>E893</f>
        <v>LS(%): 148,42</v>
      </c>
      <c r="F903" s="495"/>
      <c r="G903" s="495"/>
      <c r="H903" s="207">
        <f>H902*L903</f>
        <v>15.993739199999998</v>
      </c>
      <c r="I903" s="213"/>
      <c r="J903" s="216"/>
      <c r="K903" s="225">
        <v>0.23400000000000001</v>
      </c>
      <c r="L903" s="232">
        <f t="shared" si="21"/>
        <v>1.4842</v>
      </c>
      <c r="N903" s="245"/>
    </row>
    <row r="904" spans="1:14" s="219" customFormat="1" x14ac:dyDescent="0.2">
      <c r="A904" s="210"/>
      <c r="B904" s="220"/>
      <c r="C904" s="233"/>
      <c r="D904" s="234"/>
      <c r="E904" s="495" t="str">
        <f>E894</f>
        <v>BDI (%): 23,40</v>
      </c>
      <c r="F904" s="495"/>
      <c r="G904" s="495"/>
      <c r="H904" s="496">
        <f>(H902+I902+H903)*K904</f>
        <v>11.4798385728</v>
      </c>
      <c r="I904" s="496"/>
      <c r="J904" s="216"/>
      <c r="K904" s="225">
        <v>0.23400000000000001</v>
      </c>
      <c r="L904" s="232">
        <f t="shared" si="21"/>
        <v>1.4842</v>
      </c>
    </row>
    <row r="905" spans="1:14" s="219" customFormat="1" x14ac:dyDescent="0.2">
      <c r="A905" s="210"/>
      <c r="B905" s="220"/>
      <c r="C905" s="233"/>
      <c r="D905" s="234"/>
      <c r="E905" s="495" t="str">
        <f>E895</f>
        <v>Valor Total c/ Taxas</v>
      </c>
      <c r="F905" s="495"/>
      <c r="G905" s="495"/>
      <c r="H905" s="207"/>
      <c r="I905" s="244">
        <f>(H902+I902+H903+H904)</f>
        <v>60.538977772799996</v>
      </c>
      <c r="J905" s="216"/>
      <c r="K905" s="225">
        <v>0.23400000000000001</v>
      </c>
      <c r="L905" s="232">
        <f t="shared" si="21"/>
        <v>1.4842</v>
      </c>
      <c r="N905" s="245">
        <v>60.540040000000005</v>
      </c>
    </row>
    <row r="906" spans="1:14" s="219" customFormat="1" x14ac:dyDescent="0.2">
      <c r="A906" s="210"/>
      <c r="B906" s="220"/>
      <c r="C906" s="233"/>
      <c r="D906" s="234"/>
      <c r="E906" s="243"/>
      <c r="F906" s="243"/>
      <c r="G906" s="243"/>
      <c r="H906" s="207"/>
      <c r="I906" s="244"/>
      <c r="J906" s="216"/>
      <c r="K906" s="225"/>
      <c r="L906" s="232"/>
      <c r="N906" s="245"/>
    </row>
    <row r="907" spans="1:14" s="219" customFormat="1" x14ac:dyDescent="0.2">
      <c r="A907" s="227"/>
      <c r="B907" s="248" t="str">
        <f>'Planilha Orçamentaria'!A140</f>
        <v>18.2.1</v>
      </c>
      <c r="C907" s="229" t="str">
        <f>'Planilha Orçamentaria'!C140</f>
        <v>Aparelho Air-Split - 12.000 BTU's</v>
      </c>
      <c r="D907" s="311" t="str">
        <f>'Planilha Orçamentaria'!D140</f>
        <v>UN</v>
      </c>
      <c r="E907" s="207"/>
      <c r="F907" s="205"/>
      <c r="G907" s="231"/>
      <c r="H907" s="207"/>
      <c r="I907" s="207"/>
      <c r="J907" s="216"/>
      <c r="K907" s="225">
        <v>0.23400000000000001</v>
      </c>
      <c r="L907" s="232">
        <f>L905</f>
        <v>1.4842</v>
      </c>
    </row>
    <row r="908" spans="1:14" s="219" customFormat="1" x14ac:dyDescent="0.2">
      <c r="A908" s="210"/>
      <c r="B908" s="220"/>
      <c r="C908" s="233" t="str">
        <f>C907</f>
        <v>Aparelho Air-Split - 12.000 BTU's</v>
      </c>
      <c r="D908" s="234" t="str">
        <f>D907</f>
        <v>UN</v>
      </c>
      <c r="E908" s="207">
        <f>761.483*N11</f>
        <v>761.48299999999995</v>
      </c>
      <c r="F908" s="205">
        <v>21</v>
      </c>
      <c r="G908" s="231">
        <v>1.8</v>
      </c>
      <c r="H908" s="207"/>
      <c r="I908" s="207">
        <f>E908*G908</f>
        <v>1370.6694</v>
      </c>
      <c r="J908" s="216"/>
      <c r="K908" s="225">
        <v>0.23400000000000001</v>
      </c>
      <c r="L908" s="232">
        <f>L907</f>
        <v>1.4842</v>
      </c>
    </row>
    <row r="909" spans="1:14" s="219" customFormat="1" x14ac:dyDescent="0.2">
      <c r="A909" s="210"/>
      <c r="B909" s="220"/>
      <c r="C909" s="233" t="s">
        <v>537</v>
      </c>
      <c r="D909" s="234" t="s">
        <v>535</v>
      </c>
      <c r="E909" s="207">
        <f>5.21*N11</f>
        <v>5.21</v>
      </c>
      <c r="F909" s="205"/>
      <c r="G909" s="231">
        <v>1.2</v>
      </c>
      <c r="H909" s="207">
        <f>E909*G909</f>
        <v>6.2519999999999998</v>
      </c>
      <c r="I909" s="276"/>
      <c r="J909" s="216"/>
      <c r="K909" s="225">
        <v>0.23400000000000001</v>
      </c>
      <c r="L909" s="232">
        <f t="shared" si="21"/>
        <v>1.4842</v>
      </c>
    </row>
    <row r="910" spans="1:14" s="219" customFormat="1" x14ac:dyDescent="0.2">
      <c r="A910" s="210"/>
      <c r="B910" s="220"/>
      <c r="C910" s="233" t="s">
        <v>539</v>
      </c>
      <c r="D910" s="234" t="s">
        <v>535</v>
      </c>
      <c r="E910" s="207">
        <f>3.77*N11</f>
        <v>3.77</v>
      </c>
      <c r="F910" s="205"/>
      <c r="G910" s="231">
        <v>1.2</v>
      </c>
      <c r="H910" s="207">
        <f>E910*G910</f>
        <v>4.524</v>
      </c>
      <c r="I910" s="276"/>
      <c r="J910" s="216"/>
      <c r="K910" s="225">
        <v>0.23400000000000001</v>
      </c>
      <c r="L910" s="232">
        <f t="shared" si="21"/>
        <v>1.4842</v>
      </c>
    </row>
    <row r="911" spans="1:14" s="219" customFormat="1" x14ac:dyDescent="0.2">
      <c r="A911" s="210"/>
      <c r="B911" s="220"/>
      <c r="C911" s="233"/>
      <c r="D911" s="234"/>
      <c r="E911" s="207"/>
      <c r="F911" s="205"/>
      <c r="G911" s="231"/>
      <c r="H911" s="207"/>
      <c r="I911" s="207"/>
      <c r="J911" s="216"/>
      <c r="K911" s="225">
        <v>0.23400000000000001</v>
      </c>
      <c r="L911" s="232">
        <f t="shared" si="21"/>
        <v>1.4842</v>
      </c>
    </row>
    <row r="912" spans="1:14" s="219" customFormat="1" x14ac:dyDescent="0.2">
      <c r="A912" s="210"/>
      <c r="B912" s="220"/>
      <c r="C912" s="233"/>
      <c r="D912" s="234"/>
      <c r="E912" s="495" t="str">
        <f>E902</f>
        <v>Custo Direto</v>
      </c>
      <c r="F912" s="495"/>
      <c r="G912" s="495"/>
      <c r="H912" s="244">
        <f>SUM(H908:H911)</f>
        <v>10.776</v>
      </c>
      <c r="I912" s="244">
        <f>SUM(I908:I911)</f>
        <v>1370.6694</v>
      </c>
      <c r="J912" s="216"/>
      <c r="K912" s="225">
        <v>0.23400000000000001</v>
      </c>
      <c r="L912" s="232">
        <f t="shared" si="21"/>
        <v>1.4842</v>
      </c>
    </row>
    <row r="913" spans="1:14" s="219" customFormat="1" x14ac:dyDescent="0.2">
      <c r="A913" s="210"/>
      <c r="B913" s="220"/>
      <c r="C913" s="233"/>
      <c r="D913" s="234"/>
      <c r="E913" s="495" t="str">
        <f>E903</f>
        <v>LS(%): 148,42</v>
      </c>
      <c r="F913" s="495"/>
      <c r="G913" s="495"/>
      <c r="H913" s="207">
        <f>H912*L913</f>
        <v>15.993739199999998</v>
      </c>
      <c r="I913" s="213"/>
      <c r="J913" s="216"/>
      <c r="K913" s="225">
        <v>0.23400000000000001</v>
      </c>
      <c r="L913" s="232">
        <f t="shared" si="21"/>
        <v>1.4842</v>
      </c>
      <c r="N913" s="245"/>
    </row>
    <row r="914" spans="1:14" s="219" customFormat="1" x14ac:dyDescent="0.2">
      <c r="A914" s="210"/>
      <c r="B914" s="220"/>
      <c r="C914" s="233"/>
      <c r="D914" s="234"/>
      <c r="E914" s="495" t="str">
        <f>E904</f>
        <v>BDI (%): 23,40</v>
      </c>
      <c r="F914" s="495"/>
      <c r="G914" s="495"/>
      <c r="H914" s="496">
        <f>(H912+I912+H913)*K914</f>
        <v>327.00075857280001</v>
      </c>
      <c r="I914" s="496"/>
      <c r="J914" s="216"/>
      <c r="K914" s="225">
        <v>0.23400000000000001</v>
      </c>
      <c r="L914" s="232">
        <f t="shared" si="21"/>
        <v>1.4842</v>
      </c>
    </row>
    <row r="915" spans="1:14" s="219" customFormat="1" x14ac:dyDescent="0.2">
      <c r="A915" s="210"/>
      <c r="B915" s="220"/>
      <c r="C915" s="233"/>
      <c r="D915" s="234"/>
      <c r="E915" s="495" t="str">
        <f>E905</f>
        <v>Valor Total c/ Taxas</v>
      </c>
      <c r="F915" s="495"/>
      <c r="G915" s="495"/>
      <c r="H915" s="207"/>
      <c r="I915" s="244">
        <f>(H912+I912+H913+H914)</f>
        <v>1724.4398977728001</v>
      </c>
      <c r="J915" s="216"/>
      <c r="K915" s="225">
        <v>0.23400000000000001</v>
      </c>
      <c r="L915" s="232">
        <f t="shared" si="21"/>
        <v>1.4842</v>
      </c>
      <c r="N915" s="245">
        <v>1724.4409600000001</v>
      </c>
    </row>
    <row r="916" spans="1:14" s="219" customFormat="1" x14ac:dyDescent="0.2">
      <c r="A916" s="210"/>
      <c r="B916" s="220"/>
      <c r="C916" s="233"/>
      <c r="D916" s="234"/>
      <c r="E916" s="243"/>
      <c r="F916" s="243"/>
      <c r="G916" s="243"/>
      <c r="H916" s="207"/>
      <c r="I916" s="244"/>
      <c r="J916" s="216"/>
      <c r="K916" s="225"/>
      <c r="L916" s="232"/>
      <c r="N916" s="245"/>
    </row>
    <row r="917" spans="1:14" s="219" customFormat="1" x14ac:dyDescent="0.2">
      <c r="A917" s="227"/>
      <c r="B917" s="248" t="str">
        <f>'Planilha Orçamentaria'!A141</f>
        <v>18.2.2</v>
      </c>
      <c r="C917" s="229" t="str">
        <f>'Planilha Orçamentaria'!C141</f>
        <v>Aparelho Air-Split - 18.000 BTU's</v>
      </c>
      <c r="D917" s="311" t="str">
        <f>'Planilha Orçamentaria'!D141</f>
        <v>UN</v>
      </c>
      <c r="E917" s="207"/>
      <c r="F917" s="205"/>
      <c r="G917" s="231"/>
      <c r="H917" s="207"/>
      <c r="I917" s="207"/>
      <c r="J917" s="216"/>
      <c r="K917" s="225">
        <v>0.23400000000000001</v>
      </c>
      <c r="L917" s="232">
        <f>L914</f>
        <v>1.4842</v>
      </c>
    </row>
    <row r="918" spans="1:14" s="219" customFormat="1" x14ac:dyDescent="0.2">
      <c r="A918" s="210"/>
      <c r="B918" s="220"/>
      <c r="C918" s="233" t="str">
        <f>C917</f>
        <v>Aparelho Air-Split - 18.000 BTU's</v>
      </c>
      <c r="D918" s="234" t="str">
        <f>D917</f>
        <v>UN</v>
      </c>
      <c r="E918" s="207">
        <f>1083.622*N11</f>
        <v>1083.6220000000001</v>
      </c>
      <c r="F918" s="205">
        <v>21</v>
      </c>
      <c r="G918" s="231">
        <v>1.8</v>
      </c>
      <c r="H918" s="207"/>
      <c r="I918" s="207">
        <f>E918*G918</f>
        <v>1950.5196000000001</v>
      </c>
      <c r="J918" s="216"/>
      <c r="K918" s="225">
        <v>0.23400000000000001</v>
      </c>
      <c r="L918" s="232">
        <f>L917</f>
        <v>1.4842</v>
      </c>
    </row>
    <row r="919" spans="1:14" s="219" customFormat="1" x14ac:dyDescent="0.2">
      <c r="A919" s="210"/>
      <c r="B919" s="220"/>
      <c r="C919" s="233" t="s">
        <v>537</v>
      </c>
      <c r="D919" s="234" t="s">
        <v>535</v>
      </c>
      <c r="E919" s="207">
        <f>5.21*N11</f>
        <v>5.21</v>
      </c>
      <c r="F919" s="205"/>
      <c r="G919" s="231">
        <v>1.2</v>
      </c>
      <c r="H919" s="207">
        <f>E919*G919</f>
        <v>6.2519999999999998</v>
      </c>
      <c r="I919" s="276"/>
      <c r="J919" s="216"/>
      <c r="K919" s="225">
        <v>0.23400000000000001</v>
      </c>
      <c r="L919" s="232">
        <f t="shared" si="21"/>
        <v>1.4842</v>
      </c>
    </row>
    <row r="920" spans="1:14" s="219" customFormat="1" x14ac:dyDescent="0.2">
      <c r="A920" s="210"/>
      <c r="B920" s="220"/>
      <c r="C920" s="233" t="s">
        <v>539</v>
      </c>
      <c r="D920" s="234" t="s">
        <v>535</v>
      </c>
      <c r="E920" s="207">
        <f>3.77*N11</f>
        <v>3.77</v>
      </c>
      <c r="F920" s="205"/>
      <c r="G920" s="231">
        <v>1.2</v>
      </c>
      <c r="H920" s="207">
        <f>E920*G920</f>
        <v>4.524</v>
      </c>
      <c r="I920" s="276"/>
      <c r="J920" s="216"/>
      <c r="K920" s="225">
        <v>0.23400000000000001</v>
      </c>
      <c r="L920" s="232">
        <f t="shared" si="21"/>
        <v>1.4842</v>
      </c>
    </row>
    <row r="921" spans="1:14" s="219" customFormat="1" x14ac:dyDescent="0.2">
      <c r="A921" s="210"/>
      <c r="B921" s="220"/>
      <c r="C921" s="233"/>
      <c r="D921" s="234"/>
      <c r="E921" s="207"/>
      <c r="F921" s="205"/>
      <c r="G921" s="231"/>
      <c r="H921" s="207"/>
      <c r="I921" s="207"/>
      <c r="J921" s="216"/>
      <c r="K921" s="225">
        <v>0.23400000000000001</v>
      </c>
      <c r="L921" s="232">
        <f t="shared" si="21"/>
        <v>1.4842</v>
      </c>
    </row>
    <row r="922" spans="1:14" s="219" customFormat="1" x14ac:dyDescent="0.2">
      <c r="A922" s="210"/>
      <c r="B922" s="220"/>
      <c r="C922" s="233"/>
      <c r="D922" s="234"/>
      <c r="E922" s="495" t="str">
        <f>E912</f>
        <v>Custo Direto</v>
      </c>
      <c r="F922" s="495"/>
      <c r="G922" s="495"/>
      <c r="H922" s="244">
        <f>SUM(H918:H921)</f>
        <v>10.776</v>
      </c>
      <c r="I922" s="244">
        <f>SUM(I918:I921)</f>
        <v>1950.5196000000001</v>
      </c>
      <c r="J922" s="216"/>
      <c r="K922" s="225">
        <v>0.23400000000000001</v>
      </c>
      <c r="L922" s="232">
        <f t="shared" si="21"/>
        <v>1.4842</v>
      </c>
    </row>
    <row r="923" spans="1:14" s="219" customFormat="1" x14ac:dyDescent="0.2">
      <c r="A923" s="210"/>
      <c r="B923" s="220"/>
      <c r="C923" s="233"/>
      <c r="D923" s="234"/>
      <c r="E923" s="495" t="str">
        <f>E913</f>
        <v>LS(%): 148,42</v>
      </c>
      <c r="F923" s="495"/>
      <c r="G923" s="495"/>
      <c r="H923" s="207">
        <f>H922*L923</f>
        <v>15.993739199999998</v>
      </c>
      <c r="I923" s="213"/>
      <c r="J923" s="216"/>
      <c r="K923" s="225">
        <v>0.23400000000000001</v>
      </c>
      <c r="L923" s="232">
        <f t="shared" si="21"/>
        <v>1.4842</v>
      </c>
      <c r="N923" s="245"/>
    </row>
    <row r="924" spans="1:14" s="219" customFormat="1" x14ac:dyDescent="0.2">
      <c r="A924" s="210"/>
      <c r="B924" s="220"/>
      <c r="C924" s="233"/>
      <c r="D924" s="234"/>
      <c r="E924" s="495" t="str">
        <f>E914</f>
        <v>BDI (%): 23,40</v>
      </c>
      <c r="F924" s="495"/>
      <c r="G924" s="495"/>
      <c r="H924" s="496">
        <f>(H922+I922+H923)*K924</f>
        <v>462.68570537280004</v>
      </c>
      <c r="I924" s="496"/>
      <c r="J924" s="216"/>
      <c r="K924" s="225">
        <v>0.23400000000000001</v>
      </c>
      <c r="L924" s="232">
        <f t="shared" si="21"/>
        <v>1.4842</v>
      </c>
    </row>
    <row r="925" spans="1:14" s="219" customFormat="1" x14ac:dyDescent="0.2">
      <c r="A925" s="210"/>
      <c r="B925" s="220"/>
      <c r="C925" s="233"/>
      <c r="D925" s="234"/>
      <c r="E925" s="495" t="str">
        <f>E915</f>
        <v>Valor Total c/ Taxas</v>
      </c>
      <c r="F925" s="495"/>
      <c r="G925" s="495"/>
      <c r="H925" s="207"/>
      <c r="I925" s="244">
        <f>(H922+I922+H923+H924)</f>
        <v>2439.9750445728</v>
      </c>
      <c r="J925" s="216"/>
      <c r="K925" s="225">
        <v>0.23400000000000001</v>
      </c>
      <c r="L925" s="232">
        <f t="shared" si="21"/>
        <v>1.4842</v>
      </c>
      <c r="N925" s="245">
        <v>2439.97586</v>
      </c>
    </row>
    <row r="926" spans="1:14" s="314" customFormat="1" x14ac:dyDescent="0.2">
      <c r="A926" s="325"/>
      <c r="B926" s="220"/>
      <c r="C926" s="233"/>
      <c r="D926" s="234"/>
      <c r="E926" s="243"/>
      <c r="F926" s="326"/>
      <c r="G926" s="271"/>
      <c r="H926" s="207"/>
      <c r="I926" s="244"/>
      <c r="J926" s="313"/>
      <c r="K926" s="225">
        <v>0.23400000000000001</v>
      </c>
      <c r="L926" s="232">
        <f t="shared" si="21"/>
        <v>1.4842</v>
      </c>
    </row>
    <row r="927" spans="1:14" s="219" customFormat="1" x14ac:dyDescent="0.2">
      <c r="A927" s="304"/>
      <c r="B927" s="280" t="str">
        <f>'Planilha Orçamentaria'!A145</f>
        <v>19.1.1</v>
      </c>
      <c r="C927" s="229" t="str">
        <f>'[1]Planilha Orçamentaria'!C132</f>
        <v>Ponto de agua (incl. tubos e conexoes)</v>
      </c>
      <c r="D927" s="230" t="str">
        <f>'[1]Planilha Orçamentaria'!D132</f>
        <v>Pt</v>
      </c>
      <c r="E927" s="207"/>
      <c r="F927" s="205"/>
      <c r="G927" s="231"/>
      <c r="H927" s="207"/>
      <c r="I927" s="207"/>
      <c r="J927" s="216"/>
      <c r="K927" s="225">
        <v>0.23400000000000001</v>
      </c>
      <c r="L927" s="232">
        <f t="shared" si="21"/>
        <v>1.4842</v>
      </c>
    </row>
    <row r="928" spans="1:14" s="219" customFormat="1" x14ac:dyDescent="0.2">
      <c r="A928" s="210"/>
      <c r="B928" s="196"/>
      <c r="C928" s="233" t="str">
        <f>C927</f>
        <v>Ponto de agua (incl. tubos e conexoes)</v>
      </c>
      <c r="D928" s="234" t="str">
        <f>D927</f>
        <v>Pt</v>
      </c>
      <c r="E928" s="207">
        <f>139.48*N11</f>
        <v>139.47999999999999</v>
      </c>
      <c r="F928" s="205">
        <v>2.23</v>
      </c>
      <c r="G928" s="231">
        <v>1</v>
      </c>
      <c r="H928" s="207"/>
      <c r="I928" s="207">
        <f>E928*G928</f>
        <v>139.47999999999999</v>
      </c>
      <c r="J928" s="216"/>
      <c r="K928" s="225">
        <v>0.23400000000000001</v>
      </c>
      <c r="L928" s="232">
        <f t="shared" si="21"/>
        <v>1.4842</v>
      </c>
    </row>
    <row r="929" spans="1:14" s="219" customFormat="1" x14ac:dyDescent="0.2">
      <c r="A929" s="210"/>
      <c r="B929" s="196"/>
      <c r="C929" s="233" t="s">
        <v>564</v>
      </c>
      <c r="D929" s="234" t="s">
        <v>535</v>
      </c>
      <c r="E929" s="207">
        <f>5.21*N11</f>
        <v>5.21</v>
      </c>
      <c r="F929" s="329"/>
      <c r="G929" s="231">
        <v>2.5</v>
      </c>
      <c r="H929" s="207">
        <f>E929*G929</f>
        <v>13.025</v>
      </c>
      <c r="I929" s="276"/>
      <c r="J929" s="216"/>
      <c r="K929" s="225">
        <v>0.23400000000000001</v>
      </c>
      <c r="L929" s="232">
        <f t="shared" si="21"/>
        <v>1.4842</v>
      </c>
    </row>
    <row r="930" spans="1:14" s="219" customFormat="1" x14ac:dyDescent="0.2">
      <c r="A930" s="210"/>
      <c r="B930" s="196"/>
      <c r="C930" s="233" t="s">
        <v>539</v>
      </c>
      <c r="D930" s="234" t="s">
        <v>535</v>
      </c>
      <c r="E930" s="207">
        <f>3.77*N11</f>
        <v>3.77</v>
      </c>
      <c r="F930" s="329"/>
      <c r="G930" s="231">
        <v>1</v>
      </c>
      <c r="H930" s="207">
        <f>E930*G930</f>
        <v>3.77</v>
      </c>
      <c r="I930" s="276"/>
      <c r="J930" s="216"/>
      <c r="K930" s="225">
        <v>0.23400000000000001</v>
      </c>
      <c r="L930" s="232">
        <f t="shared" si="21"/>
        <v>1.4842</v>
      </c>
    </row>
    <row r="931" spans="1:14" s="219" customFormat="1" x14ac:dyDescent="0.2">
      <c r="A931" s="210"/>
      <c r="B931" s="196"/>
      <c r="C931" s="233"/>
      <c r="D931" s="234"/>
      <c r="E931" s="207"/>
      <c r="F931" s="205"/>
      <c r="G931" s="231"/>
      <c r="H931" s="207"/>
      <c r="I931" s="207"/>
      <c r="J931" s="216"/>
      <c r="K931" s="225">
        <v>0.23400000000000001</v>
      </c>
      <c r="L931" s="232">
        <f t="shared" si="21"/>
        <v>1.4842</v>
      </c>
    </row>
    <row r="932" spans="1:14" s="219" customFormat="1" x14ac:dyDescent="0.2">
      <c r="A932" s="210"/>
      <c r="B932" s="196"/>
      <c r="C932" s="233"/>
      <c r="D932" s="234"/>
      <c r="E932" s="495" t="str">
        <f>E882</f>
        <v>Custo Direto</v>
      </c>
      <c r="F932" s="495"/>
      <c r="G932" s="495"/>
      <c r="H932" s="244">
        <f>SUM(H927:H931)</f>
        <v>16.795000000000002</v>
      </c>
      <c r="I932" s="244">
        <f>SUM(I928:I931)</f>
        <v>139.47999999999999</v>
      </c>
      <c r="J932" s="216"/>
      <c r="K932" s="225">
        <v>0.23400000000000001</v>
      </c>
      <c r="L932" s="232">
        <f t="shared" si="21"/>
        <v>1.4842</v>
      </c>
    </row>
    <row r="933" spans="1:14" s="219" customFormat="1" x14ac:dyDescent="0.2">
      <c r="A933" s="210"/>
      <c r="B933" s="196"/>
      <c r="C933" s="233"/>
      <c r="D933" s="234"/>
      <c r="E933" s="495" t="str">
        <f>E883</f>
        <v>LS(%): 148,42</v>
      </c>
      <c r="F933" s="495"/>
      <c r="G933" s="495"/>
      <c r="H933" s="207">
        <f>SUM(H932)*L933</f>
        <v>24.927139</v>
      </c>
      <c r="I933" s="213"/>
      <c r="J933" s="216"/>
      <c r="K933" s="225">
        <v>0.23400000000000001</v>
      </c>
      <c r="L933" s="232">
        <f t="shared" si="21"/>
        <v>1.4842</v>
      </c>
    </row>
    <row r="934" spans="1:14" s="219" customFormat="1" x14ac:dyDescent="0.2">
      <c r="A934" s="210"/>
      <c r="B934" s="196"/>
      <c r="C934" s="233"/>
      <c r="D934" s="234"/>
      <c r="E934" s="495" t="str">
        <f>E884</f>
        <v>BDI (%): 23,40</v>
      </c>
      <c r="F934" s="495"/>
      <c r="G934" s="495"/>
      <c r="H934" s="496">
        <f>(H932+I932+H933)*K934</f>
        <v>42.401300526</v>
      </c>
      <c r="I934" s="496"/>
      <c r="J934" s="216"/>
      <c r="K934" s="225">
        <v>0.23400000000000001</v>
      </c>
      <c r="L934" s="232">
        <f t="shared" si="21"/>
        <v>1.4842</v>
      </c>
    </row>
    <row r="935" spans="1:14" s="219" customFormat="1" x14ac:dyDescent="0.2">
      <c r="A935" s="210"/>
      <c r="B935" s="196"/>
      <c r="C935" s="233"/>
      <c r="D935" s="234"/>
      <c r="E935" s="495" t="str">
        <f>E885</f>
        <v>Valor Total c/ Taxas</v>
      </c>
      <c r="F935" s="495"/>
      <c r="G935" s="495"/>
      <c r="H935" s="207"/>
      <c r="I935" s="244">
        <f>(H932+I932+H933+H934)</f>
        <v>223.60343952599999</v>
      </c>
      <c r="J935" s="216"/>
      <c r="K935" s="225">
        <v>0.23400000000000001</v>
      </c>
      <c r="L935" s="232">
        <f t="shared" si="21"/>
        <v>1.4842</v>
      </c>
      <c r="N935" s="245">
        <v>223.60343952599999</v>
      </c>
    </row>
    <row r="936" spans="1:14" s="219" customFormat="1" x14ac:dyDescent="0.2">
      <c r="A936" s="210"/>
      <c r="B936" s="196"/>
      <c r="C936" s="233"/>
      <c r="D936" s="234"/>
      <c r="E936" s="207"/>
      <c r="F936" s="205"/>
      <c r="G936" s="231"/>
      <c r="H936" s="207"/>
      <c r="I936" s="207"/>
      <c r="J936" s="216"/>
      <c r="K936" s="225">
        <v>0.23400000000000001</v>
      </c>
      <c r="L936" s="232">
        <f t="shared" si="21"/>
        <v>1.4842</v>
      </c>
    </row>
    <row r="937" spans="1:14" s="219" customFormat="1" x14ac:dyDescent="0.2">
      <c r="A937" s="255"/>
      <c r="B937" s="280" t="str">
        <f>'Planilha Orçamentaria'!A146</f>
        <v>19.1.2</v>
      </c>
      <c r="C937" s="229" t="str">
        <f>'[1]Planilha Orçamentaria'!C133</f>
        <v>Reservatório em fibra de vidro  3.000 L</v>
      </c>
      <c r="D937" s="230" t="str">
        <f>'[1]Planilha Orçamentaria'!D133</f>
        <v>UN</v>
      </c>
      <c r="E937" s="207"/>
      <c r="F937" s="205"/>
      <c r="G937" s="231"/>
      <c r="H937" s="207"/>
      <c r="I937" s="207"/>
      <c r="J937" s="216"/>
      <c r="K937" s="225">
        <v>0.23400000000000001</v>
      </c>
      <c r="L937" s="232">
        <f t="shared" si="21"/>
        <v>1.4842</v>
      </c>
    </row>
    <row r="938" spans="1:14" s="219" customFormat="1" x14ac:dyDescent="0.2">
      <c r="A938" s="210"/>
      <c r="B938" s="196"/>
      <c r="C938" s="233" t="str">
        <f>C937</f>
        <v>Reservatório em fibra de vidro  3.000 L</v>
      </c>
      <c r="D938" s="234" t="s">
        <v>548</v>
      </c>
      <c r="E938" s="207">
        <f>1255.83*N11</f>
        <v>1255.83</v>
      </c>
      <c r="F938" s="205">
        <v>2.37</v>
      </c>
      <c r="G938" s="231">
        <v>1</v>
      </c>
      <c r="H938" s="207"/>
      <c r="I938" s="207">
        <f>E938*G938</f>
        <v>1255.83</v>
      </c>
      <c r="J938" s="216"/>
      <c r="K938" s="225">
        <v>0.23400000000000001</v>
      </c>
      <c r="L938" s="232">
        <f t="shared" si="21"/>
        <v>1.4842</v>
      </c>
    </row>
    <row r="939" spans="1:14" s="219" customFormat="1" x14ac:dyDescent="0.2">
      <c r="A939" s="210"/>
      <c r="B939" s="196"/>
      <c r="C939" s="233" t="s">
        <v>564</v>
      </c>
      <c r="D939" s="234" t="s">
        <v>535</v>
      </c>
      <c r="E939" s="207">
        <f>5.21*N11</f>
        <v>5.21</v>
      </c>
      <c r="F939" s="329"/>
      <c r="G939" s="231">
        <v>3.5</v>
      </c>
      <c r="H939" s="207">
        <f>E939*G939</f>
        <v>18.234999999999999</v>
      </c>
      <c r="I939" s="276"/>
      <c r="J939" s="216"/>
      <c r="K939" s="225">
        <v>0.23400000000000001</v>
      </c>
      <c r="L939" s="232">
        <f t="shared" ref="L939:L1002" si="22">L938</f>
        <v>1.4842</v>
      </c>
    </row>
    <row r="940" spans="1:14" s="219" customFormat="1" x14ac:dyDescent="0.2">
      <c r="A940" s="210"/>
      <c r="B940" s="196"/>
      <c r="C940" s="233" t="s">
        <v>539</v>
      </c>
      <c r="D940" s="234" t="s">
        <v>535</v>
      </c>
      <c r="E940" s="207">
        <f>3.77*N11</f>
        <v>3.77</v>
      </c>
      <c r="F940" s="329"/>
      <c r="G940" s="231">
        <v>2.5</v>
      </c>
      <c r="H940" s="207">
        <f>E940*G940</f>
        <v>9.4250000000000007</v>
      </c>
      <c r="I940" s="276"/>
      <c r="J940" s="216"/>
      <c r="K940" s="225">
        <v>0.23400000000000001</v>
      </c>
      <c r="L940" s="232">
        <f t="shared" si="22"/>
        <v>1.4842</v>
      </c>
    </row>
    <row r="941" spans="1:14" s="219" customFormat="1" x14ac:dyDescent="0.2">
      <c r="A941" s="210"/>
      <c r="B941" s="196"/>
      <c r="C941" s="233"/>
      <c r="D941" s="234"/>
      <c r="E941" s="207"/>
      <c r="F941" s="205"/>
      <c r="G941" s="231"/>
      <c r="H941" s="207"/>
      <c r="I941" s="207"/>
      <c r="J941" s="216"/>
      <c r="K941" s="225">
        <v>0.23400000000000001</v>
      </c>
      <c r="L941" s="232">
        <f t="shared" si="22"/>
        <v>1.4842</v>
      </c>
    </row>
    <row r="942" spans="1:14" s="219" customFormat="1" x14ac:dyDescent="0.2">
      <c r="A942" s="210"/>
      <c r="B942" s="196"/>
      <c r="C942" s="233"/>
      <c r="D942" s="234"/>
      <c r="E942" s="495" t="str">
        <f>E932</f>
        <v>Custo Direto</v>
      </c>
      <c r="F942" s="495"/>
      <c r="G942" s="495"/>
      <c r="H942" s="244">
        <f>SUM(H938:H941)</f>
        <v>27.66</v>
      </c>
      <c r="I942" s="244">
        <f>SUM(I938:I941)</f>
        <v>1255.83</v>
      </c>
      <c r="J942" s="216"/>
      <c r="K942" s="225">
        <v>0.23400000000000001</v>
      </c>
      <c r="L942" s="232">
        <f t="shared" si="22"/>
        <v>1.4842</v>
      </c>
    </row>
    <row r="943" spans="1:14" s="219" customFormat="1" x14ac:dyDescent="0.2">
      <c r="A943" s="210"/>
      <c r="B943" s="196"/>
      <c r="C943" s="233"/>
      <c r="D943" s="234"/>
      <c r="E943" s="495" t="str">
        <f>E933</f>
        <v>LS(%): 148,42</v>
      </c>
      <c r="F943" s="495"/>
      <c r="G943" s="495"/>
      <c r="H943" s="207">
        <f>SUM(H942)*L943</f>
        <v>41.052971999999997</v>
      </c>
      <c r="I943" s="213"/>
      <c r="J943" s="216"/>
      <c r="K943" s="225">
        <v>0.23400000000000001</v>
      </c>
      <c r="L943" s="232">
        <f t="shared" si="22"/>
        <v>1.4842</v>
      </c>
    </row>
    <row r="944" spans="1:14" s="219" customFormat="1" x14ac:dyDescent="0.2">
      <c r="A944" s="210"/>
      <c r="B944" s="196"/>
      <c r="C944" s="233"/>
      <c r="D944" s="234"/>
      <c r="E944" s="495" t="str">
        <f>E934</f>
        <v>BDI (%): 23,40</v>
      </c>
      <c r="F944" s="495"/>
      <c r="G944" s="495"/>
      <c r="H944" s="496">
        <f>(H942+I942+H943)*K944</f>
        <v>309.943055448</v>
      </c>
      <c r="I944" s="496"/>
      <c r="J944" s="216"/>
      <c r="K944" s="225">
        <v>0.23400000000000001</v>
      </c>
      <c r="L944" s="232">
        <f t="shared" si="22"/>
        <v>1.4842</v>
      </c>
    </row>
    <row r="945" spans="1:14" s="219" customFormat="1" x14ac:dyDescent="0.2">
      <c r="A945" s="210"/>
      <c r="B945" s="196"/>
      <c r="C945" s="233"/>
      <c r="D945" s="234"/>
      <c r="E945" s="495" t="str">
        <f>E935</f>
        <v>Valor Total c/ Taxas</v>
      </c>
      <c r="F945" s="495"/>
      <c r="G945" s="495"/>
      <c r="H945" s="207"/>
      <c r="I945" s="244">
        <f>(H942+I942+H943+H944)</f>
        <v>1634.486027448</v>
      </c>
      <c r="J945" s="216"/>
      <c r="K945" s="225">
        <v>0.23400000000000001</v>
      </c>
      <c r="L945" s="232">
        <f t="shared" si="22"/>
        <v>1.4842</v>
      </c>
      <c r="N945" s="245">
        <v>1634.486027448</v>
      </c>
    </row>
    <row r="946" spans="1:14" s="219" customFormat="1" x14ac:dyDescent="0.2">
      <c r="A946" s="210"/>
      <c r="B946" s="196"/>
      <c r="C946" s="233"/>
      <c r="D946" s="234"/>
      <c r="E946" s="207"/>
      <c r="F946" s="205"/>
      <c r="G946" s="231"/>
      <c r="H946" s="207"/>
      <c r="I946" s="207"/>
      <c r="J946" s="216"/>
      <c r="K946" s="225">
        <v>0.23400000000000001</v>
      </c>
      <c r="L946" s="232">
        <f t="shared" si="22"/>
        <v>1.4842</v>
      </c>
    </row>
    <row r="947" spans="1:14" s="219" customFormat="1" x14ac:dyDescent="0.2">
      <c r="A947" s="255"/>
      <c r="B947" s="280" t="str">
        <f>'Planilha Orçamentaria'!A148</f>
        <v>19.2.1</v>
      </c>
      <c r="C947" s="229" t="str">
        <f>'[1]Planilha Orçamentaria'!C135</f>
        <v>Fossa septica em concreto armado - cap=150 pessoas</v>
      </c>
      <c r="D947" s="230" t="str">
        <f>'[1]Planilha Orçamentaria'!D135</f>
        <v>UN</v>
      </c>
      <c r="E947" s="207"/>
      <c r="F947" s="205"/>
      <c r="G947" s="231"/>
      <c r="H947" s="207"/>
      <c r="I947" s="207"/>
      <c r="J947" s="216"/>
      <c r="K947" s="225">
        <v>0.23400000000000001</v>
      </c>
      <c r="L947" s="232">
        <f t="shared" si="22"/>
        <v>1.4842</v>
      </c>
    </row>
    <row r="948" spans="1:14" s="219" customFormat="1" x14ac:dyDescent="0.2">
      <c r="A948" s="210"/>
      <c r="B948" s="196"/>
      <c r="C948" s="233" t="str">
        <f>C947</f>
        <v>Fossa septica em concreto armado - cap=150 pessoas</v>
      </c>
      <c r="D948" s="234" t="s">
        <v>548</v>
      </c>
      <c r="E948" s="207">
        <f>7635.862*N11</f>
        <v>7635.8620000000001</v>
      </c>
      <c r="F948" s="205">
        <v>950</v>
      </c>
      <c r="G948" s="231">
        <v>1</v>
      </c>
      <c r="H948" s="207"/>
      <c r="I948" s="207">
        <f>E948*G948</f>
        <v>7635.8620000000001</v>
      </c>
      <c r="J948" s="216"/>
      <c r="K948" s="225">
        <v>0.23400000000000001</v>
      </c>
      <c r="L948" s="232">
        <f t="shared" si="22"/>
        <v>1.4842</v>
      </c>
    </row>
    <row r="949" spans="1:14" s="219" customFormat="1" x14ac:dyDescent="0.2">
      <c r="A949" s="210"/>
      <c r="B949" s="196"/>
      <c r="C949" s="233" t="s">
        <v>600</v>
      </c>
      <c r="D949" s="234" t="s">
        <v>535</v>
      </c>
      <c r="E949" s="207">
        <f>5.21*N11</f>
        <v>5.21</v>
      </c>
      <c r="F949" s="205"/>
      <c r="G949" s="231">
        <v>3</v>
      </c>
      <c r="H949" s="207">
        <f>E949*G949</f>
        <v>15.629999999999999</v>
      </c>
      <c r="I949" s="276"/>
      <c r="J949" s="216"/>
      <c r="K949" s="225">
        <v>0.23400000000000001</v>
      </c>
      <c r="L949" s="232">
        <f t="shared" si="22"/>
        <v>1.4842</v>
      </c>
    </row>
    <row r="950" spans="1:14" s="219" customFormat="1" x14ac:dyDescent="0.2">
      <c r="A950" s="210"/>
      <c r="B950" s="196"/>
      <c r="C950" s="233" t="s">
        <v>601</v>
      </c>
      <c r="D950" s="234" t="s">
        <v>535</v>
      </c>
      <c r="E950" s="207">
        <f>6.75*N11</f>
        <v>6.75</v>
      </c>
      <c r="F950" s="205"/>
      <c r="G950" s="231">
        <v>22.552</v>
      </c>
      <c r="H950" s="207">
        <f>E950*G950</f>
        <v>152.226</v>
      </c>
      <c r="I950" s="276"/>
      <c r="J950" s="216"/>
      <c r="K950" s="225">
        <v>0.23400000000000001</v>
      </c>
      <c r="L950" s="232">
        <f t="shared" si="22"/>
        <v>1.4842</v>
      </c>
    </row>
    <row r="951" spans="1:14" s="219" customFormat="1" x14ac:dyDescent="0.2">
      <c r="A951" s="210"/>
      <c r="B951" s="196"/>
      <c r="C951" s="233" t="s">
        <v>563</v>
      </c>
      <c r="D951" s="234" t="s">
        <v>535</v>
      </c>
      <c r="E951" s="207">
        <f>5.21*N11</f>
        <v>5.21</v>
      </c>
      <c r="F951" s="205"/>
      <c r="G951" s="231">
        <v>11.638999999999999</v>
      </c>
      <c r="H951" s="207">
        <f>E951*G951</f>
        <v>60.639189999999999</v>
      </c>
      <c r="I951" s="276"/>
      <c r="J951" s="216"/>
      <c r="K951" s="225">
        <v>0.23400000000000001</v>
      </c>
      <c r="L951" s="232">
        <f t="shared" si="22"/>
        <v>1.4842</v>
      </c>
    </row>
    <row r="952" spans="1:14" s="219" customFormat="1" x14ac:dyDescent="0.2">
      <c r="A952" s="210"/>
      <c r="B952" s="196"/>
      <c r="C952" s="233" t="s">
        <v>539</v>
      </c>
      <c r="D952" s="234" t="s">
        <v>535</v>
      </c>
      <c r="E952" s="207">
        <f>3.77*N11</f>
        <v>3.77</v>
      </c>
      <c r="F952" s="205"/>
      <c r="G952" s="231">
        <v>16.434999999999999</v>
      </c>
      <c r="H952" s="207">
        <f>E952*G952</f>
        <v>61.959949999999992</v>
      </c>
      <c r="I952" s="276"/>
      <c r="J952" s="216"/>
      <c r="K952" s="225">
        <v>0.23400000000000001</v>
      </c>
      <c r="L952" s="232">
        <f t="shared" si="22"/>
        <v>1.4842</v>
      </c>
    </row>
    <row r="953" spans="1:14" s="219" customFormat="1" hidden="1" x14ac:dyDescent="0.2">
      <c r="A953" s="210"/>
      <c r="B953" s="196"/>
      <c r="C953" s="233"/>
      <c r="D953" s="234"/>
      <c r="E953" s="207"/>
      <c r="F953" s="205"/>
      <c r="G953" s="231"/>
      <c r="H953" s="207"/>
      <c r="I953" s="207"/>
      <c r="J953" s="216"/>
      <c r="K953" s="225">
        <v>0.23400000000000001</v>
      </c>
      <c r="L953" s="232">
        <f t="shared" si="22"/>
        <v>1.4842</v>
      </c>
    </row>
    <row r="954" spans="1:14" s="219" customFormat="1" x14ac:dyDescent="0.2">
      <c r="A954" s="210"/>
      <c r="B954" s="196"/>
      <c r="C954" s="233"/>
      <c r="D954" s="234"/>
      <c r="E954" s="207"/>
      <c r="F954" s="205"/>
      <c r="G954" s="231"/>
      <c r="H954" s="207"/>
      <c r="I954" s="207"/>
      <c r="J954" s="216"/>
      <c r="K954" s="225">
        <v>0.23400000000000001</v>
      </c>
      <c r="L954" s="232">
        <f t="shared" si="22"/>
        <v>1.4842</v>
      </c>
    </row>
    <row r="955" spans="1:14" s="219" customFormat="1" x14ac:dyDescent="0.2">
      <c r="A955" s="210"/>
      <c r="B955" s="196"/>
      <c r="C955" s="233"/>
      <c r="D955" s="234"/>
      <c r="E955" s="495" t="str">
        <f>E942</f>
        <v>Custo Direto</v>
      </c>
      <c r="F955" s="495"/>
      <c r="G955" s="495"/>
      <c r="H955" s="244">
        <f>SUM(H948:H953)</f>
        <v>290.45513999999997</v>
      </c>
      <c r="I955" s="244">
        <f>SUM(I948:I953)</f>
        <v>7635.8620000000001</v>
      </c>
      <c r="J955" s="216"/>
      <c r="K955" s="225">
        <v>0.23400000000000001</v>
      </c>
      <c r="L955" s="232">
        <f t="shared" si="22"/>
        <v>1.4842</v>
      </c>
    </row>
    <row r="956" spans="1:14" s="219" customFormat="1" x14ac:dyDescent="0.2">
      <c r="A956" s="210"/>
      <c r="B956" s="196"/>
      <c r="C956" s="233"/>
      <c r="D956" s="234"/>
      <c r="E956" s="495" t="str">
        <f>E943</f>
        <v>LS(%): 148,42</v>
      </c>
      <c r="F956" s="495"/>
      <c r="G956" s="495"/>
      <c r="H956" s="207">
        <f>SUM(H951:H953)*L956</f>
        <v>181.96164358799999</v>
      </c>
      <c r="I956" s="213"/>
      <c r="J956" s="216"/>
      <c r="K956" s="225">
        <v>0.23400000000000001</v>
      </c>
      <c r="L956" s="232">
        <f t="shared" si="22"/>
        <v>1.4842</v>
      </c>
    </row>
    <row r="957" spans="1:14" s="219" customFormat="1" x14ac:dyDescent="0.2">
      <c r="A957" s="210"/>
      <c r="B957" s="196"/>
      <c r="C957" s="233"/>
      <c r="D957" s="234"/>
      <c r="E957" s="495" t="str">
        <f>E944</f>
        <v>BDI (%): 23,40</v>
      </c>
      <c r="F957" s="495"/>
      <c r="G957" s="495"/>
      <c r="H957" s="496">
        <f>(H955+I955+H956)*K957</f>
        <v>1897.3372353595921</v>
      </c>
      <c r="I957" s="496"/>
      <c r="J957" s="216"/>
      <c r="K957" s="225">
        <v>0.23400000000000001</v>
      </c>
      <c r="L957" s="232">
        <f t="shared" si="22"/>
        <v>1.4842</v>
      </c>
    </row>
    <row r="958" spans="1:14" s="219" customFormat="1" x14ac:dyDescent="0.2">
      <c r="A958" s="210"/>
      <c r="B958" s="196"/>
      <c r="C958" s="233"/>
      <c r="D958" s="234"/>
      <c r="E958" s="495" t="str">
        <f>E945</f>
        <v>Valor Total c/ Taxas</v>
      </c>
      <c r="F958" s="495"/>
      <c r="G958" s="495"/>
      <c r="H958" s="207"/>
      <c r="I958" s="244">
        <f>(H955+I955+H956+H957)</f>
        <v>10005.616018947592</v>
      </c>
      <c r="J958" s="216"/>
      <c r="K958" s="225">
        <v>0.23400000000000001</v>
      </c>
      <c r="L958" s="232">
        <f t="shared" si="22"/>
        <v>1.4842</v>
      </c>
      <c r="N958" s="245">
        <v>10005.616018947592</v>
      </c>
    </row>
    <row r="959" spans="1:14" s="219" customFormat="1" x14ac:dyDescent="0.2">
      <c r="A959" s="210"/>
      <c r="B959" s="196"/>
      <c r="C959" s="233"/>
      <c r="D959" s="234"/>
      <c r="E959" s="495"/>
      <c r="F959" s="495"/>
      <c r="G959" s="495"/>
      <c r="H959" s="207"/>
      <c r="I959" s="244"/>
      <c r="J959" s="216"/>
      <c r="K959" s="225">
        <v>0.23400000000000001</v>
      </c>
      <c r="L959" s="232">
        <f t="shared" si="22"/>
        <v>1.4842</v>
      </c>
    </row>
    <row r="960" spans="1:14" s="219" customFormat="1" x14ac:dyDescent="0.2">
      <c r="A960" s="330"/>
      <c r="B960" s="280" t="str">
        <f>'Planilha Orçamentaria'!A149</f>
        <v>19.2.2</v>
      </c>
      <c r="C960" s="229" t="str">
        <f>'[1]Planilha Orçamentaria'!C136</f>
        <v>Ponto de esgoto (incl. tubos, conexoes,cx. e ralos)</v>
      </c>
      <c r="D960" s="230" t="str">
        <f>'[1]Planilha Orçamentaria'!D136</f>
        <v>Pt</v>
      </c>
      <c r="E960" s="207"/>
      <c r="F960" s="205"/>
      <c r="G960" s="231"/>
      <c r="H960" s="207"/>
      <c r="I960" s="207"/>
      <c r="J960" s="216"/>
      <c r="K960" s="225">
        <v>0.23400000000000001</v>
      </c>
      <c r="L960" s="232">
        <f t="shared" si="22"/>
        <v>1.4842</v>
      </c>
    </row>
    <row r="961" spans="1:14" s="219" customFormat="1" x14ac:dyDescent="0.2">
      <c r="A961" s="210"/>
      <c r="B961" s="196"/>
      <c r="C961" s="233" t="str">
        <f>C960</f>
        <v>Ponto de esgoto (incl. tubos, conexoes,cx. e ralos)</v>
      </c>
      <c r="D961" s="234" t="str">
        <f>D960</f>
        <v>Pt</v>
      </c>
      <c r="E961" s="207">
        <f>141.13*N11</f>
        <v>141.13</v>
      </c>
      <c r="F961" s="205">
        <v>38.840000000000003</v>
      </c>
      <c r="G961" s="231">
        <v>1</v>
      </c>
      <c r="H961" s="207"/>
      <c r="I961" s="207">
        <f>E961*G961</f>
        <v>141.13</v>
      </c>
      <c r="J961" s="216"/>
      <c r="K961" s="225">
        <v>0.23400000000000001</v>
      </c>
      <c r="L961" s="232">
        <f t="shared" si="22"/>
        <v>1.4842</v>
      </c>
    </row>
    <row r="962" spans="1:14" s="219" customFormat="1" x14ac:dyDescent="0.2">
      <c r="A962" s="210"/>
      <c r="B962" s="196"/>
      <c r="C962" s="233" t="s">
        <v>564</v>
      </c>
      <c r="D962" s="234" t="s">
        <v>535</v>
      </c>
      <c r="E962" s="207">
        <f>5.21*N11</f>
        <v>5.21</v>
      </c>
      <c r="F962" s="329"/>
      <c r="G962" s="231">
        <v>2.2999999999999998</v>
      </c>
      <c r="H962" s="207">
        <f>E962*G962</f>
        <v>11.982999999999999</v>
      </c>
      <c r="I962" s="276"/>
      <c r="J962" s="216"/>
      <c r="K962" s="225">
        <v>0.23400000000000001</v>
      </c>
      <c r="L962" s="232">
        <f t="shared" si="22"/>
        <v>1.4842</v>
      </c>
    </row>
    <row r="963" spans="1:14" s="219" customFormat="1" x14ac:dyDescent="0.2">
      <c r="A963" s="210"/>
      <c r="B963" s="196"/>
      <c r="C963" s="233" t="s">
        <v>539</v>
      </c>
      <c r="D963" s="234" t="s">
        <v>535</v>
      </c>
      <c r="E963" s="207">
        <f>3.77*N11</f>
        <v>3.77</v>
      </c>
      <c r="F963" s="329"/>
      <c r="G963" s="231">
        <v>1.5</v>
      </c>
      <c r="H963" s="207">
        <f>E963*G963</f>
        <v>5.6550000000000002</v>
      </c>
      <c r="I963" s="276"/>
      <c r="J963" s="216"/>
      <c r="K963" s="225">
        <v>0.23400000000000001</v>
      </c>
      <c r="L963" s="232">
        <f t="shared" si="22"/>
        <v>1.4842</v>
      </c>
    </row>
    <row r="964" spans="1:14" s="219" customFormat="1" hidden="1" x14ac:dyDescent="0.2">
      <c r="A964" s="210"/>
      <c r="B964" s="196"/>
      <c r="C964" s="233"/>
      <c r="D964" s="234"/>
      <c r="E964" s="207"/>
      <c r="F964" s="205"/>
      <c r="G964" s="231"/>
      <c r="H964" s="207"/>
      <c r="I964" s="207"/>
      <c r="J964" s="216"/>
      <c r="K964" s="225">
        <v>0.23400000000000001</v>
      </c>
      <c r="L964" s="232">
        <f t="shared" si="22"/>
        <v>1.4842</v>
      </c>
    </row>
    <row r="965" spans="1:14" s="219" customFormat="1" x14ac:dyDescent="0.2">
      <c r="A965" s="210"/>
      <c r="B965" s="196"/>
      <c r="C965" s="233"/>
      <c r="D965" s="234"/>
      <c r="E965" s="207"/>
      <c r="F965" s="205"/>
      <c r="G965" s="231"/>
      <c r="H965" s="207"/>
      <c r="I965" s="207"/>
      <c r="J965" s="216"/>
      <c r="K965" s="225">
        <v>0.23400000000000001</v>
      </c>
      <c r="L965" s="232">
        <f t="shared" si="22"/>
        <v>1.4842</v>
      </c>
    </row>
    <row r="966" spans="1:14" s="219" customFormat="1" x14ac:dyDescent="0.2">
      <c r="A966" s="210"/>
      <c r="B966" s="196"/>
      <c r="C966" s="233"/>
      <c r="D966" s="234"/>
      <c r="E966" s="495" t="str">
        <f>E955</f>
        <v>Custo Direto</v>
      </c>
      <c r="F966" s="495"/>
      <c r="G966" s="495"/>
      <c r="H966" s="244">
        <f>SUM(H961:H964)</f>
        <v>17.637999999999998</v>
      </c>
      <c r="I966" s="244">
        <f>SUM(I961:I964)</f>
        <v>141.13</v>
      </c>
      <c r="J966" s="216"/>
      <c r="K966" s="225">
        <v>0.23400000000000001</v>
      </c>
      <c r="L966" s="232">
        <f t="shared" si="22"/>
        <v>1.4842</v>
      </c>
    </row>
    <row r="967" spans="1:14" s="219" customFormat="1" x14ac:dyDescent="0.2">
      <c r="A967" s="210"/>
      <c r="B967" s="196"/>
      <c r="C967" s="233"/>
      <c r="D967" s="234"/>
      <c r="E967" s="495" t="str">
        <f>E956</f>
        <v>LS(%): 148,42</v>
      </c>
      <c r="F967" s="495"/>
      <c r="G967" s="495"/>
      <c r="H967" s="207">
        <f>SUM(H966)*L967</f>
        <v>26.178319599999998</v>
      </c>
      <c r="I967" s="213"/>
      <c r="J967" s="216"/>
      <c r="K967" s="225">
        <v>0.23400000000000001</v>
      </c>
      <c r="L967" s="232">
        <f t="shared" si="22"/>
        <v>1.4842</v>
      </c>
    </row>
    <row r="968" spans="1:14" s="219" customFormat="1" x14ac:dyDescent="0.2">
      <c r="A968" s="210"/>
      <c r="B968" s="196"/>
      <c r="C968" s="233"/>
      <c r="D968" s="234"/>
      <c r="E968" s="495" t="str">
        <f>E957</f>
        <v>BDI (%): 23,40</v>
      </c>
      <c r="F968" s="495"/>
      <c r="G968" s="495"/>
      <c r="H968" s="496">
        <f>(H966+I966+H967)*K968</f>
        <v>43.277438786400005</v>
      </c>
      <c r="I968" s="496"/>
      <c r="J968" s="216"/>
      <c r="K968" s="225">
        <v>0.23400000000000001</v>
      </c>
      <c r="L968" s="232">
        <f t="shared" si="22"/>
        <v>1.4842</v>
      </c>
    </row>
    <row r="969" spans="1:14" s="219" customFormat="1" x14ac:dyDescent="0.2">
      <c r="A969" s="210"/>
      <c r="B969" s="196"/>
      <c r="C969" s="233"/>
      <c r="D969" s="234"/>
      <c r="E969" s="495" t="str">
        <f>E958</f>
        <v>Valor Total c/ Taxas</v>
      </c>
      <c r="F969" s="495"/>
      <c r="G969" s="495"/>
      <c r="H969" s="207"/>
      <c r="I969" s="244">
        <f>(H966+I966+H967+H968)</f>
        <v>228.22375838640002</v>
      </c>
      <c r="J969" s="216"/>
      <c r="K969" s="225">
        <v>0.23400000000000001</v>
      </c>
      <c r="L969" s="232">
        <f t="shared" si="22"/>
        <v>1.4842</v>
      </c>
      <c r="N969" s="245">
        <v>228.22375838640002</v>
      </c>
    </row>
    <row r="970" spans="1:14" s="219" customFormat="1" x14ac:dyDescent="0.2">
      <c r="A970" s="210"/>
      <c r="B970" s="196"/>
      <c r="C970" s="233"/>
      <c r="D970" s="234"/>
      <c r="E970" s="207"/>
      <c r="F970" s="205"/>
      <c r="G970" s="231"/>
      <c r="H970" s="207"/>
      <c r="I970" s="207"/>
      <c r="J970" s="216"/>
      <c r="K970" s="225">
        <v>0.23400000000000001</v>
      </c>
      <c r="L970" s="232">
        <f t="shared" si="22"/>
        <v>1.4842</v>
      </c>
    </row>
    <row r="971" spans="1:14" s="219" customFormat="1" x14ac:dyDescent="0.2">
      <c r="A971" s="331"/>
      <c r="B971" s="280" t="str">
        <f>'Planilha Orçamentaria'!A150</f>
        <v>19.2.3</v>
      </c>
      <c r="C971" s="229" t="str">
        <f>'[1]Planilha Orçamentaria'!C137</f>
        <v>Sumidouro em alvenaria c/ tpo.em concreto - cap=150 pessoas</v>
      </c>
      <c r="D971" s="230" t="str">
        <f>'[1]Planilha Orçamentaria'!D137</f>
        <v>UN</v>
      </c>
      <c r="E971" s="207"/>
      <c r="F971" s="205"/>
      <c r="G971" s="231"/>
      <c r="H971" s="207"/>
      <c r="I971" s="207"/>
      <c r="J971" s="216"/>
      <c r="K971" s="225">
        <v>0.23400000000000001</v>
      </c>
      <c r="L971" s="232">
        <f t="shared" si="22"/>
        <v>1.4842</v>
      </c>
    </row>
    <row r="972" spans="1:14" s="219" customFormat="1" x14ac:dyDescent="0.2">
      <c r="A972" s="210"/>
      <c r="B972" s="196"/>
      <c r="C972" s="233" t="str">
        <f>C971</f>
        <v>Sumidouro em alvenaria c/ tpo.em concreto - cap=150 pessoas</v>
      </c>
      <c r="D972" s="234" t="s">
        <v>548</v>
      </c>
      <c r="E972" s="207">
        <f>3281.073*N11</f>
        <v>3281.0729999999999</v>
      </c>
      <c r="F972" s="205">
        <v>1.5</v>
      </c>
      <c r="G972" s="231">
        <v>1</v>
      </c>
      <c r="H972" s="207"/>
      <c r="I972" s="207">
        <f>E972*G972</f>
        <v>3281.0729999999999</v>
      </c>
      <c r="J972" s="216"/>
      <c r="K972" s="225">
        <v>0.23400000000000001</v>
      </c>
      <c r="L972" s="232">
        <f t="shared" si="22"/>
        <v>1.4842</v>
      </c>
    </row>
    <row r="973" spans="1:14" s="219" customFormat="1" x14ac:dyDescent="0.2">
      <c r="A973" s="210"/>
      <c r="B973" s="196"/>
      <c r="C973" s="233" t="s">
        <v>600</v>
      </c>
      <c r="D973" s="234" t="s">
        <v>535</v>
      </c>
      <c r="E973" s="207">
        <f>5.21*N11</f>
        <v>5.21</v>
      </c>
      <c r="F973" s="205"/>
      <c r="G973" s="231">
        <v>3</v>
      </c>
      <c r="H973" s="207"/>
      <c r="I973" s="207">
        <f>E973*G973</f>
        <v>15.629999999999999</v>
      </c>
      <c r="J973" s="216"/>
      <c r="K973" s="225">
        <v>0.23400000000000001</v>
      </c>
      <c r="L973" s="232">
        <f t="shared" si="22"/>
        <v>1.4842</v>
      </c>
    </row>
    <row r="974" spans="1:14" s="219" customFormat="1" x14ac:dyDescent="0.2">
      <c r="A974" s="210"/>
      <c r="B974" s="196"/>
      <c r="C974" s="233" t="s">
        <v>601</v>
      </c>
      <c r="D974" s="234" t="s">
        <v>535</v>
      </c>
      <c r="E974" s="207">
        <f>6.75*N11</f>
        <v>6.75</v>
      </c>
      <c r="F974" s="205"/>
      <c r="G974" s="231">
        <v>22.552</v>
      </c>
      <c r="H974" s="207"/>
      <c r="I974" s="207">
        <f>E974*G974</f>
        <v>152.226</v>
      </c>
      <c r="J974" s="216"/>
      <c r="K974" s="225">
        <v>0.23400000000000001</v>
      </c>
      <c r="L974" s="232">
        <f t="shared" si="22"/>
        <v>1.4842</v>
      </c>
    </row>
    <row r="975" spans="1:14" s="219" customFormat="1" x14ac:dyDescent="0.2">
      <c r="A975" s="210"/>
      <c r="B975" s="196"/>
      <c r="C975" s="233" t="s">
        <v>563</v>
      </c>
      <c r="D975" s="234" t="s">
        <v>535</v>
      </c>
      <c r="E975" s="207">
        <f>5.21*N11</f>
        <v>5.21</v>
      </c>
      <c r="F975" s="205"/>
      <c r="G975" s="231">
        <v>11.638999999999999</v>
      </c>
      <c r="H975" s="207">
        <f>E975*G975</f>
        <v>60.639189999999999</v>
      </c>
      <c r="I975" s="276"/>
      <c r="J975" s="216"/>
      <c r="K975" s="225">
        <v>0.23400000000000001</v>
      </c>
      <c r="L975" s="232">
        <f t="shared" si="22"/>
        <v>1.4842</v>
      </c>
    </row>
    <row r="976" spans="1:14" s="219" customFormat="1" x14ac:dyDescent="0.2">
      <c r="A976" s="210"/>
      <c r="B976" s="196"/>
      <c r="C976" s="233" t="s">
        <v>539</v>
      </c>
      <c r="D976" s="234" t="s">
        <v>535</v>
      </c>
      <c r="E976" s="207">
        <f>3.77*N11</f>
        <v>3.77</v>
      </c>
      <c r="F976" s="205"/>
      <c r="G976" s="231">
        <v>16.434999999999999</v>
      </c>
      <c r="H976" s="207">
        <f>E976*G976</f>
        <v>61.959949999999992</v>
      </c>
      <c r="I976" s="276"/>
      <c r="J976" s="216"/>
      <c r="K976" s="225">
        <v>0.23400000000000001</v>
      </c>
      <c r="L976" s="232">
        <f t="shared" si="22"/>
        <v>1.4842</v>
      </c>
    </row>
    <row r="977" spans="1:14" s="219" customFormat="1" x14ac:dyDescent="0.2">
      <c r="A977" s="210"/>
      <c r="B977" s="196"/>
      <c r="C977" s="233"/>
      <c r="D977" s="234"/>
      <c r="E977" s="207"/>
      <c r="F977" s="205"/>
      <c r="G977" s="231"/>
      <c r="H977" s="207"/>
      <c r="I977" s="207"/>
      <c r="J977" s="216"/>
      <c r="K977" s="225">
        <v>0.23400000000000001</v>
      </c>
      <c r="L977" s="232">
        <f t="shared" si="22"/>
        <v>1.4842</v>
      </c>
    </row>
    <row r="978" spans="1:14" s="219" customFormat="1" x14ac:dyDescent="0.2">
      <c r="A978" s="210"/>
      <c r="B978" s="196"/>
      <c r="C978" s="233"/>
      <c r="D978" s="234"/>
      <c r="E978" s="495" t="str">
        <f>E966</f>
        <v>Custo Direto</v>
      </c>
      <c r="F978" s="495"/>
      <c r="G978" s="495"/>
      <c r="H978" s="244">
        <f>SUM(H972:H977)</f>
        <v>122.59913999999999</v>
      </c>
      <c r="I978" s="244">
        <f>SUM(I972:I977)</f>
        <v>3448.9290000000001</v>
      </c>
      <c r="J978" s="216"/>
      <c r="K978" s="225">
        <v>0.23400000000000001</v>
      </c>
      <c r="L978" s="232">
        <f t="shared" si="22"/>
        <v>1.4842</v>
      </c>
    </row>
    <row r="979" spans="1:14" s="219" customFormat="1" x14ac:dyDescent="0.2">
      <c r="A979" s="210"/>
      <c r="B979" s="196"/>
      <c r="C979" s="233"/>
      <c r="D979" s="234"/>
      <c r="E979" s="495" t="str">
        <f>E967</f>
        <v>LS(%): 148,42</v>
      </c>
      <c r="F979" s="495"/>
      <c r="G979" s="495"/>
      <c r="H979" s="207">
        <f>SUM(H978)*L979</f>
        <v>181.96164358799999</v>
      </c>
      <c r="I979" s="213"/>
      <c r="J979" s="216"/>
      <c r="K979" s="225">
        <v>0.23400000000000001</v>
      </c>
      <c r="L979" s="232">
        <f t="shared" si="22"/>
        <v>1.4842</v>
      </c>
    </row>
    <row r="980" spans="1:14" s="219" customFormat="1" x14ac:dyDescent="0.2">
      <c r="A980" s="210"/>
      <c r="B980" s="196"/>
      <c r="C980" s="233"/>
      <c r="D980" s="234"/>
      <c r="E980" s="495" t="str">
        <f>E968</f>
        <v>BDI (%): 23,40</v>
      </c>
      <c r="F980" s="495"/>
      <c r="G980" s="495"/>
      <c r="H980" s="496">
        <f>(H978+I978+H979)*K980</f>
        <v>878.31660935959201</v>
      </c>
      <c r="I980" s="496"/>
      <c r="J980" s="216"/>
      <c r="K980" s="225">
        <v>0.23400000000000001</v>
      </c>
      <c r="L980" s="232">
        <f t="shared" si="22"/>
        <v>1.4842</v>
      </c>
    </row>
    <row r="981" spans="1:14" s="219" customFormat="1" x14ac:dyDescent="0.2">
      <c r="A981" s="210"/>
      <c r="B981" s="196"/>
      <c r="C981" s="233"/>
      <c r="D981" s="234"/>
      <c r="E981" s="495" t="str">
        <f>E969</f>
        <v>Valor Total c/ Taxas</v>
      </c>
      <c r="F981" s="495"/>
      <c r="G981" s="495"/>
      <c r="H981" s="207"/>
      <c r="I981" s="332">
        <f>(H978+I978+H979+H980)</f>
        <v>4631.806392947592</v>
      </c>
      <c r="J981" s="216"/>
      <c r="K981" s="225">
        <v>0.23400000000000001</v>
      </c>
      <c r="L981" s="232">
        <f t="shared" si="22"/>
        <v>1.4842</v>
      </c>
      <c r="N981" s="245">
        <v>4631.806392947592</v>
      </c>
    </row>
    <row r="982" spans="1:14" s="219" customFormat="1" x14ac:dyDescent="0.2">
      <c r="A982" s="210"/>
      <c r="B982" s="196"/>
      <c r="C982" s="233"/>
      <c r="D982" s="234"/>
      <c r="E982" s="207"/>
      <c r="F982" s="205"/>
      <c r="G982" s="231"/>
      <c r="H982" s="207"/>
      <c r="I982" s="207"/>
      <c r="J982" s="216"/>
      <c r="K982" s="225">
        <v>0.23400000000000001</v>
      </c>
      <c r="L982" s="232">
        <f t="shared" si="22"/>
        <v>1.4842</v>
      </c>
    </row>
    <row r="983" spans="1:14" s="219" customFormat="1" x14ac:dyDescent="0.2">
      <c r="A983" s="331"/>
      <c r="B983" s="280" t="str">
        <f>'Planilha Orçamentaria'!A151</f>
        <v>19.2.4</v>
      </c>
      <c r="C983" s="229" t="str">
        <f>'[1]Planilha Orçamentaria'!C138</f>
        <v>Tubo em PVC - 100mm (LS)</v>
      </c>
      <c r="D983" s="230" t="str">
        <f>'[1]Planilha Orçamentaria'!D138</f>
        <v>M</v>
      </c>
      <c r="E983" s="207"/>
      <c r="F983" s="205"/>
      <c r="G983" s="231"/>
      <c r="H983" s="207"/>
      <c r="I983" s="207"/>
      <c r="J983" s="216"/>
      <c r="K983" s="225">
        <v>0.23400000000000001</v>
      </c>
      <c r="L983" s="232">
        <f t="shared" si="22"/>
        <v>1.4842</v>
      </c>
    </row>
    <row r="984" spans="1:14" s="219" customFormat="1" x14ac:dyDescent="0.2">
      <c r="A984" s="210"/>
      <c r="B984" s="196"/>
      <c r="C984" s="233" t="str">
        <f>C983</f>
        <v>Tubo em PVC - 100mm (LS)</v>
      </c>
      <c r="D984" s="234" t="str">
        <f>D983</f>
        <v>M</v>
      </c>
      <c r="E984" s="207">
        <f>16.06*N11</f>
        <v>16.059999999999999</v>
      </c>
      <c r="F984" s="205">
        <v>98.99</v>
      </c>
      <c r="G984" s="231">
        <v>1</v>
      </c>
      <c r="H984" s="207"/>
      <c r="I984" s="207">
        <f>E984*G984</f>
        <v>16.059999999999999</v>
      </c>
      <c r="J984" s="216"/>
      <c r="K984" s="225">
        <v>0.23400000000000001</v>
      </c>
      <c r="L984" s="232">
        <f t="shared" si="22"/>
        <v>1.4842</v>
      </c>
    </row>
    <row r="985" spans="1:14" s="219" customFormat="1" x14ac:dyDescent="0.2">
      <c r="A985" s="210"/>
      <c r="B985" s="196"/>
      <c r="C985" s="233" t="s">
        <v>564</v>
      </c>
      <c r="D985" s="234" t="s">
        <v>535</v>
      </c>
      <c r="E985" s="207">
        <f>5.21*N11</f>
        <v>5.21</v>
      </c>
      <c r="F985" s="329"/>
      <c r="G985" s="231">
        <v>0.14399999999999999</v>
      </c>
      <c r="H985" s="207">
        <f>E985*G985</f>
        <v>0.75023999999999991</v>
      </c>
      <c r="I985" s="276"/>
      <c r="J985" s="216"/>
      <c r="K985" s="225">
        <v>0.23400000000000001</v>
      </c>
      <c r="L985" s="232">
        <f t="shared" si="22"/>
        <v>1.4842</v>
      </c>
    </row>
    <row r="986" spans="1:14" s="219" customFormat="1" x14ac:dyDescent="0.2">
      <c r="A986" s="210"/>
      <c r="B986" s="196"/>
      <c r="C986" s="233" t="s">
        <v>539</v>
      </c>
      <c r="D986" s="234" t="s">
        <v>535</v>
      </c>
      <c r="E986" s="207">
        <f>3.77*N11</f>
        <v>3.77</v>
      </c>
      <c r="F986" s="329"/>
      <c r="G986" s="231">
        <v>0.14399999999999999</v>
      </c>
      <c r="H986" s="207">
        <f>E986*G986</f>
        <v>0.54287999999999992</v>
      </c>
      <c r="I986" s="276"/>
      <c r="J986" s="216"/>
      <c r="K986" s="225">
        <v>0.23400000000000001</v>
      </c>
      <c r="L986" s="232">
        <f t="shared" si="22"/>
        <v>1.4842</v>
      </c>
    </row>
    <row r="987" spans="1:14" s="219" customFormat="1" x14ac:dyDescent="0.2">
      <c r="A987" s="210"/>
      <c r="B987" s="196"/>
      <c r="C987" s="233"/>
      <c r="D987" s="234"/>
      <c r="E987" s="207"/>
      <c r="F987" s="205"/>
      <c r="G987" s="231"/>
      <c r="H987" s="207"/>
      <c r="I987" s="207"/>
      <c r="J987" s="216"/>
      <c r="K987" s="225">
        <v>0.23400000000000001</v>
      </c>
      <c r="L987" s="232">
        <f t="shared" si="22"/>
        <v>1.4842</v>
      </c>
    </row>
    <row r="988" spans="1:14" s="219" customFormat="1" x14ac:dyDescent="0.2">
      <c r="A988" s="210"/>
      <c r="B988" s="196"/>
      <c r="C988" s="233"/>
      <c r="D988" s="234"/>
      <c r="E988" s="495" t="str">
        <f>E978</f>
        <v>Custo Direto</v>
      </c>
      <c r="F988" s="495"/>
      <c r="G988" s="495"/>
      <c r="H988" s="244">
        <f>SUM(H984:H987)</f>
        <v>1.2931199999999998</v>
      </c>
      <c r="I988" s="244">
        <f>SUM(I984:I987)</f>
        <v>16.059999999999999</v>
      </c>
      <c r="J988" s="216"/>
      <c r="K988" s="225">
        <v>0.23400000000000001</v>
      </c>
      <c r="L988" s="232">
        <f t="shared" si="22"/>
        <v>1.4842</v>
      </c>
    </row>
    <row r="989" spans="1:14" s="219" customFormat="1" x14ac:dyDescent="0.2">
      <c r="A989" s="210"/>
      <c r="B989" s="196"/>
      <c r="C989" s="233"/>
      <c r="D989" s="234"/>
      <c r="E989" s="495" t="str">
        <f>E979</f>
        <v>LS(%): 148,42</v>
      </c>
      <c r="F989" s="495"/>
      <c r="G989" s="495"/>
      <c r="H989" s="207">
        <f>SUM(H988)*L989</f>
        <v>1.9192487039999997</v>
      </c>
      <c r="I989" s="213"/>
      <c r="J989" s="216"/>
      <c r="K989" s="225">
        <v>0.23400000000000001</v>
      </c>
      <c r="L989" s="232">
        <f t="shared" si="22"/>
        <v>1.4842</v>
      </c>
    </row>
    <row r="990" spans="1:14" s="219" customFormat="1" x14ac:dyDescent="0.2">
      <c r="A990" s="210"/>
      <c r="B990" s="196"/>
      <c r="C990" s="233"/>
      <c r="D990" s="234"/>
      <c r="E990" s="495" t="str">
        <f>E980</f>
        <v>BDI (%): 23,40</v>
      </c>
      <c r="F990" s="495"/>
      <c r="G990" s="495"/>
      <c r="H990" s="496">
        <f>(H988+I988+H989)*K990</f>
        <v>4.5097342767359994</v>
      </c>
      <c r="I990" s="496"/>
      <c r="J990" s="216"/>
      <c r="K990" s="225">
        <v>0.23400000000000001</v>
      </c>
      <c r="L990" s="232">
        <f t="shared" si="22"/>
        <v>1.4842</v>
      </c>
    </row>
    <row r="991" spans="1:14" s="219" customFormat="1" x14ac:dyDescent="0.2">
      <c r="A991" s="210"/>
      <c r="B991" s="196"/>
      <c r="C991" s="233"/>
      <c r="D991" s="234"/>
      <c r="E991" s="495" t="str">
        <f>E981</f>
        <v>Valor Total c/ Taxas</v>
      </c>
      <c r="F991" s="495"/>
      <c r="G991" s="495"/>
      <c r="H991" s="207"/>
      <c r="I991" s="244">
        <f>(H988+I988+H989+H990)</f>
        <v>23.782102980735999</v>
      </c>
      <c r="J991" s="216"/>
      <c r="K991" s="225">
        <v>0.23400000000000001</v>
      </c>
      <c r="L991" s="232">
        <f t="shared" si="22"/>
        <v>1.4842</v>
      </c>
      <c r="N991" s="245">
        <v>23.782102980735999</v>
      </c>
    </row>
    <row r="992" spans="1:14" s="219" customFormat="1" x14ac:dyDescent="0.2">
      <c r="A992" s="210"/>
      <c r="B992" s="196"/>
      <c r="C992" s="233"/>
      <c r="D992" s="234"/>
      <c r="E992" s="207"/>
      <c r="F992" s="205"/>
      <c r="G992" s="231"/>
      <c r="H992" s="207"/>
      <c r="I992" s="207"/>
      <c r="J992" s="216"/>
      <c r="K992" s="225">
        <v>0.23400000000000001</v>
      </c>
      <c r="L992" s="232">
        <f t="shared" si="22"/>
        <v>1.4842</v>
      </c>
    </row>
    <row r="993" spans="1:14" s="219" customFormat="1" x14ac:dyDescent="0.2">
      <c r="A993" s="331"/>
      <c r="B993" s="280" t="str">
        <f>'Planilha Orçamentaria'!A153</f>
        <v>19.3.1</v>
      </c>
      <c r="C993" s="229" t="str">
        <f>'[1]Planilha Orçamentaria'!C140</f>
        <v>Joelho/Cotovelo 90º RC em PVC - JS - 100mm-LS</v>
      </c>
      <c r="D993" s="230" t="str">
        <f>'[1]Planilha Orçamentaria'!D140</f>
        <v>UN</v>
      </c>
      <c r="E993" s="207"/>
      <c r="F993" s="205"/>
      <c r="G993" s="231"/>
      <c r="H993" s="207"/>
      <c r="I993" s="207"/>
      <c r="J993" s="216"/>
      <c r="K993" s="225">
        <v>0.23400000000000001</v>
      </c>
      <c r="L993" s="232">
        <f t="shared" si="22"/>
        <v>1.4842</v>
      </c>
    </row>
    <row r="994" spans="1:14" s="219" customFormat="1" x14ac:dyDescent="0.2">
      <c r="A994" s="210"/>
      <c r="B994" s="196"/>
      <c r="C994" s="233" t="str">
        <f>C993</f>
        <v>Joelho/Cotovelo 90º RC em PVC - JS - 100mm-LS</v>
      </c>
      <c r="D994" s="234" t="s">
        <v>548</v>
      </c>
      <c r="E994" s="207">
        <f>12.77*N11</f>
        <v>12.77</v>
      </c>
      <c r="F994" s="205">
        <v>76</v>
      </c>
      <c r="G994" s="231">
        <v>1</v>
      </c>
      <c r="H994" s="207"/>
      <c r="I994" s="207">
        <f>E994*G994</f>
        <v>12.77</v>
      </c>
      <c r="J994" s="216"/>
      <c r="K994" s="225">
        <v>0.23400000000000001</v>
      </c>
      <c r="L994" s="232">
        <f t="shared" si="22"/>
        <v>1.4842</v>
      </c>
    </row>
    <row r="995" spans="1:14" s="219" customFormat="1" x14ac:dyDescent="0.2">
      <c r="A995" s="210"/>
      <c r="B995" s="196"/>
      <c r="C995" s="233" t="s">
        <v>564</v>
      </c>
      <c r="D995" s="234" t="s">
        <v>535</v>
      </c>
      <c r="E995" s="207">
        <f>5.21*N11</f>
        <v>5.21</v>
      </c>
      <c r="F995" s="329"/>
      <c r="G995" s="231">
        <v>7.1999999999999995E-2</v>
      </c>
      <c r="H995" s="207">
        <f>E995*G995</f>
        <v>0.37511999999999995</v>
      </c>
      <c r="I995" s="276"/>
      <c r="J995" s="216"/>
      <c r="K995" s="225">
        <v>0.23400000000000001</v>
      </c>
      <c r="L995" s="232">
        <f t="shared" si="22"/>
        <v>1.4842</v>
      </c>
    </row>
    <row r="996" spans="1:14" s="219" customFormat="1" x14ac:dyDescent="0.2">
      <c r="A996" s="210"/>
      <c r="B996" s="196"/>
      <c r="C996" s="233" t="s">
        <v>539</v>
      </c>
      <c r="D996" s="234" t="s">
        <v>535</v>
      </c>
      <c r="E996" s="207">
        <f>3.77*N11</f>
        <v>3.77</v>
      </c>
      <c r="F996" s="329"/>
      <c r="G996" s="231">
        <v>7.1999999999999995E-2</v>
      </c>
      <c r="H996" s="207">
        <f>E996*G996</f>
        <v>0.27143999999999996</v>
      </c>
      <c r="I996" s="276"/>
      <c r="J996" s="216"/>
      <c r="K996" s="225">
        <v>0.23400000000000001</v>
      </c>
      <c r="L996" s="232">
        <f t="shared" si="22"/>
        <v>1.4842</v>
      </c>
    </row>
    <row r="997" spans="1:14" s="219" customFormat="1" x14ac:dyDescent="0.2">
      <c r="A997" s="210"/>
      <c r="B997" s="196"/>
      <c r="C997" s="233"/>
      <c r="D997" s="234"/>
      <c r="E997" s="207"/>
      <c r="F997" s="205"/>
      <c r="G997" s="231"/>
      <c r="H997" s="207"/>
      <c r="I997" s="207"/>
      <c r="J997" s="216"/>
      <c r="K997" s="225">
        <v>0.23400000000000001</v>
      </c>
      <c r="L997" s="232">
        <f t="shared" si="22"/>
        <v>1.4842</v>
      </c>
    </row>
    <row r="998" spans="1:14" s="219" customFormat="1" x14ac:dyDescent="0.2">
      <c r="A998" s="210"/>
      <c r="B998" s="196"/>
      <c r="C998" s="233"/>
      <c r="D998" s="234"/>
      <c r="E998" s="495" t="str">
        <f>E988</f>
        <v>Custo Direto</v>
      </c>
      <c r="F998" s="495"/>
      <c r="G998" s="495"/>
      <c r="H998" s="244">
        <f>SUM(H994:H997)</f>
        <v>0.64655999999999991</v>
      </c>
      <c r="I998" s="244">
        <f>SUM(I994:I997)</f>
        <v>12.77</v>
      </c>
      <c r="J998" s="216"/>
      <c r="K998" s="225">
        <v>0.23400000000000001</v>
      </c>
      <c r="L998" s="232">
        <f t="shared" si="22"/>
        <v>1.4842</v>
      </c>
    </row>
    <row r="999" spans="1:14" s="219" customFormat="1" x14ac:dyDescent="0.2">
      <c r="A999" s="210"/>
      <c r="B999" s="196"/>
      <c r="C999" s="233"/>
      <c r="D999" s="234"/>
      <c r="E999" s="495" t="str">
        <f>E989</f>
        <v>LS(%): 148,42</v>
      </c>
      <c r="F999" s="495"/>
      <c r="G999" s="495"/>
      <c r="H999" s="207">
        <f>SUM(H998)*L999</f>
        <v>0.95962435199999985</v>
      </c>
      <c r="I999" s="213"/>
      <c r="J999" s="216"/>
      <c r="K999" s="225">
        <v>0.23400000000000001</v>
      </c>
      <c r="L999" s="232">
        <f t="shared" si="22"/>
        <v>1.4842</v>
      </c>
    </row>
    <row r="1000" spans="1:14" s="219" customFormat="1" x14ac:dyDescent="0.2">
      <c r="A1000" s="210"/>
      <c r="B1000" s="196"/>
      <c r="C1000" s="233"/>
      <c r="D1000" s="234"/>
      <c r="E1000" s="495" t="str">
        <f>E990</f>
        <v>BDI (%): 23,40</v>
      </c>
      <c r="F1000" s="495"/>
      <c r="G1000" s="495"/>
      <c r="H1000" s="496">
        <f>(H998+I998+H999)*K1000</f>
        <v>3.3640271383679998</v>
      </c>
      <c r="I1000" s="496"/>
      <c r="J1000" s="216"/>
      <c r="K1000" s="225">
        <v>0.23400000000000001</v>
      </c>
      <c r="L1000" s="232">
        <f t="shared" si="22"/>
        <v>1.4842</v>
      </c>
    </row>
    <row r="1001" spans="1:14" s="219" customFormat="1" x14ac:dyDescent="0.2">
      <c r="A1001" s="210"/>
      <c r="B1001" s="196"/>
      <c r="C1001" s="233"/>
      <c r="D1001" s="234"/>
      <c r="E1001" s="495" t="str">
        <f>E991</f>
        <v>Valor Total c/ Taxas</v>
      </c>
      <c r="F1001" s="495"/>
      <c r="G1001" s="495"/>
      <c r="H1001" s="207"/>
      <c r="I1001" s="244">
        <f>(H998+I998+H999+H1000)</f>
        <v>17.740211490367997</v>
      </c>
      <c r="J1001" s="216"/>
      <c r="K1001" s="225">
        <v>0.23400000000000001</v>
      </c>
      <c r="L1001" s="232">
        <f t="shared" si="22"/>
        <v>1.4842</v>
      </c>
      <c r="N1001" s="245">
        <v>17.74492</v>
      </c>
    </row>
    <row r="1002" spans="1:14" s="219" customFormat="1" x14ac:dyDescent="0.2">
      <c r="A1002" s="210"/>
      <c r="B1002" s="196"/>
      <c r="C1002" s="233"/>
      <c r="D1002" s="234"/>
      <c r="E1002" s="207"/>
      <c r="F1002" s="205"/>
      <c r="G1002" s="231"/>
      <c r="H1002" s="207"/>
      <c r="I1002" s="207"/>
      <c r="J1002" s="216"/>
      <c r="K1002" s="225">
        <v>0.23400000000000001</v>
      </c>
      <c r="L1002" s="232">
        <f t="shared" si="22"/>
        <v>1.4842</v>
      </c>
    </row>
    <row r="1003" spans="1:14" s="219" customFormat="1" x14ac:dyDescent="0.2">
      <c r="A1003" s="331"/>
      <c r="B1003" s="280" t="str">
        <f>'Planilha Orçamentaria'!A156</f>
        <v>20.1</v>
      </c>
      <c r="C1003" s="229" t="str">
        <f>'[1]Planilha Orçamentaria'!C143</f>
        <v>Extintor de incêndio (pó químico) - 12 kg</v>
      </c>
      <c r="D1003" s="230" t="str">
        <f>'[1]Planilha Orçamentaria'!D143</f>
        <v>UN</v>
      </c>
      <c r="E1003" s="207"/>
      <c r="F1003" s="205"/>
      <c r="G1003" s="231"/>
      <c r="H1003" s="207"/>
      <c r="I1003" s="207"/>
      <c r="J1003" s="216"/>
      <c r="K1003" s="225">
        <v>0.23400000000000001</v>
      </c>
      <c r="L1003" s="232">
        <f t="shared" ref="L1003:L1042" si="23">L1002</f>
        <v>1.4842</v>
      </c>
    </row>
    <row r="1004" spans="1:14" s="219" customFormat="1" x14ac:dyDescent="0.2">
      <c r="A1004" s="210"/>
      <c r="B1004" s="196"/>
      <c r="C1004" s="233" t="str">
        <f>C1003</f>
        <v>Extintor de incêndio (pó químico) - 12 kg</v>
      </c>
      <c r="D1004" s="234" t="str">
        <f>D1003</f>
        <v>UN</v>
      </c>
      <c r="E1004" s="207">
        <f>122.508*N11</f>
        <v>122.508</v>
      </c>
      <c r="F1004" s="205">
        <v>8.06</v>
      </c>
      <c r="G1004" s="231">
        <v>2.5</v>
      </c>
      <c r="H1004" s="207"/>
      <c r="I1004" s="207">
        <f>E1004*G1004</f>
        <v>306.27</v>
      </c>
      <c r="J1004" s="216"/>
      <c r="K1004" s="225">
        <v>0.23400000000000001</v>
      </c>
      <c r="L1004" s="232">
        <f t="shared" si="23"/>
        <v>1.4842</v>
      </c>
    </row>
    <row r="1005" spans="1:14" s="219" customFormat="1" x14ac:dyDescent="0.2">
      <c r="A1005" s="210"/>
      <c r="B1005" s="196"/>
      <c r="C1005" s="233" t="s">
        <v>564</v>
      </c>
      <c r="D1005" s="234" t="s">
        <v>535</v>
      </c>
      <c r="E1005" s="207">
        <f>5.21*N11</f>
        <v>5.21</v>
      </c>
      <c r="F1005" s="329"/>
      <c r="G1005" s="231">
        <v>1.8</v>
      </c>
      <c r="H1005" s="207">
        <f>E1005*G1005</f>
        <v>9.3780000000000001</v>
      </c>
      <c r="I1005" s="276"/>
      <c r="J1005" s="216"/>
      <c r="K1005" s="225">
        <v>0.23400000000000001</v>
      </c>
      <c r="L1005" s="232">
        <f t="shared" si="23"/>
        <v>1.4842</v>
      </c>
    </row>
    <row r="1006" spans="1:14" s="219" customFormat="1" x14ac:dyDescent="0.2">
      <c r="A1006" s="210"/>
      <c r="B1006" s="196"/>
      <c r="C1006" s="233" t="s">
        <v>539</v>
      </c>
      <c r="D1006" s="234" t="s">
        <v>535</v>
      </c>
      <c r="E1006" s="207">
        <f>3.77*N11</f>
        <v>3.77</v>
      </c>
      <c r="F1006" s="329"/>
      <c r="G1006" s="231">
        <v>1</v>
      </c>
      <c r="H1006" s="207">
        <f>E1006*G1006</f>
        <v>3.77</v>
      </c>
      <c r="I1006" s="276"/>
      <c r="J1006" s="216"/>
      <c r="K1006" s="225">
        <v>0.23400000000000001</v>
      </c>
      <c r="L1006" s="232">
        <f t="shared" si="23"/>
        <v>1.4842</v>
      </c>
    </row>
    <row r="1007" spans="1:14" s="219" customFormat="1" x14ac:dyDescent="0.2">
      <c r="A1007" s="210"/>
      <c r="B1007" s="196"/>
      <c r="C1007" s="233"/>
      <c r="D1007" s="234"/>
      <c r="E1007" s="207"/>
      <c r="F1007" s="205"/>
      <c r="G1007" s="231"/>
      <c r="H1007" s="207"/>
      <c r="I1007" s="207"/>
      <c r="J1007" s="216"/>
      <c r="K1007" s="225">
        <v>0.23400000000000001</v>
      </c>
      <c r="L1007" s="232">
        <f t="shared" si="23"/>
        <v>1.4842</v>
      </c>
    </row>
    <row r="1008" spans="1:14" s="219" customFormat="1" x14ac:dyDescent="0.2">
      <c r="A1008" s="210"/>
      <c r="B1008" s="196"/>
      <c r="C1008" s="233"/>
      <c r="D1008" s="234"/>
      <c r="E1008" s="495" t="str">
        <f>E998</f>
        <v>Custo Direto</v>
      </c>
      <c r="F1008" s="495"/>
      <c r="G1008" s="495"/>
      <c r="H1008" s="244">
        <f>SUM(H1004:H1007)</f>
        <v>13.148</v>
      </c>
      <c r="I1008" s="244">
        <f>SUM(I1004:I1007)</f>
        <v>306.27</v>
      </c>
      <c r="J1008" s="216"/>
      <c r="K1008" s="225">
        <v>0.23400000000000001</v>
      </c>
      <c r="L1008" s="232">
        <f t="shared" si="23"/>
        <v>1.4842</v>
      </c>
    </row>
    <row r="1009" spans="1:14" s="219" customFormat="1" x14ac:dyDescent="0.2">
      <c r="A1009" s="210"/>
      <c r="B1009" s="196"/>
      <c r="C1009" s="233"/>
      <c r="D1009" s="234"/>
      <c r="E1009" s="495" t="str">
        <f>E999</f>
        <v>LS(%): 148,42</v>
      </c>
      <c r="F1009" s="495"/>
      <c r="G1009" s="495"/>
      <c r="H1009" s="207">
        <f>SUM(H1008)*L1009</f>
        <v>19.514261599999998</v>
      </c>
      <c r="I1009" s="213"/>
      <c r="J1009" s="216"/>
      <c r="K1009" s="225">
        <v>0.23400000000000001</v>
      </c>
      <c r="L1009" s="232">
        <f t="shared" si="23"/>
        <v>1.4842</v>
      </c>
    </row>
    <row r="1010" spans="1:14" s="219" customFormat="1" x14ac:dyDescent="0.2">
      <c r="A1010" s="210"/>
      <c r="B1010" s="196"/>
      <c r="C1010" s="233"/>
      <c r="D1010" s="234"/>
      <c r="E1010" s="495" t="str">
        <f>E1000</f>
        <v>BDI (%): 23,40</v>
      </c>
      <c r="F1010" s="495"/>
      <c r="G1010" s="495"/>
      <c r="H1010" s="496">
        <f>(H1008+I1008+H1009)*K1010</f>
        <v>79.310149214399999</v>
      </c>
      <c r="I1010" s="496"/>
      <c r="J1010" s="216"/>
      <c r="K1010" s="225">
        <v>0.23400000000000001</v>
      </c>
      <c r="L1010" s="232">
        <f t="shared" si="23"/>
        <v>1.4842</v>
      </c>
    </row>
    <row r="1011" spans="1:14" s="219" customFormat="1" x14ac:dyDescent="0.2">
      <c r="A1011" s="210"/>
      <c r="B1011" s="196"/>
      <c r="C1011" s="233"/>
      <c r="D1011" s="234"/>
      <c r="E1011" s="495" t="str">
        <f>E1001</f>
        <v>Valor Total c/ Taxas</v>
      </c>
      <c r="F1011" s="495"/>
      <c r="G1011" s="495"/>
      <c r="H1011" s="207"/>
      <c r="I1011" s="244">
        <f>(H1008+I1008+H1009+H1010)</f>
        <v>418.24241081439999</v>
      </c>
      <c r="J1011" s="216"/>
      <c r="K1011" s="225">
        <v>0.23400000000000001</v>
      </c>
      <c r="L1011" s="232">
        <f t="shared" si="23"/>
        <v>1.4842</v>
      </c>
      <c r="N1011" s="245">
        <v>418.24241081439999</v>
      </c>
    </row>
    <row r="1012" spans="1:14" s="219" customFormat="1" x14ac:dyDescent="0.2">
      <c r="A1012" s="210"/>
      <c r="B1012" s="196"/>
      <c r="C1012" s="233"/>
      <c r="D1012" s="234"/>
      <c r="E1012" s="207"/>
      <c r="F1012" s="205"/>
      <c r="G1012" s="231"/>
      <c r="H1012" s="207"/>
      <c r="I1012" s="207"/>
      <c r="J1012" s="216"/>
      <c r="K1012" s="225">
        <v>0.23400000000000001</v>
      </c>
      <c r="L1012" s="232">
        <f t="shared" si="23"/>
        <v>1.4842</v>
      </c>
    </row>
    <row r="1013" spans="1:14" s="219" customFormat="1" x14ac:dyDescent="0.2">
      <c r="A1013" s="331"/>
      <c r="B1013" s="280" t="str">
        <f>'Planilha Orçamentaria'!A157</f>
        <v>20.2</v>
      </c>
      <c r="C1013" s="229" t="str">
        <f>'[1]Planilha Orçamentaria'!C144</f>
        <v>Extintor de incêndio ABC - 12Kg</v>
      </c>
      <c r="D1013" s="230" t="str">
        <f>'[1]Planilha Orçamentaria'!D144</f>
        <v>UN</v>
      </c>
      <c r="E1013" s="207"/>
      <c r="F1013" s="205"/>
      <c r="G1013" s="231"/>
      <c r="H1013" s="207"/>
      <c r="I1013" s="207"/>
      <c r="J1013" s="216"/>
      <c r="K1013" s="225">
        <v>0.23400000000000001</v>
      </c>
      <c r="L1013" s="232">
        <f t="shared" si="23"/>
        <v>1.4842</v>
      </c>
    </row>
    <row r="1014" spans="1:14" s="219" customFormat="1" x14ac:dyDescent="0.2">
      <c r="A1014" s="210"/>
      <c r="B1014" s="196"/>
      <c r="C1014" s="233" t="str">
        <f>C1013</f>
        <v>Extintor de incêndio ABC - 12Kg</v>
      </c>
      <c r="D1014" s="234" t="s">
        <v>548</v>
      </c>
      <c r="E1014" s="207">
        <f>193.162*N11</f>
        <v>193.16200000000001</v>
      </c>
      <c r="F1014" s="205">
        <v>48</v>
      </c>
      <c r="G1014" s="231">
        <v>1.5</v>
      </c>
      <c r="H1014" s="207"/>
      <c r="I1014" s="207">
        <f>E1014*G1014</f>
        <v>289.74299999999999</v>
      </c>
      <c r="J1014" s="216"/>
      <c r="K1014" s="225">
        <v>0.23400000000000001</v>
      </c>
      <c r="L1014" s="232">
        <f t="shared" si="23"/>
        <v>1.4842</v>
      </c>
    </row>
    <row r="1015" spans="1:14" s="219" customFormat="1" x14ac:dyDescent="0.2">
      <c r="A1015" s="210"/>
      <c r="B1015" s="196"/>
      <c r="C1015" s="233" t="s">
        <v>564</v>
      </c>
      <c r="D1015" s="234" t="s">
        <v>535</v>
      </c>
      <c r="E1015" s="207">
        <f>5.21*N11</f>
        <v>5.21</v>
      </c>
      <c r="F1015" s="329"/>
      <c r="G1015" s="231">
        <v>0.86</v>
      </c>
      <c r="H1015" s="207">
        <f>E1015*G1015</f>
        <v>4.4805999999999999</v>
      </c>
      <c r="I1015" s="276"/>
      <c r="J1015" s="216"/>
      <c r="K1015" s="225">
        <v>0.23400000000000001</v>
      </c>
      <c r="L1015" s="232">
        <f t="shared" si="23"/>
        <v>1.4842</v>
      </c>
    </row>
    <row r="1016" spans="1:14" s="219" customFormat="1" x14ac:dyDescent="0.2">
      <c r="A1016" s="210"/>
      <c r="B1016" s="196"/>
      <c r="C1016" s="233" t="s">
        <v>539</v>
      </c>
      <c r="D1016" s="234" t="s">
        <v>535</v>
      </c>
      <c r="E1016" s="207">
        <f>3.77*N11</f>
        <v>3.77</v>
      </c>
      <c r="F1016" s="329"/>
      <c r="G1016" s="231">
        <v>0.86</v>
      </c>
      <c r="H1016" s="207">
        <f>E1016*G1016</f>
        <v>3.2422</v>
      </c>
      <c r="I1016" s="276"/>
      <c r="J1016" s="216"/>
      <c r="K1016" s="225">
        <v>0.23400000000000001</v>
      </c>
      <c r="L1016" s="232">
        <f t="shared" si="23"/>
        <v>1.4842</v>
      </c>
    </row>
    <row r="1017" spans="1:14" s="219" customFormat="1" x14ac:dyDescent="0.2">
      <c r="A1017" s="210"/>
      <c r="B1017" s="196"/>
      <c r="C1017" s="233"/>
      <c r="D1017" s="234"/>
      <c r="E1017" s="207"/>
      <c r="F1017" s="205"/>
      <c r="G1017" s="231"/>
      <c r="H1017" s="207"/>
      <c r="I1017" s="207"/>
      <c r="J1017" s="216"/>
      <c r="K1017" s="225">
        <v>0.23400000000000001</v>
      </c>
      <c r="L1017" s="232">
        <f t="shared" si="23"/>
        <v>1.4842</v>
      </c>
    </row>
    <row r="1018" spans="1:14" s="219" customFormat="1" x14ac:dyDescent="0.2">
      <c r="A1018" s="210"/>
      <c r="B1018" s="196"/>
      <c r="C1018" s="233"/>
      <c r="D1018" s="234"/>
      <c r="E1018" s="495" t="str">
        <f>E1008</f>
        <v>Custo Direto</v>
      </c>
      <c r="F1018" s="495"/>
      <c r="G1018" s="495"/>
      <c r="H1018" s="244">
        <f>SUM(H1014:H1017)</f>
        <v>7.7227999999999994</v>
      </c>
      <c r="I1018" s="244">
        <f>SUM(I1014:I1017)</f>
        <v>289.74299999999999</v>
      </c>
      <c r="J1018" s="216"/>
      <c r="K1018" s="225">
        <v>0.23400000000000001</v>
      </c>
      <c r="L1018" s="232">
        <f t="shared" si="23"/>
        <v>1.4842</v>
      </c>
    </row>
    <row r="1019" spans="1:14" s="219" customFormat="1" x14ac:dyDescent="0.2">
      <c r="A1019" s="210"/>
      <c r="B1019" s="196"/>
      <c r="C1019" s="233"/>
      <c r="D1019" s="234"/>
      <c r="E1019" s="495" t="str">
        <f>E1009</f>
        <v>LS(%): 148,42</v>
      </c>
      <c r="F1019" s="495"/>
      <c r="G1019" s="495"/>
      <c r="H1019" s="207">
        <f>SUM(H1015:H1017)*L1019</f>
        <v>11.46217976</v>
      </c>
      <c r="I1019" s="213"/>
      <c r="J1019" s="216"/>
      <c r="K1019" s="225">
        <v>0.23400000000000001</v>
      </c>
      <c r="L1019" s="232">
        <f t="shared" si="23"/>
        <v>1.4842</v>
      </c>
    </row>
    <row r="1020" spans="1:14" s="219" customFormat="1" x14ac:dyDescent="0.2">
      <c r="A1020" s="210"/>
      <c r="B1020" s="196"/>
      <c r="C1020" s="233"/>
      <c r="D1020" s="234"/>
      <c r="E1020" s="495" t="str">
        <f>E1010</f>
        <v>BDI (%): 23,40</v>
      </c>
      <c r="F1020" s="495"/>
      <c r="G1020" s="495"/>
      <c r="H1020" s="496">
        <f>(H1018+I1018+H1019)*K1020</f>
        <v>72.289147263840007</v>
      </c>
      <c r="I1020" s="496"/>
      <c r="J1020" s="216"/>
      <c r="K1020" s="225">
        <v>0.23400000000000001</v>
      </c>
      <c r="L1020" s="232">
        <f t="shared" si="23"/>
        <v>1.4842</v>
      </c>
    </row>
    <row r="1021" spans="1:14" s="219" customFormat="1" x14ac:dyDescent="0.2">
      <c r="A1021" s="210"/>
      <c r="B1021" s="196"/>
      <c r="C1021" s="233"/>
      <c r="D1021" s="234"/>
      <c r="E1021" s="495" t="str">
        <f>E1011</f>
        <v>Valor Total c/ Taxas</v>
      </c>
      <c r="F1021" s="495"/>
      <c r="G1021" s="495"/>
      <c r="H1021" s="207"/>
      <c r="I1021" s="244">
        <f>(H1018+I1018+H1019+H1020)</f>
        <v>381.21712702384002</v>
      </c>
      <c r="J1021" s="216"/>
      <c r="K1021" s="225">
        <v>0.23400000000000001</v>
      </c>
      <c r="L1021" s="232">
        <f t="shared" si="23"/>
        <v>1.4842</v>
      </c>
      <c r="N1021" s="245">
        <v>381.21712702384002</v>
      </c>
    </row>
    <row r="1022" spans="1:14" s="219" customFormat="1" x14ac:dyDescent="0.2">
      <c r="A1022" s="210"/>
      <c r="B1022" s="196"/>
      <c r="C1022" s="233"/>
      <c r="D1022" s="234"/>
      <c r="E1022" s="207"/>
      <c r="F1022" s="205"/>
      <c r="G1022" s="231"/>
      <c r="H1022" s="207"/>
      <c r="I1022" s="207"/>
      <c r="J1022" s="216"/>
      <c r="K1022" s="225">
        <v>0.23400000000000001</v>
      </c>
      <c r="L1022" s="232">
        <f t="shared" si="23"/>
        <v>1.4842</v>
      </c>
    </row>
    <row r="1023" spans="1:14" s="219" customFormat="1" x14ac:dyDescent="0.2">
      <c r="A1023" s="331"/>
      <c r="B1023" s="280" t="str">
        <f>'Planilha Orçamentaria'!A158</f>
        <v>20.3</v>
      </c>
      <c r="C1023" s="229" t="str">
        <f>'[1]Planilha Orçamentaria'!C145</f>
        <v>Extintor de incendio CO2-6kg</v>
      </c>
      <c r="D1023" s="230" t="str">
        <f>'[1]Planilha Orçamentaria'!D145</f>
        <v>UN</v>
      </c>
      <c r="E1023" s="207"/>
      <c r="F1023" s="205"/>
      <c r="G1023" s="231"/>
      <c r="H1023" s="207"/>
      <c r="I1023" s="207"/>
      <c r="J1023" s="216"/>
      <c r="K1023" s="225">
        <v>0.23400000000000001</v>
      </c>
      <c r="L1023" s="232">
        <f t="shared" si="23"/>
        <v>1.4842</v>
      </c>
    </row>
    <row r="1024" spans="1:14" s="219" customFormat="1" x14ac:dyDescent="0.2">
      <c r="A1024" s="210"/>
      <c r="B1024" s="196"/>
      <c r="C1024" s="233" t="str">
        <f>C1023</f>
        <v>Extintor de incendio CO2-6kg</v>
      </c>
      <c r="D1024" s="234" t="s">
        <v>548</v>
      </c>
      <c r="E1024" s="207">
        <f>150.792*N11</f>
        <v>150.792</v>
      </c>
      <c r="F1024" s="205">
        <v>0.53</v>
      </c>
      <c r="G1024" s="231">
        <v>2.5</v>
      </c>
      <c r="H1024" s="207"/>
      <c r="I1024" s="207">
        <f>E1024*G1024</f>
        <v>376.98</v>
      </c>
      <c r="J1024" s="216"/>
      <c r="K1024" s="225">
        <v>0.23400000000000001</v>
      </c>
      <c r="L1024" s="232">
        <f t="shared" si="23"/>
        <v>1.4842</v>
      </c>
    </row>
    <row r="1025" spans="1:14" s="219" customFormat="1" x14ac:dyDescent="0.2">
      <c r="A1025" s="210"/>
      <c r="B1025" s="196"/>
      <c r="C1025" s="233" t="s">
        <v>564</v>
      </c>
      <c r="D1025" s="234" t="s">
        <v>535</v>
      </c>
      <c r="E1025" s="207">
        <f>5.21*N11</f>
        <v>5.21</v>
      </c>
      <c r="F1025" s="329"/>
      <c r="G1025" s="231">
        <v>1.6</v>
      </c>
      <c r="H1025" s="207">
        <f>E1025*G1025</f>
        <v>8.3360000000000003</v>
      </c>
      <c r="I1025" s="276"/>
      <c r="J1025" s="216"/>
      <c r="K1025" s="225">
        <v>0.23400000000000001</v>
      </c>
      <c r="L1025" s="232">
        <f t="shared" si="23"/>
        <v>1.4842</v>
      </c>
    </row>
    <row r="1026" spans="1:14" s="219" customFormat="1" x14ac:dyDescent="0.2">
      <c r="A1026" s="210"/>
      <c r="B1026" s="196"/>
      <c r="C1026" s="233" t="s">
        <v>539</v>
      </c>
      <c r="D1026" s="234" t="s">
        <v>535</v>
      </c>
      <c r="E1026" s="207">
        <f>3.77*N11</f>
        <v>3.77</v>
      </c>
      <c r="F1026" s="329"/>
      <c r="G1026" s="231">
        <v>1.2</v>
      </c>
      <c r="H1026" s="207">
        <f>E1026*G1026</f>
        <v>4.524</v>
      </c>
      <c r="I1026" s="276"/>
      <c r="J1026" s="216"/>
      <c r="K1026" s="225">
        <v>0.23400000000000001</v>
      </c>
      <c r="L1026" s="232">
        <f t="shared" si="23"/>
        <v>1.4842</v>
      </c>
    </row>
    <row r="1027" spans="1:14" s="219" customFormat="1" x14ac:dyDescent="0.2">
      <c r="A1027" s="210"/>
      <c r="B1027" s="196"/>
      <c r="C1027" s="233"/>
      <c r="D1027" s="234"/>
      <c r="E1027" s="207"/>
      <c r="F1027" s="205"/>
      <c r="G1027" s="231"/>
      <c r="H1027" s="207"/>
      <c r="I1027" s="207"/>
      <c r="J1027" s="216"/>
      <c r="K1027" s="225">
        <v>0.23400000000000001</v>
      </c>
      <c r="L1027" s="232">
        <f t="shared" si="23"/>
        <v>1.4842</v>
      </c>
    </row>
    <row r="1028" spans="1:14" s="219" customFormat="1" x14ac:dyDescent="0.2">
      <c r="A1028" s="210"/>
      <c r="B1028" s="196"/>
      <c r="C1028" s="233"/>
      <c r="D1028" s="234"/>
      <c r="E1028" s="495" t="str">
        <f>E998</f>
        <v>Custo Direto</v>
      </c>
      <c r="F1028" s="495"/>
      <c r="G1028" s="495"/>
      <c r="H1028" s="244">
        <f>SUM(H1024:H1027)</f>
        <v>12.86</v>
      </c>
      <c r="I1028" s="244">
        <f>SUM(I1024:I1027)</f>
        <v>376.98</v>
      </c>
      <c r="J1028" s="216"/>
      <c r="K1028" s="225">
        <v>0.23400000000000001</v>
      </c>
      <c r="L1028" s="232">
        <f t="shared" si="23"/>
        <v>1.4842</v>
      </c>
    </row>
    <row r="1029" spans="1:14" s="219" customFormat="1" x14ac:dyDescent="0.2">
      <c r="A1029" s="210"/>
      <c r="B1029" s="196"/>
      <c r="C1029" s="233"/>
      <c r="D1029" s="234"/>
      <c r="E1029" s="495" t="str">
        <f>E999</f>
        <v>LS(%): 148,42</v>
      </c>
      <c r="F1029" s="495"/>
      <c r="G1029" s="495"/>
      <c r="H1029" s="207">
        <f>SUM(H1028)*L1029</f>
        <v>19.086811999999998</v>
      </c>
      <c r="I1029" s="213"/>
      <c r="J1029" s="216"/>
      <c r="K1029" s="225">
        <v>0.23400000000000001</v>
      </c>
      <c r="L1029" s="232">
        <f t="shared" si="23"/>
        <v>1.4842</v>
      </c>
    </row>
    <row r="1030" spans="1:14" s="219" customFormat="1" x14ac:dyDescent="0.2">
      <c r="A1030" s="210"/>
      <c r="B1030" s="196"/>
      <c r="C1030" s="233"/>
      <c r="D1030" s="234"/>
      <c r="E1030" s="495" t="str">
        <f>E1000</f>
        <v>BDI (%): 23,40</v>
      </c>
      <c r="F1030" s="495"/>
      <c r="G1030" s="495"/>
      <c r="H1030" s="496">
        <f>(H1028+I1028+H1029)*K1030</f>
        <v>95.688874008000013</v>
      </c>
      <c r="I1030" s="496"/>
      <c r="J1030" s="216"/>
      <c r="K1030" s="225">
        <v>0.23400000000000001</v>
      </c>
      <c r="L1030" s="232">
        <f t="shared" si="23"/>
        <v>1.4842</v>
      </c>
    </row>
    <row r="1031" spans="1:14" s="219" customFormat="1" x14ac:dyDescent="0.2">
      <c r="A1031" s="210"/>
      <c r="B1031" s="196"/>
      <c r="C1031" s="233"/>
      <c r="D1031" s="234"/>
      <c r="E1031" s="495" t="str">
        <f>E1001</f>
        <v>Valor Total c/ Taxas</v>
      </c>
      <c r="F1031" s="495"/>
      <c r="G1031" s="495"/>
      <c r="H1031" s="207"/>
      <c r="I1031" s="244">
        <f>(H1028+I1028+H1029+H1030)</f>
        <v>504.61568600800007</v>
      </c>
      <c r="J1031" s="216"/>
      <c r="K1031" s="225">
        <v>0.23400000000000001</v>
      </c>
      <c r="L1031" s="232">
        <f t="shared" si="23"/>
        <v>1.4842</v>
      </c>
      <c r="N1031" s="245">
        <v>504.61568600800007</v>
      </c>
    </row>
    <row r="1032" spans="1:14" s="219" customFormat="1" x14ac:dyDescent="0.2">
      <c r="A1032" s="210"/>
      <c r="B1032" s="196"/>
      <c r="C1032" s="233"/>
      <c r="D1032" s="234"/>
      <c r="E1032" s="207"/>
      <c r="F1032" s="205"/>
      <c r="G1032" s="231"/>
      <c r="H1032" s="207"/>
      <c r="I1032" s="207"/>
      <c r="J1032" s="216"/>
      <c r="K1032" s="225">
        <v>0.23400000000000001</v>
      </c>
      <c r="L1032" s="232">
        <f t="shared" si="23"/>
        <v>1.4842</v>
      </c>
    </row>
    <row r="1033" spans="1:14" s="219" customFormat="1" x14ac:dyDescent="0.2">
      <c r="A1033" s="331"/>
      <c r="B1033" s="280" t="str">
        <f>'Planilha Orçamentaria'!A161</f>
        <v>21.1</v>
      </c>
      <c r="C1033" s="229" t="str">
        <f>'[1]Planilha Orçamentaria'!C148</f>
        <v>Bacia sifonada  - PNE</v>
      </c>
      <c r="D1033" s="230" t="str">
        <f>'[1]Planilha Orçamentaria'!D148</f>
        <v>UN</v>
      </c>
      <c r="E1033" s="207"/>
      <c r="F1033" s="205"/>
      <c r="G1033" s="231"/>
      <c r="H1033" s="207"/>
      <c r="I1033" s="207"/>
      <c r="J1033" s="216"/>
      <c r="K1033" s="225">
        <v>0.23400000000000001</v>
      </c>
      <c r="L1033" s="232">
        <f t="shared" si="23"/>
        <v>1.4842</v>
      </c>
    </row>
    <row r="1034" spans="1:14" s="219" customFormat="1" x14ac:dyDescent="0.2">
      <c r="A1034" s="210"/>
      <c r="B1034" s="196"/>
      <c r="C1034" s="233" t="str">
        <f>C1033</f>
        <v>Bacia sifonada  - PNE</v>
      </c>
      <c r="D1034" s="234" t="str">
        <f>D1033</f>
        <v>UN</v>
      </c>
      <c r="E1034" s="207">
        <f>250.072*N11</f>
        <v>250.072</v>
      </c>
      <c r="F1034" s="205">
        <v>0.6</v>
      </c>
      <c r="G1034" s="231">
        <v>2.7</v>
      </c>
      <c r="H1034" s="207"/>
      <c r="I1034" s="207">
        <f>E1034*G1034</f>
        <v>675.19440000000009</v>
      </c>
      <c r="J1034" s="216"/>
      <c r="K1034" s="225">
        <v>0.23400000000000001</v>
      </c>
      <c r="L1034" s="232">
        <f t="shared" si="23"/>
        <v>1.4842</v>
      </c>
    </row>
    <row r="1035" spans="1:14" s="219" customFormat="1" x14ac:dyDescent="0.2">
      <c r="A1035" s="210"/>
      <c r="B1035" s="196"/>
      <c r="C1035" s="233" t="s">
        <v>564</v>
      </c>
      <c r="D1035" s="234" t="s">
        <v>535</v>
      </c>
      <c r="E1035" s="207">
        <f>5.21*N11</f>
        <v>5.21</v>
      </c>
      <c r="F1035" s="329"/>
      <c r="G1035" s="231">
        <v>1.4</v>
      </c>
      <c r="H1035" s="207">
        <f>E1035*G1035</f>
        <v>7.2939999999999996</v>
      </c>
      <c r="I1035" s="276"/>
      <c r="J1035" s="216"/>
      <c r="K1035" s="225">
        <v>0.23400000000000001</v>
      </c>
      <c r="L1035" s="232">
        <f t="shared" si="23"/>
        <v>1.4842</v>
      </c>
    </row>
    <row r="1036" spans="1:14" s="219" customFormat="1" x14ac:dyDescent="0.2">
      <c r="A1036" s="210"/>
      <c r="B1036" s="196"/>
      <c r="C1036" s="233" t="s">
        <v>539</v>
      </c>
      <c r="D1036" s="234" t="s">
        <v>535</v>
      </c>
      <c r="E1036" s="207">
        <f>3.77*N11</f>
        <v>3.77</v>
      </c>
      <c r="F1036" s="329"/>
      <c r="G1036" s="231">
        <v>1</v>
      </c>
      <c r="H1036" s="207">
        <f>E1036*G1036</f>
        <v>3.77</v>
      </c>
      <c r="I1036" s="276"/>
      <c r="J1036" s="216"/>
      <c r="K1036" s="225">
        <v>0.23400000000000001</v>
      </c>
      <c r="L1036" s="232">
        <f t="shared" si="23"/>
        <v>1.4842</v>
      </c>
    </row>
    <row r="1037" spans="1:14" s="219" customFormat="1" hidden="1" x14ac:dyDescent="0.2">
      <c r="A1037" s="210"/>
      <c r="B1037" s="196"/>
      <c r="C1037" s="233"/>
      <c r="D1037" s="234"/>
      <c r="E1037" s="207"/>
      <c r="F1037" s="205"/>
      <c r="G1037" s="231"/>
      <c r="H1037" s="207"/>
      <c r="I1037" s="207"/>
      <c r="J1037" s="216"/>
      <c r="K1037" s="225">
        <v>0.23400000000000001</v>
      </c>
      <c r="L1037" s="232">
        <f t="shared" si="23"/>
        <v>1.4842</v>
      </c>
    </row>
    <row r="1038" spans="1:14" s="219" customFormat="1" x14ac:dyDescent="0.2">
      <c r="A1038" s="210"/>
      <c r="B1038" s="196"/>
      <c r="C1038" s="233"/>
      <c r="D1038" s="234"/>
      <c r="E1038" s="207"/>
      <c r="F1038" s="205"/>
      <c r="G1038" s="231"/>
      <c r="H1038" s="207"/>
      <c r="I1038" s="207"/>
      <c r="J1038" s="216"/>
      <c r="K1038" s="225">
        <v>0.23400000000000001</v>
      </c>
      <c r="L1038" s="232"/>
    </row>
    <row r="1039" spans="1:14" s="219" customFormat="1" x14ac:dyDescent="0.2">
      <c r="A1039" s="210"/>
      <c r="B1039" s="196"/>
      <c r="C1039" s="233"/>
      <c r="D1039" s="234"/>
      <c r="E1039" s="495" t="str">
        <f>E1028</f>
        <v>Custo Direto</v>
      </c>
      <c r="F1039" s="495"/>
      <c r="G1039" s="495"/>
      <c r="H1039" s="244">
        <f>SUM(H1034:H1037)</f>
        <v>11.064</v>
      </c>
      <c r="I1039" s="244">
        <f>SUM(I1034:I1037)</f>
        <v>675.19440000000009</v>
      </c>
      <c r="J1039" s="216"/>
      <c r="K1039" s="225">
        <v>0.23400000000000001</v>
      </c>
      <c r="L1039" s="232">
        <f>L1037</f>
        <v>1.4842</v>
      </c>
    </row>
    <row r="1040" spans="1:14" s="219" customFormat="1" x14ac:dyDescent="0.2">
      <c r="A1040" s="210"/>
      <c r="B1040" s="196"/>
      <c r="C1040" s="233"/>
      <c r="D1040" s="234"/>
      <c r="E1040" s="495" t="str">
        <f>E1029</f>
        <v>LS(%): 148,42</v>
      </c>
      <c r="F1040" s="495"/>
      <c r="G1040" s="495"/>
      <c r="H1040" s="207">
        <f>SUM(H1035:H1037)*L1040</f>
        <v>16.421188799999999</v>
      </c>
      <c r="I1040" s="213"/>
      <c r="J1040" s="216"/>
      <c r="K1040" s="225">
        <v>0.23400000000000001</v>
      </c>
      <c r="L1040" s="232">
        <f t="shared" si="23"/>
        <v>1.4842</v>
      </c>
    </row>
    <row r="1041" spans="1:14" s="219" customFormat="1" x14ac:dyDescent="0.2">
      <c r="A1041" s="210"/>
      <c r="B1041" s="196"/>
      <c r="C1041" s="233"/>
      <c r="D1041" s="234"/>
      <c r="E1041" s="495" t="str">
        <f>E1030</f>
        <v>BDI (%): 23,40</v>
      </c>
      <c r="F1041" s="495"/>
      <c r="G1041" s="495"/>
      <c r="H1041" s="496">
        <f>(H1039+I1039+H1040)*K1041</f>
        <v>164.42702377920003</v>
      </c>
      <c r="I1041" s="496"/>
      <c r="J1041" s="216"/>
      <c r="K1041" s="225">
        <v>0.23400000000000001</v>
      </c>
      <c r="L1041" s="232">
        <f t="shared" si="23"/>
        <v>1.4842</v>
      </c>
    </row>
    <row r="1042" spans="1:14" s="219" customFormat="1" x14ac:dyDescent="0.2">
      <c r="A1042" s="210"/>
      <c r="B1042" s="196"/>
      <c r="C1042" s="233"/>
      <c r="D1042" s="234"/>
      <c r="E1042" s="495" t="str">
        <f>E1031</f>
        <v>Valor Total c/ Taxas</v>
      </c>
      <c r="F1042" s="495"/>
      <c r="G1042" s="495"/>
      <c r="H1042" s="207"/>
      <c r="I1042" s="244">
        <f>(H1039+I1039+H1040+H1041)</f>
        <v>867.10661257920003</v>
      </c>
      <c r="J1042" s="216"/>
      <c r="K1042" s="225">
        <v>0.23400000000000001</v>
      </c>
      <c r="L1042" s="232">
        <f t="shared" si="23"/>
        <v>1.4842</v>
      </c>
      <c r="N1042" s="245">
        <v>867.10661257920003</v>
      </c>
    </row>
    <row r="1043" spans="1:14" s="219" customFormat="1" x14ac:dyDescent="0.2">
      <c r="A1043" s="210"/>
      <c r="B1043" s="196"/>
      <c r="C1043" s="233"/>
      <c r="D1043" s="234"/>
      <c r="E1043" s="207"/>
      <c r="F1043" s="205"/>
      <c r="G1043" s="231"/>
      <c r="H1043" s="207"/>
      <c r="I1043" s="207"/>
      <c r="J1043" s="216"/>
      <c r="K1043" s="225">
        <v>0.23400000000000001</v>
      </c>
      <c r="L1043" s="232">
        <f>L1028</f>
        <v>1.4842</v>
      </c>
    </row>
    <row r="1044" spans="1:14" s="219" customFormat="1" x14ac:dyDescent="0.2">
      <c r="A1044" s="331"/>
      <c r="B1044" s="280" t="str">
        <f>'Planilha Orçamentaria'!A162</f>
        <v>21.2</v>
      </c>
      <c r="C1044" s="229" t="str">
        <f>'[1]Planilha Orçamentaria'!C149</f>
        <v>Bacia sifonada c/cx. descarga acoplada c/ assento</v>
      </c>
      <c r="D1044" s="230" t="str">
        <f>'[1]Planilha Orçamentaria'!D149</f>
        <v>UN</v>
      </c>
      <c r="E1044" s="207"/>
      <c r="F1044" s="205"/>
      <c r="G1044" s="231"/>
      <c r="H1044" s="207"/>
      <c r="I1044" s="207"/>
      <c r="J1044" s="216"/>
      <c r="K1044" s="225">
        <v>0.23400000000000001</v>
      </c>
      <c r="L1044" s="232">
        <f t="shared" ref="L1044:L1098" si="24">L1043</f>
        <v>1.4842</v>
      </c>
    </row>
    <row r="1045" spans="1:14" s="219" customFormat="1" x14ac:dyDescent="0.2">
      <c r="A1045" s="210"/>
      <c r="B1045" s="196"/>
      <c r="C1045" s="233" t="str">
        <f>C1044</f>
        <v>Bacia sifonada c/cx. descarga acoplada c/ assento</v>
      </c>
      <c r="D1045" s="234" t="s">
        <v>548</v>
      </c>
      <c r="E1045" s="207">
        <f>153.207*N11</f>
        <v>153.20699999999999</v>
      </c>
      <c r="F1045" s="205">
        <v>1.75</v>
      </c>
      <c r="G1045" s="231">
        <v>2.2999999999999998</v>
      </c>
      <c r="H1045" s="207"/>
      <c r="I1045" s="207">
        <f>E1045*G1045</f>
        <v>352.37609999999995</v>
      </c>
      <c r="J1045" s="216"/>
      <c r="K1045" s="225">
        <v>0.23400000000000001</v>
      </c>
      <c r="L1045" s="232">
        <f t="shared" si="24"/>
        <v>1.4842</v>
      </c>
    </row>
    <row r="1046" spans="1:14" s="219" customFormat="1" x14ac:dyDescent="0.2">
      <c r="A1046" s="210"/>
      <c r="B1046" s="196"/>
      <c r="C1046" s="233" t="s">
        <v>564</v>
      </c>
      <c r="D1046" s="234" t="s">
        <v>535</v>
      </c>
      <c r="E1046" s="207">
        <f>5.21*N11</f>
        <v>5.21</v>
      </c>
      <c r="F1046" s="329"/>
      <c r="G1046" s="231">
        <v>1.2</v>
      </c>
      <c r="H1046" s="207">
        <f>E1046*G1046</f>
        <v>6.2519999999999998</v>
      </c>
      <c r="I1046" s="276"/>
      <c r="J1046" s="216"/>
      <c r="K1046" s="225">
        <v>0.23400000000000001</v>
      </c>
      <c r="L1046" s="232">
        <f t="shared" si="24"/>
        <v>1.4842</v>
      </c>
    </row>
    <row r="1047" spans="1:14" s="219" customFormat="1" x14ac:dyDescent="0.2">
      <c r="A1047" s="210"/>
      <c r="B1047" s="196"/>
      <c r="C1047" s="233" t="s">
        <v>539</v>
      </c>
      <c r="D1047" s="234" t="s">
        <v>535</v>
      </c>
      <c r="E1047" s="207">
        <f>3.77*N11</f>
        <v>3.77</v>
      </c>
      <c r="F1047" s="329"/>
      <c r="G1047" s="231">
        <v>1</v>
      </c>
      <c r="H1047" s="207">
        <f>E1047*G1047</f>
        <v>3.77</v>
      </c>
      <c r="I1047" s="276"/>
      <c r="J1047" s="216"/>
      <c r="K1047" s="225">
        <v>0.23400000000000001</v>
      </c>
      <c r="L1047" s="232">
        <f t="shared" si="24"/>
        <v>1.4842</v>
      </c>
    </row>
    <row r="1048" spans="1:14" s="219" customFormat="1" hidden="1" x14ac:dyDescent="0.2">
      <c r="A1048" s="210"/>
      <c r="B1048" s="196"/>
      <c r="C1048" s="233"/>
      <c r="D1048" s="234"/>
      <c r="E1048" s="207"/>
      <c r="F1048" s="205"/>
      <c r="G1048" s="231"/>
      <c r="H1048" s="207"/>
      <c r="I1048" s="207"/>
      <c r="J1048" s="216"/>
      <c r="K1048" s="225">
        <v>0.23400000000000001</v>
      </c>
      <c r="L1048" s="232">
        <f t="shared" si="24"/>
        <v>1.4842</v>
      </c>
    </row>
    <row r="1049" spans="1:14" s="219" customFormat="1" x14ac:dyDescent="0.2">
      <c r="A1049" s="210"/>
      <c r="B1049" s="196"/>
      <c r="C1049" s="233"/>
      <c r="D1049" s="234"/>
      <c r="E1049" s="207"/>
      <c r="F1049" s="205"/>
      <c r="G1049" s="231"/>
      <c r="H1049" s="207"/>
      <c r="I1049" s="207"/>
      <c r="J1049" s="216"/>
      <c r="K1049" s="225">
        <v>0.23400000000000001</v>
      </c>
      <c r="L1049" s="232">
        <f t="shared" si="24"/>
        <v>1.4842</v>
      </c>
    </row>
    <row r="1050" spans="1:14" s="219" customFormat="1" x14ac:dyDescent="0.2">
      <c r="A1050" s="210"/>
      <c r="B1050" s="196"/>
      <c r="C1050" s="233"/>
      <c r="D1050" s="234"/>
      <c r="E1050" s="495" t="str">
        <f>E1039</f>
        <v>Custo Direto</v>
      </c>
      <c r="F1050" s="495"/>
      <c r="G1050" s="495"/>
      <c r="H1050" s="244">
        <f>SUM(H1045:H1048)</f>
        <v>10.022</v>
      </c>
      <c r="I1050" s="244">
        <f>SUM(I1045:I1048)</f>
        <v>352.37609999999995</v>
      </c>
      <c r="J1050" s="216"/>
      <c r="K1050" s="225">
        <v>0.23400000000000001</v>
      </c>
      <c r="L1050" s="232">
        <f t="shared" si="24"/>
        <v>1.4842</v>
      </c>
    </row>
    <row r="1051" spans="1:14" s="219" customFormat="1" x14ac:dyDescent="0.2">
      <c r="A1051" s="210"/>
      <c r="B1051" s="196"/>
      <c r="C1051" s="233"/>
      <c r="D1051" s="234"/>
      <c r="E1051" s="495" t="str">
        <f>E1040</f>
        <v>LS(%): 148,42</v>
      </c>
      <c r="F1051" s="495"/>
      <c r="G1051" s="495"/>
      <c r="H1051" s="207">
        <f>SUM(H1046:H1048)*L1051</f>
        <v>14.8746524</v>
      </c>
      <c r="I1051" s="213"/>
      <c r="J1051" s="216"/>
      <c r="K1051" s="225">
        <v>0.23400000000000001</v>
      </c>
      <c r="L1051" s="232">
        <f t="shared" si="24"/>
        <v>1.4842</v>
      </c>
    </row>
    <row r="1052" spans="1:14" s="219" customFormat="1" x14ac:dyDescent="0.2">
      <c r="A1052" s="210"/>
      <c r="B1052" s="196"/>
      <c r="C1052" s="233"/>
      <c r="D1052" s="234"/>
      <c r="E1052" s="495" t="str">
        <f>E1041</f>
        <v>BDI (%): 23,40</v>
      </c>
      <c r="F1052" s="495"/>
      <c r="G1052" s="495"/>
      <c r="H1052" s="496">
        <f>(H1050+I1050+H1051)*K1052</f>
        <v>88.281824061599991</v>
      </c>
      <c r="I1052" s="496"/>
      <c r="J1052" s="216"/>
      <c r="K1052" s="225">
        <v>0.23400000000000001</v>
      </c>
      <c r="L1052" s="232">
        <f t="shared" si="24"/>
        <v>1.4842</v>
      </c>
    </row>
    <row r="1053" spans="1:14" s="219" customFormat="1" x14ac:dyDescent="0.2">
      <c r="A1053" s="210"/>
      <c r="B1053" s="196"/>
      <c r="C1053" s="233"/>
      <c r="D1053" s="234"/>
      <c r="E1053" s="495" t="str">
        <f>E1042</f>
        <v>Valor Total c/ Taxas</v>
      </c>
      <c r="F1053" s="495"/>
      <c r="G1053" s="495"/>
      <c r="H1053" s="207"/>
      <c r="I1053" s="244">
        <f>(H1050+I1050+H1051+H1052)</f>
        <v>465.55457646159994</v>
      </c>
      <c r="J1053" s="216"/>
      <c r="K1053" s="225">
        <v>0.23400000000000001</v>
      </c>
      <c r="L1053" s="232">
        <f t="shared" si="24"/>
        <v>1.4842</v>
      </c>
      <c r="N1053" s="245">
        <v>465.55117999999999</v>
      </c>
    </row>
    <row r="1054" spans="1:14" s="219" customFormat="1" x14ac:dyDescent="0.2">
      <c r="A1054" s="210"/>
      <c r="B1054" s="196"/>
      <c r="C1054" s="233"/>
      <c r="D1054" s="234"/>
      <c r="E1054" s="207"/>
      <c r="F1054" s="205"/>
      <c r="G1054" s="231"/>
      <c r="H1054" s="207"/>
      <c r="I1054" s="207"/>
      <c r="J1054" s="216"/>
      <c r="K1054" s="225">
        <v>0.23400000000000001</v>
      </c>
      <c r="L1054" s="232">
        <f t="shared" si="24"/>
        <v>1.4842</v>
      </c>
    </row>
    <row r="1055" spans="1:14" s="219" customFormat="1" x14ac:dyDescent="0.2">
      <c r="A1055" s="331"/>
      <c r="B1055" s="280" t="str">
        <f>'Planilha Orçamentaria'!A163</f>
        <v>21.3</v>
      </c>
      <c r="C1055" s="229" t="str">
        <f>'[1]Planilha Orçamentaria'!C150</f>
        <v>Barra em aço inox (PNE)</v>
      </c>
      <c r="D1055" s="230" t="str">
        <f>'[1]Planilha Orçamentaria'!D150</f>
        <v>M</v>
      </c>
      <c r="E1055" s="207"/>
      <c r="F1055" s="205"/>
      <c r="G1055" s="231"/>
      <c r="H1055" s="207"/>
      <c r="I1055" s="207"/>
      <c r="J1055" s="216"/>
      <c r="K1055" s="225">
        <v>0.23400000000000001</v>
      </c>
      <c r="L1055" s="232">
        <f t="shared" si="24"/>
        <v>1.4842</v>
      </c>
    </row>
    <row r="1056" spans="1:14" s="219" customFormat="1" x14ac:dyDescent="0.2">
      <c r="A1056" s="210"/>
      <c r="B1056" s="196"/>
      <c r="C1056" s="233" t="str">
        <f>C1055</f>
        <v>Barra em aço inox (PNE)</v>
      </c>
      <c r="D1056" s="234" t="str">
        <f>D1055</f>
        <v>M</v>
      </c>
      <c r="E1056" s="207">
        <f>127.632*N11</f>
        <v>127.63200000000001</v>
      </c>
      <c r="F1056" s="205">
        <v>2.5299999999999998</v>
      </c>
      <c r="G1056" s="231">
        <v>1.4</v>
      </c>
      <c r="H1056" s="207"/>
      <c r="I1056" s="207">
        <f>E1056*G1056</f>
        <v>178.6848</v>
      </c>
      <c r="J1056" s="216"/>
      <c r="K1056" s="225">
        <v>0.23400000000000001</v>
      </c>
      <c r="L1056" s="232">
        <f t="shared" si="24"/>
        <v>1.4842</v>
      </c>
    </row>
    <row r="1057" spans="1:14" s="219" customFormat="1" x14ac:dyDescent="0.2">
      <c r="A1057" s="210"/>
      <c r="B1057" s="196"/>
      <c r="C1057" s="233" t="s">
        <v>564</v>
      </c>
      <c r="D1057" s="234" t="s">
        <v>535</v>
      </c>
      <c r="E1057" s="207">
        <f>5.21*N11</f>
        <v>5.21</v>
      </c>
      <c r="F1057" s="329"/>
      <c r="G1057" s="231">
        <v>1</v>
      </c>
      <c r="H1057" s="207">
        <f>E1057*G1057</f>
        <v>5.21</v>
      </c>
      <c r="I1057" s="276"/>
      <c r="J1057" s="216"/>
      <c r="K1057" s="225">
        <v>0.23400000000000001</v>
      </c>
      <c r="L1057" s="232">
        <f t="shared" si="24"/>
        <v>1.4842</v>
      </c>
    </row>
    <row r="1058" spans="1:14" s="219" customFormat="1" x14ac:dyDescent="0.2">
      <c r="A1058" s="210"/>
      <c r="B1058" s="196"/>
      <c r="C1058" s="233" t="s">
        <v>539</v>
      </c>
      <c r="D1058" s="234" t="s">
        <v>535</v>
      </c>
      <c r="E1058" s="207">
        <f>3.77*N11</f>
        <v>3.77</v>
      </c>
      <c r="F1058" s="329"/>
      <c r="G1058" s="231">
        <v>1</v>
      </c>
      <c r="H1058" s="207">
        <f>E1058*G1058</f>
        <v>3.77</v>
      </c>
      <c r="I1058" s="276"/>
      <c r="J1058" s="216"/>
      <c r="K1058" s="225">
        <v>0.23400000000000001</v>
      </c>
      <c r="L1058" s="232">
        <f t="shared" si="24"/>
        <v>1.4842</v>
      </c>
    </row>
    <row r="1059" spans="1:14" s="219" customFormat="1" hidden="1" x14ac:dyDescent="0.2">
      <c r="A1059" s="210"/>
      <c r="B1059" s="196"/>
      <c r="C1059" s="233"/>
      <c r="D1059" s="234"/>
      <c r="E1059" s="207"/>
      <c r="F1059" s="205"/>
      <c r="G1059" s="231"/>
      <c r="H1059" s="207"/>
      <c r="I1059" s="207"/>
      <c r="J1059" s="216"/>
      <c r="K1059" s="225">
        <v>0.23400000000000001</v>
      </c>
      <c r="L1059" s="232">
        <f t="shared" si="24"/>
        <v>1.4842</v>
      </c>
    </row>
    <row r="1060" spans="1:14" s="219" customFormat="1" x14ac:dyDescent="0.2">
      <c r="A1060" s="210"/>
      <c r="B1060" s="196"/>
      <c r="C1060" s="233"/>
      <c r="D1060" s="234"/>
      <c r="E1060" s="207"/>
      <c r="F1060" s="205"/>
      <c r="G1060" s="231"/>
      <c r="H1060" s="207"/>
      <c r="I1060" s="207"/>
      <c r="J1060" s="216"/>
      <c r="K1060" s="225">
        <v>0.23400000000000001</v>
      </c>
      <c r="L1060" s="232">
        <f t="shared" si="24"/>
        <v>1.4842</v>
      </c>
    </row>
    <row r="1061" spans="1:14" s="219" customFormat="1" x14ac:dyDescent="0.2">
      <c r="A1061" s="210"/>
      <c r="B1061" s="196"/>
      <c r="C1061" s="233"/>
      <c r="D1061" s="234"/>
      <c r="E1061" s="495" t="str">
        <f>E1039</f>
        <v>Custo Direto</v>
      </c>
      <c r="F1061" s="495"/>
      <c r="G1061" s="495"/>
      <c r="H1061" s="244">
        <f>SUM(H1056:H1059)</f>
        <v>8.98</v>
      </c>
      <c r="I1061" s="244">
        <f>SUM(I1056:I1059)</f>
        <v>178.6848</v>
      </c>
      <c r="J1061" s="216"/>
      <c r="K1061" s="225">
        <v>0.23400000000000001</v>
      </c>
      <c r="L1061" s="232">
        <f t="shared" si="24"/>
        <v>1.4842</v>
      </c>
    </row>
    <row r="1062" spans="1:14" s="219" customFormat="1" x14ac:dyDescent="0.2">
      <c r="A1062" s="210"/>
      <c r="B1062" s="196"/>
      <c r="C1062" s="233"/>
      <c r="D1062" s="234"/>
      <c r="E1062" s="495" t="str">
        <f>E1040</f>
        <v>LS(%): 148,42</v>
      </c>
      <c r="F1062" s="495"/>
      <c r="G1062" s="495"/>
      <c r="H1062" s="207">
        <f>SUM(H1057:H1059)*L1062</f>
        <v>13.328116</v>
      </c>
      <c r="I1062" s="213"/>
      <c r="J1062" s="216"/>
      <c r="K1062" s="225">
        <v>0.23400000000000001</v>
      </c>
      <c r="L1062" s="232">
        <f t="shared" si="24"/>
        <v>1.4842</v>
      </c>
    </row>
    <row r="1063" spans="1:14" s="219" customFormat="1" x14ac:dyDescent="0.2">
      <c r="A1063" s="210"/>
      <c r="B1063" s="196"/>
      <c r="C1063" s="233"/>
      <c r="D1063" s="234"/>
      <c r="E1063" s="495" t="str">
        <f>E1041</f>
        <v>BDI (%): 23,40</v>
      </c>
      <c r="F1063" s="495"/>
      <c r="G1063" s="495"/>
      <c r="H1063" s="496">
        <f>(H1061+I1061+H1062)*K1063</f>
        <v>47.032342344</v>
      </c>
      <c r="I1063" s="496"/>
      <c r="J1063" s="216"/>
      <c r="K1063" s="225">
        <v>0.23400000000000001</v>
      </c>
      <c r="L1063" s="232">
        <f t="shared" si="24"/>
        <v>1.4842</v>
      </c>
    </row>
    <row r="1064" spans="1:14" s="219" customFormat="1" x14ac:dyDescent="0.2">
      <c r="A1064" s="210"/>
      <c r="B1064" s="196"/>
      <c r="C1064" s="233"/>
      <c r="D1064" s="234"/>
      <c r="E1064" s="495" t="str">
        <f>E1042</f>
        <v>Valor Total c/ Taxas</v>
      </c>
      <c r="F1064" s="495"/>
      <c r="G1064" s="495"/>
      <c r="H1064" s="207"/>
      <c r="I1064" s="244">
        <f>(H1061+I1061+H1062+H1063)</f>
        <v>248.02525834399998</v>
      </c>
      <c r="J1064" s="216"/>
      <c r="K1064" s="225">
        <v>0.23400000000000001</v>
      </c>
      <c r="L1064" s="232">
        <f t="shared" si="24"/>
        <v>1.4842</v>
      </c>
      <c r="N1064" s="245">
        <v>248.02525834399998</v>
      </c>
    </row>
    <row r="1065" spans="1:14" s="219" customFormat="1" x14ac:dyDescent="0.2">
      <c r="A1065" s="210"/>
      <c r="B1065" s="196"/>
      <c r="C1065" s="233"/>
      <c r="D1065" s="234"/>
      <c r="E1065" s="207"/>
      <c r="F1065" s="205"/>
      <c r="G1065" s="231"/>
      <c r="H1065" s="207"/>
      <c r="I1065" s="207"/>
      <c r="J1065" s="216"/>
      <c r="K1065" s="225">
        <v>0.23400000000000001</v>
      </c>
      <c r="L1065" s="232">
        <f t="shared" si="24"/>
        <v>1.4842</v>
      </c>
    </row>
    <row r="1066" spans="1:14" s="219" customFormat="1" x14ac:dyDescent="0.2">
      <c r="A1066" s="331"/>
      <c r="B1066" s="280" t="str">
        <f>'Planilha Orçamentaria'!A164</f>
        <v>21.4</v>
      </c>
      <c r="C1066" s="229" t="str">
        <f>'[1]Planilha Orçamentaria'!C151</f>
        <v>Bebedouro aço inox c/4 torneiras e filtro (det.5)</v>
      </c>
      <c r="D1066" s="230" t="str">
        <f>'[1]Planilha Orçamentaria'!D151</f>
        <v>UN</v>
      </c>
      <c r="E1066" s="207"/>
      <c r="F1066" s="205"/>
      <c r="G1066" s="231"/>
      <c r="H1066" s="207"/>
      <c r="I1066" s="207"/>
      <c r="J1066" s="216"/>
      <c r="K1066" s="225">
        <v>0.23400000000000001</v>
      </c>
      <c r="L1066" s="232">
        <f t="shared" si="24"/>
        <v>1.4842</v>
      </c>
    </row>
    <row r="1067" spans="1:14" s="219" customFormat="1" x14ac:dyDescent="0.2">
      <c r="A1067" s="210"/>
      <c r="B1067" s="196"/>
      <c r="C1067" s="233" t="str">
        <f>C1066</f>
        <v>Bebedouro aço inox c/4 torneiras e filtro (det.5)</v>
      </c>
      <c r="D1067" s="234" t="s">
        <v>548</v>
      </c>
      <c r="E1067" s="207">
        <f>974.075*N11</f>
        <v>974.07500000000005</v>
      </c>
      <c r="F1067" s="205">
        <v>6.7</v>
      </c>
      <c r="G1067" s="231">
        <v>3</v>
      </c>
      <c r="H1067" s="207"/>
      <c r="I1067" s="207">
        <f>E1067*G1067</f>
        <v>2922.2250000000004</v>
      </c>
      <c r="J1067" s="216"/>
      <c r="K1067" s="225">
        <v>0.23400000000000001</v>
      </c>
      <c r="L1067" s="232">
        <f t="shared" si="24"/>
        <v>1.4842</v>
      </c>
    </row>
    <row r="1068" spans="1:14" s="219" customFormat="1" x14ac:dyDescent="0.2">
      <c r="A1068" s="210"/>
      <c r="B1068" s="196"/>
      <c r="C1068" s="233" t="s">
        <v>564</v>
      </c>
      <c r="D1068" s="234" t="s">
        <v>535</v>
      </c>
      <c r="E1068" s="207">
        <f>5.21*N11</f>
        <v>5.21</v>
      </c>
      <c r="F1068" s="329"/>
      <c r="G1068" s="231">
        <v>2.5</v>
      </c>
      <c r="H1068" s="207">
        <f>E1068*G1068</f>
        <v>13.025</v>
      </c>
      <c r="I1068" s="276"/>
      <c r="J1068" s="216"/>
      <c r="K1068" s="225">
        <v>0.23400000000000001</v>
      </c>
      <c r="L1068" s="232">
        <f t="shared" si="24"/>
        <v>1.4842</v>
      </c>
    </row>
    <row r="1069" spans="1:14" s="219" customFormat="1" x14ac:dyDescent="0.2">
      <c r="A1069" s="210"/>
      <c r="B1069" s="196"/>
      <c r="C1069" s="233" t="s">
        <v>539</v>
      </c>
      <c r="D1069" s="234" t="s">
        <v>535</v>
      </c>
      <c r="E1069" s="207">
        <f>3.77*N11</f>
        <v>3.77</v>
      </c>
      <c r="F1069" s="329"/>
      <c r="G1069" s="231">
        <v>1.7</v>
      </c>
      <c r="H1069" s="207">
        <f>E1069*G1069</f>
        <v>6.4089999999999998</v>
      </c>
      <c r="I1069" s="276"/>
      <c r="J1069" s="216"/>
      <c r="K1069" s="225">
        <v>0.23400000000000001</v>
      </c>
      <c r="L1069" s="232">
        <f t="shared" si="24"/>
        <v>1.4842</v>
      </c>
    </row>
    <row r="1070" spans="1:14" s="219" customFormat="1" hidden="1" x14ac:dyDescent="0.2">
      <c r="A1070" s="210"/>
      <c r="B1070" s="196"/>
      <c r="C1070" s="233"/>
      <c r="D1070" s="234"/>
      <c r="E1070" s="207"/>
      <c r="F1070" s="205"/>
      <c r="G1070" s="231"/>
      <c r="H1070" s="207"/>
      <c r="I1070" s="207"/>
      <c r="J1070" s="216"/>
      <c r="K1070" s="225">
        <v>0.23400000000000001</v>
      </c>
      <c r="L1070" s="232">
        <f t="shared" si="24"/>
        <v>1.4842</v>
      </c>
    </row>
    <row r="1071" spans="1:14" s="219" customFormat="1" x14ac:dyDescent="0.2">
      <c r="A1071" s="210"/>
      <c r="B1071" s="196"/>
      <c r="C1071" s="233"/>
      <c r="D1071" s="234"/>
      <c r="E1071" s="207"/>
      <c r="F1071" s="205"/>
      <c r="G1071" s="231"/>
      <c r="H1071" s="207"/>
      <c r="I1071" s="207"/>
      <c r="J1071" s="216"/>
      <c r="K1071" s="225">
        <v>0.23400000000000001</v>
      </c>
      <c r="L1071" s="232">
        <f t="shared" si="24"/>
        <v>1.4842</v>
      </c>
    </row>
    <row r="1072" spans="1:14" s="219" customFormat="1" x14ac:dyDescent="0.2">
      <c r="A1072" s="210"/>
      <c r="B1072" s="196"/>
      <c r="C1072" s="233"/>
      <c r="D1072" s="234"/>
      <c r="E1072" s="495" t="str">
        <f>E1061</f>
        <v>Custo Direto</v>
      </c>
      <c r="F1072" s="495"/>
      <c r="G1072" s="495"/>
      <c r="H1072" s="244">
        <f>SUM(H1067:H1070)</f>
        <v>19.434000000000001</v>
      </c>
      <c r="I1072" s="244">
        <f>SUM(I1067:I1070)</f>
        <v>2922.2250000000004</v>
      </c>
      <c r="J1072" s="216"/>
      <c r="K1072" s="225">
        <v>0.23400000000000001</v>
      </c>
      <c r="L1072" s="232">
        <f t="shared" si="24"/>
        <v>1.4842</v>
      </c>
    </row>
    <row r="1073" spans="1:14" s="219" customFormat="1" x14ac:dyDescent="0.2">
      <c r="A1073" s="210"/>
      <c r="B1073" s="196"/>
      <c r="C1073" s="233"/>
      <c r="D1073" s="234"/>
      <c r="E1073" s="495" t="str">
        <f>E1062</f>
        <v>LS(%): 148,42</v>
      </c>
      <c r="F1073" s="495"/>
      <c r="G1073" s="495"/>
      <c r="H1073" s="207">
        <f>SUM(H1068:H1070)*L1073</f>
        <v>28.843942800000001</v>
      </c>
      <c r="I1073" s="213"/>
      <c r="J1073" s="216"/>
      <c r="K1073" s="225">
        <v>0.23400000000000001</v>
      </c>
      <c r="L1073" s="232">
        <f t="shared" si="24"/>
        <v>1.4842</v>
      </c>
    </row>
    <row r="1074" spans="1:14" s="219" customFormat="1" x14ac:dyDescent="0.2">
      <c r="A1074" s="210"/>
      <c r="B1074" s="196"/>
      <c r="C1074" s="233"/>
      <c r="D1074" s="234"/>
      <c r="E1074" s="495" t="str">
        <f>E1063</f>
        <v>BDI (%): 23,40</v>
      </c>
      <c r="F1074" s="495"/>
      <c r="G1074" s="495"/>
      <c r="H1074" s="496">
        <f>(H1072+I1072+H1073)*K1074</f>
        <v>695.09768861520024</v>
      </c>
      <c r="I1074" s="496"/>
      <c r="J1074" s="216"/>
      <c r="K1074" s="225">
        <v>0.23400000000000001</v>
      </c>
      <c r="L1074" s="232">
        <f t="shared" si="24"/>
        <v>1.4842</v>
      </c>
    </row>
    <row r="1075" spans="1:14" s="219" customFormat="1" x14ac:dyDescent="0.2">
      <c r="A1075" s="210"/>
      <c r="B1075" s="196"/>
      <c r="C1075" s="233"/>
      <c r="D1075" s="234"/>
      <c r="E1075" s="495" t="str">
        <f>E1064</f>
        <v>Valor Total c/ Taxas</v>
      </c>
      <c r="F1075" s="495"/>
      <c r="G1075" s="495"/>
      <c r="H1075" s="207"/>
      <c r="I1075" s="244">
        <f>(H1072+I1072+H1073+H1074)</f>
        <v>3665.600631415201</v>
      </c>
      <c r="J1075" s="216"/>
      <c r="K1075" s="225">
        <v>0.23400000000000001</v>
      </c>
      <c r="L1075" s="232">
        <f t="shared" si="24"/>
        <v>1.4842</v>
      </c>
      <c r="N1075" s="245">
        <v>3665.5969999999998</v>
      </c>
    </row>
    <row r="1076" spans="1:14" s="219" customFormat="1" x14ac:dyDescent="0.2">
      <c r="A1076" s="210"/>
      <c r="B1076" s="196"/>
      <c r="C1076" s="233"/>
      <c r="D1076" s="234"/>
      <c r="E1076" s="207"/>
      <c r="F1076" s="205"/>
      <c r="G1076" s="231"/>
      <c r="H1076" s="207"/>
      <c r="I1076" s="207"/>
      <c r="J1076" s="216"/>
      <c r="K1076" s="225">
        <v>0.23400000000000001</v>
      </c>
      <c r="L1076" s="232">
        <f t="shared" si="24"/>
        <v>1.4842</v>
      </c>
    </row>
    <row r="1077" spans="1:14" s="219" customFormat="1" x14ac:dyDescent="0.2">
      <c r="A1077" s="331"/>
      <c r="B1077" s="280" t="str">
        <f>'Planilha Orçamentaria'!A165</f>
        <v>21.5</v>
      </c>
      <c r="C1077" s="229" t="str">
        <f>'[1]Planilha Orçamentaria'!C152</f>
        <v>Lavatorio de louça c/col.,torn.,mistur.,sifao e valv.</v>
      </c>
      <c r="D1077" s="230" t="str">
        <f>'[1]Planilha Orçamentaria'!D152</f>
        <v>UN</v>
      </c>
      <c r="E1077" s="207"/>
      <c r="F1077" s="205"/>
      <c r="G1077" s="231"/>
      <c r="H1077" s="207"/>
      <c r="I1077" s="207"/>
      <c r="J1077" s="216"/>
      <c r="K1077" s="225">
        <v>0.23400000000000001</v>
      </c>
      <c r="L1077" s="232">
        <f t="shared" si="24"/>
        <v>1.4842</v>
      </c>
    </row>
    <row r="1078" spans="1:14" s="219" customFormat="1" x14ac:dyDescent="0.2">
      <c r="A1078" s="210"/>
      <c r="B1078" s="196"/>
      <c r="C1078" s="233" t="str">
        <f>C1077</f>
        <v>Lavatorio de louça c/col.,torn.,mistur.,sifao e valv.</v>
      </c>
      <c r="D1078" s="234" t="s">
        <v>548</v>
      </c>
      <c r="E1078" s="207">
        <f>219.076*N11</f>
        <v>219.07599999999999</v>
      </c>
      <c r="F1078" s="205">
        <v>11.57</v>
      </c>
      <c r="G1078" s="231">
        <v>1.5</v>
      </c>
      <c r="H1078" s="207"/>
      <c r="I1078" s="207">
        <f>E1078*G1078</f>
        <v>328.61399999999998</v>
      </c>
      <c r="J1078" s="216"/>
      <c r="K1078" s="225">
        <v>0.23400000000000001</v>
      </c>
      <c r="L1078" s="232">
        <f t="shared" si="24"/>
        <v>1.4842</v>
      </c>
    </row>
    <row r="1079" spans="1:14" s="219" customFormat="1" x14ac:dyDescent="0.2">
      <c r="A1079" s="210"/>
      <c r="B1079" s="196"/>
      <c r="C1079" s="233" t="s">
        <v>564</v>
      </c>
      <c r="D1079" s="234" t="s">
        <v>535</v>
      </c>
      <c r="E1079" s="207">
        <f>5.21*N11</f>
        <v>5.21</v>
      </c>
      <c r="F1079" s="329"/>
      <c r="G1079" s="231">
        <v>1</v>
      </c>
      <c r="H1079" s="207">
        <f>E1079*G1079</f>
        <v>5.21</v>
      </c>
      <c r="I1079" s="276"/>
      <c r="J1079" s="216"/>
      <c r="K1079" s="225">
        <v>0.23400000000000001</v>
      </c>
      <c r="L1079" s="232">
        <f t="shared" si="24"/>
        <v>1.4842</v>
      </c>
    </row>
    <row r="1080" spans="1:14" s="219" customFormat="1" x14ac:dyDescent="0.2">
      <c r="A1080" s="210"/>
      <c r="B1080" s="196"/>
      <c r="C1080" s="233" t="s">
        <v>539</v>
      </c>
      <c r="D1080" s="234" t="s">
        <v>535</v>
      </c>
      <c r="E1080" s="207">
        <f>3.77*N11</f>
        <v>3.77</v>
      </c>
      <c r="F1080" s="329"/>
      <c r="G1080" s="231">
        <v>1</v>
      </c>
      <c r="H1080" s="207">
        <f>E1080*G1080</f>
        <v>3.77</v>
      </c>
      <c r="I1080" s="276"/>
      <c r="J1080" s="216"/>
      <c r="K1080" s="225">
        <v>0.23400000000000001</v>
      </c>
      <c r="L1080" s="232">
        <f t="shared" si="24"/>
        <v>1.4842</v>
      </c>
    </row>
    <row r="1081" spans="1:14" s="219" customFormat="1" hidden="1" x14ac:dyDescent="0.2">
      <c r="A1081" s="210"/>
      <c r="B1081" s="196"/>
      <c r="C1081" s="233"/>
      <c r="D1081" s="234"/>
      <c r="E1081" s="207"/>
      <c r="F1081" s="205"/>
      <c r="G1081" s="231"/>
      <c r="H1081" s="207"/>
      <c r="I1081" s="207"/>
      <c r="J1081" s="216"/>
      <c r="K1081" s="225">
        <v>0.23400000000000001</v>
      </c>
      <c r="L1081" s="232">
        <f t="shared" si="24"/>
        <v>1.4842</v>
      </c>
    </row>
    <row r="1082" spans="1:14" s="219" customFormat="1" x14ac:dyDescent="0.2">
      <c r="A1082" s="210"/>
      <c r="B1082" s="196"/>
      <c r="C1082" s="233"/>
      <c r="D1082" s="234"/>
      <c r="E1082" s="207"/>
      <c r="F1082" s="205"/>
      <c r="G1082" s="231"/>
      <c r="H1082" s="207"/>
      <c r="I1082" s="207"/>
      <c r="J1082" s="216"/>
      <c r="K1082" s="225">
        <v>0.23400000000000001</v>
      </c>
      <c r="L1082" s="232">
        <f t="shared" si="24"/>
        <v>1.4842</v>
      </c>
    </row>
    <row r="1083" spans="1:14" s="219" customFormat="1" x14ac:dyDescent="0.2">
      <c r="A1083" s="210"/>
      <c r="B1083" s="196"/>
      <c r="C1083" s="233"/>
      <c r="D1083" s="234"/>
      <c r="E1083" s="495" t="str">
        <f>E1072</f>
        <v>Custo Direto</v>
      </c>
      <c r="F1083" s="495"/>
      <c r="G1083" s="495"/>
      <c r="H1083" s="244">
        <f>SUM(H1078:H1081)</f>
        <v>8.98</v>
      </c>
      <c r="I1083" s="244">
        <f>SUM(I1078:I1081)</f>
        <v>328.61399999999998</v>
      </c>
      <c r="J1083" s="216"/>
      <c r="K1083" s="225">
        <v>0.23400000000000001</v>
      </c>
      <c r="L1083" s="232">
        <f t="shared" si="24"/>
        <v>1.4842</v>
      </c>
    </row>
    <row r="1084" spans="1:14" s="219" customFormat="1" x14ac:dyDescent="0.2">
      <c r="A1084" s="210"/>
      <c r="B1084" s="196"/>
      <c r="C1084" s="233"/>
      <c r="D1084" s="234"/>
      <c r="E1084" s="495" t="str">
        <f>E1073</f>
        <v>LS(%): 148,42</v>
      </c>
      <c r="F1084" s="495"/>
      <c r="G1084" s="495"/>
      <c r="H1084" s="207">
        <f>SUM(H1079:H1081)*L1084</f>
        <v>13.328116</v>
      </c>
      <c r="I1084" s="213"/>
      <c r="J1084" s="216"/>
      <c r="K1084" s="225">
        <v>0.23400000000000001</v>
      </c>
      <c r="L1084" s="232">
        <f t="shared" si="24"/>
        <v>1.4842</v>
      </c>
    </row>
    <row r="1085" spans="1:14" s="219" customFormat="1" x14ac:dyDescent="0.2">
      <c r="A1085" s="210"/>
      <c r="B1085" s="196"/>
      <c r="C1085" s="233"/>
      <c r="D1085" s="234"/>
      <c r="E1085" s="495" t="str">
        <f>E1074</f>
        <v>BDI (%): 23,40</v>
      </c>
      <c r="F1085" s="495"/>
      <c r="G1085" s="495"/>
      <c r="H1085" s="496">
        <f>(H1083+I1083+H1084)*K1085</f>
        <v>82.115775144000011</v>
      </c>
      <c r="I1085" s="496"/>
      <c r="J1085" s="216"/>
      <c r="K1085" s="225">
        <v>0.23400000000000001</v>
      </c>
      <c r="L1085" s="232">
        <f t="shared" si="24"/>
        <v>1.4842</v>
      </c>
    </row>
    <row r="1086" spans="1:14" s="219" customFormat="1" x14ac:dyDescent="0.2">
      <c r="A1086" s="210"/>
      <c r="B1086" s="196"/>
      <c r="C1086" s="233"/>
      <c r="D1086" s="234"/>
      <c r="E1086" s="495" t="str">
        <f>E1075</f>
        <v>Valor Total c/ Taxas</v>
      </c>
      <c r="F1086" s="495"/>
      <c r="G1086" s="495"/>
      <c r="H1086" s="207"/>
      <c r="I1086" s="244">
        <f>(H1083+I1083+H1084+H1085)</f>
        <v>433.03789114400001</v>
      </c>
      <c r="J1086" s="216"/>
      <c r="K1086" s="225">
        <v>0.23400000000000001</v>
      </c>
      <c r="L1086" s="232">
        <f t="shared" si="24"/>
        <v>1.4842</v>
      </c>
      <c r="N1086" s="245">
        <v>433.03789114400001</v>
      </c>
    </row>
    <row r="1087" spans="1:14" s="219" customFormat="1" x14ac:dyDescent="0.2">
      <c r="A1087" s="210"/>
      <c r="B1087" s="196"/>
      <c r="C1087" s="233"/>
      <c r="D1087" s="234"/>
      <c r="E1087" s="207"/>
      <c r="F1087" s="205"/>
      <c r="G1087" s="231"/>
      <c r="H1087" s="207"/>
      <c r="I1087" s="207"/>
      <c r="J1087" s="216"/>
      <c r="K1087" s="225">
        <v>0.23400000000000001</v>
      </c>
      <c r="L1087" s="232">
        <f t="shared" si="24"/>
        <v>1.4842</v>
      </c>
    </row>
    <row r="1088" spans="1:14" s="219" customFormat="1" x14ac:dyDescent="0.2">
      <c r="A1088" s="331"/>
      <c r="B1088" s="280" t="str">
        <f>'Planilha Orçamentaria'!A166</f>
        <v>21.6</v>
      </c>
      <c r="C1088" s="229" t="str">
        <f>'[1]Planilha Orçamentaria'!C153</f>
        <v>Mictório coletivo em aço c/ registro de pressão - 1,5m</v>
      </c>
      <c r="D1088" s="230" t="str">
        <f>'[1]Planilha Orçamentaria'!D153</f>
        <v>UN</v>
      </c>
      <c r="E1088" s="207"/>
      <c r="F1088" s="205"/>
      <c r="G1088" s="231"/>
      <c r="H1088" s="207"/>
      <c r="I1088" s="207"/>
      <c r="J1088" s="216"/>
      <c r="K1088" s="225">
        <v>0.23400000000000001</v>
      </c>
      <c r="L1088" s="232">
        <f t="shared" si="24"/>
        <v>1.4842</v>
      </c>
    </row>
    <row r="1089" spans="1:14" s="219" customFormat="1" x14ac:dyDescent="0.2">
      <c r="A1089" s="210"/>
      <c r="B1089" s="196"/>
      <c r="C1089" s="233" t="str">
        <f>C1088</f>
        <v>Mictório coletivo em aço c/ registro de pressão - 1,5m</v>
      </c>
      <c r="D1089" s="234" t="s">
        <v>548</v>
      </c>
      <c r="E1089" s="207">
        <f>357.433*N11</f>
        <v>357.43299999999999</v>
      </c>
      <c r="F1089" s="205">
        <v>13.65</v>
      </c>
      <c r="G1089" s="231">
        <v>2</v>
      </c>
      <c r="H1089" s="207"/>
      <c r="I1089" s="207">
        <f>E1089*G1089</f>
        <v>714.86599999999999</v>
      </c>
      <c r="J1089" s="216"/>
      <c r="K1089" s="225">
        <v>0.23400000000000001</v>
      </c>
      <c r="L1089" s="232">
        <f t="shared" si="24"/>
        <v>1.4842</v>
      </c>
    </row>
    <row r="1090" spans="1:14" s="219" customFormat="1" x14ac:dyDescent="0.2">
      <c r="A1090" s="210"/>
      <c r="B1090" s="196"/>
      <c r="C1090" s="233" t="s">
        <v>564</v>
      </c>
      <c r="D1090" s="234" t="s">
        <v>535</v>
      </c>
      <c r="E1090" s="207">
        <f>5.21*N11</f>
        <v>5.21</v>
      </c>
      <c r="F1090" s="329"/>
      <c r="G1090" s="231">
        <v>1.5</v>
      </c>
      <c r="H1090" s="207">
        <f>E1090*G1090</f>
        <v>7.8149999999999995</v>
      </c>
      <c r="I1090" s="276"/>
      <c r="J1090" s="216"/>
      <c r="K1090" s="225">
        <v>0.23400000000000001</v>
      </c>
      <c r="L1090" s="232">
        <f t="shared" si="24"/>
        <v>1.4842</v>
      </c>
    </row>
    <row r="1091" spans="1:14" s="219" customFormat="1" x14ac:dyDescent="0.2">
      <c r="A1091" s="210"/>
      <c r="B1091" s="196"/>
      <c r="C1091" s="233" t="s">
        <v>539</v>
      </c>
      <c r="D1091" s="234" t="s">
        <v>535</v>
      </c>
      <c r="E1091" s="207">
        <f>3.77*N11</f>
        <v>3.77</v>
      </c>
      <c r="F1091" s="329"/>
      <c r="G1091" s="231">
        <v>1.2</v>
      </c>
      <c r="H1091" s="207">
        <f>E1091*G1091</f>
        <v>4.524</v>
      </c>
      <c r="I1091" s="276"/>
      <c r="J1091" s="216"/>
      <c r="K1091" s="225">
        <v>0.23400000000000001</v>
      </c>
      <c r="L1091" s="232">
        <f t="shared" si="24"/>
        <v>1.4842</v>
      </c>
    </row>
    <row r="1092" spans="1:14" s="219" customFormat="1" hidden="1" x14ac:dyDescent="0.2">
      <c r="A1092" s="210"/>
      <c r="B1092" s="196"/>
      <c r="C1092" s="233"/>
      <c r="D1092" s="234"/>
      <c r="E1092" s="207"/>
      <c r="F1092" s="205"/>
      <c r="G1092" s="231"/>
      <c r="H1092" s="207"/>
      <c r="I1092" s="207"/>
      <c r="J1092" s="216"/>
      <c r="K1092" s="225">
        <v>0.23400000000000001</v>
      </c>
      <c r="L1092" s="232">
        <f t="shared" si="24"/>
        <v>1.4842</v>
      </c>
    </row>
    <row r="1093" spans="1:14" s="219" customFormat="1" x14ac:dyDescent="0.2">
      <c r="A1093" s="210"/>
      <c r="B1093" s="196"/>
      <c r="C1093" s="233"/>
      <c r="D1093" s="234"/>
      <c r="E1093" s="207"/>
      <c r="F1093" s="205"/>
      <c r="G1093" s="231"/>
      <c r="H1093" s="207"/>
      <c r="I1093" s="207"/>
      <c r="J1093" s="216"/>
      <c r="K1093" s="225">
        <v>0.23400000000000001</v>
      </c>
      <c r="L1093" s="232">
        <f t="shared" si="24"/>
        <v>1.4842</v>
      </c>
    </row>
    <row r="1094" spans="1:14" s="219" customFormat="1" x14ac:dyDescent="0.2">
      <c r="A1094" s="210"/>
      <c r="B1094" s="196"/>
      <c r="C1094" s="233"/>
      <c r="D1094" s="234"/>
      <c r="E1094" s="495" t="str">
        <f>E1083</f>
        <v>Custo Direto</v>
      </c>
      <c r="F1094" s="495"/>
      <c r="G1094" s="495"/>
      <c r="H1094" s="244">
        <f>SUM(H1089:H1092)</f>
        <v>12.338999999999999</v>
      </c>
      <c r="I1094" s="244">
        <f>SUM(I1089:I1092)</f>
        <v>714.86599999999999</v>
      </c>
      <c r="J1094" s="216"/>
      <c r="K1094" s="225">
        <v>0.23400000000000001</v>
      </c>
      <c r="L1094" s="232">
        <f t="shared" si="24"/>
        <v>1.4842</v>
      </c>
    </row>
    <row r="1095" spans="1:14" s="219" customFormat="1" x14ac:dyDescent="0.2">
      <c r="A1095" s="210"/>
      <c r="B1095" s="196"/>
      <c r="C1095" s="233"/>
      <c r="D1095" s="234"/>
      <c r="E1095" s="495" t="str">
        <f>E1084</f>
        <v>LS(%): 148,42</v>
      </c>
      <c r="F1095" s="495"/>
      <c r="G1095" s="495"/>
      <c r="H1095" s="207">
        <f>SUM(H1090:H1092)*L1095</f>
        <v>18.313543799999998</v>
      </c>
      <c r="I1095" s="213"/>
      <c r="J1095" s="216"/>
      <c r="K1095" s="225">
        <v>0.23400000000000001</v>
      </c>
      <c r="L1095" s="232">
        <f t="shared" si="24"/>
        <v>1.4842</v>
      </c>
    </row>
    <row r="1096" spans="1:14" s="219" customFormat="1" x14ac:dyDescent="0.2">
      <c r="A1096" s="210"/>
      <c r="B1096" s="196"/>
      <c r="C1096" s="233"/>
      <c r="D1096" s="234"/>
      <c r="E1096" s="495" t="str">
        <f>E1085</f>
        <v>BDI (%): 23,40</v>
      </c>
      <c r="F1096" s="495"/>
      <c r="G1096" s="495"/>
      <c r="H1096" s="496">
        <f>(H1094+I1094+H1095)*K1096</f>
        <v>174.4513392492</v>
      </c>
      <c r="I1096" s="496"/>
      <c r="J1096" s="216"/>
      <c r="K1096" s="225">
        <v>0.23400000000000001</v>
      </c>
      <c r="L1096" s="232">
        <f t="shared" si="24"/>
        <v>1.4842</v>
      </c>
    </row>
    <row r="1097" spans="1:14" s="219" customFormat="1" x14ac:dyDescent="0.2">
      <c r="A1097" s="210"/>
      <c r="B1097" s="196"/>
      <c r="C1097" s="233"/>
      <c r="D1097" s="234"/>
      <c r="E1097" s="495" t="str">
        <f>E1086</f>
        <v>Valor Total c/ Taxas</v>
      </c>
      <c r="F1097" s="495"/>
      <c r="G1097" s="495"/>
      <c r="H1097" s="207"/>
      <c r="I1097" s="244">
        <f>(H1094+I1094+H1095+H1096)</f>
        <v>919.96988304920001</v>
      </c>
      <c r="J1097" s="216"/>
      <c r="K1097" s="225">
        <v>0.23400000000000001</v>
      </c>
      <c r="L1097" s="232">
        <f t="shared" si="24"/>
        <v>1.4842</v>
      </c>
      <c r="N1097" s="245">
        <v>919.96988304920001</v>
      </c>
    </row>
    <row r="1098" spans="1:14" s="219" customFormat="1" x14ac:dyDescent="0.2">
      <c r="A1098" s="210"/>
      <c r="B1098" s="196"/>
      <c r="C1098" s="233"/>
      <c r="D1098" s="234"/>
      <c r="E1098" s="207"/>
      <c r="F1098" s="205"/>
      <c r="G1098" s="231"/>
      <c r="H1098" s="207"/>
      <c r="I1098" s="207"/>
      <c r="J1098" s="216"/>
      <c r="K1098" s="225">
        <v>0.23400000000000001</v>
      </c>
      <c r="L1098" s="232">
        <f t="shared" si="24"/>
        <v>1.4842</v>
      </c>
    </row>
    <row r="1099" spans="1:14" s="219" customFormat="1" x14ac:dyDescent="0.2">
      <c r="A1099" s="331"/>
      <c r="B1099" s="280" t="str">
        <f>'Planilha Orçamentaria'!A167</f>
        <v>21.7</v>
      </c>
      <c r="C1099" s="229" t="str">
        <f>'[1]Planilha Orçamentaria'!C154</f>
        <v>Pia 02 cubas em aço inox.c/torn.,sifoes e valv.(2.0m)</v>
      </c>
      <c r="D1099" s="230" t="str">
        <f>'[1]Planilha Orçamentaria'!D154</f>
        <v>UN</v>
      </c>
      <c r="E1099" s="207"/>
      <c r="F1099" s="205"/>
      <c r="G1099" s="231"/>
      <c r="H1099" s="207"/>
      <c r="I1099" s="207"/>
      <c r="J1099" s="216"/>
      <c r="K1099" s="225">
        <v>0.23400000000000001</v>
      </c>
      <c r="L1099" s="232">
        <f>L1098</f>
        <v>1.4842</v>
      </c>
    </row>
    <row r="1100" spans="1:14" s="219" customFormat="1" x14ac:dyDescent="0.2">
      <c r="A1100" s="210"/>
      <c r="B1100" s="196"/>
      <c r="C1100" s="233" t="str">
        <f>C1099</f>
        <v>Pia 02 cubas em aço inox.c/torn.,sifoes e valv.(2.0m)</v>
      </c>
      <c r="D1100" s="234" t="s">
        <v>548</v>
      </c>
      <c r="E1100" s="207">
        <f>358.423*N11</f>
        <v>358.423</v>
      </c>
      <c r="F1100" s="205">
        <v>5.76</v>
      </c>
      <c r="G1100" s="231">
        <v>2</v>
      </c>
      <c r="H1100" s="207"/>
      <c r="I1100" s="207">
        <f>E1100*G1100</f>
        <v>716.846</v>
      </c>
      <c r="J1100" s="216"/>
      <c r="K1100" s="225">
        <v>0.23400000000000001</v>
      </c>
      <c r="L1100" s="232">
        <f t="shared" ref="L1100:L1119" si="25">L1099</f>
        <v>1.4842</v>
      </c>
    </row>
    <row r="1101" spans="1:14" s="219" customFormat="1" x14ac:dyDescent="0.2">
      <c r="A1101" s="210"/>
      <c r="B1101" s="196"/>
      <c r="C1101" s="233" t="s">
        <v>564</v>
      </c>
      <c r="D1101" s="234" t="s">
        <v>535</v>
      </c>
      <c r="E1101" s="207">
        <f>5.21*N11</f>
        <v>5.21</v>
      </c>
      <c r="F1101" s="329"/>
      <c r="G1101" s="231">
        <v>1</v>
      </c>
      <c r="H1101" s="207">
        <f>E1101*G1101</f>
        <v>5.21</v>
      </c>
      <c r="I1101" s="276"/>
      <c r="J1101" s="216"/>
      <c r="K1101" s="225">
        <v>0.23400000000000001</v>
      </c>
      <c r="L1101" s="232">
        <f t="shared" si="25"/>
        <v>1.4842</v>
      </c>
    </row>
    <row r="1102" spans="1:14" s="219" customFormat="1" x14ac:dyDescent="0.2">
      <c r="A1102" s="210"/>
      <c r="B1102" s="196"/>
      <c r="C1102" s="233" t="s">
        <v>539</v>
      </c>
      <c r="D1102" s="234" t="s">
        <v>535</v>
      </c>
      <c r="E1102" s="207">
        <f>3.77*N11</f>
        <v>3.77</v>
      </c>
      <c r="F1102" s="329"/>
      <c r="G1102" s="231">
        <v>1</v>
      </c>
      <c r="H1102" s="207">
        <f>E1102*G1102</f>
        <v>3.77</v>
      </c>
      <c r="I1102" s="276"/>
      <c r="J1102" s="216"/>
      <c r="K1102" s="225">
        <v>0.23400000000000001</v>
      </c>
      <c r="L1102" s="232">
        <f t="shared" si="25"/>
        <v>1.4842</v>
      </c>
    </row>
    <row r="1103" spans="1:14" s="219" customFormat="1" hidden="1" x14ac:dyDescent="0.2">
      <c r="A1103" s="210"/>
      <c r="B1103" s="196"/>
      <c r="C1103" s="233"/>
      <c r="D1103" s="234"/>
      <c r="E1103" s="207"/>
      <c r="F1103" s="205"/>
      <c r="G1103" s="231"/>
      <c r="H1103" s="207"/>
      <c r="I1103" s="207"/>
      <c r="J1103" s="216"/>
      <c r="K1103" s="225">
        <v>0.23400000000000001</v>
      </c>
      <c r="L1103" s="232">
        <f t="shared" si="25"/>
        <v>1.4842</v>
      </c>
    </row>
    <row r="1104" spans="1:14" s="219" customFormat="1" x14ac:dyDescent="0.2">
      <c r="A1104" s="210"/>
      <c r="B1104" s="196"/>
      <c r="C1104" s="233"/>
      <c r="D1104" s="234"/>
      <c r="E1104" s="207"/>
      <c r="F1104" s="205"/>
      <c r="G1104" s="231"/>
      <c r="H1104" s="207"/>
      <c r="I1104" s="207"/>
      <c r="J1104" s="216"/>
      <c r="K1104" s="225">
        <v>0.23400000000000001</v>
      </c>
      <c r="L1104" s="232">
        <f t="shared" si="25"/>
        <v>1.4842</v>
      </c>
    </row>
    <row r="1105" spans="1:14" s="219" customFormat="1" x14ac:dyDescent="0.2">
      <c r="A1105" s="210"/>
      <c r="B1105" s="196"/>
      <c r="C1105" s="233"/>
      <c r="D1105" s="234"/>
      <c r="E1105" s="495" t="str">
        <f>E1094</f>
        <v>Custo Direto</v>
      </c>
      <c r="F1105" s="495"/>
      <c r="G1105" s="495"/>
      <c r="H1105" s="244">
        <f>SUM(H1100:H1103)</f>
        <v>8.98</v>
      </c>
      <c r="I1105" s="244">
        <f>SUM(I1100:I1103)</f>
        <v>716.846</v>
      </c>
      <c r="J1105" s="216"/>
      <c r="K1105" s="225">
        <v>0.23400000000000001</v>
      </c>
      <c r="L1105" s="232">
        <f t="shared" si="25"/>
        <v>1.4842</v>
      </c>
    </row>
    <row r="1106" spans="1:14" s="219" customFormat="1" x14ac:dyDescent="0.2">
      <c r="A1106" s="210"/>
      <c r="B1106" s="196"/>
      <c r="C1106" s="233"/>
      <c r="D1106" s="234"/>
      <c r="E1106" s="495" t="str">
        <f>E1095</f>
        <v>LS(%): 148,42</v>
      </c>
      <c r="F1106" s="495"/>
      <c r="G1106" s="495"/>
      <c r="H1106" s="207">
        <f>SUM(H1101:H1103)*L1106</f>
        <v>13.328116</v>
      </c>
      <c r="I1106" s="213"/>
      <c r="J1106" s="216"/>
      <c r="K1106" s="225">
        <v>0.23400000000000001</v>
      </c>
      <c r="L1106" s="232">
        <f t="shared" si="25"/>
        <v>1.4842</v>
      </c>
    </row>
    <row r="1107" spans="1:14" s="219" customFormat="1" x14ac:dyDescent="0.2">
      <c r="A1107" s="210"/>
      <c r="B1107" s="196"/>
      <c r="C1107" s="233"/>
      <c r="D1107" s="234"/>
      <c r="E1107" s="495" t="str">
        <f>E1096</f>
        <v>BDI (%): 23,40</v>
      </c>
      <c r="F1107" s="495"/>
      <c r="G1107" s="495"/>
      <c r="H1107" s="496">
        <f>(H1105+I1105+H1106)*K1107</f>
        <v>172.96206314400001</v>
      </c>
      <c r="I1107" s="496"/>
      <c r="J1107" s="216"/>
      <c r="K1107" s="225">
        <v>0.23400000000000001</v>
      </c>
      <c r="L1107" s="232">
        <f t="shared" si="25"/>
        <v>1.4842</v>
      </c>
    </row>
    <row r="1108" spans="1:14" s="219" customFormat="1" x14ac:dyDescent="0.2">
      <c r="A1108" s="210"/>
      <c r="B1108" s="196"/>
      <c r="C1108" s="233"/>
      <c r="D1108" s="234"/>
      <c r="E1108" s="495" t="str">
        <f>E1097</f>
        <v>Valor Total c/ Taxas</v>
      </c>
      <c r="F1108" s="495"/>
      <c r="G1108" s="495"/>
      <c r="H1108" s="207"/>
      <c r="I1108" s="333">
        <f>(H1105+I1105+H1106+H1107)</f>
        <v>912.11617914400006</v>
      </c>
      <c r="J1108" s="216"/>
      <c r="K1108" s="225">
        <v>0.23400000000000001</v>
      </c>
      <c r="L1108" s="232">
        <f t="shared" si="25"/>
        <v>1.4842</v>
      </c>
      <c r="N1108" s="245">
        <v>912.11617914400006</v>
      </c>
    </row>
    <row r="1109" spans="1:14" s="219" customFormat="1" x14ac:dyDescent="0.2">
      <c r="A1109" s="210"/>
      <c r="B1109" s="196"/>
      <c r="C1109" s="233"/>
      <c r="D1109" s="234"/>
      <c r="E1109" s="207"/>
      <c r="F1109" s="205"/>
      <c r="G1109" s="231"/>
      <c r="H1109" s="207"/>
      <c r="I1109" s="207"/>
      <c r="J1109" s="216"/>
      <c r="K1109" s="225">
        <v>0.23400000000000001</v>
      </c>
      <c r="L1109" s="232">
        <f t="shared" si="25"/>
        <v>1.4842</v>
      </c>
    </row>
    <row r="1110" spans="1:14" s="219" customFormat="1" x14ac:dyDescent="0.2">
      <c r="A1110" s="331"/>
      <c r="B1110" s="280" t="str">
        <f>'Planilha Orçamentaria'!A168</f>
        <v>21.8</v>
      </c>
      <c r="C1110" s="229" t="str">
        <f>'[1]Planilha Orçamentaria'!C155</f>
        <v>Porta papel higiênico - Polipropileno</v>
      </c>
      <c r="D1110" s="230" t="str">
        <f>'[1]Planilha Orçamentaria'!D155</f>
        <v>UN</v>
      </c>
      <c r="E1110" s="207"/>
      <c r="F1110" s="205"/>
      <c r="G1110" s="231"/>
      <c r="H1110" s="207"/>
      <c r="I1110" s="207"/>
      <c r="J1110" s="216"/>
      <c r="K1110" s="225">
        <v>0.23400000000000001</v>
      </c>
      <c r="L1110" s="232">
        <f t="shared" si="25"/>
        <v>1.4842</v>
      </c>
    </row>
    <row r="1111" spans="1:14" s="219" customFormat="1" x14ac:dyDescent="0.2">
      <c r="A1111" s="210"/>
      <c r="B1111" s="196"/>
      <c r="C1111" s="233" t="str">
        <f>C1110</f>
        <v>Porta papel higiênico - Polipropileno</v>
      </c>
      <c r="D1111" s="234" t="s">
        <v>548</v>
      </c>
      <c r="E1111" s="207">
        <f>13.122*N11</f>
        <v>13.122</v>
      </c>
      <c r="F1111" s="205">
        <v>1.96</v>
      </c>
      <c r="G1111" s="231">
        <v>1.3</v>
      </c>
      <c r="H1111" s="207"/>
      <c r="I1111" s="207">
        <f>E1111*G1111</f>
        <v>17.058600000000002</v>
      </c>
      <c r="J1111" s="216"/>
      <c r="K1111" s="225">
        <v>0.23400000000000001</v>
      </c>
      <c r="L1111" s="232">
        <f t="shared" si="25"/>
        <v>1.4842</v>
      </c>
    </row>
    <row r="1112" spans="1:14" s="219" customFormat="1" x14ac:dyDescent="0.2">
      <c r="A1112" s="210"/>
      <c r="B1112" s="196"/>
      <c r="C1112" s="233" t="s">
        <v>564</v>
      </c>
      <c r="D1112" s="234" t="s">
        <v>535</v>
      </c>
      <c r="E1112" s="207">
        <f>5.21*N11</f>
        <v>5.21</v>
      </c>
      <c r="F1112" s="329"/>
      <c r="G1112" s="231">
        <v>0.9</v>
      </c>
      <c r="H1112" s="207">
        <f>E1112*G1112</f>
        <v>4.6890000000000001</v>
      </c>
      <c r="I1112" s="276"/>
      <c r="J1112" s="216"/>
      <c r="K1112" s="225">
        <v>0.23400000000000001</v>
      </c>
      <c r="L1112" s="232">
        <f t="shared" si="25"/>
        <v>1.4842</v>
      </c>
    </row>
    <row r="1113" spans="1:14" s="219" customFormat="1" x14ac:dyDescent="0.2">
      <c r="A1113" s="210"/>
      <c r="B1113" s="196"/>
      <c r="C1113" s="233" t="s">
        <v>539</v>
      </c>
      <c r="D1113" s="234" t="s">
        <v>535</v>
      </c>
      <c r="E1113" s="207">
        <f>3.77*N11</f>
        <v>3.77</v>
      </c>
      <c r="F1113" s="329"/>
      <c r="G1113" s="231">
        <v>0.9</v>
      </c>
      <c r="H1113" s="207">
        <f>E1113*G1113</f>
        <v>3.3930000000000002</v>
      </c>
      <c r="I1113" s="276"/>
      <c r="J1113" s="216"/>
      <c r="K1113" s="225">
        <v>0.23400000000000001</v>
      </c>
      <c r="L1113" s="232">
        <f t="shared" si="25"/>
        <v>1.4842</v>
      </c>
    </row>
    <row r="1114" spans="1:14" s="219" customFormat="1" hidden="1" x14ac:dyDescent="0.2">
      <c r="A1114" s="210"/>
      <c r="B1114" s="196"/>
      <c r="C1114" s="233"/>
      <c r="D1114" s="234"/>
      <c r="E1114" s="207"/>
      <c r="F1114" s="205"/>
      <c r="G1114" s="231"/>
      <c r="H1114" s="207"/>
      <c r="I1114" s="207"/>
      <c r="J1114" s="216"/>
      <c r="K1114" s="225">
        <v>0.23400000000000001</v>
      </c>
      <c r="L1114" s="232">
        <f t="shared" si="25"/>
        <v>1.4842</v>
      </c>
    </row>
    <row r="1115" spans="1:14" s="219" customFormat="1" x14ac:dyDescent="0.2">
      <c r="A1115" s="210"/>
      <c r="B1115" s="196"/>
      <c r="C1115" s="233"/>
      <c r="D1115" s="234"/>
      <c r="E1115" s="207"/>
      <c r="F1115" s="205"/>
      <c r="G1115" s="231"/>
      <c r="H1115" s="207"/>
      <c r="I1115" s="207"/>
      <c r="J1115" s="216"/>
      <c r="K1115" s="225">
        <v>0.23400000000000001</v>
      </c>
      <c r="L1115" s="232">
        <f t="shared" si="25"/>
        <v>1.4842</v>
      </c>
    </row>
    <row r="1116" spans="1:14" s="219" customFormat="1" x14ac:dyDescent="0.2">
      <c r="A1116" s="210"/>
      <c r="B1116" s="196"/>
      <c r="C1116" s="233"/>
      <c r="D1116" s="234"/>
      <c r="E1116" s="495" t="str">
        <f>E1105</f>
        <v>Custo Direto</v>
      </c>
      <c r="F1116" s="495"/>
      <c r="G1116" s="495"/>
      <c r="H1116" s="244">
        <f>SUM(H1111:H1114)</f>
        <v>8.0820000000000007</v>
      </c>
      <c r="I1116" s="244">
        <f>SUM(I1111:I1114)</f>
        <v>17.058600000000002</v>
      </c>
      <c r="J1116" s="216"/>
      <c r="K1116" s="225">
        <v>0.23400000000000001</v>
      </c>
      <c r="L1116" s="232">
        <f t="shared" si="25"/>
        <v>1.4842</v>
      </c>
    </row>
    <row r="1117" spans="1:14" s="219" customFormat="1" x14ac:dyDescent="0.2">
      <c r="A1117" s="210"/>
      <c r="B1117" s="196"/>
      <c r="C1117" s="233"/>
      <c r="D1117" s="234"/>
      <c r="E1117" s="495" t="str">
        <f>E1106</f>
        <v>LS(%): 148,42</v>
      </c>
      <c r="F1117" s="495"/>
      <c r="G1117" s="495"/>
      <c r="H1117" s="207">
        <f>SUM(H1112:H1114)*L1117</f>
        <v>11.9953044</v>
      </c>
      <c r="I1117" s="213"/>
      <c r="J1117" s="216"/>
      <c r="K1117" s="225">
        <v>0.23400000000000001</v>
      </c>
      <c r="L1117" s="232">
        <f t="shared" si="25"/>
        <v>1.4842</v>
      </c>
    </row>
    <row r="1118" spans="1:14" s="219" customFormat="1" x14ac:dyDescent="0.2">
      <c r="A1118" s="210"/>
      <c r="B1118" s="196"/>
      <c r="C1118" s="233"/>
      <c r="D1118" s="234"/>
      <c r="E1118" s="495" t="str">
        <f>E1107</f>
        <v>BDI (%): 23,40</v>
      </c>
      <c r="F1118" s="495"/>
      <c r="G1118" s="495"/>
      <c r="H1118" s="496">
        <f>(H1116+I1116+H1117)*K1118</f>
        <v>8.6898016296000016</v>
      </c>
      <c r="I1118" s="496"/>
      <c r="J1118" s="216"/>
      <c r="K1118" s="225">
        <v>0.23400000000000001</v>
      </c>
      <c r="L1118" s="232">
        <f t="shared" si="25"/>
        <v>1.4842</v>
      </c>
    </row>
    <row r="1119" spans="1:14" s="219" customFormat="1" x14ac:dyDescent="0.2">
      <c r="A1119" s="210"/>
      <c r="B1119" s="196"/>
      <c r="C1119" s="233"/>
      <c r="D1119" s="234"/>
      <c r="E1119" s="495" t="str">
        <f>E1108</f>
        <v>Valor Total c/ Taxas</v>
      </c>
      <c r="F1119" s="495"/>
      <c r="G1119" s="495"/>
      <c r="H1119" s="207"/>
      <c r="I1119" s="244">
        <f>(H1116+I1116+H1117+H1118)</f>
        <v>45.825706029599999</v>
      </c>
      <c r="J1119" s="216"/>
      <c r="K1119" s="225">
        <v>0.23400000000000001</v>
      </c>
      <c r="L1119" s="232">
        <f t="shared" si="25"/>
        <v>1.4842</v>
      </c>
      <c r="N1119" s="245">
        <v>45.825706029599999</v>
      </c>
    </row>
    <row r="1120" spans="1:14" s="219" customFormat="1" x14ac:dyDescent="0.2">
      <c r="A1120" s="210"/>
      <c r="B1120" s="196"/>
      <c r="C1120" s="233"/>
      <c r="D1120" s="234"/>
      <c r="E1120" s="207"/>
      <c r="F1120" s="205"/>
      <c r="G1120" s="231"/>
      <c r="H1120" s="207"/>
      <c r="I1120" s="207"/>
      <c r="J1120" s="216"/>
      <c r="K1120" s="225">
        <v>0.23400000000000001</v>
      </c>
      <c r="L1120" s="232">
        <f>L1086</f>
        <v>1.4842</v>
      </c>
    </row>
    <row r="1121" spans="1:14" s="219" customFormat="1" x14ac:dyDescent="0.2">
      <c r="A1121" s="331"/>
      <c r="B1121" s="280" t="str">
        <f>'Planilha Orçamentaria'!A169</f>
        <v>21.9</v>
      </c>
      <c r="C1121" s="229" t="str">
        <f>'[1]Planilha Orçamentaria'!C156</f>
        <v>Porta toalha de papel - Polipropileno</v>
      </c>
      <c r="D1121" s="230" t="str">
        <f>'[1]Planilha Orçamentaria'!D156</f>
        <v>UN</v>
      </c>
      <c r="E1121" s="207"/>
      <c r="F1121" s="205"/>
      <c r="G1121" s="231"/>
      <c r="H1121" s="207"/>
      <c r="I1121" s="207"/>
      <c r="J1121" s="216"/>
      <c r="K1121" s="225">
        <v>0.23400000000000001</v>
      </c>
      <c r="L1121" s="232">
        <f>L1120</f>
        <v>1.4842</v>
      </c>
    </row>
    <row r="1122" spans="1:14" s="219" customFormat="1" x14ac:dyDescent="0.2">
      <c r="A1122" s="210"/>
      <c r="B1122" s="196"/>
      <c r="C1122" s="233" t="str">
        <f>C1121</f>
        <v>Porta toalha de papel - Polipropileno</v>
      </c>
      <c r="D1122" s="234" t="s">
        <v>548</v>
      </c>
      <c r="E1122" s="207">
        <f>58.022*N11</f>
        <v>58.021999999999998</v>
      </c>
      <c r="F1122" s="205">
        <v>3.66</v>
      </c>
      <c r="G1122" s="231">
        <v>1.2</v>
      </c>
      <c r="H1122" s="207"/>
      <c r="I1122" s="207">
        <f>E1122*G1122</f>
        <v>69.62639999999999</v>
      </c>
      <c r="J1122" s="216"/>
      <c r="K1122" s="225">
        <v>0.23400000000000001</v>
      </c>
      <c r="L1122" s="232">
        <f t="shared" ref="L1122:L1160" si="26">L1121</f>
        <v>1.4842</v>
      </c>
    </row>
    <row r="1123" spans="1:14" s="219" customFormat="1" x14ac:dyDescent="0.2">
      <c r="A1123" s="210"/>
      <c r="B1123" s="196"/>
      <c r="C1123" s="233" t="s">
        <v>564</v>
      </c>
      <c r="D1123" s="234" t="s">
        <v>535</v>
      </c>
      <c r="E1123" s="207">
        <f>5.21*N11</f>
        <v>5.21</v>
      </c>
      <c r="F1123" s="329"/>
      <c r="G1123" s="231">
        <v>1</v>
      </c>
      <c r="H1123" s="207">
        <f>E1123*G1123</f>
        <v>5.21</v>
      </c>
      <c r="I1123" s="276"/>
      <c r="J1123" s="216"/>
      <c r="K1123" s="225">
        <v>0.23400000000000001</v>
      </c>
      <c r="L1123" s="232">
        <f t="shared" si="26"/>
        <v>1.4842</v>
      </c>
    </row>
    <row r="1124" spans="1:14" s="219" customFormat="1" x14ac:dyDescent="0.2">
      <c r="A1124" s="210"/>
      <c r="B1124" s="196"/>
      <c r="C1124" s="233" t="s">
        <v>539</v>
      </c>
      <c r="D1124" s="234" t="s">
        <v>535</v>
      </c>
      <c r="E1124" s="207">
        <f>3.77*N11</f>
        <v>3.77</v>
      </c>
      <c r="F1124" s="329"/>
      <c r="G1124" s="231">
        <v>1</v>
      </c>
      <c r="H1124" s="207">
        <f>E1124*G1124</f>
        <v>3.77</v>
      </c>
      <c r="I1124" s="276"/>
      <c r="J1124" s="216"/>
      <c r="K1124" s="225">
        <v>0.23400000000000001</v>
      </c>
      <c r="L1124" s="232">
        <f t="shared" si="26"/>
        <v>1.4842</v>
      </c>
    </row>
    <row r="1125" spans="1:14" s="219" customFormat="1" hidden="1" x14ac:dyDescent="0.2">
      <c r="A1125" s="210"/>
      <c r="B1125" s="196"/>
      <c r="C1125" s="233"/>
      <c r="D1125" s="234"/>
      <c r="E1125" s="207"/>
      <c r="F1125" s="205"/>
      <c r="G1125" s="231"/>
      <c r="H1125" s="207"/>
      <c r="I1125" s="207"/>
      <c r="J1125" s="216"/>
      <c r="K1125" s="225">
        <v>0.23400000000000001</v>
      </c>
      <c r="L1125" s="232">
        <f t="shared" si="26"/>
        <v>1.4842</v>
      </c>
    </row>
    <row r="1126" spans="1:14" s="219" customFormat="1" x14ac:dyDescent="0.2">
      <c r="A1126" s="210"/>
      <c r="B1126" s="196"/>
      <c r="C1126" s="233"/>
      <c r="D1126" s="234"/>
      <c r="E1126" s="207"/>
      <c r="F1126" s="205"/>
      <c r="G1126" s="231"/>
      <c r="H1126" s="207"/>
      <c r="I1126" s="207"/>
      <c r="J1126" s="216"/>
      <c r="K1126" s="225">
        <v>0.23400000000000001</v>
      </c>
      <c r="L1126" s="232">
        <f t="shared" si="26"/>
        <v>1.4842</v>
      </c>
    </row>
    <row r="1127" spans="1:14" s="219" customFormat="1" x14ac:dyDescent="0.2">
      <c r="A1127" s="210"/>
      <c r="B1127" s="196"/>
      <c r="C1127" s="233"/>
      <c r="D1127" s="234"/>
      <c r="E1127" s="495" t="str">
        <f>E1083</f>
        <v>Custo Direto</v>
      </c>
      <c r="F1127" s="495"/>
      <c r="G1127" s="495"/>
      <c r="H1127" s="244">
        <f>SUM(H1122:H1125)</f>
        <v>8.98</v>
      </c>
      <c r="I1127" s="244">
        <f>SUM(I1122:I1125)</f>
        <v>69.62639999999999</v>
      </c>
      <c r="J1127" s="216"/>
      <c r="K1127" s="225">
        <v>0.23400000000000001</v>
      </c>
      <c r="L1127" s="232">
        <f t="shared" si="26"/>
        <v>1.4842</v>
      </c>
    </row>
    <row r="1128" spans="1:14" s="219" customFormat="1" x14ac:dyDescent="0.2">
      <c r="A1128" s="210"/>
      <c r="B1128" s="196"/>
      <c r="C1128" s="233"/>
      <c r="D1128" s="234"/>
      <c r="E1128" s="495" t="str">
        <f>E1084</f>
        <v>LS(%): 148,42</v>
      </c>
      <c r="F1128" s="495"/>
      <c r="G1128" s="495"/>
      <c r="H1128" s="207">
        <f>SUM(H1123:H1125)*L1128</f>
        <v>13.328116</v>
      </c>
      <c r="I1128" s="213"/>
      <c r="J1128" s="216"/>
      <c r="K1128" s="225">
        <v>0.23400000000000001</v>
      </c>
      <c r="L1128" s="232">
        <f t="shared" si="26"/>
        <v>1.4842</v>
      </c>
    </row>
    <row r="1129" spans="1:14" s="219" customFormat="1" x14ac:dyDescent="0.2">
      <c r="A1129" s="210"/>
      <c r="B1129" s="196"/>
      <c r="C1129" s="233"/>
      <c r="D1129" s="234"/>
      <c r="E1129" s="495" t="str">
        <f>E1085</f>
        <v>BDI (%): 23,40</v>
      </c>
      <c r="F1129" s="495"/>
      <c r="G1129" s="495"/>
      <c r="H1129" s="496">
        <f>(H1127+I1127+H1128)*K1129</f>
        <v>21.512676744</v>
      </c>
      <c r="I1129" s="496"/>
      <c r="J1129" s="216"/>
      <c r="K1129" s="225">
        <v>0.23400000000000001</v>
      </c>
      <c r="L1129" s="232">
        <f t="shared" si="26"/>
        <v>1.4842</v>
      </c>
    </row>
    <row r="1130" spans="1:14" s="219" customFormat="1" x14ac:dyDescent="0.2">
      <c r="A1130" s="210"/>
      <c r="B1130" s="196"/>
      <c r="C1130" s="233"/>
      <c r="D1130" s="234"/>
      <c r="E1130" s="495" t="str">
        <f>E1086</f>
        <v>Valor Total c/ Taxas</v>
      </c>
      <c r="F1130" s="495"/>
      <c r="G1130" s="495"/>
      <c r="H1130" s="207"/>
      <c r="I1130" s="244">
        <f>(H1127+I1127+H1128+H1129)</f>
        <v>113.44719274399999</v>
      </c>
      <c r="J1130" s="216"/>
      <c r="K1130" s="225">
        <v>0.23400000000000001</v>
      </c>
      <c r="L1130" s="232">
        <f t="shared" si="26"/>
        <v>1.4842</v>
      </c>
      <c r="N1130" s="245">
        <v>113.44719274399999</v>
      </c>
    </row>
    <row r="1131" spans="1:14" s="219" customFormat="1" x14ac:dyDescent="0.2">
      <c r="A1131" s="210"/>
      <c r="B1131" s="196"/>
      <c r="C1131" s="233"/>
      <c r="D1131" s="234"/>
      <c r="E1131" s="207"/>
      <c r="F1131" s="205"/>
      <c r="G1131" s="231"/>
      <c r="H1131" s="207"/>
      <c r="I1131" s="207"/>
      <c r="J1131" s="216"/>
      <c r="K1131" s="225">
        <v>0.23400000000000001</v>
      </c>
      <c r="L1131" s="232">
        <f t="shared" si="26"/>
        <v>1.4842</v>
      </c>
    </row>
    <row r="1132" spans="1:14" s="219" customFormat="1" x14ac:dyDescent="0.2">
      <c r="A1132" s="331"/>
      <c r="B1132" s="280" t="str">
        <f>'Planilha Orçamentaria'!A170</f>
        <v>21.10</v>
      </c>
      <c r="C1132" s="229" t="str">
        <f>'[1]Planilha Orçamentaria'!C157</f>
        <v>Saboneteira c/ reservatório - Polipropileno</v>
      </c>
      <c r="D1132" s="230" t="str">
        <f>'[1]Planilha Orçamentaria'!D157</f>
        <v>UN</v>
      </c>
      <c r="E1132" s="207"/>
      <c r="F1132" s="205"/>
      <c r="G1132" s="231"/>
      <c r="H1132" s="207"/>
      <c r="I1132" s="207"/>
      <c r="J1132" s="216"/>
      <c r="K1132" s="225">
        <v>0.23400000000000001</v>
      </c>
      <c r="L1132" s="232">
        <f t="shared" si="26"/>
        <v>1.4842</v>
      </c>
    </row>
    <row r="1133" spans="1:14" s="219" customFormat="1" x14ac:dyDescent="0.2">
      <c r="A1133" s="210"/>
      <c r="B1133" s="196"/>
      <c r="C1133" s="233" t="str">
        <f>C1132</f>
        <v>Saboneteira c/ reservatório - Polipropileno</v>
      </c>
      <c r="D1133" s="234" t="s">
        <v>548</v>
      </c>
      <c r="E1133" s="207">
        <f>7.44*N11</f>
        <v>7.44</v>
      </c>
      <c r="F1133" s="205">
        <v>9.5</v>
      </c>
      <c r="G1133" s="231">
        <v>1.5</v>
      </c>
      <c r="H1133" s="207"/>
      <c r="I1133" s="207">
        <f>E1133*G1133</f>
        <v>11.16</v>
      </c>
      <c r="J1133" s="216"/>
      <c r="K1133" s="225">
        <v>0.23400000000000001</v>
      </c>
      <c r="L1133" s="232">
        <f t="shared" si="26"/>
        <v>1.4842</v>
      </c>
    </row>
    <row r="1134" spans="1:14" s="219" customFormat="1" x14ac:dyDescent="0.2">
      <c r="A1134" s="210"/>
      <c r="B1134" s="196"/>
      <c r="C1134" s="233" t="s">
        <v>564</v>
      </c>
      <c r="D1134" s="234" t="s">
        <v>535</v>
      </c>
      <c r="E1134" s="207">
        <f>5.21*N11</f>
        <v>5.21</v>
      </c>
      <c r="F1134" s="329"/>
      <c r="G1134" s="231">
        <v>1</v>
      </c>
      <c r="H1134" s="207">
        <f>E1134*G1134</f>
        <v>5.21</v>
      </c>
      <c r="I1134" s="276"/>
      <c r="J1134" s="216"/>
      <c r="K1134" s="225">
        <v>0.23400000000000001</v>
      </c>
      <c r="L1134" s="232">
        <f t="shared" si="26"/>
        <v>1.4842</v>
      </c>
    </row>
    <row r="1135" spans="1:14" s="219" customFormat="1" x14ac:dyDescent="0.2">
      <c r="A1135" s="210"/>
      <c r="B1135" s="196"/>
      <c r="C1135" s="233" t="s">
        <v>539</v>
      </c>
      <c r="D1135" s="234" t="s">
        <v>535</v>
      </c>
      <c r="E1135" s="207">
        <f>3.77*N11</f>
        <v>3.77</v>
      </c>
      <c r="F1135" s="329"/>
      <c r="G1135" s="231">
        <v>1</v>
      </c>
      <c r="H1135" s="207">
        <f>E1135*G1135</f>
        <v>3.77</v>
      </c>
      <c r="I1135" s="276"/>
      <c r="J1135" s="216"/>
      <c r="K1135" s="225">
        <v>0.23400000000000001</v>
      </c>
      <c r="L1135" s="232">
        <f t="shared" si="26"/>
        <v>1.4842</v>
      </c>
    </row>
    <row r="1136" spans="1:14" s="219" customFormat="1" x14ac:dyDescent="0.2">
      <c r="A1136" s="210"/>
      <c r="B1136" s="196"/>
      <c r="C1136" s="233"/>
      <c r="D1136" s="234"/>
      <c r="E1136" s="207"/>
      <c r="F1136" s="205"/>
      <c r="G1136" s="231"/>
      <c r="H1136" s="207"/>
      <c r="I1136" s="207"/>
      <c r="J1136" s="216"/>
      <c r="K1136" s="225">
        <v>0.23400000000000001</v>
      </c>
      <c r="L1136" s="232">
        <f t="shared" si="26"/>
        <v>1.4842</v>
      </c>
    </row>
    <row r="1137" spans="1:14" s="219" customFormat="1" x14ac:dyDescent="0.2">
      <c r="A1137" s="210"/>
      <c r="B1137" s="196"/>
      <c r="C1137" s="233"/>
      <c r="D1137" s="234"/>
      <c r="E1137" s="495" t="str">
        <f>E1127</f>
        <v>Custo Direto</v>
      </c>
      <c r="F1137" s="495"/>
      <c r="G1137" s="495"/>
      <c r="H1137" s="244">
        <f>SUM(H1133:H1136)</f>
        <v>8.98</v>
      </c>
      <c r="I1137" s="244">
        <f>SUM(I1133:I1136)</f>
        <v>11.16</v>
      </c>
      <c r="J1137" s="216"/>
      <c r="K1137" s="225">
        <v>0.23400000000000001</v>
      </c>
      <c r="L1137" s="232">
        <f t="shared" si="26"/>
        <v>1.4842</v>
      </c>
    </row>
    <row r="1138" spans="1:14" s="219" customFormat="1" x14ac:dyDescent="0.2">
      <c r="A1138" s="210"/>
      <c r="B1138" s="196"/>
      <c r="C1138" s="233"/>
      <c r="D1138" s="234"/>
      <c r="E1138" s="495" t="str">
        <f>E1128</f>
        <v>LS(%): 148,42</v>
      </c>
      <c r="F1138" s="495"/>
      <c r="G1138" s="495"/>
      <c r="H1138" s="207">
        <f>SUM(H1134:H1136)*L1138</f>
        <v>13.328116</v>
      </c>
      <c r="I1138" s="213"/>
      <c r="J1138" s="216"/>
      <c r="K1138" s="225">
        <v>0.23400000000000001</v>
      </c>
      <c r="L1138" s="232">
        <f t="shared" si="26"/>
        <v>1.4842</v>
      </c>
    </row>
    <row r="1139" spans="1:14" s="219" customFormat="1" x14ac:dyDescent="0.2">
      <c r="A1139" s="210"/>
      <c r="B1139" s="196"/>
      <c r="C1139" s="233"/>
      <c r="D1139" s="234"/>
      <c r="E1139" s="495" t="str">
        <f>E1129</f>
        <v>BDI (%): 23,40</v>
      </c>
      <c r="F1139" s="495"/>
      <c r="G1139" s="495"/>
      <c r="H1139" s="496">
        <f>(H1137+I1137+H1138)*K1139</f>
        <v>7.8315391440000006</v>
      </c>
      <c r="I1139" s="496"/>
      <c r="J1139" s="216"/>
      <c r="K1139" s="225">
        <v>0.23400000000000001</v>
      </c>
      <c r="L1139" s="232">
        <f t="shared" si="26"/>
        <v>1.4842</v>
      </c>
    </row>
    <row r="1140" spans="1:14" s="219" customFormat="1" x14ac:dyDescent="0.2">
      <c r="A1140" s="210"/>
      <c r="B1140" s="196"/>
      <c r="C1140" s="233"/>
      <c r="D1140" s="234"/>
      <c r="E1140" s="495" t="str">
        <f>E1130</f>
        <v>Valor Total c/ Taxas</v>
      </c>
      <c r="F1140" s="495"/>
      <c r="G1140" s="495"/>
      <c r="H1140" s="207"/>
      <c r="I1140" s="244">
        <f>(H1137+I1137+H1138+H1139)</f>
        <v>41.299655143999999</v>
      </c>
      <c r="J1140" s="216"/>
      <c r="K1140" s="225">
        <v>0.23400000000000001</v>
      </c>
      <c r="L1140" s="232">
        <f t="shared" si="26"/>
        <v>1.4842</v>
      </c>
      <c r="N1140" s="245">
        <v>41.299655143999999</v>
      </c>
    </row>
    <row r="1141" spans="1:14" s="219" customFormat="1" x14ac:dyDescent="0.2">
      <c r="A1141" s="210"/>
      <c r="B1141" s="196"/>
      <c r="C1141" s="233"/>
      <c r="D1141" s="234"/>
      <c r="E1141" s="207"/>
      <c r="F1141" s="205"/>
      <c r="G1141" s="231"/>
      <c r="H1141" s="207"/>
      <c r="I1141" s="207"/>
      <c r="J1141" s="216"/>
      <c r="K1141" s="225">
        <v>0.23400000000000001</v>
      </c>
      <c r="L1141" s="232">
        <f t="shared" si="26"/>
        <v>1.4842</v>
      </c>
    </row>
    <row r="1142" spans="1:14" s="219" customFormat="1" x14ac:dyDescent="0.2">
      <c r="A1142" s="331"/>
      <c r="B1142" s="280" t="str">
        <f>'Planilha Orçamentaria'!A173</f>
        <v>22.1</v>
      </c>
      <c r="C1142" s="229" t="str">
        <f>'[1]Planilha Orçamentaria'!C160</f>
        <v>Escada de marinheiro c/ proteçao</v>
      </c>
      <c r="D1142" s="230" t="str">
        <f>'[1]Planilha Orçamentaria'!D160</f>
        <v>M</v>
      </c>
      <c r="E1142" s="207"/>
      <c r="F1142" s="205"/>
      <c r="G1142" s="231"/>
      <c r="H1142" s="207"/>
      <c r="I1142" s="207"/>
      <c r="J1142" s="216"/>
      <c r="K1142" s="225">
        <v>0.23400000000000001</v>
      </c>
      <c r="L1142" s="232">
        <f t="shared" si="26"/>
        <v>1.4842</v>
      </c>
    </row>
    <row r="1143" spans="1:14" s="219" customFormat="1" x14ac:dyDescent="0.2">
      <c r="A1143" s="210"/>
      <c r="B1143" s="196"/>
      <c r="C1143" s="233" t="str">
        <f>C1142</f>
        <v>Escada de marinheiro c/ proteçao</v>
      </c>
      <c r="D1143" s="234" t="str">
        <f>D1142</f>
        <v>M</v>
      </c>
      <c r="E1143" s="207">
        <f>140.696*N11</f>
        <v>140.696</v>
      </c>
      <c r="F1143" s="205">
        <v>10.56</v>
      </c>
      <c r="G1143" s="231">
        <v>2</v>
      </c>
      <c r="H1143" s="207"/>
      <c r="I1143" s="207">
        <f>E1143*G1143</f>
        <v>281.392</v>
      </c>
      <c r="J1143" s="216"/>
      <c r="K1143" s="225">
        <v>0.23400000000000001</v>
      </c>
      <c r="L1143" s="232">
        <f t="shared" si="26"/>
        <v>1.4842</v>
      </c>
    </row>
    <row r="1144" spans="1:14" s="219" customFormat="1" x14ac:dyDescent="0.2">
      <c r="A1144" s="210"/>
      <c r="B1144" s="196"/>
      <c r="C1144" s="233" t="s">
        <v>536</v>
      </c>
      <c r="D1144" s="234" t="s">
        <v>535</v>
      </c>
      <c r="E1144" s="207">
        <f>5.21*N11</f>
        <v>5.21</v>
      </c>
      <c r="F1144" s="329"/>
      <c r="G1144" s="231">
        <v>1</v>
      </c>
      <c r="H1144" s="207">
        <f>E1144*G1144</f>
        <v>5.21</v>
      </c>
      <c r="I1144" s="276"/>
      <c r="J1144" s="216"/>
      <c r="K1144" s="225">
        <v>0.23400000000000001</v>
      </c>
      <c r="L1144" s="232">
        <f t="shared" si="26"/>
        <v>1.4842</v>
      </c>
    </row>
    <row r="1145" spans="1:14" s="219" customFormat="1" x14ac:dyDescent="0.2">
      <c r="A1145" s="210"/>
      <c r="B1145" s="196"/>
      <c r="C1145" s="233" t="s">
        <v>539</v>
      </c>
      <c r="D1145" s="234" t="s">
        <v>535</v>
      </c>
      <c r="E1145" s="207">
        <f>3.77*N11</f>
        <v>3.77</v>
      </c>
      <c r="F1145" s="329"/>
      <c r="G1145" s="231">
        <v>1</v>
      </c>
      <c r="H1145" s="207">
        <f>E1145*G1145</f>
        <v>3.77</v>
      </c>
      <c r="I1145" s="276"/>
      <c r="J1145" s="216"/>
      <c r="K1145" s="225">
        <v>0.23400000000000001</v>
      </c>
      <c r="L1145" s="232">
        <f t="shared" si="26"/>
        <v>1.4842</v>
      </c>
    </row>
    <row r="1146" spans="1:14" s="219" customFormat="1" x14ac:dyDescent="0.2">
      <c r="A1146" s="210"/>
      <c r="B1146" s="196"/>
      <c r="C1146" s="233"/>
      <c r="D1146" s="234"/>
      <c r="E1146" s="207"/>
      <c r="F1146" s="205"/>
      <c r="G1146" s="231"/>
      <c r="H1146" s="207"/>
      <c r="I1146" s="207"/>
      <c r="J1146" s="216"/>
      <c r="K1146" s="225">
        <v>0.23400000000000001</v>
      </c>
      <c r="L1146" s="232">
        <f t="shared" si="26"/>
        <v>1.4842</v>
      </c>
    </row>
    <row r="1147" spans="1:14" s="219" customFormat="1" x14ac:dyDescent="0.2">
      <c r="A1147" s="210"/>
      <c r="B1147" s="196"/>
      <c r="C1147" s="233"/>
      <c r="D1147" s="234"/>
      <c r="E1147" s="495" t="str">
        <f>E1137</f>
        <v>Custo Direto</v>
      </c>
      <c r="F1147" s="495"/>
      <c r="G1147" s="495"/>
      <c r="H1147" s="244">
        <f>SUM(H1143:H1146)</f>
        <v>8.98</v>
      </c>
      <c r="I1147" s="244">
        <f>SUM(I1143:I1146)</f>
        <v>281.392</v>
      </c>
      <c r="J1147" s="216"/>
      <c r="K1147" s="225">
        <v>0.23400000000000001</v>
      </c>
      <c r="L1147" s="232">
        <f t="shared" si="26"/>
        <v>1.4842</v>
      </c>
    </row>
    <row r="1148" spans="1:14" s="219" customFormat="1" x14ac:dyDescent="0.2">
      <c r="A1148" s="210"/>
      <c r="B1148" s="196"/>
      <c r="C1148" s="233"/>
      <c r="D1148" s="234"/>
      <c r="E1148" s="495" t="str">
        <f>E1138</f>
        <v>LS(%): 148,42</v>
      </c>
      <c r="F1148" s="495"/>
      <c r="G1148" s="495"/>
      <c r="H1148" s="207">
        <f>SUM(H1144:H1146)*L1148</f>
        <v>13.328116</v>
      </c>
      <c r="I1148" s="213"/>
      <c r="J1148" s="216"/>
      <c r="K1148" s="225">
        <v>0.23400000000000001</v>
      </c>
      <c r="L1148" s="232">
        <f t="shared" si="26"/>
        <v>1.4842</v>
      </c>
    </row>
    <row r="1149" spans="1:14" s="219" customFormat="1" x14ac:dyDescent="0.2">
      <c r="A1149" s="210"/>
      <c r="B1149" s="196"/>
      <c r="C1149" s="233"/>
      <c r="D1149" s="234"/>
      <c r="E1149" s="495" t="str">
        <f>E1139</f>
        <v>BDI (%): 23,40</v>
      </c>
      <c r="F1149" s="495"/>
      <c r="G1149" s="495"/>
      <c r="H1149" s="496">
        <f>(H1147+I1147+H1148)*K1149</f>
        <v>71.065827144000011</v>
      </c>
      <c r="I1149" s="496"/>
      <c r="J1149" s="216"/>
      <c r="K1149" s="225">
        <v>0.23400000000000001</v>
      </c>
      <c r="L1149" s="232">
        <f t="shared" si="26"/>
        <v>1.4842</v>
      </c>
    </row>
    <row r="1150" spans="1:14" s="219" customFormat="1" x14ac:dyDescent="0.2">
      <c r="A1150" s="210"/>
      <c r="B1150" s="196"/>
      <c r="C1150" s="233"/>
      <c r="D1150" s="234"/>
      <c r="E1150" s="495" t="str">
        <f>E1140</f>
        <v>Valor Total c/ Taxas</v>
      </c>
      <c r="F1150" s="495"/>
      <c r="G1150" s="495"/>
      <c r="H1150" s="207"/>
      <c r="I1150" s="244">
        <f>(H1147+I1147+H1148+H1149)</f>
        <v>374.76594314400006</v>
      </c>
      <c r="J1150" s="216"/>
      <c r="K1150" s="225">
        <v>0.23400000000000001</v>
      </c>
      <c r="L1150" s="232">
        <f t="shared" si="26"/>
        <v>1.4842</v>
      </c>
      <c r="N1150" s="245">
        <v>374.76594314400006</v>
      </c>
    </row>
    <row r="1151" spans="1:14" s="219" customFormat="1" x14ac:dyDescent="0.2">
      <c r="A1151" s="210"/>
      <c r="B1151" s="220"/>
      <c r="C1151" s="233"/>
      <c r="D1151" s="234"/>
      <c r="E1151" s="243"/>
      <c r="F1151" s="243"/>
      <c r="G1151" s="243"/>
      <c r="H1151" s="207"/>
      <c r="I1151" s="244"/>
      <c r="J1151" s="216"/>
      <c r="K1151" s="225">
        <v>0.23400000000000001</v>
      </c>
      <c r="L1151" s="232">
        <f t="shared" si="26"/>
        <v>1.4842</v>
      </c>
      <c r="N1151" s="245"/>
    </row>
    <row r="1152" spans="1:14" s="219" customFormat="1" x14ac:dyDescent="0.2">
      <c r="A1152" s="331"/>
      <c r="B1152" s="280" t="str">
        <f>'Planilha Orçamentaria'!A174</f>
        <v>22.2</v>
      </c>
      <c r="C1152" s="229" t="str">
        <f>'Planilha Orçamentaria'!C174</f>
        <v>Guarda-corpo em tubo de aço galvanizado 1 1/2"</v>
      </c>
      <c r="D1152" s="230" t="str">
        <f>'Planilha Orçamentaria'!D174</f>
        <v>M2</v>
      </c>
      <c r="E1152" s="207"/>
      <c r="F1152" s="205"/>
      <c r="G1152" s="231"/>
      <c r="H1152" s="207"/>
      <c r="I1152" s="207"/>
      <c r="J1152" s="216"/>
      <c r="K1152" s="225">
        <v>0.23400000000000001</v>
      </c>
      <c r="L1152" s="232">
        <f t="shared" si="26"/>
        <v>1.4842</v>
      </c>
    </row>
    <row r="1153" spans="1:14" s="219" customFormat="1" x14ac:dyDescent="0.2">
      <c r="A1153" s="210"/>
      <c r="B1153" s="220"/>
      <c r="C1153" s="233" t="str">
        <f>C1152</f>
        <v>Guarda-corpo em tubo de aço galvanizado 1 1/2"</v>
      </c>
      <c r="D1153" s="234" t="str">
        <f>D1152</f>
        <v>M2</v>
      </c>
      <c r="E1153" s="207">
        <f>92.452*N11</f>
        <v>92.451999999999998</v>
      </c>
      <c r="F1153" s="205">
        <v>10.56</v>
      </c>
      <c r="G1153" s="231">
        <v>2</v>
      </c>
      <c r="H1153" s="207"/>
      <c r="I1153" s="207">
        <f>E1153*G1153</f>
        <v>184.904</v>
      </c>
      <c r="J1153" s="216"/>
      <c r="K1153" s="225">
        <v>0.23400000000000001</v>
      </c>
      <c r="L1153" s="232">
        <f t="shared" si="26"/>
        <v>1.4842</v>
      </c>
    </row>
    <row r="1154" spans="1:14" s="219" customFormat="1" x14ac:dyDescent="0.2">
      <c r="A1154" s="210"/>
      <c r="B1154" s="220"/>
      <c r="C1154" s="233" t="s">
        <v>536</v>
      </c>
      <c r="D1154" s="234" t="s">
        <v>535</v>
      </c>
      <c r="E1154" s="207">
        <f>5.21*N11</f>
        <v>5.21</v>
      </c>
      <c r="F1154" s="329"/>
      <c r="G1154" s="231">
        <v>1</v>
      </c>
      <c r="H1154" s="207">
        <f>E1154*G1154</f>
        <v>5.21</v>
      </c>
      <c r="I1154" s="276"/>
      <c r="J1154" s="216"/>
      <c r="K1154" s="225">
        <v>0.23400000000000001</v>
      </c>
      <c r="L1154" s="232">
        <f t="shared" si="26"/>
        <v>1.4842</v>
      </c>
    </row>
    <row r="1155" spans="1:14" s="219" customFormat="1" x14ac:dyDescent="0.2">
      <c r="A1155" s="210"/>
      <c r="B1155" s="220"/>
      <c r="C1155" s="233" t="s">
        <v>539</v>
      </c>
      <c r="D1155" s="234" t="s">
        <v>535</v>
      </c>
      <c r="E1155" s="207">
        <f>3.77*N11</f>
        <v>3.77</v>
      </c>
      <c r="F1155" s="329"/>
      <c r="G1155" s="231">
        <v>1</v>
      </c>
      <c r="H1155" s="207">
        <f>E1155*G1155</f>
        <v>3.77</v>
      </c>
      <c r="I1155" s="276"/>
      <c r="J1155" s="216"/>
      <c r="K1155" s="225">
        <v>0.23400000000000001</v>
      </c>
      <c r="L1155" s="232">
        <f t="shared" si="26"/>
        <v>1.4842</v>
      </c>
    </row>
    <row r="1156" spans="1:14" s="219" customFormat="1" x14ac:dyDescent="0.2">
      <c r="A1156" s="210"/>
      <c r="B1156" s="220"/>
      <c r="C1156" s="233"/>
      <c r="D1156" s="234"/>
      <c r="E1156" s="207"/>
      <c r="F1156" s="205"/>
      <c r="G1156" s="231"/>
      <c r="H1156" s="207"/>
      <c r="I1156" s="207"/>
      <c r="J1156" s="216"/>
      <c r="K1156" s="225">
        <v>0.23400000000000001</v>
      </c>
      <c r="L1156" s="232">
        <f t="shared" si="26"/>
        <v>1.4842</v>
      </c>
    </row>
    <row r="1157" spans="1:14" s="219" customFormat="1" x14ac:dyDescent="0.2">
      <c r="A1157" s="210"/>
      <c r="B1157" s="220"/>
      <c r="C1157" s="233"/>
      <c r="D1157" s="234"/>
      <c r="E1157" s="495" t="str">
        <f>E1147</f>
        <v>Custo Direto</v>
      </c>
      <c r="F1157" s="495"/>
      <c r="G1157" s="495"/>
      <c r="H1157" s="244">
        <f>SUM(H1153:H1156)</f>
        <v>8.98</v>
      </c>
      <c r="I1157" s="244">
        <f>SUM(I1153:I1156)</f>
        <v>184.904</v>
      </c>
      <c r="J1157" s="216"/>
      <c r="K1157" s="225">
        <v>0.23400000000000001</v>
      </c>
      <c r="L1157" s="232">
        <f t="shared" si="26"/>
        <v>1.4842</v>
      </c>
    </row>
    <row r="1158" spans="1:14" s="219" customFormat="1" x14ac:dyDescent="0.2">
      <c r="A1158" s="210"/>
      <c r="B1158" s="220"/>
      <c r="C1158" s="233"/>
      <c r="D1158" s="234"/>
      <c r="E1158" s="495" t="str">
        <f>E1148</f>
        <v>LS(%): 148,42</v>
      </c>
      <c r="F1158" s="495"/>
      <c r="G1158" s="495"/>
      <c r="H1158" s="207">
        <f>SUM(H1154:H1156)*L1158</f>
        <v>13.328116</v>
      </c>
      <c r="I1158" s="213"/>
      <c r="J1158" s="216"/>
      <c r="K1158" s="225">
        <v>0.23400000000000001</v>
      </c>
      <c r="L1158" s="232">
        <f t="shared" si="26"/>
        <v>1.4842</v>
      </c>
    </row>
    <row r="1159" spans="1:14" s="219" customFormat="1" x14ac:dyDescent="0.2">
      <c r="A1159" s="210"/>
      <c r="B1159" s="220"/>
      <c r="C1159" s="233"/>
      <c r="D1159" s="234"/>
      <c r="E1159" s="495" t="str">
        <f>E1149</f>
        <v>BDI (%): 23,40</v>
      </c>
      <c r="F1159" s="495"/>
      <c r="G1159" s="495"/>
      <c r="H1159" s="496">
        <f>(H1157+I1157+H1158)*K1159</f>
        <v>48.487635143999995</v>
      </c>
      <c r="I1159" s="496"/>
      <c r="J1159" s="216"/>
      <c r="K1159" s="225">
        <v>0.23400000000000001</v>
      </c>
      <c r="L1159" s="232">
        <f t="shared" si="26"/>
        <v>1.4842</v>
      </c>
    </row>
    <row r="1160" spans="1:14" s="219" customFormat="1" x14ac:dyDescent="0.2">
      <c r="A1160" s="210"/>
      <c r="B1160" s="220"/>
      <c r="C1160" s="233"/>
      <c r="D1160" s="234"/>
      <c r="E1160" s="495" t="str">
        <f>E1150</f>
        <v>Valor Total c/ Taxas</v>
      </c>
      <c r="F1160" s="495"/>
      <c r="G1160" s="495"/>
      <c r="H1160" s="207"/>
      <c r="I1160" s="244">
        <f>(H1157+I1157+H1158+H1159)</f>
        <v>255.69975114399998</v>
      </c>
      <c r="J1160" s="216"/>
      <c r="K1160" s="225">
        <v>0.23400000000000001</v>
      </c>
      <c r="L1160" s="232">
        <f t="shared" si="26"/>
        <v>1.4842</v>
      </c>
      <c r="N1160" s="245">
        <v>255.69714000000002</v>
      </c>
    </row>
    <row r="1161" spans="1:14" s="219" customFormat="1" x14ac:dyDescent="0.2">
      <c r="A1161" s="210"/>
      <c r="B1161" s="196"/>
      <c r="C1161" s="233"/>
      <c r="D1161" s="234"/>
      <c r="E1161" s="207"/>
      <c r="F1161" s="205"/>
      <c r="G1161" s="231"/>
      <c r="H1161" s="207"/>
      <c r="I1161" s="207"/>
      <c r="J1161" s="216"/>
      <c r="K1161" s="225">
        <v>0.23400000000000001</v>
      </c>
      <c r="L1161" s="232">
        <f>L1140</f>
        <v>1.4842</v>
      </c>
    </row>
    <row r="1162" spans="1:14" s="219" customFormat="1" ht="25.5" x14ac:dyDescent="0.2">
      <c r="A1162" s="334"/>
      <c r="B1162" s="280" t="str">
        <f>'Planilha Orçamentaria'!A177</f>
        <v>23.1</v>
      </c>
      <c r="C1162" s="229" t="str">
        <f>'[1]Planilha Orçamentaria'!C163</f>
        <v xml:space="preserve">Quadro magnético branco c/ apoio para apagador e pincéis e moldura em alumínio 3,15 x 1,25 m </v>
      </c>
      <c r="D1162" s="230" t="str">
        <f>'[1]Planilha Orçamentaria'!D163</f>
        <v>M2</v>
      </c>
      <c r="E1162" s="207"/>
      <c r="F1162" s="205"/>
      <c r="G1162" s="231"/>
      <c r="H1162" s="207"/>
      <c r="I1162" s="207"/>
      <c r="J1162" s="216"/>
      <c r="K1162" s="225">
        <v>0.23400000000000001</v>
      </c>
      <c r="L1162" s="232">
        <f t="shared" ref="L1162:L1170" si="27">L1161</f>
        <v>1.4842</v>
      </c>
    </row>
    <row r="1163" spans="1:14" s="219" customFormat="1" ht="25.5" x14ac:dyDescent="0.2">
      <c r="A1163" s="210"/>
      <c r="B1163" s="196"/>
      <c r="C1163" s="233" t="str">
        <f>C1162</f>
        <v xml:space="preserve">Quadro magnético branco c/ apoio para apagador e pincéis e moldura em alumínio 3,15 x 1,25 m </v>
      </c>
      <c r="D1163" s="234" t="str">
        <f>D1162</f>
        <v>M2</v>
      </c>
      <c r="E1163" s="207">
        <f>115.72*N11</f>
        <v>115.72</v>
      </c>
      <c r="F1163" s="205">
        <v>3.5</v>
      </c>
      <c r="G1163" s="231">
        <v>2</v>
      </c>
      <c r="H1163" s="207"/>
      <c r="I1163" s="207">
        <f>E1163*G1163</f>
        <v>231.44</v>
      </c>
      <c r="J1163" s="216"/>
      <c r="K1163" s="225">
        <v>0.23400000000000001</v>
      </c>
      <c r="L1163" s="232">
        <f t="shared" si="27"/>
        <v>1.4842</v>
      </c>
    </row>
    <row r="1164" spans="1:14" s="219" customFormat="1" x14ac:dyDescent="0.2">
      <c r="A1164" s="210"/>
      <c r="B1164" s="196"/>
      <c r="C1164" s="233" t="s">
        <v>602</v>
      </c>
      <c r="D1164" s="234" t="s">
        <v>535</v>
      </c>
      <c r="E1164" s="207">
        <f>5.21*N11</f>
        <v>5.21</v>
      </c>
      <c r="F1164" s="329"/>
      <c r="G1164" s="231">
        <v>1</v>
      </c>
      <c r="H1164" s="207">
        <f>E1164*G1164</f>
        <v>5.21</v>
      </c>
      <c r="I1164" s="276"/>
      <c r="J1164" s="216"/>
      <c r="K1164" s="225">
        <v>0.23400000000000001</v>
      </c>
      <c r="L1164" s="232">
        <f t="shared" si="27"/>
        <v>1.4842</v>
      </c>
    </row>
    <row r="1165" spans="1:14" s="219" customFormat="1" x14ac:dyDescent="0.2">
      <c r="A1165" s="210"/>
      <c r="B1165" s="196"/>
      <c r="C1165" s="233" t="s">
        <v>539</v>
      </c>
      <c r="D1165" s="234" t="s">
        <v>535</v>
      </c>
      <c r="E1165" s="207">
        <f>3.77*N11</f>
        <v>3.77</v>
      </c>
      <c r="F1165" s="329"/>
      <c r="G1165" s="231">
        <v>1</v>
      </c>
      <c r="H1165" s="207">
        <f>E1165*G1165</f>
        <v>3.77</v>
      </c>
      <c r="I1165" s="276"/>
      <c r="J1165" s="216"/>
      <c r="K1165" s="225">
        <v>0.23400000000000001</v>
      </c>
      <c r="L1165" s="232">
        <f t="shared" si="27"/>
        <v>1.4842</v>
      </c>
    </row>
    <row r="1166" spans="1:14" s="219" customFormat="1" x14ac:dyDescent="0.2">
      <c r="A1166" s="210"/>
      <c r="B1166" s="196"/>
      <c r="C1166" s="233"/>
      <c r="D1166" s="234"/>
      <c r="E1166" s="207"/>
      <c r="F1166" s="205"/>
      <c r="G1166" s="231"/>
      <c r="H1166" s="207"/>
      <c r="I1166" s="207"/>
      <c r="J1166" s="216"/>
      <c r="K1166" s="225">
        <v>0.23400000000000001</v>
      </c>
      <c r="L1166" s="232">
        <f t="shared" si="27"/>
        <v>1.4842</v>
      </c>
    </row>
    <row r="1167" spans="1:14" s="219" customFormat="1" x14ac:dyDescent="0.2">
      <c r="A1167" s="210"/>
      <c r="B1167" s="196"/>
      <c r="C1167" s="233"/>
      <c r="D1167" s="234"/>
      <c r="E1167" s="495" t="str">
        <f>E1137</f>
        <v>Custo Direto</v>
      </c>
      <c r="F1167" s="495"/>
      <c r="G1167" s="495"/>
      <c r="H1167" s="244">
        <f>SUM(H1163:H1166)</f>
        <v>8.98</v>
      </c>
      <c r="I1167" s="244">
        <f>SUM(I1163:I1166)</f>
        <v>231.44</v>
      </c>
      <c r="J1167" s="216"/>
      <c r="K1167" s="225">
        <v>0.23400000000000001</v>
      </c>
      <c r="L1167" s="232">
        <f t="shared" si="27"/>
        <v>1.4842</v>
      </c>
    </row>
    <row r="1168" spans="1:14" s="219" customFormat="1" x14ac:dyDescent="0.2">
      <c r="A1168" s="210"/>
      <c r="B1168" s="196"/>
      <c r="C1168" s="233"/>
      <c r="D1168" s="234"/>
      <c r="E1168" s="495" t="str">
        <f>E1138</f>
        <v>LS(%): 148,42</v>
      </c>
      <c r="F1168" s="495"/>
      <c r="G1168" s="495"/>
      <c r="H1168" s="207">
        <f>SUM(H1164:H1166)*L1168</f>
        <v>13.328116</v>
      </c>
      <c r="I1168" s="213"/>
      <c r="J1168" s="216"/>
      <c r="K1168" s="225">
        <v>0.23400000000000001</v>
      </c>
      <c r="L1168" s="232">
        <f t="shared" si="27"/>
        <v>1.4842</v>
      </c>
    </row>
    <row r="1169" spans="1:14" s="219" customFormat="1" x14ac:dyDescent="0.2">
      <c r="A1169" s="210"/>
      <c r="B1169" s="196"/>
      <c r="C1169" s="233"/>
      <c r="D1169" s="234"/>
      <c r="E1169" s="495" t="str">
        <f>E1139</f>
        <v>BDI (%): 23,40</v>
      </c>
      <c r="F1169" s="495"/>
      <c r="G1169" s="495"/>
      <c r="H1169" s="496">
        <f>(H1167+I1167+H1168)*K1169</f>
        <v>59.377059144</v>
      </c>
      <c r="I1169" s="496"/>
      <c r="J1169" s="216"/>
      <c r="K1169" s="225">
        <v>0.23400000000000001</v>
      </c>
      <c r="L1169" s="232">
        <f t="shared" si="27"/>
        <v>1.4842</v>
      </c>
    </row>
    <row r="1170" spans="1:14" s="219" customFormat="1" x14ac:dyDescent="0.2">
      <c r="A1170" s="210"/>
      <c r="B1170" s="196"/>
      <c r="C1170" s="233"/>
      <c r="D1170" s="234"/>
      <c r="E1170" s="495" t="str">
        <f>E1140</f>
        <v>Valor Total c/ Taxas</v>
      </c>
      <c r="F1170" s="495"/>
      <c r="G1170" s="495"/>
      <c r="H1170" s="207"/>
      <c r="I1170" s="244">
        <f>(H1167+I1167+H1168+H1169)</f>
        <v>313.12517514399997</v>
      </c>
      <c r="J1170" s="216"/>
      <c r="K1170" s="225">
        <v>0.23400000000000001</v>
      </c>
      <c r="L1170" s="232">
        <f t="shared" si="27"/>
        <v>1.4842</v>
      </c>
      <c r="N1170" s="245">
        <v>313.12517514399997</v>
      </c>
    </row>
    <row r="1171" spans="1:14" s="219" customFormat="1" x14ac:dyDescent="0.2">
      <c r="A1171" s="210"/>
      <c r="B1171" s="196"/>
      <c r="C1171" s="233"/>
      <c r="D1171" s="234"/>
      <c r="E1171" s="207"/>
      <c r="F1171" s="205"/>
      <c r="G1171" s="231"/>
      <c r="H1171" s="207"/>
      <c r="I1171" s="207"/>
      <c r="J1171" s="216"/>
      <c r="K1171" s="225">
        <v>0.23400000000000001</v>
      </c>
      <c r="L1171" s="232">
        <f>L1150</f>
        <v>1.4842</v>
      </c>
    </row>
    <row r="1172" spans="1:14" s="219" customFormat="1" x14ac:dyDescent="0.2">
      <c r="A1172" s="331"/>
      <c r="B1172" s="280" t="str">
        <f>'Planilha Orçamentaria'!A180</f>
        <v>24.1</v>
      </c>
      <c r="C1172" s="229" t="str">
        <f>'[1]Planilha Orçamentaria'!C166</f>
        <v>Torre em conc.armado p/ cx.d'agua h=6,0m-base 2.0x2.0m</v>
      </c>
      <c r="D1172" s="230" t="str">
        <f>'[1]Planilha Orçamentaria'!D166</f>
        <v>UN</v>
      </c>
      <c r="E1172" s="207"/>
      <c r="F1172" s="205"/>
      <c r="G1172" s="231"/>
      <c r="H1172" s="207"/>
      <c r="I1172" s="207"/>
      <c r="J1172" s="216"/>
      <c r="K1172" s="225">
        <v>0.23400000000000001</v>
      </c>
      <c r="L1172" s="232">
        <f t="shared" ref="L1172:L1232" si="28">L1171</f>
        <v>1.4842</v>
      </c>
    </row>
    <row r="1173" spans="1:14" s="219" customFormat="1" x14ac:dyDescent="0.2">
      <c r="A1173" s="210"/>
      <c r="B1173" s="196"/>
      <c r="C1173" s="233" t="str">
        <f>C1172</f>
        <v>Torre em conc.armado p/ cx.d'agua h=6,0m-base 2.0x2.0m</v>
      </c>
      <c r="D1173" s="234" t="s">
        <v>548</v>
      </c>
      <c r="E1173" s="207">
        <f>2459.965*N11</f>
        <v>2459.9650000000001</v>
      </c>
      <c r="F1173" s="205">
        <v>3.82</v>
      </c>
      <c r="G1173" s="231">
        <v>3</v>
      </c>
      <c r="H1173" s="207"/>
      <c r="I1173" s="207">
        <f>E1173*G1173</f>
        <v>7379.8950000000004</v>
      </c>
      <c r="J1173" s="216"/>
      <c r="K1173" s="225">
        <v>0.23400000000000001</v>
      </c>
      <c r="L1173" s="232">
        <f t="shared" si="28"/>
        <v>1.4842</v>
      </c>
    </row>
    <row r="1174" spans="1:14" s="219" customFormat="1" x14ac:dyDescent="0.2">
      <c r="A1174" s="210"/>
      <c r="B1174" s="196"/>
      <c r="C1174" s="233" t="s">
        <v>602</v>
      </c>
      <c r="D1174" s="234" t="s">
        <v>535</v>
      </c>
      <c r="E1174" s="207">
        <f>5.21*N11</f>
        <v>5.21</v>
      </c>
      <c r="F1174" s="329"/>
      <c r="G1174" s="231">
        <v>2</v>
      </c>
      <c r="H1174" s="207">
        <f>E1174*G1174</f>
        <v>10.42</v>
      </c>
      <c r="I1174" s="276"/>
      <c r="J1174" s="216"/>
      <c r="K1174" s="225">
        <v>0.23400000000000001</v>
      </c>
      <c r="L1174" s="232">
        <f t="shared" si="28"/>
        <v>1.4842</v>
      </c>
    </row>
    <row r="1175" spans="1:14" s="219" customFormat="1" x14ac:dyDescent="0.2">
      <c r="A1175" s="210"/>
      <c r="B1175" s="196"/>
      <c r="C1175" s="233" t="s">
        <v>539</v>
      </c>
      <c r="D1175" s="234" t="s">
        <v>535</v>
      </c>
      <c r="E1175" s="207">
        <f>3.77*N11</f>
        <v>3.77</v>
      </c>
      <c r="F1175" s="329"/>
      <c r="G1175" s="231">
        <v>2</v>
      </c>
      <c r="H1175" s="207">
        <f>E1175*G1175</f>
        <v>7.54</v>
      </c>
      <c r="I1175" s="276"/>
      <c r="J1175" s="216"/>
      <c r="K1175" s="225">
        <v>0.23400000000000001</v>
      </c>
      <c r="L1175" s="232">
        <f t="shared" si="28"/>
        <v>1.4842</v>
      </c>
    </row>
    <row r="1176" spans="1:14" s="219" customFormat="1" x14ac:dyDescent="0.2">
      <c r="A1176" s="210"/>
      <c r="B1176" s="196"/>
      <c r="C1176" s="233"/>
      <c r="D1176" s="234"/>
      <c r="E1176" s="207"/>
      <c r="F1176" s="205"/>
      <c r="G1176" s="231"/>
      <c r="H1176" s="207"/>
      <c r="I1176" s="207"/>
      <c r="J1176" s="216"/>
      <c r="K1176" s="225">
        <v>0.23400000000000001</v>
      </c>
      <c r="L1176" s="232">
        <f t="shared" si="28"/>
        <v>1.4842</v>
      </c>
    </row>
    <row r="1177" spans="1:14" s="219" customFormat="1" x14ac:dyDescent="0.2">
      <c r="A1177" s="210"/>
      <c r="B1177" s="196"/>
      <c r="C1177" s="233"/>
      <c r="D1177" s="234"/>
      <c r="E1177" s="495" t="str">
        <f>E1147</f>
        <v>Custo Direto</v>
      </c>
      <c r="F1177" s="495"/>
      <c r="G1177" s="495"/>
      <c r="H1177" s="244">
        <f>SUM(H1173:H1176)</f>
        <v>17.96</v>
      </c>
      <c r="I1177" s="244">
        <f>SUM(I1173:I1176)</f>
        <v>7379.8950000000004</v>
      </c>
      <c r="J1177" s="216"/>
      <c r="K1177" s="225">
        <v>0.23400000000000001</v>
      </c>
      <c r="L1177" s="232">
        <f t="shared" si="28"/>
        <v>1.4842</v>
      </c>
    </row>
    <row r="1178" spans="1:14" s="219" customFormat="1" x14ac:dyDescent="0.2">
      <c r="A1178" s="210"/>
      <c r="B1178" s="196"/>
      <c r="C1178" s="233"/>
      <c r="D1178" s="234"/>
      <c r="E1178" s="495" t="str">
        <f>E1148</f>
        <v>LS(%): 148,42</v>
      </c>
      <c r="F1178" s="495"/>
      <c r="G1178" s="495"/>
      <c r="H1178" s="207">
        <f>SUM(H1174:H1176)*L1178</f>
        <v>26.656231999999999</v>
      </c>
      <c r="I1178" s="213"/>
      <c r="J1178" s="216"/>
      <c r="K1178" s="225">
        <v>0.23400000000000001</v>
      </c>
      <c r="L1178" s="232">
        <f t="shared" si="28"/>
        <v>1.4842</v>
      </c>
    </row>
    <row r="1179" spans="1:14" s="219" customFormat="1" x14ac:dyDescent="0.2">
      <c r="A1179" s="210"/>
      <c r="B1179" s="196"/>
      <c r="C1179" s="233"/>
      <c r="D1179" s="234"/>
      <c r="E1179" s="495" t="str">
        <f>E1149</f>
        <v>BDI (%): 23,40</v>
      </c>
      <c r="F1179" s="495"/>
      <c r="G1179" s="495"/>
      <c r="H1179" s="496">
        <f>(H1177+I1177+H1178)*K1179</f>
        <v>1737.3356282880002</v>
      </c>
      <c r="I1179" s="496"/>
      <c r="J1179" s="216"/>
      <c r="K1179" s="225">
        <v>0.23400000000000001</v>
      </c>
      <c r="L1179" s="232">
        <f t="shared" si="28"/>
        <v>1.4842</v>
      </c>
    </row>
    <row r="1180" spans="1:14" s="219" customFormat="1" x14ac:dyDescent="0.2">
      <c r="A1180" s="210"/>
      <c r="B1180" s="196"/>
      <c r="C1180" s="233"/>
      <c r="D1180" s="234"/>
      <c r="E1180" s="495" t="str">
        <f>E1150</f>
        <v>Valor Total c/ Taxas</v>
      </c>
      <c r="F1180" s="495"/>
      <c r="G1180" s="495"/>
      <c r="H1180" s="207"/>
      <c r="I1180" s="244">
        <f>(H1177+I1177+H1178+H1179)</f>
        <v>9161.8468602880002</v>
      </c>
      <c r="J1180" s="216"/>
      <c r="K1180" s="225">
        <v>0.23400000000000001</v>
      </c>
      <c r="L1180" s="232">
        <f t="shared" si="28"/>
        <v>1.4842</v>
      </c>
      <c r="N1180" s="245">
        <v>9161.8468602880002</v>
      </c>
    </row>
    <row r="1181" spans="1:14" s="219" customFormat="1" x14ac:dyDescent="0.2">
      <c r="A1181" s="210"/>
      <c r="B1181" s="196"/>
      <c r="C1181" s="233"/>
      <c r="D1181" s="234"/>
      <c r="E1181" s="207"/>
      <c r="F1181" s="205"/>
      <c r="G1181" s="231"/>
      <c r="H1181" s="207"/>
      <c r="I1181" s="207"/>
      <c r="J1181" s="216"/>
      <c r="K1181" s="225">
        <v>0.23400000000000001</v>
      </c>
      <c r="L1181" s="232">
        <f t="shared" si="28"/>
        <v>1.4842</v>
      </c>
    </row>
    <row r="1182" spans="1:14" s="219" customFormat="1" x14ac:dyDescent="0.2">
      <c r="A1182" s="331"/>
      <c r="B1182" s="280" t="str">
        <f>'Planilha Orçamentaria'!A183</f>
        <v>25.1</v>
      </c>
      <c r="C1182" s="229" t="str">
        <f>'[1]Planilha Orçamentaria'!C169</f>
        <v>Ventilador de teto</v>
      </c>
      <c r="D1182" s="230" t="str">
        <f>'[1]Planilha Orçamentaria'!D169</f>
        <v>UN</v>
      </c>
      <c r="E1182" s="207"/>
      <c r="F1182" s="205"/>
      <c r="G1182" s="231"/>
      <c r="H1182" s="207"/>
      <c r="I1182" s="207"/>
      <c r="J1182" s="216"/>
      <c r="K1182" s="225">
        <v>0.23400000000000001</v>
      </c>
      <c r="L1182" s="232">
        <f t="shared" ref="L1182:L1190" si="29">L1181</f>
        <v>1.4842</v>
      </c>
    </row>
    <row r="1183" spans="1:14" s="219" customFormat="1" x14ac:dyDescent="0.2">
      <c r="A1183" s="210"/>
      <c r="B1183" s="196"/>
      <c r="C1183" s="233" t="str">
        <f>C1182</f>
        <v>Ventilador de teto</v>
      </c>
      <c r="D1183" s="234" t="s">
        <v>548</v>
      </c>
      <c r="E1183" s="207">
        <f>160.013*N11</f>
        <v>160.01300000000001</v>
      </c>
      <c r="F1183" s="205">
        <v>4.3499999999999996</v>
      </c>
      <c r="G1183" s="231">
        <v>1</v>
      </c>
      <c r="H1183" s="207"/>
      <c r="I1183" s="207">
        <f>E1183*G1183</f>
        <v>160.01300000000001</v>
      </c>
      <c r="J1183" s="216"/>
      <c r="K1183" s="225">
        <v>0.23400000000000001</v>
      </c>
      <c r="L1183" s="232">
        <f t="shared" si="29"/>
        <v>1.4842</v>
      </c>
    </row>
    <row r="1184" spans="1:14" s="219" customFormat="1" x14ac:dyDescent="0.2">
      <c r="A1184" s="210"/>
      <c r="B1184" s="196"/>
      <c r="C1184" s="233" t="s">
        <v>537</v>
      </c>
      <c r="D1184" s="234" t="s">
        <v>535</v>
      </c>
      <c r="E1184" s="207">
        <f>5.21*N11</f>
        <v>5.21</v>
      </c>
      <c r="F1184" s="329"/>
      <c r="G1184" s="231">
        <v>0.8</v>
      </c>
      <c r="H1184" s="207">
        <f>E1184*G1184</f>
        <v>4.1680000000000001</v>
      </c>
      <c r="I1184" s="276"/>
      <c r="J1184" s="216"/>
      <c r="K1184" s="225">
        <v>0.23400000000000001</v>
      </c>
      <c r="L1184" s="232">
        <f t="shared" si="29"/>
        <v>1.4842</v>
      </c>
    </row>
    <row r="1185" spans="1:14" s="219" customFormat="1" x14ac:dyDescent="0.2">
      <c r="A1185" s="210"/>
      <c r="B1185" s="196"/>
      <c r="C1185" s="233" t="s">
        <v>539</v>
      </c>
      <c r="D1185" s="234" t="s">
        <v>535</v>
      </c>
      <c r="E1185" s="207">
        <f>3.77*N11</f>
        <v>3.77</v>
      </c>
      <c r="F1185" s="329"/>
      <c r="G1185" s="231">
        <v>0.8</v>
      </c>
      <c r="H1185" s="207">
        <f>E1185*G1185</f>
        <v>3.016</v>
      </c>
      <c r="I1185" s="276"/>
      <c r="J1185" s="216"/>
      <c r="K1185" s="225">
        <v>0.23400000000000001</v>
      </c>
      <c r="L1185" s="232">
        <f t="shared" si="29"/>
        <v>1.4842</v>
      </c>
    </row>
    <row r="1186" spans="1:14" s="219" customFormat="1" x14ac:dyDescent="0.2">
      <c r="A1186" s="210"/>
      <c r="B1186" s="196"/>
      <c r="C1186" s="233"/>
      <c r="D1186" s="234"/>
      <c r="E1186" s="207"/>
      <c r="F1186" s="205"/>
      <c r="G1186" s="231"/>
      <c r="H1186" s="207"/>
      <c r="I1186" s="207"/>
      <c r="J1186" s="216"/>
      <c r="K1186" s="225">
        <v>0.23400000000000001</v>
      </c>
      <c r="L1186" s="232">
        <f t="shared" si="29"/>
        <v>1.4842</v>
      </c>
    </row>
    <row r="1187" spans="1:14" s="219" customFormat="1" x14ac:dyDescent="0.2">
      <c r="A1187" s="210"/>
      <c r="B1187" s="196"/>
      <c r="C1187" s="233"/>
      <c r="D1187" s="234"/>
      <c r="E1187" s="495" t="str">
        <f>E1167</f>
        <v>Custo Direto</v>
      </c>
      <c r="F1187" s="495"/>
      <c r="G1187" s="495"/>
      <c r="H1187" s="244">
        <f>SUM(H1183:H1186)</f>
        <v>7.1840000000000002</v>
      </c>
      <c r="I1187" s="244">
        <f>SUM(I1183:I1186)</f>
        <v>160.01300000000001</v>
      </c>
      <c r="J1187" s="216"/>
      <c r="K1187" s="225">
        <v>0.23400000000000001</v>
      </c>
      <c r="L1187" s="232">
        <f t="shared" si="29"/>
        <v>1.4842</v>
      </c>
    </row>
    <row r="1188" spans="1:14" s="219" customFormat="1" x14ac:dyDescent="0.2">
      <c r="A1188" s="210"/>
      <c r="B1188" s="196"/>
      <c r="C1188" s="233"/>
      <c r="D1188" s="234"/>
      <c r="E1188" s="495" t="str">
        <f>E1168</f>
        <v>LS(%): 148,42</v>
      </c>
      <c r="F1188" s="495"/>
      <c r="G1188" s="495"/>
      <c r="H1188" s="207">
        <f>SUM(H1184:H1186)*L1188</f>
        <v>10.662492800000001</v>
      </c>
      <c r="I1188" s="213"/>
      <c r="J1188" s="216"/>
      <c r="K1188" s="225">
        <v>0.23400000000000001</v>
      </c>
      <c r="L1188" s="232">
        <f t="shared" si="29"/>
        <v>1.4842</v>
      </c>
    </row>
    <row r="1189" spans="1:14" s="219" customFormat="1" x14ac:dyDescent="0.2">
      <c r="A1189" s="210"/>
      <c r="B1189" s="196"/>
      <c r="C1189" s="233"/>
      <c r="D1189" s="234"/>
      <c r="E1189" s="495" t="str">
        <f>E1169</f>
        <v>BDI (%): 23,40</v>
      </c>
      <c r="F1189" s="495"/>
      <c r="G1189" s="495"/>
      <c r="H1189" s="496">
        <f>(H1187+I1187+H1188)*K1189</f>
        <v>41.619121315200005</v>
      </c>
      <c r="I1189" s="496"/>
      <c r="J1189" s="216"/>
      <c r="K1189" s="225">
        <v>0.23400000000000001</v>
      </c>
      <c r="L1189" s="232">
        <f t="shared" si="29"/>
        <v>1.4842</v>
      </c>
    </row>
    <row r="1190" spans="1:14" s="219" customFormat="1" x14ac:dyDescent="0.2">
      <c r="A1190" s="210"/>
      <c r="B1190" s="196"/>
      <c r="C1190" s="233"/>
      <c r="D1190" s="234"/>
      <c r="E1190" s="495" t="str">
        <f>E1170</f>
        <v>Valor Total c/ Taxas</v>
      </c>
      <c r="F1190" s="495"/>
      <c r="G1190" s="495"/>
      <c r="H1190" s="207"/>
      <c r="I1190" s="244">
        <f>(H1187+I1187+H1188+H1189)</f>
        <v>219.4786141152</v>
      </c>
      <c r="J1190" s="216"/>
      <c r="K1190" s="225">
        <v>0.23400000000000001</v>
      </c>
      <c r="L1190" s="232">
        <f t="shared" si="29"/>
        <v>1.4842</v>
      </c>
      <c r="N1190" s="245">
        <v>219.4786141152</v>
      </c>
    </row>
    <row r="1191" spans="1:14" s="219" customFormat="1" x14ac:dyDescent="0.2">
      <c r="A1191" s="210"/>
      <c r="B1191" s="220"/>
      <c r="C1191" s="233"/>
      <c r="D1191" s="234"/>
      <c r="E1191" s="243"/>
      <c r="F1191" s="243"/>
      <c r="G1191" s="243"/>
      <c r="H1191" s="207"/>
      <c r="I1191" s="244"/>
      <c r="J1191" s="216"/>
      <c r="K1191" s="225">
        <v>0.23400000000000001</v>
      </c>
      <c r="L1191" s="232">
        <f t="shared" ref="L1191:L1197" si="30">L1190</f>
        <v>1.4842</v>
      </c>
      <c r="N1191" s="245"/>
    </row>
    <row r="1192" spans="1:14" s="219" customFormat="1" x14ac:dyDescent="0.2">
      <c r="A1192" s="331"/>
      <c r="B1192" s="280" t="str">
        <f>'Planilha Orçamentaria'!A184</f>
        <v>25.2</v>
      </c>
      <c r="C1192" s="229" t="str">
        <f>'Planilha Orçamentaria'!C184</f>
        <v>Tampo em granito verde Ubatuba</v>
      </c>
      <c r="D1192" s="230" t="str">
        <f>'Planilha Orçamentaria'!D184</f>
        <v>M2</v>
      </c>
      <c r="E1192" s="207"/>
      <c r="F1192" s="205"/>
      <c r="G1192" s="231"/>
      <c r="H1192" s="207"/>
      <c r="I1192" s="207"/>
      <c r="J1192" s="216"/>
      <c r="K1192" s="225">
        <v>0.23400000000000001</v>
      </c>
      <c r="L1192" s="232">
        <f t="shared" si="30"/>
        <v>1.4842</v>
      </c>
    </row>
    <row r="1193" spans="1:14" s="219" customFormat="1" x14ac:dyDescent="0.2">
      <c r="A1193" s="210"/>
      <c r="B1193" s="220"/>
      <c r="C1193" s="233" t="str">
        <f>C1192</f>
        <v>Tampo em granito verde Ubatuba</v>
      </c>
      <c r="D1193" s="234" t="s">
        <v>548</v>
      </c>
      <c r="E1193" s="207">
        <f>350.472*N11</f>
        <v>350.47199999999998</v>
      </c>
      <c r="F1193" s="205">
        <v>4.3499999999999996</v>
      </c>
      <c r="G1193" s="231">
        <v>1</v>
      </c>
      <c r="H1193" s="207"/>
      <c r="I1193" s="207">
        <f>E1193*G1193</f>
        <v>350.47199999999998</v>
      </c>
      <c r="J1193" s="216"/>
      <c r="K1193" s="225">
        <v>0.23400000000000001</v>
      </c>
      <c r="L1193" s="232">
        <f t="shared" si="30"/>
        <v>1.4842</v>
      </c>
    </row>
    <row r="1194" spans="1:14" s="219" customFormat="1" x14ac:dyDescent="0.2">
      <c r="A1194" s="210"/>
      <c r="B1194" s="220"/>
      <c r="C1194" s="233" t="s">
        <v>602</v>
      </c>
      <c r="D1194" s="234" t="s">
        <v>535</v>
      </c>
      <c r="E1194" s="207">
        <f>5.21*N11</f>
        <v>5.21</v>
      </c>
      <c r="F1194" s="329"/>
      <c r="G1194" s="231">
        <v>0.8</v>
      </c>
      <c r="H1194" s="207">
        <f>E1194*G1194</f>
        <v>4.1680000000000001</v>
      </c>
      <c r="I1194" s="276"/>
      <c r="J1194" s="216"/>
      <c r="K1194" s="225">
        <v>0.23400000000000001</v>
      </c>
      <c r="L1194" s="232">
        <f t="shared" si="30"/>
        <v>1.4842</v>
      </c>
    </row>
    <row r="1195" spans="1:14" s="219" customFormat="1" x14ac:dyDescent="0.2">
      <c r="A1195" s="210"/>
      <c r="B1195" s="220"/>
      <c r="C1195" s="233" t="s">
        <v>539</v>
      </c>
      <c r="D1195" s="234" t="s">
        <v>535</v>
      </c>
      <c r="E1195" s="207">
        <f>3.77*N11</f>
        <v>3.77</v>
      </c>
      <c r="F1195" s="329"/>
      <c r="G1195" s="231">
        <v>0.8</v>
      </c>
      <c r="H1195" s="207">
        <f>E1195*G1195</f>
        <v>3.016</v>
      </c>
      <c r="I1195" s="276"/>
      <c r="J1195" s="216"/>
      <c r="K1195" s="225">
        <v>0.23400000000000001</v>
      </c>
      <c r="L1195" s="232">
        <f t="shared" si="30"/>
        <v>1.4842</v>
      </c>
    </row>
    <row r="1196" spans="1:14" s="219" customFormat="1" x14ac:dyDescent="0.2">
      <c r="A1196" s="210"/>
      <c r="B1196" s="220"/>
      <c r="C1196" s="233"/>
      <c r="D1196" s="234"/>
      <c r="E1196" s="207"/>
      <c r="F1196" s="205"/>
      <c r="G1196" s="231"/>
      <c r="H1196" s="207"/>
      <c r="I1196" s="207"/>
      <c r="J1196" s="216"/>
      <c r="K1196" s="225">
        <v>0.23400000000000001</v>
      </c>
      <c r="L1196" s="232">
        <f t="shared" si="30"/>
        <v>1.4842</v>
      </c>
    </row>
    <row r="1197" spans="1:14" s="219" customFormat="1" x14ac:dyDescent="0.2">
      <c r="A1197" s="210"/>
      <c r="B1197" s="220"/>
      <c r="C1197" s="233"/>
      <c r="D1197" s="234"/>
      <c r="E1197" s="495" t="str">
        <f>E1177</f>
        <v>Custo Direto</v>
      </c>
      <c r="F1197" s="495"/>
      <c r="G1197" s="495"/>
      <c r="H1197" s="244">
        <f>SUM(H1193:H1196)</f>
        <v>7.1840000000000002</v>
      </c>
      <c r="I1197" s="244">
        <f>SUM(I1193:I1196)</f>
        <v>350.47199999999998</v>
      </c>
      <c r="J1197" s="216"/>
      <c r="K1197" s="225">
        <v>0.23400000000000001</v>
      </c>
      <c r="L1197" s="232">
        <f t="shared" si="30"/>
        <v>1.4842</v>
      </c>
    </row>
    <row r="1198" spans="1:14" s="219" customFormat="1" x14ac:dyDescent="0.2">
      <c r="A1198" s="210"/>
      <c r="B1198" s="220"/>
      <c r="C1198" s="233"/>
      <c r="D1198" s="234"/>
      <c r="E1198" s="495" t="str">
        <f>E1178</f>
        <v>LS(%): 148,42</v>
      </c>
      <c r="F1198" s="495"/>
      <c r="G1198" s="495"/>
      <c r="H1198" s="207">
        <f>SUM(H1194:H1196)*L1198</f>
        <v>10.662492800000001</v>
      </c>
      <c r="I1198" s="213"/>
      <c r="J1198" s="216"/>
      <c r="K1198" s="225">
        <v>0.23400000000000001</v>
      </c>
      <c r="L1198" s="232">
        <f>L1197</f>
        <v>1.4842</v>
      </c>
    </row>
    <row r="1199" spans="1:14" s="219" customFormat="1" x14ac:dyDescent="0.2">
      <c r="A1199" s="210"/>
      <c r="B1199" s="220"/>
      <c r="C1199" s="233"/>
      <c r="D1199" s="234"/>
      <c r="E1199" s="495" t="str">
        <f>E1179</f>
        <v>BDI (%): 23,40</v>
      </c>
      <c r="F1199" s="495"/>
      <c r="G1199" s="495"/>
      <c r="H1199" s="496">
        <f>(H1197+I1197+H1198)*K1199</f>
        <v>86.18652731520001</v>
      </c>
      <c r="I1199" s="496"/>
      <c r="J1199" s="216"/>
      <c r="K1199" s="225">
        <v>0.23400000000000001</v>
      </c>
      <c r="L1199" s="232">
        <f>L1198</f>
        <v>1.4842</v>
      </c>
    </row>
    <row r="1200" spans="1:14" s="219" customFormat="1" x14ac:dyDescent="0.2">
      <c r="A1200" s="210"/>
      <c r="B1200" s="220"/>
      <c r="C1200" s="233"/>
      <c r="D1200" s="234"/>
      <c r="E1200" s="495" t="str">
        <f>E1180</f>
        <v>Valor Total c/ Taxas</v>
      </c>
      <c r="F1200" s="495"/>
      <c r="G1200" s="495"/>
      <c r="H1200" s="207"/>
      <c r="I1200" s="244">
        <f>(H1197+I1197+H1198+H1199)</f>
        <v>454.50502011520001</v>
      </c>
      <c r="J1200" s="216"/>
      <c r="K1200" s="225">
        <v>0.23400000000000001</v>
      </c>
      <c r="L1200" s="232">
        <f>L1199</f>
        <v>1.4842</v>
      </c>
      <c r="N1200" s="245">
        <v>454.50502011520001</v>
      </c>
    </row>
    <row r="1201" spans="1:14" s="219" customFormat="1" x14ac:dyDescent="0.2">
      <c r="A1201" s="210"/>
      <c r="B1201" s="196"/>
      <c r="C1201" s="233"/>
      <c r="D1201" s="234"/>
      <c r="E1201" s="207"/>
      <c r="F1201" s="205"/>
      <c r="G1201" s="231"/>
      <c r="H1201" s="207"/>
      <c r="I1201" s="207"/>
      <c r="J1201" s="216"/>
      <c r="K1201" s="225">
        <v>0.23400000000000001</v>
      </c>
      <c r="L1201" s="232">
        <f>L1190</f>
        <v>1.4842</v>
      </c>
    </row>
    <row r="1202" spans="1:14" s="219" customFormat="1" x14ac:dyDescent="0.2">
      <c r="A1202" s="334"/>
      <c r="B1202" s="280" t="str">
        <f>'Planilha Orçamentaria'!A187</f>
        <v>26.1</v>
      </c>
      <c r="C1202" s="229" t="str">
        <f>'Planilha Orçamentaria'!C187</f>
        <v>Seixo com espalhamento</v>
      </c>
      <c r="D1202" s="230" t="str">
        <f>'Planilha Orçamentaria'!D187</f>
        <v>M3</v>
      </c>
      <c r="E1202" s="207"/>
      <c r="F1202" s="205"/>
      <c r="G1202" s="231"/>
      <c r="H1202" s="207"/>
      <c r="I1202" s="207"/>
      <c r="J1202" s="216"/>
      <c r="K1202" s="225">
        <v>0.23400000000000001</v>
      </c>
      <c r="L1202" s="232">
        <f>L1190</f>
        <v>1.4842</v>
      </c>
    </row>
    <row r="1203" spans="1:14" s="219" customFormat="1" x14ac:dyDescent="0.2">
      <c r="A1203" s="210"/>
      <c r="B1203" s="220"/>
      <c r="C1203" s="233" t="str">
        <f>C1202</f>
        <v>Seixo com espalhamento</v>
      </c>
      <c r="D1203" s="234" t="str">
        <f>D1202</f>
        <v>M3</v>
      </c>
      <c r="E1203" s="207">
        <f>48.97*N11</f>
        <v>48.97</v>
      </c>
      <c r="F1203" s="205">
        <v>5.15</v>
      </c>
      <c r="G1203" s="231">
        <v>2</v>
      </c>
      <c r="H1203" s="207"/>
      <c r="I1203" s="207">
        <f>E1203*G1203</f>
        <v>97.94</v>
      </c>
      <c r="J1203" s="216"/>
      <c r="K1203" s="225">
        <v>0.23400000000000001</v>
      </c>
      <c r="L1203" s="232">
        <f t="shared" si="28"/>
        <v>1.4842</v>
      </c>
    </row>
    <row r="1204" spans="1:14" s="219" customFormat="1" x14ac:dyDescent="0.2">
      <c r="A1204" s="210"/>
      <c r="B1204" s="220"/>
      <c r="C1204" s="233" t="s">
        <v>539</v>
      </c>
      <c r="D1204" s="234" t="s">
        <v>535</v>
      </c>
      <c r="E1204" s="207">
        <f>3.77*N11</f>
        <v>3.77</v>
      </c>
      <c r="F1204" s="329"/>
      <c r="G1204" s="231">
        <v>1</v>
      </c>
      <c r="H1204" s="207">
        <f>E1204*G1204</f>
        <v>3.77</v>
      </c>
      <c r="I1204" s="276"/>
      <c r="J1204" s="216"/>
      <c r="K1204" s="225">
        <v>0.23400000000000001</v>
      </c>
      <c r="L1204" s="232">
        <f t="shared" si="28"/>
        <v>1.4842</v>
      </c>
    </row>
    <row r="1205" spans="1:14" s="219" customFormat="1" x14ac:dyDescent="0.2">
      <c r="A1205" s="210"/>
      <c r="B1205" s="220"/>
      <c r="C1205" s="233"/>
      <c r="D1205" s="234"/>
      <c r="E1205" s="207"/>
      <c r="F1205" s="205"/>
      <c r="G1205" s="231"/>
      <c r="H1205" s="207"/>
      <c r="I1205" s="207"/>
      <c r="J1205" s="216"/>
      <c r="K1205" s="225">
        <v>0.23400000000000001</v>
      </c>
      <c r="L1205" s="232">
        <f t="shared" si="28"/>
        <v>1.4842</v>
      </c>
    </row>
    <row r="1206" spans="1:14" s="219" customFormat="1" x14ac:dyDescent="0.2">
      <c r="A1206" s="210"/>
      <c r="B1206" s="220"/>
      <c r="C1206" s="233"/>
      <c r="D1206" s="234"/>
      <c r="E1206" s="495" t="str">
        <f>E1197</f>
        <v>Custo Direto</v>
      </c>
      <c r="F1206" s="495"/>
      <c r="G1206" s="495"/>
      <c r="H1206" s="244">
        <f>SUM(H1203:H1205)</f>
        <v>3.77</v>
      </c>
      <c r="I1206" s="244">
        <f>SUM(I1203:I1205)</f>
        <v>97.94</v>
      </c>
      <c r="J1206" s="216"/>
      <c r="K1206" s="225">
        <v>0.23400000000000001</v>
      </c>
      <c r="L1206" s="232">
        <f t="shared" si="28"/>
        <v>1.4842</v>
      </c>
    </row>
    <row r="1207" spans="1:14" s="219" customFormat="1" x14ac:dyDescent="0.2">
      <c r="A1207" s="210"/>
      <c r="B1207" s="220"/>
      <c r="C1207" s="233"/>
      <c r="D1207" s="234"/>
      <c r="E1207" s="495" t="str">
        <f>E1198</f>
        <v>LS(%): 148,42</v>
      </c>
      <c r="F1207" s="495"/>
      <c r="G1207" s="495"/>
      <c r="H1207" s="207">
        <f>SUM(H1204:H1205)*L1207</f>
        <v>5.595434</v>
      </c>
      <c r="I1207" s="213"/>
      <c r="J1207" s="216"/>
      <c r="K1207" s="225">
        <v>0.23400000000000001</v>
      </c>
      <c r="L1207" s="232">
        <f t="shared" si="28"/>
        <v>1.4842</v>
      </c>
    </row>
    <row r="1208" spans="1:14" s="219" customFormat="1" x14ac:dyDescent="0.2">
      <c r="A1208" s="210"/>
      <c r="B1208" s="220"/>
      <c r="C1208" s="233"/>
      <c r="D1208" s="234"/>
      <c r="E1208" s="495" t="str">
        <f>E1199</f>
        <v>BDI (%): 23,40</v>
      </c>
      <c r="F1208" s="495"/>
      <c r="G1208" s="495"/>
      <c r="H1208" s="496">
        <f>(H1206+I1206+H1207)*K1208</f>
        <v>25.109471555999999</v>
      </c>
      <c r="I1208" s="496"/>
      <c r="J1208" s="216"/>
      <c r="K1208" s="225">
        <v>0.23400000000000001</v>
      </c>
      <c r="L1208" s="232">
        <f t="shared" si="28"/>
        <v>1.4842</v>
      </c>
    </row>
    <row r="1209" spans="1:14" s="219" customFormat="1" x14ac:dyDescent="0.2">
      <c r="A1209" s="210"/>
      <c r="B1209" s="220"/>
      <c r="C1209" s="233"/>
      <c r="D1209" s="234"/>
      <c r="E1209" s="495" t="str">
        <f>E1200</f>
        <v>Valor Total c/ Taxas</v>
      </c>
      <c r="F1209" s="495"/>
      <c r="G1209" s="495"/>
      <c r="H1209" s="207"/>
      <c r="I1209" s="244">
        <f>(H1206+I1206+H1207+H1208)</f>
        <v>132.41490555599998</v>
      </c>
      <c r="J1209" s="216"/>
      <c r="K1209" s="225">
        <v>0.23400000000000001</v>
      </c>
      <c r="L1209" s="232">
        <f t="shared" si="28"/>
        <v>1.4842</v>
      </c>
      <c r="N1209" s="245">
        <v>132.41490555599998</v>
      </c>
    </row>
    <row r="1210" spans="1:14" s="219" customFormat="1" x14ac:dyDescent="0.2">
      <c r="A1210" s="210"/>
      <c r="B1210" s="220"/>
      <c r="C1210" s="233"/>
      <c r="D1210" s="234"/>
      <c r="E1210" s="207"/>
      <c r="F1210" s="205"/>
      <c r="G1210" s="231"/>
      <c r="H1210" s="207"/>
      <c r="I1210" s="207"/>
      <c r="J1210" s="216"/>
      <c r="K1210" s="225">
        <v>0.23400000000000001</v>
      </c>
      <c r="L1210" s="232">
        <f t="shared" si="28"/>
        <v>1.4842</v>
      </c>
    </row>
    <row r="1211" spans="1:14" s="219" customFormat="1" x14ac:dyDescent="0.2">
      <c r="A1211" s="331"/>
      <c r="B1211" s="280" t="str">
        <f>'Planilha Orçamentaria'!A188</f>
        <v>26.2</v>
      </c>
      <c r="C1211" s="229" t="str">
        <f>'Planilha Orçamentaria'!C188</f>
        <v>Plantio de grama (incl. terra preta)</v>
      </c>
      <c r="D1211" s="230" t="str">
        <f>'Planilha Orçamentaria'!D188</f>
        <v>M2</v>
      </c>
      <c r="E1211" s="207"/>
      <c r="F1211" s="205"/>
      <c r="G1211" s="231"/>
      <c r="H1211" s="207"/>
      <c r="I1211" s="207"/>
      <c r="J1211" s="216"/>
      <c r="K1211" s="225">
        <v>0.23400000000000001</v>
      </c>
      <c r="L1211" s="232">
        <f t="shared" si="28"/>
        <v>1.4842</v>
      </c>
    </row>
    <row r="1212" spans="1:14" s="219" customFormat="1" x14ac:dyDescent="0.2">
      <c r="A1212" s="210"/>
      <c r="B1212" s="220"/>
      <c r="C1212" s="233" t="str">
        <f>C1211</f>
        <v>Plantio de grama (incl. terra preta)</v>
      </c>
      <c r="D1212" s="234" t="str">
        <f>D1211</f>
        <v>M2</v>
      </c>
      <c r="E1212" s="207">
        <f>18.925*N11</f>
        <v>18.925000000000001</v>
      </c>
      <c r="F1212" s="205">
        <v>7.45</v>
      </c>
      <c r="G1212" s="231">
        <v>1</v>
      </c>
      <c r="H1212" s="207"/>
      <c r="I1212" s="207">
        <f>E1212*G1212</f>
        <v>18.925000000000001</v>
      </c>
      <c r="J1212" s="216"/>
      <c r="K1212" s="225">
        <v>0.23400000000000001</v>
      </c>
      <c r="L1212" s="232">
        <f t="shared" si="28"/>
        <v>1.4842</v>
      </c>
    </row>
    <row r="1213" spans="1:14" s="219" customFormat="1" x14ac:dyDescent="0.2">
      <c r="A1213" s="210"/>
      <c r="B1213" s="220"/>
      <c r="C1213" s="233" t="s">
        <v>539</v>
      </c>
      <c r="D1213" s="234" t="s">
        <v>535</v>
      </c>
      <c r="E1213" s="207">
        <f>3.77*N11</f>
        <v>3.77</v>
      </c>
      <c r="F1213" s="329"/>
      <c r="G1213" s="231">
        <v>0.104</v>
      </c>
      <c r="H1213" s="207">
        <f>E1213*G1213</f>
        <v>0.39207999999999998</v>
      </c>
      <c r="I1213" s="276"/>
      <c r="J1213" s="216"/>
      <c r="K1213" s="225">
        <v>0.23400000000000001</v>
      </c>
      <c r="L1213" s="232">
        <f t="shared" si="28"/>
        <v>1.4842</v>
      </c>
    </row>
    <row r="1214" spans="1:14" s="219" customFormat="1" x14ac:dyDescent="0.2">
      <c r="A1214" s="210"/>
      <c r="B1214" s="220"/>
      <c r="C1214" s="233"/>
      <c r="D1214" s="234"/>
      <c r="E1214" s="207"/>
      <c r="F1214" s="205"/>
      <c r="G1214" s="231"/>
      <c r="H1214" s="207"/>
      <c r="I1214" s="207"/>
      <c r="J1214" s="216"/>
      <c r="K1214" s="225">
        <v>0.23400000000000001</v>
      </c>
      <c r="L1214" s="232">
        <f t="shared" si="28"/>
        <v>1.4842</v>
      </c>
    </row>
    <row r="1215" spans="1:14" s="219" customFormat="1" x14ac:dyDescent="0.2">
      <c r="A1215" s="210"/>
      <c r="B1215" s="220"/>
      <c r="C1215" s="233"/>
      <c r="D1215" s="234"/>
      <c r="E1215" s="495" t="str">
        <f>E1206</f>
        <v>Custo Direto</v>
      </c>
      <c r="F1215" s="495"/>
      <c r="G1215" s="495"/>
      <c r="H1215" s="244">
        <f>SUM(H1212:H1214)</f>
        <v>0.39207999999999998</v>
      </c>
      <c r="I1215" s="244">
        <f>SUM(I1212:I1214)</f>
        <v>18.925000000000001</v>
      </c>
      <c r="J1215" s="216"/>
      <c r="K1215" s="225">
        <v>0.23400000000000001</v>
      </c>
      <c r="L1215" s="232">
        <f t="shared" si="28"/>
        <v>1.4842</v>
      </c>
    </row>
    <row r="1216" spans="1:14" s="219" customFormat="1" x14ac:dyDescent="0.2">
      <c r="A1216" s="210"/>
      <c r="B1216" s="220"/>
      <c r="C1216" s="233"/>
      <c r="D1216" s="234"/>
      <c r="E1216" s="495" t="str">
        <f>E1207</f>
        <v>LS(%): 148,42</v>
      </c>
      <c r="F1216" s="495"/>
      <c r="G1216" s="495"/>
      <c r="H1216" s="207">
        <f>SUM(H1213:H1214)*L1216</f>
        <v>0.58192513599999995</v>
      </c>
      <c r="I1216" s="213"/>
      <c r="J1216" s="216"/>
      <c r="K1216" s="225">
        <v>0.23400000000000001</v>
      </c>
      <c r="L1216" s="232">
        <f t="shared" si="28"/>
        <v>1.4842</v>
      </c>
    </row>
    <row r="1217" spans="1:14" s="219" customFormat="1" x14ac:dyDescent="0.2">
      <c r="A1217" s="210"/>
      <c r="B1217" s="220"/>
      <c r="C1217" s="233"/>
      <c r="D1217" s="234"/>
      <c r="E1217" s="495" t="str">
        <f>E1208</f>
        <v>BDI (%): 23,40</v>
      </c>
      <c r="F1217" s="495"/>
      <c r="G1217" s="495"/>
      <c r="H1217" s="496">
        <f>(H1215+I1215+H1216)*K1217</f>
        <v>4.6563672018240005</v>
      </c>
      <c r="I1217" s="496"/>
      <c r="J1217" s="216"/>
      <c r="K1217" s="225">
        <v>0.23400000000000001</v>
      </c>
      <c r="L1217" s="232">
        <f t="shared" si="28"/>
        <v>1.4842</v>
      </c>
    </row>
    <row r="1218" spans="1:14" s="219" customFormat="1" x14ac:dyDescent="0.2">
      <c r="A1218" s="210"/>
      <c r="B1218" s="220"/>
      <c r="C1218" s="233"/>
      <c r="D1218" s="234"/>
      <c r="E1218" s="495" t="str">
        <f>E1209</f>
        <v>Valor Total c/ Taxas</v>
      </c>
      <c r="F1218" s="495"/>
      <c r="G1218" s="495"/>
      <c r="H1218" s="207"/>
      <c r="I1218" s="244">
        <f>(H1215+I1215+H1216+H1217)</f>
        <v>24.555372337824</v>
      </c>
      <c r="J1218" s="216"/>
      <c r="K1218" s="225">
        <v>0.23400000000000001</v>
      </c>
      <c r="L1218" s="232">
        <f t="shared" si="28"/>
        <v>1.4842</v>
      </c>
      <c r="N1218" s="245">
        <v>24.555372337824</v>
      </c>
    </row>
    <row r="1219" spans="1:14" s="219" customFormat="1" x14ac:dyDescent="0.2">
      <c r="A1219" s="210"/>
      <c r="B1219" s="220"/>
      <c r="C1219" s="233"/>
      <c r="D1219" s="234"/>
      <c r="E1219" s="207"/>
      <c r="F1219" s="205"/>
      <c r="G1219" s="231"/>
      <c r="H1219" s="207"/>
      <c r="I1219" s="207"/>
      <c r="J1219" s="216"/>
      <c r="K1219" s="225">
        <v>0.23400000000000001</v>
      </c>
      <c r="L1219" s="232">
        <f t="shared" si="28"/>
        <v>1.4842</v>
      </c>
    </row>
    <row r="1220" spans="1:14" s="219" customFormat="1" ht="25.5" x14ac:dyDescent="0.2">
      <c r="A1220" s="334"/>
      <c r="B1220" s="280" t="str">
        <f>'Planilha Orçamentaria'!A189</f>
        <v>26.3</v>
      </c>
      <c r="C1220" s="229" t="str">
        <f>'[1]Planilha Orçamentaria'!C172</f>
        <v>Bloco de concreto intertravado e=9cm (incl. colchao de areia e rejuntamento)</v>
      </c>
      <c r="D1220" s="230" t="str">
        <f>'[1]Planilha Orçamentaria'!D172</f>
        <v>M2</v>
      </c>
      <c r="E1220" s="207"/>
      <c r="F1220" s="205"/>
      <c r="G1220" s="231"/>
      <c r="H1220" s="207"/>
      <c r="I1220" s="207"/>
      <c r="J1220" s="216"/>
      <c r="K1220" s="225">
        <v>0.23400000000000001</v>
      </c>
      <c r="L1220" s="232">
        <f t="shared" si="28"/>
        <v>1.4842</v>
      </c>
    </row>
    <row r="1221" spans="1:14" s="219" customFormat="1" ht="25.5" x14ac:dyDescent="0.2">
      <c r="A1221" s="210"/>
      <c r="B1221" s="196"/>
      <c r="C1221" s="233" t="str">
        <f>C1220</f>
        <v>Bloco de concreto intertravado e=9cm (incl. colchao de areia e rejuntamento)</v>
      </c>
      <c r="D1221" s="234" t="str">
        <f>D1220</f>
        <v>M2</v>
      </c>
      <c r="E1221" s="207">
        <f>22.11*N11</f>
        <v>22.11</v>
      </c>
      <c r="F1221" s="205">
        <v>5.15</v>
      </c>
      <c r="G1221" s="231">
        <v>2</v>
      </c>
      <c r="H1221" s="207"/>
      <c r="I1221" s="207">
        <f>E1221*G1221</f>
        <v>44.22</v>
      </c>
      <c r="J1221" s="216"/>
      <c r="K1221" s="225">
        <v>0.23400000000000001</v>
      </c>
      <c r="L1221" s="232">
        <f t="shared" si="28"/>
        <v>1.4842</v>
      </c>
    </row>
    <row r="1222" spans="1:14" s="219" customFormat="1" x14ac:dyDescent="0.2">
      <c r="A1222" s="210"/>
      <c r="B1222" s="196"/>
      <c r="C1222" s="233" t="s">
        <v>602</v>
      </c>
      <c r="D1222" s="234" t="s">
        <v>535</v>
      </c>
      <c r="E1222" s="207">
        <f>5.21*N11</f>
        <v>5.21</v>
      </c>
      <c r="F1222" s="329"/>
      <c r="G1222" s="231">
        <v>1</v>
      </c>
      <c r="H1222" s="207">
        <f>E1222*G1222</f>
        <v>5.21</v>
      </c>
      <c r="I1222" s="276"/>
      <c r="J1222" s="216"/>
      <c r="K1222" s="225">
        <v>0.23400000000000001</v>
      </c>
      <c r="L1222" s="232">
        <f t="shared" si="28"/>
        <v>1.4842</v>
      </c>
    </row>
    <row r="1223" spans="1:14" s="219" customFormat="1" x14ac:dyDescent="0.2">
      <c r="A1223" s="210"/>
      <c r="B1223" s="196"/>
      <c r="C1223" s="233" t="s">
        <v>539</v>
      </c>
      <c r="D1223" s="234" t="s">
        <v>535</v>
      </c>
      <c r="E1223" s="207">
        <f>3.77*N11</f>
        <v>3.77</v>
      </c>
      <c r="F1223" s="329"/>
      <c r="G1223" s="231">
        <v>1</v>
      </c>
      <c r="H1223" s="207">
        <f>E1223*G1223</f>
        <v>3.77</v>
      </c>
      <c r="I1223" s="276"/>
      <c r="J1223" s="216"/>
      <c r="K1223" s="225">
        <v>0.23400000000000001</v>
      </c>
      <c r="L1223" s="232">
        <f t="shared" si="28"/>
        <v>1.4842</v>
      </c>
    </row>
    <row r="1224" spans="1:14" s="219" customFormat="1" x14ac:dyDescent="0.2">
      <c r="A1224" s="210"/>
      <c r="B1224" s="196"/>
      <c r="C1224" s="233"/>
      <c r="D1224" s="234"/>
      <c r="E1224" s="207"/>
      <c r="F1224" s="205"/>
      <c r="G1224" s="231"/>
      <c r="H1224" s="207"/>
      <c r="I1224" s="207"/>
      <c r="J1224" s="216"/>
      <c r="K1224" s="225">
        <v>0.23400000000000001</v>
      </c>
      <c r="L1224" s="232">
        <f t="shared" si="28"/>
        <v>1.4842</v>
      </c>
    </row>
    <row r="1225" spans="1:14" s="219" customFormat="1" x14ac:dyDescent="0.2">
      <c r="A1225" s="210"/>
      <c r="B1225" s="196"/>
      <c r="C1225" s="233"/>
      <c r="D1225" s="234"/>
      <c r="E1225" s="495" t="str">
        <f>E1187</f>
        <v>Custo Direto</v>
      </c>
      <c r="F1225" s="495"/>
      <c r="G1225" s="495"/>
      <c r="H1225" s="244">
        <f>SUM(H1221:H1224)</f>
        <v>8.98</v>
      </c>
      <c r="I1225" s="244">
        <f>SUM(I1221:I1224)</f>
        <v>44.22</v>
      </c>
      <c r="J1225" s="216"/>
      <c r="K1225" s="225">
        <v>0.23400000000000001</v>
      </c>
      <c r="L1225" s="232">
        <f t="shared" si="28"/>
        <v>1.4842</v>
      </c>
    </row>
    <row r="1226" spans="1:14" s="219" customFormat="1" x14ac:dyDescent="0.2">
      <c r="A1226" s="210"/>
      <c r="B1226" s="196"/>
      <c r="C1226" s="233"/>
      <c r="D1226" s="234"/>
      <c r="E1226" s="495" t="str">
        <f>E1188</f>
        <v>LS(%): 148,42</v>
      </c>
      <c r="F1226" s="495"/>
      <c r="G1226" s="495"/>
      <c r="H1226" s="207">
        <f>SUM(H1222:H1224)*L1226</f>
        <v>13.328116</v>
      </c>
      <c r="I1226" s="213"/>
      <c r="J1226" s="216"/>
      <c r="K1226" s="225">
        <v>0.23400000000000001</v>
      </c>
      <c r="L1226" s="232">
        <f t="shared" si="28"/>
        <v>1.4842</v>
      </c>
    </row>
    <row r="1227" spans="1:14" s="219" customFormat="1" x14ac:dyDescent="0.2">
      <c r="A1227" s="210"/>
      <c r="B1227" s="196"/>
      <c r="C1227" s="233"/>
      <c r="D1227" s="234"/>
      <c r="E1227" s="495" t="str">
        <f>E1189</f>
        <v>BDI (%): 23,40</v>
      </c>
      <c r="F1227" s="495"/>
      <c r="G1227" s="495"/>
      <c r="H1227" s="496">
        <f>(H1225+I1225+H1226)*K1227</f>
        <v>15.567579144</v>
      </c>
      <c r="I1227" s="496"/>
      <c r="J1227" s="216"/>
      <c r="K1227" s="225">
        <v>0.23400000000000001</v>
      </c>
      <c r="L1227" s="232">
        <f t="shared" si="28"/>
        <v>1.4842</v>
      </c>
    </row>
    <row r="1228" spans="1:14" s="219" customFormat="1" x14ac:dyDescent="0.2">
      <c r="A1228" s="210"/>
      <c r="B1228" s="196"/>
      <c r="C1228" s="233"/>
      <c r="D1228" s="234"/>
      <c r="E1228" s="495" t="str">
        <f>E1190</f>
        <v>Valor Total c/ Taxas</v>
      </c>
      <c r="F1228" s="495"/>
      <c r="G1228" s="495"/>
      <c r="H1228" s="207"/>
      <c r="I1228" s="244">
        <f>(H1225+I1225+H1226+H1227)</f>
        <v>82.09569514399999</v>
      </c>
      <c r="J1228" s="216"/>
      <c r="K1228" s="225">
        <v>0.23400000000000001</v>
      </c>
      <c r="L1228" s="232">
        <f t="shared" si="28"/>
        <v>1.4842</v>
      </c>
      <c r="N1228" s="245">
        <v>82.09569514399999</v>
      </c>
    </row>
    <row r="1229" spans="1:14" s="219" customFormat="1" x14ac:dyDescent="0.2">
      <c r="A1229" s="210"/>
      <c r="B1229" s="196"/>
      <c r="C1229" s="233"/>
      <c r="D1229" s="234"/>
      <c r="E1229" s="207"/>
      <c r="F1229" s="205"/>
      <c r="G1229" s="231"/>
      <c r="H1229" s="207"/>
      <c r="I1229" s="207"/>
      <c r="J1229" s="216"/>
      <c r="K1229" s="225">
        <v>0.23400000000000001</v>
      </c>
      <c r="L1229" s="232">
        <f t="shared" si="28"/>
        <v>1.4842</v>
      </c>
    </row>
    <row r="1230" spans="1:14" s="219" customFormat="1" x14ac:dyDescent="0.2">
      <c r="A1230" s="331"/>
      <c r="B1230" s="280" t="str">
        <f>'Planilha Orçamentaria'!A190</f>
        <v>26.4</v>
      </c>
      <c r="C1230" s="229" t="str">
        <f>'Planilha Orçamentaria'!C190</f>
        <v>Muro em alvenaria,rebocado e pintado 2 faces(h=2.0m)</v>
      </c>
      <c r="D1230" s="230" t="str">
        <f>'Planilha Orçamentaria'!D190</f>
        <v>M</v>
      </c>
      <c r="E1230" s="207"/>
      <c r="F1230" s="205"/>
      <c r="G1230" s="231"/>
      <c r="H1230" s="207"/>
      <c r="I1230" s="207"/>
      <c r="J1230" s="216"/>
      <c r="K1230" s="225">
        <v>0.23400000000000001</v>
      </c>
      <c r="L1230" s="232">
        <f t="shared" si="28"/>
        <v>1.4842</v>
      </c>
    </row>
    <row r="1231" spans="1:14" s="219" customFormat="1" x14ac:dyDescent="0.2">
      <c r="A1231" s="210"/>
      <c r="B1231" s="196"/>
      <c r="C1231" s="233" t="str">
        <f>C1230</f>
        <v>Muro em alvenaria,rebocado e pintado 2 faces(h=2.0m)</v>
      </c>
      <c r="D1231" s="234" t="str">
        <f>D1230</f>
        <v>M</v>
      </c>
      <c r="E1231" s="207">
        <f>108.892*N11</f>
        <v>108.892</v>
      </c>
      <c r="F1231" s="205">
        <v>7.45</v>
      </c>
      <c r="G1231" s="231">
        <v>2.5</v>
      </c>
      <c r="H1231" s="207"/>
      <c r="I1231" s="207">
        <f>E1231*G1231</f>
        <v>272.23</v>
      </c>
      <c r="J1231" s="216"/>
      <c r="K1231" s="225">
        <v>0.23400000000000001</v>
      </c>
      <c r="L1231" s="232">
        <f t="shared" si="28"/>
        <v>1.4842</v>
      </c>
    </row>
    <row r="1232" spans="1:14" s="219" customFormat="1" x14ac:dyDescent="0.2">
      <c r="A1232" s="210"/>
      <c r="B1232" s="220"/>
      <c r="C1232" s="233" t="s">
        <v>602</v>
      </c>
      <c r="D1232" s="234" t="s">
        <v>535</v>
      </c>
      <c r="E1232" s="207">
        <f>5.21*N11</f>
        <v>5.21</v>
      </c>
      <c r="F1232" s="329"/>
      <c r="G1232" s="231">
        <v>1</v>
      </c>
      <c r="H1232" s="207">
        <f>E1232*G1232</f>
        <v>5.21</v>
      </c>
      <c r="I1232" s="276"/>
      <c r="J1232" s="216"/>
      <c r="K1232" s="225">
        <v>0.23400000000000001</v>
      </c>
      <c r="L1232" s="232">
        <f t="shared" si="28"/>
        <v>1.4842</v>
      </c>
    </row>
    <row r="1233" spans="1:14" s="219" customFormat="1" x14ac:dyDescent="0.2">
      <c r="A1233" s="210"/>
      <c r="B1233" s="196"/>
      <c r="C1233" s="233" t="s">
        <v>539</v>
      </c>
      <c r="D1233" s="234" t="s">
        <v>535</v>
      </c>
      <c r="E1233" s="207">
        <f>3.77*N11</f>
        <v>3.77</v>
      </c>
      <c r="F1233" s="329"/>
      <c r="G1233" s="231">
        <v>1</v>
      </c>
      <c r="H1233" s="207">
        <f>E1233*G1233</f>
        <v>3.77</v>
      </c>
      <c r="I1233" s="276"/>
      <c r="J1233" s="216"/>
      <c r="K1233" s="225">
        <v>0.23400000000000001</v>
      </c>
      <c r="L1233" s="232">
        <f>L1231</f>
        <v>1.4842</v>
      </c>
    </row>
    <row r="1234" spans="1:14" s="219" customFormat="1" x14ac:dyDescent="0.2">
      <c r="A1234" s="210"/>
      <c r="B1234" s="196"/>
      <c r="C1234" s="233"/>
      <c r="D1234" s="234"/>
      <c r="E1234" s="207"/>
      <c r="F1234" s="205"/>
      <c r="G1234" s="231"/>
      <c r="H1234" s="207"/>
      <c r="I1234" s="207"/>
      <c r="J1234" s="216"/>
      <c r="K1234" s="225">
        <v>0.23400000000000001</v>
      </c>
      <c r="L1234" s="232">
        <f t="shared" ref="L1234:L1245" si="31">L1232</f>
        <v>1.4842</v>
      </c>
    </row>
    <row r="1235" spans="1:14" s="219" customFormat="1" x14ac:dyDescent="0.2">
      <c r="A1235" s="210"/>
      <c r="B1235" s="196"/>
      <c r="C1235" s="233"/>
      <c r="D1235" s="234"/>
      <c r="E1235" s="495" t="str">
        <f>E1225</f>
        <v>Custo Direto</v>
      </c>
      <c r="F1235" s="495"/>
      <c r="G1235" s="495"/>
      <c r="H1235" s="244">
        <f>SUM(H1231:H1234)</f>
        <v>8.98</v>
      </c>
      <c r="I1235" s="244">
        <f>SUM(I1231:I1234)</f>
        <v>272.23</v>
      </c>
      <c r="J1235" s="216"/>
      <c r="K1235" s="225">
        <v>0.23400000000000001</v>
      </c>
      <c r="L1235" s="232">
        <f t="shared" si="31"/>
        <v>1.4842</v>
      </c>
    </row>
    <row r="1236" spans="1:14" s="219" customFormat="1" x14ac:dyDescent="0.2">
      <c r="A1236" s="210"/>
      <c r="B1236" s="196"/>
      <c r="C1236" s="233"/>
      <c r="D1236" s="234"/>
      <c r="E1236" s="495" t="str">
        <f>E1226</f>
        <v>LS(%): 148,42</v>
      </c>
      <c r="F1236" s="495"/>
      <c r="G1236" s="495"/>
      <c r="H1236" s="207">
        <f>SUM(H1233:H1234)*L1236</f>
        <v>5.595434</v>
      </c>
      <c r="I1236" s="213"/>
      <c r="J1236" s="216"/>
      <c r="K1236" s="225">
        <v>0.23400000000000001</v>
      </c>
      <c r="L1236" s="232">
        <f t="shared" si="31"/>
        <v>1.4842</v>
      </c>
    </row>
    <row r="1237" spans="1:14" s="219" customFormat="1" x14ac:dyDescent="0.2">
      <c r="A1237" s="210"/>
      <c r="B1237" s="196"/>
      <c r="C1237" s="233"/>
      <c r="D1237" s="234"/>
      <c r="E1237" s="495" t="str">
        <f>E1227</f>
        <v>BDI (%): 23,40</v>
      </c>
      <c r="F1237" s="495"/>
      <c r="G1237" s="495"/>
      <c r="H1237" s="496">
        <f>(H1235+I1235+H1236)*K1237</f>
        <v>67.112471556000017</v>
      </c>
      <c r="I1237" s="496"/>
      <c r="J1237" s="216"/>
      <c r="K1237" s="225">
        <v>0.23400000000000001</v>
      </c>
      <c r="L1237" s="232">
        <f t="shared" si="31"/>
        <v>1.4842</v>
      </c>
    </row>
    <row r="1238" spans="1:14" s="219" customFormat="1" x14ac:dyDescent="0.2">
      <c r="A1238" s="210"/>
      <c r="B1238" s="196"/>
      <c r="C1238" s="233"/>
      <c r="D1238" s="234"/>
      <c r="E1238" s="495" t="str">
        <f>E1228</f>
        <v>Valor Total c/ Taxas</v>
      </c>
      <c r="F1238" s="495"/>
      <c r="G1238" s="495"/>
      <c r="H1238" s="207"/>
      <c r="I1238" s="244">
        <f>(H1235+I1235+H1236+H1237)</f>
        <v>353.91790555600005</v>
      </c>
      <c r="J1238" s="216"/>
      <c r="K1238" s="225">
        <v>0.23400000000000001</v>
      </c>
      <c r="L1238" s="232">
        <f t="shared" si="31"/>
        <v>1.4842</v>
      </c>
      <c r="N1238" s="245">
        <v>353.92354</v>
      </c>
    </row>
    <row r="1239" spans="1:14" s="219" customFormat="1" x14ac:dyDescent="0.2">
      <c r="A1239" s="210"/>
      <c r="B1239" s="220"/>
      <c r="C1239" s="233"/>
      <c r="D1239" s="234"/>
      <c r="E1239" s="243"/>
      <c r="F1239" s="243"/>
      <c r="G1239" s="243"/>
      <c r="H1239" s="207"/>
      <c r="I1239" s="244"/>
      <c r="J1239" s="216"/>
      <c r="K1239" s="225">
        <v>0.23400000000000001</v>
      </c>
      <c r="L1239" s="232">
        <f t="shared" si="31"/>
        <v>1.4842</v>
      </c>
      <c r="N1239" s="245"/>
    </row>
    <row r="1240" spans="1:14" s="219" customFormat="1" x14ac:dyDescent="0.2">
      <c r="A1240" s="331"/>
      <c r="B1240" s="280" t="str">
        <f>'Planilha Orçamentaria'!A191</f>
        <v>26.5</v>
      </c>
      <c r="C1240" s="229" t="str">
        <f>'Planilha Orçamentaria'!C191</f>
        <v>Banco em madeira de lei c=1,8m, l=0,4m e h=0,4m</v>
      </c>
      <c r="D1240" s="230" t="str">
        <f>'Planilha Orçamentaria'!D191</f>
        <v>M</v>
      </c>
      <c r="E1240" s="207"/>
      <c r="F1240" s="205"/>
      <c r="G1240" s="231"/>
      <c r="H1240" s="207"/>
      <c r="I1240" s="207"/>
      <c r="J1240" s="216"/>
      <c r="K1240" s="225">
        <v>0.23400000000000001</v>
      </c>
      <c r="L1240" s="232">
        <f t="shared" si="31"/>
        <v>1.4842</v>
      </c>
    </row>
    <row r="1241" spans="1:14" s="219" customFormat="1" x14ac:dyDescent="0.2">
      <c r="A1241" s="210"/>
      <c r="B1241" s="220"/>
      <c r="C1241" s="233" t="str">
        <f>C1240</f>
        <v>Banco em madeira de lei c=1,8m, l=0,4m e h=0,4m</v>
      </c>
      <c r="D1241" s="234" t="str">
        <f>D1240</f>
        <v>M</v>
      </c>
      <c r="E1241" s="207">
        <f>67.636*N11</f>
        <v>67.635999999999996</v>
      </c>
      <c r="F1241" s="205">
        <v>7.45</v>
      </c>
      <c r="G1241" s="231">
        <v>2.5</v>
      </c>
      <c r="H1241" s="207"/>
      <c r="I1241" s="207">
        <f>E1241*G1241</f>
        <v>169.08999999999997</v>
      </c>
      <c r="J1241" s="216"/>
      <c r="K1241" s="225">
        <v>0.23400000000000001</v>
      </c>
      <c r="L1241" s="232">
        <f t="shared" si="31"/>
        <v>1.4842</v>
      </c>
    </row>
    <row r="1242" spans="1:14" s="219" customFormat="1" x14ac:dyDescent="0.2">
      <c r="A1242" s="210"/>
      <c r="B1242" s="220"/>
      <c r="C1242" s="233" t="s">
        <v>751</v>
      </c>
      <c r="D1242" s="234" t="s">
        <v>535</v>
      </c>
      <c r="E1242" s="207">
        <f>5.21*N11</f>
        <v>5.21</v>
      </c>
      <c r="F1242" s="329"/>
      <c r="G1242" s="231">
        <v>1</v>
      </c>
      <c r="H1242" s="207">
        <f>E1242*G1242</f>
        <v>5.21</v>
      </c>
      <c r="I1242" s="276"/>
      <c r="J1242" s="216"/>
      <c r="K1242" s="225">
        <v>0.23400000000000001</v>
      </c>
      <c r="L1242" s="232">
        <f t="shared" si="31"/>
        <v>1.4842</v>
      </c>
    </row>
    <row r="1243" spans="1:14" s="219" customFormat="1" x14ac:dyDescent="0.2">
      <c r="A1243" s="210"/>
      <c r="B1243" s="220"/>
      <c r="C1243" s="233" t="s">
        <v>539</v>
      </c>
      <c r="D1243" s="234" t="s">
        <v>535</v>
      </c>
      <c r="E1243" s="207">
        <f>3.77*N11</f>
        <v>3.77</v>
      </c>
      <c r="F1243" s="329"/>
      <c r="G1243" s="231">
        <v>1</v>
      </c>
      <c r="H1243" s="207">
        <f>E1243*G1243</f>
        <v>3.77</v>
      </c>
      <c r="I1243" s="276"/>
      <c r="J1243" s="216"/>
      <c r="K1243" s="225">
        <v>0.23400000000000001</v>
      </c>
      <c r="L1243" s="232">
        <f t="shared" si="31"/>
        <v>1.4842</v>
      </c>
    </row>
    <row r="1244" spans="1:14" s="219" customFormat="1" x14ac:dyDescent="0.2">
      <c r="A1244" s="210"/>
      <c r="B1244" s="220"/>
      <c r="C1244" s="233"/>
      <c r="D1244" s="234"/>
      <c r="E1244" s="207"/>
      <c r="F1244" s="205"/>
      <c r="G1244" s="231"/>
      <c r="H1244" s="207"/>
      <c r="I1244" s="207"/>
      <c r="J1244" s="216"/>
      <c r="K1244" s="225">
        <v>0.23400000000000001</v>
      </c>
      <c r="L1244" s="232">
        <f t="shared" si="31"/>
        <v>1.4842</v>
      </c>
    </row>
    <row r="1245" spans="1:14" s="219" customFormat="1" x14ac:dyDescent="0.2">
      <c r="A1245" s="210"/>
      <c r="B1245" s="220"/>
      <c r="C1245" s="233"/>
      <c r="D1245" s="234"/>
      <c r="E1245" s="495" t="str">
        <f>E1235</f>
        <v>Custo Direto</v>
      </c>
      <c r="F1245" s="495"/>
      <c r="G1245" s="495"/>
      <c r="H1245" s="244">
        <f>SUM(H1241:H1244)</f>
        <v>8.98</v>
      </c>
      <c r="I1245" s="244">
        <f>SUM(I1241:I1244)</f>
        <v>169.08999999999997</v>
      </c>
      <c r="J1245" s="216"/>
      <c r="K1245" s="225">
        <v>0.23400000000000001</v>
      </c>
      <c r="L1245" s="232">
        <f t="shared" si="31"/>
        <v>1.4842</v>
      </c>
    </row>
    <row r="1246" spans="1:14" s="219" customFormat="1" x14ac:dyDescent="0.2">
      <c r="A1246" s="210"/>
      <c r="B1246" s="220"/>
      <c r="C1246" s="233"/>
      <c r="D1246" s="234"/>
      <c r="E1246" s="495" t="str">
        <f>E1236</f>
        <v>LS(%): 148,42</v>
      </c>
      <c r="F1246" s="495"/>
      <c r="G1246" s="495"/>
      <c r="H1246" s="207">
        <f>SUM(H1243:H1244)*L1246</f>
        <v>5.595434</v>
      </c>
      <c r="I1246" s="213"/>
      <c r="J1246" s="216"/>
      <c r="K1246" s="225">
        <v>0.23400000000000001</v>
      </c>
      <c r="L1246" s="232">
        <f t="shared" ref="L1246:L1253" si="32">L1245</f>
        <v>1.4842</v>
      </c>
    </row>
    <row r="1247" spans="1:14" s="219" customFormat="1" x14ac:dyDescent="0.2">
      <c r="A1247" s="210"/>
      <c r="B1247" s="220"/>
      <c r="C1247" s="233"/>
      <c r="D1247" s="234"/>
      <c r="E1247" s="495" t="str">
        <f>E1237</f>
        <v>BDI (%): 23,40</v>
      </c>
      <c r="F1247" s="495"/>
      <c r="G1247" s="495"/>
      <c r="H1247" s="496">
        <f>(H1245+I1245+H1246)*K1247</f>
        <v>42.977711555999996</v>
      </c>
      <c r="I1247" s="496"/>
      <c r="J1247" s="216"/>
      <c r="K1247" s="225">
        <v>0.23400000000000001</v>
      </c>
      <c r="L1247" s="232">
        <f t="shared" si="32"/>
        <v>1.4842</v>
      </c>
    </row>
    <row r="1248" spans="1:14" s="219" customFormat="1" x14ac:dyDescent="0.2">
      <c r="A1248" s="210"/>
      <c r="B1248" s="220"/>
      <c r="C1248" s="233"/>
      <c r="D1248" s="234"/>
      <c r="E1248" s="495" t="str">
        <f>E1238</f>
        <v>Valor Total c/ Taxas</v>
      </c>
      <c r="F1248" s="495"/>
      <c r="G1248" s="495"/>
      <c r="H1248" s="207"/>
      <c r="I1248" s="244">
        <f>(H1245+I1245+H1246+H1247)</f>
        <v>226.64314555599998</v>
      </c>
      <c r="J1248" s="216"/>
      <c r="K1248" s="225">
        <v>0.23400000000000001</v>
      </c>
      <c r="L1248" s="232">
        <f t="shared" si="32"/>
        <v>1.4842</v>
      </c>
      <c r="N1248" s="245">
        <v>226.63643999999999</v>
      </c>
    </row>
    <row r="1249" spans="1:14" s="219" customFormat="1" x14ac:dyDescent="0.2">
      <c r="A1249" s="210"/>
      <c r="B1249" s="196"/>
      <c r="C1249" s="233"/>
      <c r="D1249" s="234"/>
      <c r="E1249" s="207"/>
      <c r="F1249" s="205"/>
      <c r="G1249" s="231"/>
      <c r="H1249" s="207"/>
      <c r="I1249" s="207"/>
      <c r="J1249" s="216"/>
      <c r="K1249" s="225">
        <v>0.23400000000000001</v>
      </c>
      <c r="L1249" s="232">
        <f t="shared" si="32"/>
        <v>1.4842</v>
      </c>
    </row>
    <row r="1250" spans="1:14" s="219" customFormat="1" x14ac:dyDescent="0.2">
      <c r="A1250" s="335"/>
      <c r="B1250" s="336" t="str">
        <f>'Planilha Orçamentaria'!A194</f>
        <v>27.1</v>
      </c>
      <c r="C1250" s="337" t="str">
        <f>'[1]Planilha Orçamentaria'!C176</f>
        <v>Limpeza geral e entrega da obra</v>
      </c>
      <c r="D1250" s="230" t="str">
        <f>'[1]Planilha Orçamentaria'!D176</f>
        <v>M2</v>
      </c>
      <c r="E1250" s="207"/>
      <c r="F1250" s="205"/>
      <c r="G1250" s="231"/>
      <c r="H1250" s="207"/>
      <c r="I1250" s="207"/>
      <c r="J1250" s="216"/>
      <c r="K1250" s="225">
        <v>0.23400000000000001</v>
      </c>
      <c r="L1250" s="232">
        <f t="shared" si="32"/>
        <v>1.4842</v>
      </c>
    </row>
    <row r="1251" spans="1:14" s="219" customFormat="1" x14ac:dyDescent="0.2">
      <c r="A1251" s="210"/>
      <c r="B1251" s="196"/>
      <c r="C1251" s="281" t="str">
        <f>C1250</f>
        <v>Limpeza geral e entrega da obra</v>
      </c>
      <c r="D1251" s="234" t="str">
        <f>D1250</f>
        <v>M2</v>
      </c>
      <c r="E1251" s="207">
        <f>2.152*N11</f>
        <v>2.1520000000000001</v>
      </c>
      <c r="F1251" s="205" t="e">
        <f>#REF!</f>
        <v>#REF!</v>
      </c>
      <c r="G1251" s="231">
        <v>1</v>
      </c>
      <c r="H1251" s="207"/>
      <c r="I1251" s="207">
        <f>E1251*G1251</f>
        <v>2.1520000000000001</v>
      </c>
      <c r="J1251" s="216"/>
      <c r="K1251" s="225">
        <v>0.23400000000000001</v>
      </c>
      <c r="L1251" s="232">
        <f t="shared" si="32"/>
        <v>1.4842</v>
      </c>
    </row>
    <row r="1252" spans="1:14" s="219" customFormat="1" x14ac:dyDescent="0.2">
      <c r="A1252" s="210"/>
      <c r="B1252" s="196"/>
      <c r="C1252" s="233" t="s">
        <v>539</v>
      </c>
      <c r="D1252" s="234" t="s">
        <v>535</v>
      </c>
      <c r="E1252" s="207">
        <f>3.77*N11</f>
        <v>3.77</v>
      </c>
      <c r="F1252" s="329"/>
      <c r="G1252" s="231">
        <v>0.09</v>
      </c>
      <c r="H1252" s="207">
        <f>E1252*G1252</f>
        <v>0.33929999999999999</v>
      </c>
      <c r="I1252" s="276"/>
      <c r="J1252" s="216"/>
      <c r="K1252" s="225">
        <v>0.23400000000000001</v>
      </c>
      <c r="L1252" s="232">
        <f t="shared" si="32"/>
        <v>1.4842</v>
      </c>
    </row>
    <row r="1253" spans="1:14" s="219" customFormat="1" x14ac:dyDescent="0.2">
      <c r="A1253" s="210"/>
      <c r="B1253" s="196"/>
      <c r="C1253" s="233"/>
      <c r="D1253" s="234"/>
      <c r="E1253" s="207"/>
      <c r="F1253" s="205"/>
      <c r="G1253" s="231"/>
      <c r="H1253" s="207"/>
      <c r="I1253" s="207"/>
      <c r="J1253" s="216"/>
      <c r="K1253" s="225">
        <v>0.23400000000000001</v>
      </c>
      <c r="L1253" s="232">
        <f t="shared" si="32"/>
        <v>1.4842</v>
      </c>
    </row>
    <row r="1254" spans="1:14" s="219" customFormat="1" x14ac:dyDescent="0.2">
      <c r="A1254" s="210"/>
      <c r="B1254" s="196"/>
      <c r="C1254" s="233"/>
      <c r="D1254" s="234"/>
      <c r="E1254" s="495" t="str">
        <f>E1225</f>
        <v>Custo Direto</v>
      </c>
      <c r="F1254" s="495"/>
      <c r="G1254" s="495"/>
      <c r="H1254" s="244">
        <f>SUM(H1251:H1253)</f>
        <v>0.33929999999999999</v>
      </c>
      <c r="I1254" s="244">
        <f>SUM(I1251:I1253)</f>
        <v>2.1520000000000001</v>
      </c>
      <c r="J1254" s="216"/>
      <c r="K1254" s="225">
        <v>0.23400000000000001</v>
      </c>
      <c r="L1254" s="232">
        <f t="shared" ref="L1254:L1258" si="33">L1253</f>
        <v>1.4842</v>
      </c>
    </row>
    <row r="1255" spans="1:14" s="219" customFormat="1" x14ac:dyDescent="0.2">
      <c r="A1255" s="210"/>
      <c r="B1255" s="196"/>
      <c r="C1255" s="233"/>
      <c r="D1255" s="234"/>
      <c r="E1255" s="495" t="str">
        <f>E1226</f>
        <v>LS(%): 148,42</v>
      </c>
      <c r="F1255" s="495"/>
      <c r="G1255" s="495"/>
      <c r="H1255" s="207">
        <f>SUM(H1252:H1253)*L1255</f>
        <v>0.50358905999999992</v>
      </c>
      <c r="I1255" s="213"/>
      <c r="J1255" s="216"/>
      <c r="K1255" s="225">
        <v>0.23400000000000001</v>
      </c>
      <c r="L1255" s="232">
        <f t="shared" si="33"/>
        <v>1.4842</v>
      </c>
    </row>
    <row r="1256" spans="1:14" s="219" customFormat="1" x14ac:dyDescent="0.2">
      <c r="A1256" s="210"/>
      <c r="B1256" s="196"/>
      <c r="C1256" s="233"/>
      <c r="D1256" s="234"/>
      <c r="E1256" s="495" t="str">
        <f>E1227</f>
        <v>BDI (%): 23,40</v>
      </c>
      <c r="F1256" s="495"/>
      <c r="G1256" s="495"/>
      <c r="H1256" s="496">
        <f>(H1254+I1254+H1255)*K1256</f>
        <v>0.70080404004000008</v>
      </c>
      <c r="I1256" s="496"/>
      <c r="J1256" s="216"/>
      <c r="K1256" s="225">
        <v>0.23400000000000001</v>
      </c>
      <c r="L1256" s="232">
        <f t="shared" si="33"/>
        <v>1.4842</v>
      </c>
    </row>
    <row r="1257" spans="1:14" s="219" customFormat="1" x14ac:dyDescent="0.2">
      <c r="A1257" s="210"/>
      <c r="B1257" s="196"/>
      <c r="C1257" s="233"/>
      <c r="D1257" s="234"/>
      <c r="E1257" s="495" t="str">
        <f>E1228</f>
        <v>Valor Total c/ Taxas</v>
      </c>
      <c r="F1257" s="495"/>
      <c r="G1257" s="495"/>
      <c r="H1257" s="207"/>
      <c r="I1257" s="244">
        <f>(H1254+I1254+H1255+H1256)</f>
        <v>3.6956931000400002</v>
      </c>
      <c r="J1257" s="216"/>
      <c r="K1257" s="225">
        <v>0.23400000000000001</v>
      </c>
      <c r="L1257" s="232">
        <f t="shared" si="33"/>
        <v>1.4842</v>
      </c>
      <c r="N1257" s="245">
        <v>3.6956931000400002</v>
      </c>
    </row>
    <row r="1258" spans="1:14" s="219" customFormat="1" x14ac:dyDescent="0.2">
      <c r="A1258" s="210"/>
      <c r="B1258" s="196"/>
      <c r="C1258" s="233"/>
      <c r="D1258" s="234"/>
      <c r="E1258" s="207"/>
      <c r="F1258" s="205"/>
      <c r="G1258" s="231"/>
      <c r="H1258" s="207"/>
      <c r="I1258" s="207"/>
      <c r="J1258" s="216"/>
      <c r="K1258" s="225">
        <v>0.23400000000000001</v>
      </c>
      <c r="L1258" s="232">
        <f t="shared" si="33"/>
        <v>1.4842</v>
      </c>
    </row>
    <row r="1259" spans="1:14" x14ac:dyDescent="0.25">
      <c r="C1259" s="260"/>
      <c r="D1259" s="261"/>
      <c r="E1259" s="253"/>
      <c r="F1259" s="263"/>
      <c r="G1259" s="264"/>
      <c r="H1259" s="253"/>
      <c r="I1259" s="253"/>
    </row>
    <row r="1260" spans="1:14" x14ac:dyDescent="0.25">
      <c r="C1260" s="260"/>
      <c r="D1260" s="261"/>
      <c r="E1260" s="253"/>
      <c r="F1260" s="263"/>
      <c r="G1260" s="264"/>
      <c r="H1260" s="253"/>
      <c r="I1260" s="253"/>
    </row>
  </sheetData>
  <dataConsolidate/>
  <mergeCells count="571">
    <mergeCell ref="E925:G925"/>
    <mergeCell ref="E1157:G1157"/>
    <mergeCell ref="E1158:G1158"/>
    <mergeCell ref="E1159:G1159"/>
    <mergeCell ref="H1159:I1159"/>
    <mergeCell ref="E1160:G1160"/>
    <mergeCell ref="E1197:G1197"/>
    <mergeCell ref="E1198:G1198"/>
    <mergeCell ref="E1199:G1199"/>
    <mergeCell ref="H1199:I1199"/>
    <mergeCell ref="E956:G956"/>
    <mergeCell ref="E968:G968"/>
    <mergeCell ref="H968:I968"/>
    <mergeCell ref="E969:G969"/>
    <mergeCell ref="E978:G978"/>
    <mergeCell ref="E979:G979"/>
    <mergeCell ref="E980:G980"/>
    <mergeCell ref="H980:I980"/>
    <mergeCell ref="E957:G957"/>
    <mergeCell ref="H957:I957"/>
    <mergeCell ref="E958:G958"/>
    <mergeCell ref="E959:G959"/>
    <mergeCell ref="E966:G966"/>
    <mergeCell ref="E967:G967"/>
    <mergeCell ref="E912:G912"/>
    <mergeCell ref="E913:G913"/>
    <mergeCell ref="E914:G914"/>
    <mergeCell ref="H914:I914"/>
    <mergeCell ref="E915:G915"/>
    <mergeCell ref="E922:G922"/>
    <mergeCell ref="E923:G923"/>
    <mergeCell ref="E924:G924"/>
    <mergeCell ref="H924:I924"/>
    <mergeCell ref="H843:I843"/>
    <mergeCell ref="E844:G844"/>
    <mergeCell ref="E892:G892"/>
    <mergeCell ref="E853:G853"/>
    <mergeCell ref="E854:G854"/>
    <mergeCell ref="H854:I854"/>
    <mergeCell ref="E855:G855"/>
    <mergeCell ref="E862:G862"/>
    <mergeCell ref="E863:G863"/>
    <mergeCell ref="E875:G875"/>
    <mergeCell ref="E882:G882"/>
    <mergeCell ref="E883:G883"/>
    <mergeCell ref="E884:G884"/>
    <mergeCell ref="H884:I884"/>
    <mergeCell ref="E885:G885"/>
    <mergeCell ref="E864:G864"/>
    <mergeCell ref="H864:I864"/>
    <mergeCell ref="E865:G865"/>
    <mergeCell ref="E872:G872"/>
    <mergeCell ref="E873:G873"/>
    <mergeCell ref="E874:G874"/>
    <mergeCell ref="H874:I874"/>
    <mergeCell ref="E48:G48"/>
    <mergeCell ref="E49:G49"/>
    <mergeCell ref="E50:G50"/>
    <mergeCell ref="H50:I50"/>
    <mergeCell ref="E51:G51"/>
    <mergeCell ref="E61:G61"/>
    <mergeCell ref="B1:I4"/>
    <mergeCell ref="C11:I11"/>
    <mergeCell ref="A13:A14"/>
    <mergeCell ref="B13:B14"/>
    <mergeCell ref="C13:C14"/>
    <mergeCell ref="D13:D14"/>
    <mergeCell ref="E13:E14"/>
    <mergeCell ref="G13:G14"/>
    <mergeCell ref="H13:I13"/>
    <mergeCell ref="E74:G74"/>
    <mergeCell ref="H74:I74"/>
    <mergeCell ref="E75:G75"/>
    <mergeCell ref="E85:G85"/>
    <mergeCell ref="E86:G86"/>
    <mergeCell ref="E87:G87"/>
    <mergeCell ref="H87:I87"/>
    <mergeCell ref="E62:G62"/>
    <mergeCell ref="E63:G63"/>
    <mergeCell ref="H63:I63"/>
    <mergeCell ref="E64:G64"/>
    <mergeCell ref="E72:G72"/>
    <mergeCell ref="E73:G73"/>
    <mergeCell ref="E108:G108"/>
    <mergeCell ref="E109:G109"/>
    <mergeCell ref="E110:G110"/>
    <mergeCell ref="H110:I110"/>
    <mergeCell ref="E111:G111"/>
    <mergeCell ref="E120:G120"/>
    <mergeCell ref="E88:G88"/>
    <mergeCell ref="E97:G97"/>
    <mergeCell ref="E98:G98"/>
    <mergeCell ref="E99:G99"/>
    <mergeCell ref="H99:I99"/>
    <mergeCell ref="E100:G100"/>
    <mergeCell ref="E161:G161"/>
    <mergeCell ref="H161:I161"/>
    <mergeCell ref="E162:G162"/>
    <mergeCell ref="E172:G172"/>
    <mergeCell ref="E173:G173"/>
    <mergeCell ref="E174:G174"/>
    <mergeCell ref="H174:I174"/>
    <mergeCell ref="E121:G121"/>
    <mergeCell ref="E122:G122"/>
    <mergeCell ref="H122:I122"/>
    <mergeCell ref="E123:G123"/>
    <mergeCell ref="E159:G159"/>
    <mergeCell ref="E160:G160"/>
    <mergeCell ref="E195:G195"/>
    <mergeCell ref="E196:G196"/>
    <mergeCell ref="E197:G197"/>
    <mergeCell ref="H197:I197"/>
    <mergeCell ref="E198:G198"/>
    <mergeCell ref="E204:G204"/>
    <mergeCell ref="E175:G175"/>
    <mergeCell ref="E180:G180"/>
    <mergeCell ref="E181:G181"/>
    <mergeCell ref="E182:G182"/>
    <mergeCell ref="H182:I182"/>
    <mergeCell ref="E183:G183"/>
    <mergeCell ref="E215:G215"/>
    <mergeCell ref="H215:I215"/>
    <mergeCell ref="E216:G216"/>
    <mergeCell ref="E222:G222"/>
    <mergeCell ref="E223:G223"/>
    <mergeCell ref="E224:G224"/>
    <mergeCell ref="H224:I224"/>
    <mergeCell ref="E205:G205"/>
    <mergeCell ref="E206:G206"/>
    <mergeCell ref="H206:I206"/>
    <mergeCell ref="E207:G207"/>
    <mergeCell ref="E213:G213"/>
    <mergeCell ref="E214:G214"/>
    <mergeCell ref="E240:G240"/>
    <mergeCell ref="E241:G241"/>
    <mergeCell ref="E242:G242"/>
    <mergeCell ref="H242:I242"/>
    <mergeCell ref="E243:G243"/>
    <mergeCell ref="E249:G249"/>
    <mergeCell ref="E225:G225"/>
    <mergeCell ref="E231:G231"/>
    <mergeCell ref="E232:G232"/>
    <mergeCell ref="E233:G233"/>
    <mergeCell ref="H233:I233"/>
    <mergeCell ref="E234:G234"/>
    <mergeCell ref="E260:G260"/>
    <mergeCell ref="H260:I260"/>
    <mergeCell ref="E261:G261"/>
    <mergeCell ref="E267:G267"/>
    <mergeCell ref="E268:G268"/>
    <mergeCell ref="E269:G269"/>
    <mergeCell ref="H269:I269"/>
    <mergeCell ref="E250:G250"/>
    <mergeCell ref="E251:G251"/>
    <mergeCell ref="H251:I251"/>
    <mergeCell ref="E252:G252"/>
    <mergeCell ref="E258:G258"/>
    <mergeCell ref="E259:G259"/>
    <mergeCell ref="E285:G285"/>
    <mergeCell ref="E286:G286"/>
    <mergeCell ref="E287:G287"/>
    <mergeCell ref="H287:I287"/>
    <mergeCell ref="E288:G288"/>
    <mergeCell ref="E294:G294"/>
    <mergeCell ref="E270:G270"/>
    <mergeCell ref="E276:G276"/>
    <mergeCell ref="E277:G277"/>
    <mergeCell ref="E278:G278"/>
    <mergeCell ref="H278:I278"/>
    <mergeCell ref="E279:G279"/>
    <mergeCell ref="E312:G312"/>
    <mergeCell ref="H312:I312"/>
    <mergeCell ref="E313:G313"/>
    <mergeCell ref="E330:G330"/>
    <mergeCell ref="E331:G331"/>
    <mergeCell ref="E332:G332"/>
    <mergeCell ref="H332:I332"/>
    <mergeCell ref="E295:G295"/>
    <mergeCell ref="E296:G296"/>
    <mergeCell ref="H296:I296"/>
    <mergeCell ref="E297:G297"/>
    <mergeCell ref="E310:G310"/>
    <mergeCell ref="E311:G311"/>
    <mergeCell ref="E302:G302"/>
    <mergeCell ref="E303:G303"/>
    <mergeCell ref="E304:G304"/>
    <mergeCell ref="H304:I304"/>
    <mergeCell ref="E305:G305"/>
    <mergeCell ref="E370:G370"/>
    <mergeCell ref="E371:G371"/>
    <mergeCell ref="E372:G372"/>
    <mergeCell ref="H372:I372"/>
    <mergeCell ref="E373:G373"/>
    <mergeCell ref="E381:G381"/>
    <mergeCell ref="E333:G333"/>
    <mergeCell ref="E350:G350"/>
    <mergeCell ref="E351:G351"/>
    <mergeCell ref="E352:G352"/>
    <mergeCell ref="H352:I352"/>
    <mergeCell ref="E353:G353"/>
    <mergeCell ref="E393:G393"/>
    <mergeCell ref="H393:I393"/>
    <mergeCell ref="E394:G394"/>
    <mergeCell ref="E402:G402"/>
    <mergeCell ref="E403:G403"/>
    <mergeCell ref="E404:G404"/>
    <mergeCell ref="H404:I404"/>
    <mergeCell ref="E382:G382"/>
    <mergeCell ref="E383:G383"/>
    <mergeCell ref="H383:I383"/>
    <mergeCell ref="E384:G384"/>
    <mergeCell ref="E391:G391"/>
    <mergeCell ref="E392:G392"/>
    <mergeCell ref="E424:G424"/>
    <mergeCell ref="E405:G405"/>
    <mergeCell ref="E413:G413"/>
    <mergeCell ref="E414:G414"/>
    <mergeCell ref="E415:G415"/>
    <mergeCell ref="H415:I415"/>
    <mergeCell ref="E416:G416"/>
    <mergeCell ref="E436:G436"/>
    <mergeCell ref="H436:I436"/>
    <mergeCell ref="E437:G437"/>
    <mergeCell ref="E447:G447"/>
    <mergeCell ref="E448:G448"/>
    <mergeCell ref="E449:G449"/>
    <mergeCell ref="H449:I449"/>
    <mergeCell ref="E425:G425"/>
    <mergeCell ref="E426:G426"/>
    <mergeCell ref="H426:I426"/>
    <mergeCell ref="E427:G427"/>
    <mergeCell ref="E434:G434"/>
    <mergeCell ref="E435:G435"/>
    <mergeCell ref="E467:G467"/>
    <mergeCell ref="E468:G468"/>
    <mergeCell ref="E469:G469"/>
    <mergeCell ref="H469:I469"/>
    <mergeCell ref="E470:G470"/>
    <mergeCell ref="E477:G477"/>
    <mergeCell ref="E450:G450"/>
    <mergeCell ref="E457:G457"/>
    <mergeCell ref="E458:G458"/>
    <mergeCell ref="E459:G459"/>
    <mergeCell ref="H459:I459"/>
    <mergeCell ref="E460:G460"/>
    <mergeCell ref="E489:G489"/>
    <mergeCell ref="H489:I489"/>
    <mergeCell ref="E490:G490"/>
    <mergeCell ref="E498:G498"/>
    <mergeCell ref="E499:G499"/>
    <mergeCell ref="E500:G500"/>
    <mergeCell ref="H500:I500"/>
    <mergeCell ref="E478:G478"/>
    <mergeCell ref="E479:G479"/>
    <mergeCell ref="H479:I479"/>
    <mergeCell ref="E480:G480"/>
    <mergeCell ref="E487:G487"/>
    <mergeCell ref="E488:G488"/>
    <mergeCell ref="E520:G520"/>
    <mergeCell ref="E521:G521"/>
    <mergeCell ref="E522:G522"/>
    <mergeCell ref="H522:I522"/>
    <mergeCell ref="E523:G523"/>
    <mergeCell ref="E531:G531"/>
    <mergeCell ref="E501:G501"/>
    <mergeCell ref="E509:G509"/>
    <mergeCell ref="E510:G510"/>
    <mergeCell ref="E511:G511"/>
    <mergeCell ref="H511:I511"/>
    <mergeCell ref="E512:G512"/>
    <mergeCell ref="E544:G544"/>
    <mergeCell ref="H544:I544"/>
    <mergeCell ref="E545:G545"/>
    <mergeCell ref="E552:G552"/>
    <mergeCell ref="E553:G553"/>
    <mergeCell ref="E554:G554"/>
    <mergeCell ref="H554:I554"/>
    <mergeCell ref="E532:G532"/>
    <mergeCell ref="E533:G533"/>
    <mergeCell ref="H533:I533"/>
    <mergeCell ref="E534:G534"/>
    <mergeCell ref="E542:G542"/>
    <mergeCell ref="E543:G543"/>
    <mergeCell ref="E566:G566"/>
    <mergeCell ref="E573:G573"/>
    <mergeCell ref="E574:G574"/>
    <mergeCell ref="E575:G575"/>
    <mergeCell ref="H575:I575"/>
    <mergeCell ref="E576:G576"/>
    <mergeCell ref="E555:G555"/>
    <mergeCell ref="E562:G562"/>
    <mergeCell ref="E563:G563"/>
    <mergeCell ref="E564:G564"/>
    <mergeCell ref="E565:G565"/>
    <mergeCell ref="H565:I565"/>
    <mergeCell ref="E596:G596"/>
    <mergeCell ref="E597:G597"/>
    <mergeCell ref="H597:I597"/>
    <mergeCell ref="E598:G598"/>
    <mergeCell ref="E608:G608"/>
    <mergeCell ref="E609:G609"/>
    <mergeCell ref="E584:G584"/>
    <mergeCell ref="E585:G585"/>
    <mergeCell ref="E586:G586"/>
    <mergeCell ref="H586:I586"/>
    <mergeCell ref="E587:G587"/>
    <mergeCell ref="E595:G595"/>
    <mergeCell ref="E621:G621"/>
    <mergeCell ref="E628:G628"/>
    <mergeCell ref="E629:G629"/>
    <mergeCell ref="E630:G630"/>
    <mergeCell ref="H630:I630"/>
    <mergeCell ref="E631:G631"/>
    <mergeCell ref="E610:G610"/>
    <mergeCell ref="H610:I610"/>
    <mergeCell ref="E611:G611"/>
    <mergeCell ref="E618:G618"/>
    <mergeCell ref="E619:G619"/>
    <mergeCell ref="E620:G620"/>
    <mergeCell ref="H620:I620"/>
    <mergeCell ref="E649:G649"/>
    <mergeCell ref="E650:G650"/>
    <mergeCell ref="H650:I650"/>
    <mergeCell ref="E651:G651"/>
    <mergeCell ref="E658:G658"/>
    <mergeCell ref="E659:G659"/>
    <mergeCell ref="E638:G638"/>
    <mergeCell ref="E639:G639"/>
    <mergeCell ref="E640:G640"/>
    <mergeCell ref="H640:I640"/>
    <mergeCell ref="E641:G641"/>
    <mergeCell ref="E648:G648"/>
    <mergeCell ref="E671:G671"/>
    <mergeCell ref="E680:G680"/>
    <mergeCell ref="E681:G681"/>
    <mergeCell ref="E682:G682"/>
    <mergeCell ref="H682:I682"/>
    <mergeCell ref="E683:G683"/>
    <mergeCell ref="E660:G660"/>
    <mergeCell ref="H660:I660"/>
    <mergeCell ref="E661:G661"/>
    <mergeCell ref="E668:G668"/>
    <mergeCell ref="E669:G669"/>
    <mergeCell ref="E670:G670"/>
    <mergeCell ref="H670:I670"/>
    <mergeCell ref="E701:G701"/>
    <mergeCell ref="E702:G702"/>
    <mergeCell ref="H702:I702"/>
    <mergeCell ref="E703:G703"/>
    <mergeCell ref="E710:G710"/>
    <mergeCell ref="E711:G711"/>
    <mergeCell ref="E690:G690"/>
    <mergeCell ref="E691:G691"/>
    <mergeCell ref="E692:G692"/>
    <mergeCell ref="H692:I692"/>
    <mergeCell ref="E693:G693"/>
    <mergeCell ref="E700:G700"/>
    <mergeCell ref="E723:G723"/>
    <mergeCell ref="E730:G730"/>
    <mergeCell ref="E731:G731"/>
    <mergeCell ref="E732:G732"/>
    <mergeCell ref="H732:I732"/>
    <mergeCell ref="E733:G733"/>
    <mergeCell ref="E712:G712"/>
    <mergeCell ref="H712:I712"/>
    <mergeCell ref="E713:G713"/>
    <mergeCell ref="E720:G720"/>
    <mergeCell ref="E721:G721"/>
    <mergeCell ref="E722:G722"/>
    <mergeCell ref="H722:I722"/>
    <mergeCell ref="E751:G751"/>
    <mergeCell ref="E752:G752"/>
    <mergeCell ref="H752:I752"/>
    <mergeCell ref="E753:G753"/>
    <mergeCell ref="E771:G771"/>
    <mergeCell ref="E772:G772"/>
    <mergeCell ref="E740:G740"/>
    <mergeCell ref="E741:G741"/>
    <mergeCell ref="E742:G742"/>
    <mergeCell ref="H742:I742"/>
    <mergeCell ref="E743:G743"/>
    <mergeCell ref="E750:G750"/>
    <mergeCell ref="E760:G760"/>
    <mergeCell ref="E761:G761"/>
    <mergeCell ref="E762:G762"/>
    <mergeCell ref="H762:I762"/>
    <mergeCell ref="E763:G763"/>
    <mergeCell ref="E784:G784"/>
    <mergeCell ref="E791:G791"/>
    <mergeCell ref="E792:G792"/>
    <mergeCell ref="E793:G793"/>
    <mergeCell ref="H793:I793"/>
    <mergeCell ref="E794:G794"/>
    <mergeCell ref="E773:G773"/>
    <mergeCell ref="H773:I773"/>
    <mergeCell ref="E774:G774"/>
    <mergeCell ref="E781:G781"/>
    <mergeCell ref="E782:G782"/>
    <mergeCell ref="E783:G783"/>
    <mergeCell ref="H783:I783"/>
    <mergeCell ref="E801:G801"/>
    <mergeCell ref="E802:G802"/>
    <mergeCell ref="E803:G803"/>
    <mergeCell ref="H803:I803"/>
    <mergeCell ref="E804:G804"/>
    <mergeCell ref="E852:G852"/>
    <mergeCell ref="E811:G811"/>
    <mergeCell ref="E812:G812"/>
    <mergeCell ref="E813:G813"/>
    <mergeCell ref="H813:I813"/>
    <mergeCell ref="E814:G814"/>
    <mergeCell ref="E821:G821"/>
    <mergeCell ref="E822:G822"/>
    <mergeCell ref="E823:G823"/>
    <mergeCell ref="H823:I823"/>
    <mergeCell ref="E824:G824"/>
    <mergeCell ref="E831:G831"/>
    <mergeCell ref="E832:G832"/>
    <mergeCell ref="E833:G833"/>
    <mergeCell ref="H833:I833"/>
    <mergeCell ref="E834:G834"/>
    <mergeCell ref="E841:G841"/>
    <mergeCell ref="E842:G842"/>
    <mergeCell ref="E843:G843"/>
    <mergeCell ref="E943:G943"/>
    <mergeCell ref="E944:G944"/>
    <mergeCell ref="H944:I944"/>
    <mergeCell ref="E945:G945"/>
    <mergeCell ref="E955:G955"/>
    <mergeCell ref="E932:G932"/>
    <mergeCell ref="E933:G933"/>
    <mergeCell ref="E934:G934"/>
    <mergeCell ref="H934:I934"/>
    <mergeCell ref="E935:G935"/>
    <mergeCell ref="E942:G942"/>
    <mergeCell ref="E893:G893"/>
    <mergeCell ref="E894:G894"/>
    <mergeCell ref="H894:I894"/>
    <mergeCell ref="E895:G895"/>
    <mergeCell ref="E902:G902"/>
    <mergeCell ref="E903:G903"/>
    <mergeCell ref="E904:G904"/>
    <mergeCell ref="H904:I904"/>
    <mergeCell ref="E905:G905"/>
    <mergeCell ref="E998:G998"/>
    <mergeCell ref="E999:G999"/>
    <mergeCell ref="E1000:G1000"/>
    <mergeCell ref="H1000:I1000"/>
    <mergeCell ref="E1001:G1001"/>
    <mergeCell ref="E1008:G1008"/>
    <mergeCell ref="E981:G981"/>
    <mergeCell ref="E988:G988"/>
    <mergeCell ref="E989:G989"/>
    <mergeCell ref="E990:G990"/>
    <mergeCell ref="H990:I990"/>
    <mergeCell ref="E991:G991"/>
    <mergeCell ref="E1020:G1020"/>
    <mergeCell ref="H1020:I1020"/>
    <mergeCell ref="E1021:G1021"/>
    <mergeCell ref="E1028:G1028"/>
    <mergeCell ref="E1029:G1029"/>
    <mergeCell ref="E1030:G1030"/>
    <mergeCell ref="H1030:I1030"/>
    <mergeCell ref="E1009:G1009"/>
    <mergeCell ref="E1010:G1010"/>
    <mergeCell ref="H1010:I1010"/>
    <mergeCell ref="E1011:G1011"/>
    <mergeCell ref="E1018:G1018"/>
    <mergeCell ref="E1019:G1019"/>
    <mergeCell ref="E1050:G1050"/>
    <mergeCell ref="E1051:G1051"/>
    <mergeCell ref="E1052:G1052"/>
    <mergeCell ref="H1052:I1052"/>
    <mergeCell ref="E1053:G1053"/>
    <mergeCell ref="E1061:G1061"/>
    <mergeCell ref="E1031:G1031"/>
    <mergeCell ref="E1039:G1039"/>
    <mergeCell ref="E1040:G1040"/>
    <mergeCell ref="E1041:G1041"/>
    <mergeCell ref="H1041:I1041"/>
    <mergeCell ref="E1042:G1042"/>
    <mergeCell ref="E1074:G1074"/>
    <mergeCell ref="H1074:I1074"/>
    <mergeCell ref="E1075:G1075"/>
    <mergeCell ref="E1083:G1083"/>
    <mergeCell ref="E1084:G1084"/>
    <mergeCell ref="E1085:G1085"/>
    <mergeCell ref="H1085:I1085"/>
    <mergeCell ref="E1062:G1062"/>
    <mergeCell ref="E1063:G1063"/>
    <mergeCell ref="H1063:I1063"/>
    <mergeCell ref="E1064:G1064"/>
    <mergeCell ref="E1072:G1072"/>
    <mergeCell ref="E1073:G1073"/>
    <mergeCell ref="E1105:G1105"/>
    <mergeCell ref="E1106:G1106"/>
    <mergeCell ref="E1107:G1107"/>
    <mergeCell ref="H1107:I1107"/>
    <mergeCell ref="E1108:G1108"/>
    <mergeCell ref="E1116:G1116"/>
    <mergeCell ref="E1086:G1086"/>
    <mergeCell ref="E1094:G1094"/>
    <mergeCell ref="E1095:G1095"/>
    <mergeCell ref="E1096:G1096"/>
    <mergeCell ref="H1096:I1096"/>
    <mergeCell ref="E1097:G1097"/>
    <mergeCell ref="E1129:G1129"/>
    <mergeCell ref="H1129:I1129"/>
    <mergeCell ref="E1130:G1130"/>
    <mergeCell ref="E1137:G1137"/>
    <mergeCell ref="E1138:G1138"/>
    <mergeCell ref="E1139:G1139"/>
    <mergeCell ref="H1139:I1139"/>
    <mergeCell ref="E1117:G1117"/>
    <mergeCell ref="E1118:G1118"/>
    <mergeCell ref="H1118:I1118"/>
    <mergeCell ref="E1119:G1119"/>
    <mergeCell ref="E1127:G1127"/>
    <mergeCell ref="E1128:G1128"/>
    <mergeCell ref="E1167:G1167"/>
    <mergeCell ref="E1168:G1168"/>
    <mergeCell ref="E1169:G1169"/>
    <mergeCell ref="H1169:I1169"/>
    <mergeCell ref="E1170:G1170"/>
    <mergeCell ref="E1177:G1177"/>
    <mergeCell ref="E1140:G1140"/>
    <mergeCell ref="E1147:G1147"/>
    <mergeCell ref="E1148:G1148"/>
    <mergeCell ref="E1149:G1149"/>
    <mergeCell ref="H1149:I1149"/>
    <mergeCell ref="E1150:G1150"/>
    <mergeCell ref="E1189:G1189"/>
    <mergeCell ref="H1189:I1189"/>
    <mergeCell ref="E1190:G1190"/>
    <mergeCell ref="E1225:G1225"/>
    <mergeCell ref="E1226:G1226"/>
    <mergeCell ref="E1227:G1227"/>
    <mergeCell ref="H1227:I1227"/>
    <mergeCell ref="E1178:G1178"/>
    <mergeCell ref="E1179:G1179"/>
    <mergeCell ref="H1179:I1179"/>
    <mergeCell ref="E1180:G1180"/>
    <mergeCell ref="E1187:G1187"/>
    <mergeCell ref="E1188:G1188"/>
    <mergeCell ref="E1200:G1200"/>
    <mergeCell ref="E1206:G1206"/>
    <mergeCell ref="E1207:G1207"/>
    <mergeCell ref="E1208:G1208"/>
    <mergeCell ref="H1208:I1208"/>
    <mergeCell ref="E1209:G1209"/>
    <mergeCell ref="E1215:G1215"/>
    <mergeCell ref="E1216:G1216"/>
    <mergeCell ref="E1217:G1217"/>
    <mergeCell ref="H1217:I1217"/>
    <mergeCell ref="E1218:G1218"/>
    <mergeCell ref="E1254:G1254"/>
    <mergeCell ref="E1255:G1255"/>
    <mergeCell ref="E1256:G1256"/>
    <mergeCell ref="H1256:I1256"/>
    <mergeCell ref="E1257:G1257"/>
    <mergeCell ref="E1228:G1228"/>
    <mergeCell ref="E1235:G1235"/>
    <mergeCell ref="E1236:G1236"/>
    <mergeCell ref="E1237:G1237"/>
    <mergeCell ref="H1237:I1237"/>
    <mergeCell ref="E1238:G1238"/>
    <mergeCell ref="E1245:G1245"/>
    <mergeCell ref="E1246:G1246"/>
    <mergeCell ref="E1247:G1247"/>
    <mergeCell ref="H1247:I1247"/>
    <mergeCell ref="E1248:G1248"/>
  </mergeCells>
  <pageMargins left="0.51181102362204722" right="0.39370078740157483" top="0.59055118110236227" bottom="0.78740157480314965" header="0.31496062992125984" footer="0.31496062992125984"/>
  <pageSetup paperSize="9" scale="50" orientation="portrait" r:id="rId1"/>
  <rowBreaks count="12" manualBreakCount="12">
    <brk id="52" min="1" max="8" man="1"/>
    <brk id="270" min="1" max="8" man="1"/>
    <brk id="395" min="1" max="8" man="1"/>
    <brk id="461" min="1" max="8" man="1"/>
    <brk id="535" min="1" max="8" man="1"/>
    <brk id="611" min="1" max="8" man="1"/>
    <brk id="685" min="1" max="8" man="1"/>
    <brk id="774" min="1" max="8" man="1"/>
    <brk id="945" min="1" max="8" man="1"/>
    <brk id="1032" min="1" max="8" man="1"/>
    <brk id="1130" min="1" max="8" man="1"/>
    <brk id="1219" min="1" max="8" man="1"/>
  </rowBreaks>
  <ignoredErrors>
    <ignoredError sqref="L299:L307 L1161" formula="1"/>
    <ignoredError sqref="L914" evalError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9"/>
  <sheetViews>
    <sheetView view="pageBreakPreview" zoomScaleNormal="100" zoomScaleSheetLayoutView="100" workbookViewId="0">
      <selection activeCell="B1251" sqref="B1251"/>
    </sheetView>
  </sheetViews>
  <sheetFormatPr defaultRowHeight="12.75" x14ac:dyDescent="0.2"/>
  <cols>
    <col min="1" max="1" width="6.6640625" style="157" customWidth="1"/>
    <col min="2" max="2" width="76.6640625" style="157" customWidth="1"/>
    <col min="3" max="3" width="14.83203125" style="157" customWidth="1"/>
    <col min="4" max="4" width="9.33203125" style="157"/>
    <col min="5" max="5" width="11.5" style="157" bestFit="1" customWidth="1"/>
    <col min="6" max="255" width="9.33203125" style="157"/>
    <col min="256" max="256" width="6.6640625" style="157" customWidth="1"/>
    <col min="257" max="257" width="76.6640625" style="157" customWidth="1"/>
    <col min="258" max="259" width="7.83203125" style="157" customWidth="1"/>
    <col min="260" max="260" width="9.33203125" style="157"/>
    <col min="261" max="261" width="11.5" style="157" bestFit="1" customWidth="1"/>
    <col min="262" max="511" width="9.33203125" style="157"/>
    <col min="512" max="512" width="6.6640625" style="157" customWidth="1"/>
    <col min="513" max="513" width="76.6640625" style="157" customWidth="1"/>
    <col min="514" max="515" width="7.83203125" style="157" customWidth="1"/>
    <col min="516" max="516" width="9.33203125" style="157"/>
    <col min="517" max="517" width="11.5" style="157" bestFit="1" customWidth="1"/>
    <col min="518" max="767" width="9.33203125" style="157"/>
    <col min="768" max="768" width="6.6640625" style="157" customWidth="1"/>
    <col min="769" max="769" width="76.6640625" style="157" customWidth="1"/>
    <col min="770" max="771" width="7.83203125" style="157" customWidth="1"/>
    <col min="772" max="772" width="9.33203125" style="157"/>
    <col min="773" max="773" width="11.5" style="157" bestFit="1" customWidth="1"/>
    <col min="774" max="1023" width="9.33203125" style="157"/>
    <col min="1024" max="1024" width="6.6640625" style="157" customWidth="1"/>
    <col min="1025" max="1025" width="76.6640625" style="157" customWidth="1"/>
    <col min="1026" max="1027" width="7.83203125" style="157" customWidth="1"/>
    <col min="1028" max="1028" width="9.33203125" style="157"/>
    <col min="1029" max="1029" width="11.5" style="157" bestFit="1" customWidth="1"/>
    <col min="1030" max="1279" width="9.33203125" style="157"/>
    <col min="1280" max="1280" width="6.6640625" style="157" customWidth="1"/>
    <col min="1281" max="1281" width="76.6640625" style="157" customWidth="1"/>
    <col min="1282" max="1283" width="7.83203125" style="157" customWidth="1"/>
    <col min="1284" max="1284" width="9.33203125" style="157"/>
    <col min="1285" max="1285" width="11.5" style="157" bestFit="1" customWidth="1"/>
    <col min="1286" max="1535" width="9.33203125" style="157"/>
    <col min="1536" max="1536" width="6.6640625" style="157" customWidth="1"/>
    <col min="1537" max="1537" width="76.6640625" style="157" customWidth="1"/>
    <col min="1538" max="1539" width="7.83203125" style="157" customWidth="1"/>
    <col min="1540" max="1540" width="9.33203125" style="157"/>
    <col min="1541" max="1541" width="11.5" style="157" bestFit="1" customWidth="1"/>
    <col min="1542" max="1791" width="9.33203125" style="157"/>
    <col min="1792" max="1792" width="6.6640625" style="157" customWidth="1"/>
    <col min="1793" max="1793" width="76.6640625" style="157" customWidth="1"/>
    <col min="1794" max="1795" width="7.83203125" style="157" customWidth="1"/>
    <col min="1796" max="1796" width="9.33203125" style="157"/>
    <col min="1797" max="1797" width="11.5" style="157" bestFit="1" customWidth="1"/>
    <col min="1798" max="2047" width="9.33203125" style="157"/>
    <col min="2048" max="2048" width="6.6640625" style="157" customWidth="1"/>
    <col min="2049" max="2049" width="76.6640625" style="157" customWidth="1"/>
    <col min="2050" max="2051" width="7.83203125" style="157" customWidth="1"/>
    <col min="2052" max="2052" width="9.33203125" style="157"/>
    <col min="2053" max="2053" width="11.5" style="157" bestFit="1" customWidth="1"/>
    <col min="2054" max="2303" width="9.33203125" style="157"/>
    <col min="2304" max="2304" width="6.6640625" style="157" customWidth="1"/>
    <col min="2305" max="2305" width="76.6640625" style="157" customWidth="1"/>
    <col min="2306" max="2307" width="7.83203125" style="157" customWidth="1"/>
    <col min="2308" max="2308" width="9.33203125" style="157"/>
    <col min="2309" max="2309" width="11.5" style="157" bestFit="1" customWidth="1"/>
    <col min="2310" max="2559" width="9.33203125" style="157"/>
    <col min="2560" max="2560" width="6.6640625" style="157" customWidth="1"/>
    <col min="2561" max="2561" width="76.6640625" style="157" customWidth="1"/>
    <col min="2562" max="2563" width="7.83203125" style="157" customWidth="1"/>
    <col min="2564" max="2564" width="9.33203125" style="157"/>
    <col min="2565" max="2565" width="11.5" style="157" bestFit="1" customWidth="1"/>
    <col min="2566" max="2815" width="9.33203125" style="157"/>
    <col min="2816" max="2816" width="6.6640625" style="157" customWidth="1"/>
    <col min="2817" max="2817" width="76.6640625" style="157" customWidth="1"/>
    <col min="2818" max="2819" width="7.83203125" style="157" customWidth="1"/>
    <col min="2820" max="2820" width="9.33203125" style="157"/>
    <col min="2821" max="2821" width="11.5" style="157" bestFit="1" customWidth="1"/>
    <col min="2822" max="3071" width="9.33203125" style="157"/>
    <col min="3072" max="3072" width="6.6640625" style="157" customWidth="1"/>
    <col min="3073" max="3073" width="76.6640625" style="157" customWidth="1"/>
    <col min="3074" max="3075" width="7.83203125" style="157" customWidth="1"/>
    <col min="3076" max="3076" width="9.33203125" style="157"/>
    <col min="3077" max="3077" width="11.5" style="157" bestFit="1" customWidth="1"/>
    <col min="3078" max="3327" width="9.33203125" style="157"/>
    <col min="3328" max="3328" width="6.6640625" style="157" customWidth="1"/>
    <col min="3329" max="3329" width="76.6640625" style="157" customWidth="1"/>
    <col min="3330" max="3331" width="7.83203125" style="157" customWidth="1"/>
    <col min="3332" max="3332" width="9.33203125" style="157"/>
    <col min="3333" max="3333" width="11.5" style="157" bestFit="1" customWidth="1"/>
    <col min="3334" max="3583" width="9.33203125" style="157"/>
    <col min="3584" max="3584" width="6.6640625" style="157" customWidth="1"/>
    <col min="3585" max="3585" width="76.6640625" style="157" customWidth="1"/>
    <col min="3586" max="3587" width="7.83203125" style="157" customWidth="1"/>
    <col min="3588" max="3588" width="9.33203125" style="157"/>
    <col min="3589" max="3589" width="11.5" style="157" bestFit="1" customWidth="1"/>
    <col min="3590" max="3839" width="9.33203125" style="157"/>
    <col min="3840" max="3840" width="6.6640625" style="157" customWidth="1"/>
    <col min="3841" max="3841" width="76.6640625" style="157" customWidth="1"/>
    <col min="3842" max="3843" width="7.83203125" style="157" customWidth="1"/>
    <col min="3844" max="3844" width="9.33203125" style="157"/>
    <col min="3845" max="3845" width="11.5" style="157" bestFit="1" customWidth="1"/>
    <col min="3846" max="4095" width="9.33203125" style="157"/>
    <col min="4096" max="4096" width="6.6640625" style="157" customWidth="1"/>
    <col min="4097" max="4097" width="76.6640625" style="157" customWidth="1"/>
    <col min="4098" max="4099" width="7.83203125" style="157" customWidth="1"/>
    <col min="4100" max="4100" width="9.33203125" style="157"/>
    <col min="4101" max="4101" width="11.5" style="157" bestFit="1" customWidth="1"/>
    <col min="4102" max="4351" width="9.33203125" style="157"/>
    <col min="4352" max="4352" width="6.6640625" style="157" customWidth="1"/>
    <col min="4353" max="4353" width="76.6640625" style="157" customWidth="1"/>
    <col min="4354" max="4355" width="7.83203125" style="157" customWidth="1"/>
    <col min="4356" max="4356" width="9.33203125" style="157"/>
    <col min="4357" max="4357" width="11.5" style="157" bestFit="1" customWidth="1"/>
    <col min="4358" max="4607" width="9.33203125" style="157"/>
    <col min="4608" max="4608" width="6.6640625" style="157" customWidth="1"/>
    <col min="4609" max="4609" width="76.6640625" style="157" customWidth="1"/>
    <col min="4610" max="4611" width="7.83203125" style="157" customWidth="1"/>
    <col min="4612" max="4612" width="9.33203125" style="157"/>
    <col min="4613" max="4613" width="11.5" style="157" bestFit="1" customWidth="1"/>
    <col min="4614" max="4863" width="9.33203125" style="157"/>
    <col min="4864" max="4864" width="6.6640625" style="157" customWidth="1"/>
    <col min="4865" max="4865" width="76.6640625" style="157" customWidth="1"/>
    <col min="4866" max="4867" width="7.83203125" style="157" customWidth="1"/>
    <col min="4868" max="4868" width="9.33203125" style="157"/>
    <col min="4869" max="4869" width="11.5" style="157" bestFit="1" customWidth="1"/>
    <col min="4870" max="5119" width="9.33203125" style="157"/>
    <col min="5120" max="5120" width="6.6640625" style="157" customWidth="1"/>
    <col min="5121" max="5121" width="76.6640625" style="157" customWidth="1"/>
    <col min="5122" max="5123" width="7.83203125" style="157" customWidth="1"/>
    <col min="5124" max="5124" width="9.33203125" style="157"/>
    <col min="5125" max="5125" width="11.5" style="157" bestFit="1" customWidth="1"/>
    <col min="5126" max="5375" width="9.33203125" style="157"/>
    <col min="5376" max="5376" width="6.6640625" style="157" customWidth="1"/>
    <col min="5377" max="5377" width="76.6640625" style="157" customWidth="1"/>
    <col min="5378" max="5379" width="7.83203125" style="157" customWidth="1"/>
    <col min="5380" max="5380" width="9.33203125" style="157"/>
    <col min="5381" max="5381" width="11.5" style="157" bestFit="1" customWidth="1"/>
    <col min="5382" max="5631" width="9.33203125" style="157"/>
    <col min="5632" max="5632" width="6.6640625" style="157" customWidth="1"/>
    <col min="5633" max="5633" width="76.6640625" style="157" customWidth="1"/>
    <col min="5634" max="5635" width="7.83203125" style="157" customWidth="1"/>
    <col min="5636" max="5636" width="9.33203125" style="157"/>
    <col min="5637" max="5637" width="11.5" style="157" bestFit="1" customWidth="1"/>
    <col min="5638" max="5887" width="9.33203125" style="157"/>
    <col min="5888" max="5888" width="6.6640625" style="157" customWidth="1"/>
    <col min="5889" max="5889" width="76.6640625" style="157" customWidth="1"/>
    <col min="5890" max="5891" width="7.83203125" style="157" customWidth="1"/>
    <col min="5892" max="5892" width="9.33203125" style="157"/>
    <col min="5893" max="5893" width="11.5" style="157" bestFit="1" customWidth="1"/>
    <col min="5894" max="6143" width="9.33203125" style="157"/>
    <col min="6144" max="6144" width="6.6640625" style="157" customWidth="1"/>
    <col min="6145" max="6145" width="76.6640625" style="157" customWidth="1"/>
    <col min="6146" max="6147" width="7.83203125" style="157" customWidth="1"/>
    <col min="6148" max="6148" width="9.33203125" style="157"/>
    <col min="6149" max="6149" width="11.5" style="157" bestFit="1" customWidth="1"/>
    <col min="6150" max="6399" width="9.33203125" style="157"/>
    <col min="6400" max="6400" width="6.6640625" style="157" customWidth="1"/>
    <col min="6401" max="6401" width="76.6640625" style="157" customWidth="1"/>
    <col min="6402" max="6403" width="7.83203125" style="157" customWidth="1"/>
    <col min="6404" max="6404" width="9.33203125" style="157"/>
    <col min="6405" max="6405" width="11.5" style="157" bestFit="1" customWidth="1"/>
    <col min="6406" max="6655" width="9.33203125" style="157"/>
    <col min="6656" max="6656" width="6.6640625" style="157" customWidth="1"/>
    <col min="6657" max="6657" width="76.6640625" style="157" customWidth="1"/>
    <col min="6658" max="6659" width="7.83203125" style="157" customWidth="1"/>
    <col min="6660" max="6660" width="9.33203125" style="157"/>
    <col min="6661" max="6661" width="11.5" style="157" bestFit="1" customWidth="1"/>
    <col min="6662" max="6911" width="9.33203125" style="157"/>
    <col min="6912" max="6912" width="6.6640625" style="157" customWidth="1"/>
    <col min="6913" max="6913" width="76.6640625" style="157" customWidth="1"/>
    <col min="6914" max="6915" width="7.83203125" style="157" customWidth="1"/>
    <col min="6916" max="6916" width="9.33203125" style="157"/>
    <col min="6917" max="6917" width="11.5" style="157" bestFit="1" customWidth="1"/>
    <col min="6918" max="7167" width="9.33203125" style="157"/>
    <col min="7168" max="7168" width="6.6640625" style="157" customWidth="1"/>
    <col min="7169" max="7169" width="76.6640625" style="157" customWidth="1"/>
    <col min="7170" max="7171" width="7.83203125" style="157" customWidth="1"/>
    <col min="7172" max="7172" width="9.33203125" style="157"/>
    <col min="7173" max="7173" width="11.5" style="157" bestFit="1" customWidth="1"/>
    <col min="7174" max="7423" width="9.33203125" style="157"/>
    <col min="7424" max="7424" width="6.6640625" style="157" customWidth="1"/>
    <col min="7425" max="7425" width="76.6640625" style="157" customWidth="1"/>
    <col min="7426" max="7427" width="7.83203125" style="157" customWidth="1"/>
    <col min="7428" max="7428" width="9.33203125" style="157"/>
    <col min="7429" max="7429" width="11.5" style="157" bestFit="1" customWidth="1"/>
    <col min="7430" max="7679" width="9.33203125" style="157"/>
    <col min="7680" max="7680" width="6.6640625" style="157" customWidth="1"/>
    <col min="7681" max="7681" width="76.6640625" style="157" customWidth="1"/>
    <col min="7682" max="7683" width="7.83203125" style="157" customWidth="1"/>
    <col min="7684" max="7684" width="9.33203125" style="157"/>
    <col min="7685" max="7685" width="11.5" style="157" bestFit="1" customWidth="1"/>
    <col min="7686" max="7935" width="9.33203125" style="157"/>
    <col min="7936" max="7936" width="6.6640625" style="157" customWidth="1"/>
    <col min="7937" max="7937" width="76.6640625" style="157" customWidth="1"/>
    <col min="7938" max="7939" width="7.83203125" style="157" customWidth="1"/>
    <col min="7940" max="7940" width="9.33203125" style="157"/>
    <col min="7941" max="7941" width="11.5" style="157" bestFit="1" customWidth="1"/>
    <col min="7942" max="8191" width="9.33203125" style="157"/>
    <col min="8192" max="8192" width="6.6640625" style="157" customWidth="1"/>
    <col min="8193" max="8193" width="76.6640625" style="157" customWidth="1"/>
    <col min="8194" max="8195" width="7.83203125" style="157" customWidth="1"/>
    <col min="8196" max="8196" width="9.33203125" style="157"/>
    <col min="8197" max="8197" width="11.5" style="157" bestFit="1" customWidth="1"/>
    <col min="8198" max="8447" width="9.33203125" style="157"/>
    <col min="8448" max="8448" width="6.6640625" style="157" customWidth="1"/>
    <col min="8449" max="8449" width="76.6640625" style="157" customWidth="1"/>
    <col min="8450" max="8451" width="7.83203125" style="157" customWidth="1"/>
    <col min="8452" max="8452" width="9.33203125" style="157"/>
    <col min="8453" max="8453" width="11.5" style="157" bestFit="1" customWidth="1"/>
    <col min="8454" max="8703" width="9.33203125" style="157"/>
    <col min="8704" max="8704" width="6.6640625" style="157" customWidth="1"/>
    <col min="8705" max="8705" width="76.6640625" style="157" customWidth="1"/>
    <col min="8706" max="8707" width="7.83203125" style="157" customWidth="1"/>
    <col min="8708" max="8708" width="9.33203125" style="157"/>
    <col min="8709" max="8709" width="11.5" style="157" bestFit="1" customWidth="1"/>
    <col min="8710" max="8959" width="9.33203125" style="157"/>
    <col min="8960" max="8960" width="6.6640625" style="157" customWidth="1"/>
    <col min="8961" max="8961" width="76.6640625" style="157" customWidth="1"/>
    <col min="8962" max="8963" width="7.83203125" style="157" customWidth="1"/>
    <col min="8964" max="8964" width="9.33203125" style="157"/>
    <col min="8965" max="8965" width="11.5" style="157" bestFit="1" customWidth="1"/>
    <col min="8966" max="9215" width="9.33203125" style="157"/>
    <col min="9216" max="9216" width="6.6640625" style="157" customWidth="1"/>
    <col min="9217" max="9217" width="76.6640625" style="157" customWidth="1"/>
    <col min="9218" max="9219" width="7.83203125" style="157" customWidth="1"/>
    <col min="9220" max="9220" width="9.33203125" style="157"/>
    <col min="9221" max="9221" width="11.5" style="157" bestFit="1" customWidth="1"/>
    <col min="9222" max="9471" width="9.33203125" style="157"/>
    <col min="9472" max="9472" width="6.6640625" style="157" customWidth="1"/>
    <col min="9473" max="9473" width="76.6640625" style="157" customWidth="1"/>
    <col min="9474" max="9475" width="7.83203125" style="157" customWidth="1"/>
    <col min="9476" max="9476" width="9.33203125" style="157"/>
    <col min="9477" max="9477" width="11.5" style="157" bestFit="1" customWidth="1"/>
    <col min="9478" max="9727" width="9.33203125" style="157"/>
    <col min="9728" max="9728" width="6.6640625" style="157" customWidth="1"/>
    <col min="9729" max="9729" width="76.6640625" style="157" customWidth="1"/>
    <col min="9730" max="9731" width="7.83203125" style="157" customWidth="1"/>
    <col min="9732" max="9732" width="9.33203125" style="157"/>
    <col min="9733" max="9733" width="11.5" style="157" bestFit="1" customWidth="1"/>
    <col min="9734" max="9983" width="9.33203125" style="157"/>
    <col min="9984" max="9984" width="6.6640625" style="157" customWidth="1"/>
    <col min="9985" max="9985" width="76.6640625" style="157" customWidth="1"/>
    <col min="9986" max="9987" width="7.83203125" style="157" customWidth="1"/>
    <col min="9988" max="9988" width="9.33203125" style="157"/>
    <col min="9989" max="9989" width="11.5" style="157" bestFit="1" customWidth="1"/>
    <col min="9990" max="10239" width="9.33203125" style="157"/>
    <col min="10240" max="10240" width="6.6640625" style="157" customWidth="1"/>
    <col min="10241" max="10241" width="76.6640625" style="157" customWidth="1"/>
    <col min="10242" max="10243" width="7.83203125" style="157" customWidth="1"/>
    <col min="10244" max="10244" width="9.33203125" style="157"/>
    <col min="10245" max="10245" width="11.5" style="157" bestFit="1" customWidth="1"/>
    <col min="10246" max="10495" width="9.33203125" style="157"/>
    <col min="10496" max="10496" width="6.6640625" style="157" customWidth="1"/>
    <col min="10497" max="10497" width="76.6640625" style="157" customWidth="1"/>
    <col min="10498" max="10499" width="7.83203125" style="157" customWidth="1"/>
    <col min="10500" max="10500" width="9.33203125" style="157"/>
    <col min="10501" max="10501" width="11.5" style="157" bestFit="1" customWidth="1"/>
    <col min="10502" max="10751" width="9.33203125" style="157"/>
    <col min="10752" max="10752" width="6.6640625" style="157" customWidth="1"/>
    <col min="10753" max="10753" width="76.6640625" style="157" customWidth="1"/>
    <col min="10754" max="10755" width="7.83203125" style="157" customWidth="1"/>
    <col min="10756" max="10756" width="9.33203125" style="157"/>
    <col min="10757" max="10757" width="11.5" style="157" bestFit="1" customWidth="1"/>
    <col min="10758" max="11007" width="9.33203125" style="157"/>
    <col min="11008" max="11008" width="6.6640625" style="157" customWidth="1"/>
    <col min="11009" max="11009" width="76.6640625" style="157" customWidth="1"/>
    <col min="11010" max="11011" width="7.83203125" style="157" customWidth="1"/>
    <col min="11012" max="11012" width="9.33203125" style="157"/>
    <col min="11013" max="11013" width="11.5" style="157" bestFit="1" customWidth="1"/>
    <col min="11014" max="11263" width="9.33203125" style="157"/>
    <col min="11264" max="11264" width="6.6640625" style="157" customWidth="1"/>
    <col min="11265" max="11265" width="76.6640625" style="157" customWidth="1"/>
    <col min="11266" max="11267" width="7.83203125" style="157" customWidth="1"/>
    <col min="11268" max="11268" width="9.33203125" style="157"/>
    <col min="11269" max="11269" width="11.5" style="157" bestFit="1" customWidth="1"/>
    <col min="11270" max="11519" width="9.33203125" style="157"/>
    <col min="11520" max="11520" width="6.6640625" style="157" customWidth="1"/>
    <col min="11521" max="11521" width="76.6640625" style="157" customWidth="1"/>
    <col min="11522" max="11523" width="7.83203125" style="157" customWidth="1"/>
    <col min="11524" max="11524" width="9.33203125" style="157"/>
    <col min="11525" max="11525" width="11.5" style="157" bestFit="1" customWidth="1"/>
    <col min="11526" max="11775" width="9.33203125" style="157"/>
    <col min="11776" max="11776" width="6.6640625" style="157" customWidth="1"/>
    <col min="11777" max="11777" width="76.6640625" style="157" customWidth="1"/>
    <col min="11778" max="11779" width="7.83203125" style="157" customWidth="1"/>
    <col min="11780" max="11780" width="9.33203125" style="157"/>
    <col min="11781" max="11781" width="11.5" style="157" bestFit="1" customWidth="1"/>
    <col min="11782" max="12031" width="9.33203125" style="157"/>
    <col min="12032" max="12032" width="6.6640625" style="157" customWidth="1"/>
    <col min="12033" max="12033" width="76.6640625" style="157" customWidth="1"/>
    <col min="12034" max="12035" width="7.83203125" style="157" customWidth="1"/>
    <col min="12036" max="12036" width="9.33203125" style="157"/>
    <col min="12037" max="12037" width="11.5" style="157" bestFit="1" customWidth="1"/>
    <col min="12038" max="12287" width="9.33203125" style="157"/>
    <col min="12288" max="12288" width="6.6640625" style="157" customWidth="1"/>
    <col min="12289" max="12289" width="76.6640625" style="157" customWidth="1"/>
    <col min="12290" max="12291" width="7.83203125" style="157" customWidth="1"/>
    <col min="12292" max="12292" width="9.33203125" style="157"/>
    <col min="12293" max="12293" width="11.5" style="157" bestFit="1" customWidth="1"/>
    <col min="12294" max="12543" width="9.33203125" style="157"/>
    <col min="12544" max="12544" width="6.6640625" style="157" customWidth="1"/>
    <col min="12545" max="12545" width="76.6640625" style="157" customWidth="1"/>
    <col min="12546" max="12547" width="7.83203125" style="157" customWidth="1"/>
    <col min="12548" max="12548" width="9.33203125" style="157"/>
    <col min="12549" max="12549" width="11.5" style="157" bestFit="1" customWidth="1"/>
    <col min="12550" max="12799" width="9.33203125" style="157"/>
    <col min="12800" max="12800" width="6.6640625" style="157" customWidth="1"/>
    <col min="12801" max="12801" width="76.6640625" style="157" customWidth="1"/>
    <col min="12802" max="12803" width="7.83203125" style="157" customWidth="1"/>
    <col min="12804" max="12804" width="9.33203125" style="157"/>
    <col min="12805" max="12805" width="11.5" style="157" bestFit="1" customWidth="1"/>
    <col min="12806" max="13055" width="9.33203125" style="157"/>
    <col min="13056" max="13056" width="6.6640625" style="157" customWidth="1"/>
    <col min="13057" max="13057" width="76.6640625" style="157" customWidth="1"/>
    <col min="13058" max="13059" width="7.83203125" style="157" customWidth="1"/>
    <col min="13060" max="13060" width="9.33203125" style="157"/>
    <col min="13061" max="13061" width="11.5" style="157" bestFit="1" customWidth="1"/>
    <col min="13062" max="13311" width="9.33203125" style="157"/>
    <col min="13312" max="13312" width="6.6640625" style="157" customWidth="1"/>
    <col min="13313" max="13313" width="76.6640625" style="157" customWidth="1"/>
    <col min="13314" max="13315" width="7.83203125" style="157" customWidth="1"/>
    <col min="13316" max="13316" width="9.33203125" style="157"/>
    <col min="13317" max="13317" width="11.5" style="157" bestFit="1" customWidth="1"/>
    <col min="13318" max="13567" width="9.33203125" style="157"/>
    <col min="13568" max="13568" width="6.6640625" style="157" customWidth="1"/>
    <col min="13569" max="13569" width="76.6640625" style="157" customWidth="1"/>
    <col min="13570" max="13571" width="7.83203125" style="157" customWidth="1"/>
    <col min="13572" max="13572" width="9.33203125" style="157"/>
    <col min="13573" max="13573" width="11.5" style="157" bestFit="1" customWidth="1"/>
    <col min="13574" max="13823" width="9.33203125" style="157"/>
    <col min="13824" max="13824" width="6.6640625" style="157" customWidth="1"/>
    <col min="13825" max="13825" width="76.6640625" style="157" customWidth="1"/>
    <col min="13826" max="13827" width="7.83203125" style="157" customWidth="1"/>
    <col min="13828" max="13828" width="9.33203125" style="157"/>
    <col min="13829" max="13829" width="11.5" style="157" bestFit="1" customWidth="1"/>
    <col min="13830" max="14079" width="9.33203125" style="157"/>
    <col min="14080" max="14080" width="6.6640625" style="157" customWidth="1"/>
    <col min="14081" max="14081" width="76.6640625" style="157" customWidth="1"/>
    <col min="14082" max="14083" width="7.83203125" style="157" customWidth="1"/>
    <col min="14084" max="14084" width="9.33203125" style="157"/>
    <col min="14085" max="14085" width="11.5" style="157" bestFit="1" customWidth="1"/>
    <col min="14086" max="14335" width="9.33203125" style="157"/>
    <col min="14336" max="14336" width="6.6640625" style="157" customWidth="1"/>
    <col min="14337" max="14337" width="76.6640625" style="157" customWidth="1"/>
    <col min="14338" max="14339" width="7.83203125" style="157" customWidth="1"/>
    <col min="14340" max="14340" width="9.33203125" style="157"/>
    <col min="14341" max="14341" width="11.5" style="157" bestFit="1" customWidth="1"/>
    <col min="14342" max="14591" width="9.33203125" style="157"/>
    <col min="14592" max="14592" width="6.6640625" style="157" customWidth="1"/>
    <col min="14593" max="14593" width="76.6640625" style="157" customWidth="1"/>
    <col min="14594" max="14595" width="7.83203125" style="157" customWidth="1"/>
    <col min="14596" max="14596" width="9.33203125" style="157"/>
    <col min="14597" max="14597" width="11.5" style="157" bestFit="1" customWidth="1"/>
    <col min="14598" max="14847" width="9.33203125" style="157"/>
    <col min="14848" max="14848" width="6.6640625" style="157" customWidth="1"/>
    <col min="14849" max="14849" width="76.6640625" style="157" customWidth="1"/>
    <col min="14850" max="14851" width="7.83203125" style="157" customWidth="1"/>
    <col min="14852" max="14852" width="9.33203125" style="157"/>
    <col min="14853" max="14853" width="11.5" style="157" bestFit="1" customWidth="1"/>
    <col min="14854" max="15103" width="9.33203125" style="157"/>
    <col min="15104" max="15104" width="6.6640625" style="157" customWidth="1"/>
    <col min="15105" max="15105" width="76.6640625" style="157" customWidth="1"/>
    <col min="15106" max="15107" width="7.83203125" style="157" customWidth="1"/>
    <col min="15108" max="15108" width="9.33203125" style="157"/>
    <col min="15109" max="15109" width="11.5" style="157" bestFit="1" customWidth="1"/>
    <col min="15110" max="15359" width="9.33203125" style="157"/>
    <col min="15360" max="15360" width="6.6640625" style="157" customWidth="1"/>
    <col min="15361" max="15361" width="76.6640625" style="157" customWidth="1"/>
    <col min="15362" max="15363" width="7.83203125" style="157" customWidth="1"/>
    <col min="15364" max="15364" width="9.33203125" style="157"/>
    <col min="15365" max="15365" width="11.5" style="157" bestFit="1" customWidth="1"/>
    <col min="15366" max="15615" width="9.33203125" style="157"/>
    <col min="15616" max="15616" width="6.6640625" style="157" customWidth="1"/>
    <col min="15617" max="15617" width="76.6640625" style="157" customWidth="1"/>
    <col min="15618" max="15619" width="7.83203125" style="157" customWidth="1"/>
    <col min="15620" max="15620" width="9.33203125" style="157"/>
    <col min="15621" max="15621" width="11.5" style="157" bestFit="1" customWidth="1"/>
    <col min="15622" max="15871" width="9.33203125" style="157"/>
    <col min="15872" max="15872" width="6.6640625" style="157" customWidth="1"/>
    <col min="15873" max="15873" width="76.6640625" style="157" customWidth="1"/>
    <col min="15874" max="15875" width="7.83203125" style="157" customWidth="1"/>
    <col min="15876" max="15876" width="9.33203125" style="157"/>
    <col min="15877" max="15877" width="11.5" style="157" bestFit="1" customWidth="1"/>
    <col min="15878" max="16127" width="9.33203125" style="157"/>
    <col min="16128" max="16128" width="6.6640625" style="157" customWidth="1"/>
    <col min="16129" max="16129" width="76.6640625" style="157" customWidth="1"/>
    <col min="16130" max="16131" width="7.83203125" style="157" customWidth="1"/>
    <col min="16132" max="16132" width="9.33203125" style="157"/>
    <col min="16133" max="16133" width="11.5" style="157" bestFit="1" customWidth="1"/>
    <col min="16134" max="16384" width="9.33203125" style="157"/>
  </cols>
  <sheetData>
    <row r="1" spans="1:16384" s="148" customFormat="1" ht="12.75" customHeight="1" x14ac:dyDescent="0.2">
      <c r="A1" s="439" t="str">
        <f>Comp!B1</f>
        <v>TERPLANC - TERRAPLENAGEM  PLANEJAMENTO CONSTRUÇÃO E SEVIÇOS  EIRELE - EPP</v>
      </c>
      <c r="B1" s="439"/>
      <c r="C1" s="439"/>
    </row>
    <row r="2" spans="1:16384" s="148" customFormat="1" ht="12.75" customHeight="1" x14ac:dyDescent="0.2">
      <c r="A2" s="439"/>
      <c r="B2" s="439"/>
      <c r="C2" s="439"/>
    </row>
    <row r="3" spans="1:16384" s="148" customFormat="1" ht="12.75" customHeight="1" x14ac:dyDescent="0.2">
      <c r="A3" s="439"/>
      <c r="B3" s="439"/>
      <c r="C3" s="439"/>
    </row>
    <row r="4" spans="1:16384" s="148" customFormat="1" ht="12.75" customHeight="1" x14ac:dyDescent="0.2">
      <c r="A4" s="439"/>
      <c r="B4" s="439"/>
      <c r="C4" s="439"/>
    </row>
    <row r="5" spans="1:16384" s="154" customFormat="1" ht="16.5" customHeight="1" x14ac:dyDescent="0.2">
      <c r="A5" s="426" t="str">
        <f>Comp!C5</f>
        <v>PREFEITURA MUNICIPAL DE SÃO MIGUEL DO GUAMÁ</v>
      </c>
      <c r="B5" s="426"/>
      <c r="C5" s="426"/>
      <c r="D5" s="340"/>
      <c r="E5" s="340"/>
    </row>
    <row r="6" spans="1:16384" s="342" customFormat="1" ht="12.75" customHeight="1" x14ac:dyDescent="0.2">
      <c r="A6" s="341" t="str">
        <f>Resumo!A10</f>
        <v>OBRA: REFORMA E AMPLIAÇÃO</v>
      </c>
      <c r="B6" s="341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Y6" s="341"/>
      <c r="AZ6" s="341"/>
      <c r="BA6" s="341"/>
      <c r="BB6" s="341"/>
      <c r="BC6" s="341"/>
      <c r="BD6" s="341"/>
      <c r="BE6" s="341"/>
      <c r="BF6" s="341"/>
      <c r="BG6" s="341"/>
      <c r="BH6" s="341"/>
      <c r="BI6" s="341"/>
      <c r="BJ6" s="341"/>
      <c r="BK6" s="341"/>
      <c r="BL6" s="341"/>
      <c r="BM6" s="341"/>
      <c r="BN6" s="341"/>
      <c r="BO6" s="341"/>
      <c r="BP6" s="341"/>
      <c r="BQ6" s="341"/>
      <c r="BR6" s="341"/>
      <c r="BS6" s="341"/>
      <c r="BT6" s="341"/>
      <c r="BU6" s="341"/>
      <c r="BV6" s="341"/>
      <c r="BW6" s="341"/>
      <c r="BX6" s="341"/>
      <c r="BY6" s="341"/>
      <c r="BZ6" s="341"/>
      <c r="CA6" s="341"/>
      <c r="CB6" s="341"/>
      <c r="CC6" s="341"/>
      <c r="CD6" s="341"/>
      <c r="CE6" s="341"/>
      <c r="CF6" s="341"/>
      <c r="CG6" s="341"/>
      <c r="CH6" s="341"/>
      <c r="CI6" s="341"/>
      <c r="CJ6" s="341"/>
      <c r="CK6" s="341"/>
      <c r="CL6" s="341"/>
      <c r="CM6" s="341"/>
      <c r="CN6" s="341"/>
      <c r="CO6" s="341"/>
      <c r="CP6" s="341"/>
      <c r="CQ6" s="341"/>
      <c r="CR6" s="341"/>
      <c r="CS6" s="341"/>
      <c r="CT6" s="341"/>
      <c r="CU6" s="341"/>
      <c r="CV6" s="341"/>
      <c r="CW6" s="341"/>
      <c r="CX6" s="341"/>
      <c r="CY6" s="341"/>
      <c r="CZ6" s="341"/>
      <c r="DA6" s="341"/>
      <c r="DB6" s="341"/>
      <c r="DC6" s="341"/>
      <c r="DD6" s="341"/>
      <c r="DE6" s="341"/>
      <c r="DF6" s="341"/>
      <c r="DG6" s="341"/>
      <c r="DH6" s="341"/>
      <c r="DI6" s="341"/>
      <c r="DJ6" s="341"/>
      <c r="DK6" s="341"/>
      <c r="DL6" s="341"/>
      <c r="DM6" s="341"/>
      <c r="DN6" s="341"/>
      <c r="DO6" s="341"/>
      <c r="DP6" s="341"/>
      <c r="DQ6" s="341"/>
      <c r="DR6" s="341"/>
      <c r="DS6" s="341"/>
      <c r="DT6" s="341"/>
      <c r="DU6" s="341"/>
      <c r="DV6" s="341"/>
      <c r="DW6" s="341"/>
      <c r="DX6" s="341"/>
      <c r="DY6" s="341"/>
      <c r="DZ6" s="341"/>
      <c r="EA6" s="341"/>
      <c r="EB6" s="341"/>
      <c r="EC6" s="341"/>
      <c r="ED6" s="341"/>
      <c r="EE6" s="341"/>
      <c r="EF6" s="341"/>
      <c r="EG6" s="341"/>
      <c r="EH6" s="341"/>
      <c r="EI6" s="341"/>
      <c r="EJ6" s="341"/>
      <c r="EK6" s="341"/>
      <c r="EL6" s="341"/>
      <c r="EM6" s="341"/>
      <c r="EN6" s="341"/>
      <c r="EO6" s="341"/>
      <c r="EP6" s="341"/>
      <c r="EQ6" s="341"/>
      <c r="ER6" s="341"/>
      <c r="ES6" s="341"/>
      <c r="ET6" s="341"/>
      <c r="EU6" s="341"/>
      <c r="EV6" s="341"/>
      <c r="EW6" s="341"/>
      <c r="EX6" s="341"/>
      <c r="EY6" s="341"/>
      <c r="EZ6" s="341"/>
      <c r="FA6" s="341"/>
      <c r="FB6" s="341"/>
      <c r="FC6" s="341"/>
      <c r="FD6" s="341"/>
      <c r="FE6" s="341"/>
      <c r="FF6" s="341"/>
      <c r="FG6" s="341"/>
      <c r="FH6" s="341"/>
      <c r="FI6" s="341"/>
      <c r="FJ6" s="341"/>
      <c r="FK6" s="341"/>
      <c r="FL6" s="341"/>
      <c r="FM6" s="341"/>
      <c r="FN6" s="341"/>
      <c r="FO6" s="341"/>
      <c r="FP6" s="341"/>
      <c r="FQ6" s="341"/>
      <c r="FR6" s="341"/>
      <c r="FS6" s="341"/>
      <c r="FT6" s="341"/>
      <c r="FU6" s="341"/>
      <c r="FV6" s="341"/>
      <c r="FW6" s="341"/>
      <c r="FX6" s="341"/>
      <c r="FY6" s="341"/>
      <c r="FZ6" s="341"/>
      <c r="GA6" s="341"/>
      <c r="GB6" s="341"/>
      <c r="GC6" s="341"/>
      <c r="GD6" s="341"/>
      <c r="GE6" s="341"/>
      <c r="GF6" s="341"/>
      <c r="GG6" s="341"/>
      <c r="GH6" s="341"/>
      <c r="GI6" s="341"/>
      <c r="GJ6" s="341"/>
      <c r="GK6" s="341"/>
      <c r="GL6" s="341"/>
      <c r="GM6" s="341"/>
      <c r="GN6" s="341"/>
      <c r="GO6" s="341"/>
      <c r="GP6" s="341"/>
      <c r="GQ6" s="341"/>
      <c r="GR6" s="341"/>
      <c r="GS6" s="341"/>
      <c r="GT6" s="341"/>
      <c r="GU6" s="341"/>
      <c r="GV6" s="341"/>
      <c r="GW6" s="341"/>
      <c r="GX6" s="341"/>
      <c r="GY6" s="341"/>
      <c r="GZ6" s="341"/>
      <c r="HA6" s="341"/>
      <c r="HB6" s="341"/>
      <c r="HC6" s="341"/>
      <c r="HD6" s="341"/>
      <c r="HE6" s="341"/>
      <c r="HF6" s="341"/>
      <c r="HG6" s="341"/>
      <c r="HH6" s="341"/>
      <c r="HI6" s="341"/>
      <c r="HJ6" s="341"/>
      <c r="HK6" s="341"/>
      <c r="HL6" s="341"/>
      <c r="HM6" s="341"/>
      <c r="HN6" s="341"/>
      <c r="HO6" s="341"/>
      <c r="HP6" s="341"/>
      <c r="HQ6" s="341"/>
      <c r="HR6" s="341"/>
      <c r="HS6" s="341"/>
      <c r="HT6" s="341"/>
      <c r="HU6" s="341"/>
      <c r="HV6" s="341"/>
      <c r="HW6" s="341"/>
      <c r="HX6" s="341"/>
      <c r="HY6" s="341"/>
      <c r="HZ6" s="341"/>
      <c r="IA6" s="341"/>
      <c r="IB6" s="341"/>
      <c r="IC6" s="341"/>
      <c r="ID6" s="341"/>
      <c r="IE6" s="341"/>
      <c r="IF6" s="341"/>
      <c r="IG6" s="341"/>
      <c r="IH6" s="341"/>
      <c r="II6" s="341"/>
      <c r="IJ6" s="341"/>
      <c r="IK6" s="341"/>
      <c r="IL6" s="341"/>
      <c r="IM6" s="341"/>
      <c r="IN6" s="341"/>
      <c r="IO6" s="341"/>
      <c r="IP6" s="341"/>
      <c r="IQ6" s="341"/>
      <c r="IR6" s="341"/>
      <c r="IS6" s="341"/>
      <c r="IT6" s="341"/>
      <c r="IU6" s="341"/>
      <c r="IV6" s="341"/>
      <c r="IW6" s="341"/>
      <c r="IX6" s="341"/>
      <c r="IY6" s="341"/>
      <c r="IZ6" s="341"/>
      <c r="JA6" s="341"/>
      <c r="JB6" s="341"/>
      <c r="JC6" s="341"/>
      <c r="JD6" s="341"/>
      <c r="JE6" s="341"/>
      <c r="JF6" s="341"/>
      <c r="JG6" s="341"/>
      <c r="JH6" s="341"/>
      <c r="JI6" s="341"/>
      <c r="JJ6" s="341"/>
      <c r="JK6" s="341"/>
      <c r="JL6" s="341"/>
      <c r="JM6" s="341"/>
      <c r="JN6" s="341"/>
      <c r="JO6" s="341"/>
      <c r="JP6" s="341"/>
      <c r="JQ6" s="341"/>
      <c r="JR6" s="341"/>
      <c r="JS6" s="341"/>
      <c r="JT6" s="341"/>
      <c r="JU6" s="341"/>
      <c r="JV6" s="341"/>
      <c r="JW6" s="341"/>
      <c r="JX6" s="341"/>
      <c r="JY6" s="341"/>
      <c r="JZ6" s="341"/>
      <c r="KA6" s="341"/>
      <c r="KB6" s="341"/>
      <c r="KC6" s="341"/>
      <c r="KD6" s="341"/>
      <c r="KE6" s="341"/>
      <c r="KF6" s="341"/>
      <c r="KG6" s="341"/>
      <c r="KH6" s="341"/>
      <c r="KI6" s="341"/>
      <c r="KJ6" s="341"/>
      <c r="KK6" s="341"/>
      <c r="KL6" s="341"/>
      <c r="KM6" s="341"/>
      <c r="KN6" s="341"/>
      <c r="KO6" s="341"/>
      <c r="KP6" s="341"/>
      <c r="KQ6" s="341"/>
      <c r="KR6" s="341"/>
      <c r="KS6" s="341"/>
      <c r="KT6" s="341"/>
      <c r="KU6" s="341"/>
      <c r="KV6" s="341"/>
      <c r="KW6" s="341"/>
      <c r="KX6" s="341"/>
      <c r="KY6" s="341"/>
      <c r="KZ6" s="341"/>
      <c r="LA6" s="341"/>
      <c r="LB6" s="341"/>
      <c r="LC6" s="341"/>
      <c r="LD6" s="341"/>
      <c r="LE6" s="341"/>
      <c r="LF6" s="341"/>
      <c r="LG6" s="341"/>
      <c r="LH6" s="341"/>
      <c r="LI6" s="341"/>
      <c r="LJ6" s="341"/>
      <c r="LK6" s="341"/>
      <c r="LL6" s="341"/>
      <c r="LM6" s="341"/>
      <c r="LN6" s="341"/>
      <c r="LO6" s="341"/>
      <c r="LP6" s="341"/>
      <c r="LQ6" s="341"/>
      <c r="LR6" s="341"/>
      <c r="LS6" s="341"/>
      <c r="LT6" s="341"/>
      <c r="LU6" s="341"/>
      <c r="LV6" s="426"/>
      <c r="LW6" s="426"/>
      <c r="LX6" s="426"/>
      <c r="LY6" s="426"/>
      <c r="LZ6" s="426"/>
      <c r="MA6" s="426"/>
      <c r="MB6" s="426"/>
      <c r="MC6" s="426"/>
      <c r="MD6" s="426"/>
      <c r="ME6" s="426"/>
      <c r="MF6" s="426"/>
      <c r="MG6" s="426"/>
      <c r="MH6" s="426"/>
      <c r="MI6" s="426"/>
      <c r="MJ6" s="426"/>
      <c r="MK6" s="426"/>
      <c r="ML6" s="426"/>
      <c r="MM6" s="426"/>
      <c r="MN6" s="426"/>
      <c r="MO6" s="426"/>
      <c r="MP6" s="426"/>
      <c r="MQ6" s="426"/>
      <c r="MR6" s="426"/>
      <c r="MS6" s="426"/>
      <c r="MT6" s="426"/>
      <c r="MU6" s="426"/>
      <c r="MV6" s="426"/>
      <c r="MW6" s="426"/>
      <c r="MX6" s="426"/>
      <c r="MY6" s="426"/>
      <c r="MZ6" s="426"/>
      <c r="NA6" s="426"/>
      <c r="NB6" s="426"/>
      <c r="NC6" s="426"/>
      <c r="ND6" s="426"/>
      <c r="NE6" s="426"/>
      <c r="NF6" s="426"/>
      <c r="NG6" s="426"/>
      <c r="NH6" s="426"/>
      <c r="NI6" s="426"/>
      <c r="NJ6" s="426"/>
      <c r="NK6" s="426"/>
      <c r="NL6" s="426"/>
      <c r="NM6" s="426"/>
      <c r="NN6" s="426"/>
      <c r="NO6" s="426"/>
      <c r="NP6" s="426"/>
      <c r="NQ6" s="426"/>
      <c r="NR6" s="426"/>
      <c r="NS6" s="426"/>
      <c r="NT6" s="426"/>
      <c r="NU6" s="426"/>
      <c r="NV6" s="426"/>
      <c r="NW6" s="426"/>
      <c r="NX6" s="426"/>
      <c r="NY6" s="426"/>
      <c r="NZ6" s="426"/>
      <c r="OA6" s="426"/>
      <c r="OB6" s="426"/>
      <c r="OC6" s="426"/>
      <c r="OD6" s="426"/>
      <c r="OE6" s="426"/>
      <c r="OF6" s="426"/>
      <c r="OG6" s="426"/>
      <c r="OH6" s="426"/>
      <c r="OI6" s="426"/>
      <c r="OJ6" s="426"/>
      <c r="OK6" s="426"/>
      <c r="OL6" s="426"/>
      <c r="OM6" s="426"/>
      <c r="ON6" s="426"/>
      <c r="OO6" s="426"/>
      <c r="OP6" s="426"/>
      <c r="OQ6" s="426"/>
      <c r="OR6" s="426"/>
      <c r="OS6" s="426"/>
      <c r="OT6" s="426"/>
      <c r="OU6" s="426"/>
      <c r="OV6" s="426"/>
      <c r="OW6" s="426"/>
      <c r="OX6" s="426"/>
      <c r="OY6" s="426"/>
      <c r="OZ6" s="426"/>
      <c r="PA6" s="426"/>
      <c r="PB6" s="426"/>
      <c r="PC6" s="426"/>
      <c r="PD6" s="426"/>
      <c r="PE6" s="426"/>
      <c r="PF6" s="426"/>
      <c r="PG6" s="426"/>
      <c r="PH6" s="426"/>
      <c r="PI6" s="426"/>
      <c r="PJ6" s="426"/>
      <c r="PK6" s="426"/>
      <c r="PL6" s="426"/>
      <c r="PM6" s="426"/>
      <c r="PN6" s="426"/>
      <c r="PO6" s="426"/>
      <c r="PP6" s="426"/>
      <c r="PQ6" s="426"/>
      <c r="PR6" s="426"/>
      <c r="PS6" s="426"/>
      <c r="PT6" s="426"/>
      <c r="PU6" s="426"/>
      <c r="PV6" s="426"/>
      <c r="PW6" s="426"/>
      <c r="PX6" s="426"/>
      <c r="PY6" s="426"/>
      <c r="PZ6" s="426"/>
      <c r="QA6" s="426"/>
      <c r="QB6" s="426"/>
      <c r="QC6" s="426"/>
      <c r="QD6" s="426"/>
      <c r="QE6" s="426"/>
      <c r="QF6" s="426"/>
      <c r="QG6" s="426"/>
      <c r="QH6" s="426"/>
      <c r="QI6" s="426"/>
      <c r="QJ6" s="426"/>
      <c r="QK6" s="426"/>
      <c r="QL6" s="426"/>
      <c r="QM6" s="426"/>
      <c r="QN6" s="426"/>
      <c r="QO6" s="426"/>
      <c r="QP6" s="426"/>
      <c r="QQ6" s="426"/>
      <c r="QR6" s="426"/>
      <c r="QS6" s="426"/>
      <c r="QT6" s="426"/>
      <c r="QU6" s="426"/>
      <c r="QV6" s="426"/>
      <c r="QW6" s="426"/>
      <c r="QX6" s="426"/>
      <c r="QY6" s="426"/>
      <c r="QZ6" s="426"/>
      <c r="RA6" s="426"/>
      <c r="RB6" s="426"/>
      <c r="RC6" s="426"/>
      <c r="RD6" s="426"/>
      <c r="RE6" s="426"/>
      <c r="RF6" s="426"/>
      <c r="RG6" s="426"/>
      <c r="RH6" s="426"/>
      <c r="RI6" s="426"/>
      <c r="RJ6" s="426"/>
      <c r="RK6" s="426"/>
      <c r="RL6" s="426"/>
      <c r="RM6" s="426"/>
      <c r="RN6" s="426"/>
      <c r="RO6" s="426"/>
      <c r="RP6" s="426"/>
      <c r="RQ6" s="426"/>
      <c r="RR6" s="426"/>
      <c r="RS6" s="426"/>
      <c r="RT6" s="426"/>
      <c r="RU6" s="426"/>
      <c r="RV6" s="426"/>
      <c r="RW6" s="426"/>
      <c r="RX6" s="426"/>
      <c r="RY6" s="426"/>
      <c r="RZ6" s="426"/>
      <c r="SA6" s="426"/>
      <c r="SB6" s="426"/>
      <c r="SC6" s="426"/>
      <c r="SD6" s="426"/>
      <c r="SE6" s="426"/>
      <c r="SF6" s="426"/>
      <c r="SG6" s="426"/>
      <c r="SH6" s="426"/>
      <c r="SI6" s="426"/>
      <c r="SJ6" s="426"/>
      <c r="SK6" s="426"/>
      <c r="SL6" s="426"/>
      <c r="SM6" s="426"/>
      <c r="SN6" s="426"/>
      <c r="SO6" s="426"/>
      <c r="SP6" s="426"/>
      <c r="SQ6" s="426"/>
      <c r="SR6" s="426"/>
      <c r="SS6" s="426"/>
      <c r="ST6" s="426"/>
      <c r="SU6" s="426"/>
      <c r="SV6" s="426"/>
      <c r="SW6" s="426"/>
      <c r="SX6" s="426"/>
      <c r="SY6" s="426"/>
      <c r="SZ6" s="426"/>
      <c r="TA6" s="426"/>
      <c r="TB6" s="426"/>
      <c r="TC6" s="426"/>
      <c r="TD6" s="426"/>
      <c r="TE6" s="426"/>
      <c r="TF6" s="426"/>
      <c r="TG6" s="426"/>
      <c r="TH6" s="426"/>
      <c r="TI6" s="426"/>
      <c r="TJ6" s="426"/>
      <c r="TK6" s="426"/>
      <c r="TL6" s="426"/>
      <c r="TM6" s="426"/>
      <c r="TN6" s="426"/>
      <c r="TO6" s="426"/>
      <c r="TP6" s="426"/>
      <c r="TQ6" s="426"/>
      <c r="TR6" s="426"/>
      <c r="TS6" s="426"/>
      <c r="TT6" s="426"/>
      <c r="TU6" s="426"/>
      <c r="TV6" s="426"/>
      <c r="TW6" s="426"/>
      <c r="TX6" s="426"/>
      <c r="TY6" s="426"/>
      <c r="TZ6" s="426"/>
      <c r="UA6" s="426"/>
      <c r="UB6" s="426"/>
      <c r="UC6" s="426"/>
      <c r="UD6" s="426"/>
      <c r="UE6" s="426"/>
      <c r="UF6" s="426"/>
      <c r="UG6" s="426"/>
      <c r="UH6" s="426"/>
      <c r="UI6" s="426"/>
      <c r="UJ6" s="426"/>
      <c r="UK6" s="426"/>
      <c r="UL6" s="426"/>
      <c r="UM6" s="426"/>
      <c r="UN6" s="426"/>
      <c r="UO6" s="426"/>
      <c r="UP6" s="426"/>
      <c r="UQ6" s="426"/>
      <c r="UR6" s="426"/>
      <c r="US6" s="426"/>
      <c r="UT6" s="426"/>
      <c r="UU6" s="426"/>
      <c r="UV6" s="426"/>
      <c r="UW6" s="426"/>
      <c r="UX6" s="426"/>
      <c r="UY6" s="426"/>
      <c r="UZ6" s="426"/>
      <c r="VA6" s="426"/>
      <c r="VB6" s="426"/>
      <c r="VC6" s="426"/>
      <c r="VD6" s="426"/>
      <c r="VE6" s="426"/>
      <c r="VF6" s="426"/>
      <c r="VG6" s="426"/>
      <c r="VH6" s="426"/>
      <c r="VI6" s="426"/>
      <c r="VJ6" s="426"/>
      <c r="VK6" s="426"/>
      <c r="VL6" s="426"/>
      <c r="VM6" s="426"/>
      <c r="VN6" s="426"/>
      <c r="VO6" s="426"/>
      <c r="VP6" s="426"/>
      <c r="VQ6" s="426"/>
      <c r="VR6" s="426"/>
      <c r="VS6" s="426"/>
      <c r="VT6" s="426"/>
      <c r="VU6" s="426"/>
      <c r="VV6" s="426"/>
      <c r="VW6" s="426"/>
      <c r="VX6" s="426"/>
      <c r="VY6" s="426"/>
      <c r="VZ6" s="426"/>
      <c r="WA6" s="426"/>
      <c r="WB6" s="426"/>
      <c r="WC6" s="426"/>
      <c r="WD6" s="426"/>
      <c r="WE6" s="426"/>
      <c r="WF6" s="426"/>
      <c r="WG6" s="426"/>
      <c r="WH6" s="426"/>
      <c r="WI6" s="426"/>
      <c r="WJ6" s="426"/>
      <c r="WK6" s="426"/>
      <c r="WL6" s="426"/>
      <c r="WM6" s="426"/>
      <c r="WN6" s="426"/>
      <c r="WO6" s="426"/>
      <c r="WP6" s="426"/>
      <c r="WQ6" s="426"/>
      <c r="WR6" s="426"/>
      <c r="WS6" s="426"/>
      <c r="WT6" s="426"/>
      <c r="WU6" s="426"/>
      <c r="WV6" s="426"/>
      <c r="WW6" s="426"/>
      <c r="WX6" s="426"/>
      <c r="WY6" s="426"/>
      <c r="WZ6" s="426"/>
      <c r="XA6" s="426"/>
      <c r="XB6" s="426"/>
      <c r="XC6" s="426"/>
      <c r="XD6" s="426"/>
      <c r="XE6" s="426"/>
      <c r="XF6" s="426"/>
      <c r="XG6" s="426"/>
      <c r="XH6" s="426"/>
      <c r="XI6" s="426"/>
      <c r="XJ6" s="426"/>
      <c r="XK6" s="426"/>
      <c r="XL6" s="426"/>
      <c r="XM6" s="426"/>
      <c r="XN6" s="426"/>
      <c r="XO6" s="426"/>
      <c r="XP6" s="426"/>
      <c r="XQ6" s="426"/>
      <c r="XR6" s="426"/>
      <c r="XS6" s="426"/>
      <c r="XT6" s="426"/>
      <c r="XU6" s="426"/>
      <c r="XV6" s="426"/>
      <c r="XW6" s="426"/>
      <c r="XX6" s="426"/>
      <c r="XY6" s="426"/>
      <c r="XZ6" s="426"/>
      <c r="YA6" s="426"/>
      <c r="YB6" s="426"/>
      <c r="YC6" s="426"/>
      <c r="YD6" s="426"/>
      <c r="YE6" s="426"/>
      <c r="YF6" s="426"/>
      <c r="YG6" s="426"/>
      <c r="YH6" s="426"/>
      <c r="YI6" s="426"/>
      <c r="YJ6" s="426"/>
      <c r="YK6" s="426"/>
      <c r="YL6" s="426"/>
      <c r="YM6" s="426"/>
      <c r="YN6" s="426"/>
      <c r="YO6" s="426"/>
      <c r="YP6" s="426"/>
      <c r="YQ6" s="426"/>
      <c r="YR6" s="426"/>
      <c r="YS6" s="426"/>
      <c r="YT6" s="426"/>
      <c r="YU6" s="426"/>
      <c r="YV6" s="426"/>
      <c r="YW6" s="426"/>
      <c r="YX6" s="426"/>
      <c r="YY6" s="426"/>
      <c r="YZ6" s="426"/>
      <c r="ZA6" s="426"/>
      <c r="ZB6" s="426"/>
      <c r="ZC6" s="426"/>
      <c r="ZD6" s="426"/>
      <c r="ZE6" s="426"/>
      <c r="ZF6" s="426"/>
      <c r="ZG6" s="426"/>
      <c r="ZH6" s="426"/>
      <c r="ZI6" s="426"/>
      <c r="ZJ6" s="426"/>
      <c r="ZK6" s="426"/>
      <c r="ZL6" s="426"/>
      <c r="ZM6" s="426"/>
      <c r="ZN6" s="426"/>
      <c r="ZO6" s="426"/>
      <c r="ZP6" s="426"/>
      <c r="ZQ6" s="426"/>
      <c r="ZR6" s="426"/>
      <c r="ZS6" s="426"/>
      <c r="ZT6" s="426"/>
      <c r="ZU6" s="426"/>
      <c r="ZV6" s="426"/>
      <c r="ZW6" s="426"/>
      <c r="ZX6" s="426"/>
      <c r="ZY6" s="426"/>
      <c r="ZZ6" s="426"/>
      <c r="AAA6" s="426"/>
      <c r="AAB6" s="426"/>
      <c r="AAC6" s="426"/>
      <c r="AAD6" s="426"/>
      <c r="AAE6" s="426"/>
      <c r="AAF6" s="426"/>
      <c r="AAG6" s="426"/>
      <c r="AAH6" s="426"/>
      <c r="AAI6" s="426"/>
      <c r="AAJ6" s="426"/>
      <c r="AAK6" s="426"/>
      <c r="AAL6" s="426"/>
      <c r="AAM6" s="426"/>
      <c r="AAN6" s="426"/>
      <c r="AAO6" s="426"/>
      <c r="AAP6" s="426"/>
      <c r="AAQ6" s="426"/>
      <c r="AAR6" s="426"/>
      <c r="AAS6" s="426"/>
      <c r="AAT6" s="426"/>
      <c r="AAU6" s="426"/>
      <c r="AAV6" s="426"/>
      <c r="AAW6" s="426"/>
      <c r="AAX6" s="426"/>
      <c r="AAY6" s="426"/>
      <c r="AAZ6" s="426"/>
      <c r="ABA6" s="426"/>
      <c r="ABB6" s="426"/>
      <c r="ABC6" s="426"/>
      <c r="ABD6" s="426"/>
      <c r="ABE6" s="426"/>
      <c r="ABF6" s="426"/>
      <c r="ABG6" s="426"/>
      <c r="ABH6" s="426"/>
      <c r="ABI6" s="426"/>
      <c r="ABJ6" s="426"/>
      <c r="ABK6" s="426"/>
      <c r="ABL6" s="426"/>
      <c r="ABM6" s="426"/>
      <c r="ABN6" s="426"/>
      <c r="ABO6" s="426"/>
      <c r="ABP6" s="426"/>
      <c r="ABQ6" s="426"/>
      <c r="ABR6" s="426"/>
      <c r="ABS6" s="426"/>
      <c r="ABT6" s="426"/>
      <c r="ABU6" s="426"/>
      <c r="ABV6" s="426"/>
      <c r="ABW6" s="426"/>
      <c r="ABX6" s="426"/>
      <c r="ABY6" s="426"/>
      <c r="ABZ6" s="426"/>
      <c r="ACA6" s="426"/>
      <c r="ACB6" s="426"/>
      <c r="ACC6" s="426"/>
      <c r="ACD6" s="426"/>
      <c r="ACE6" s="426"/>
      <c r="ACF6" s="426"/>
      <c r="ACG6" s="426"/>
      <c r="ACH6" s="426"/>
      <c r="ACI6" s="426"/>
      <c r="ACJ6" s="426"/>
      <c r="ACK6" s="426"/>
      <c r="ACL6" s="426"/>
      <c r="ACM6" s="426"/>
      <c r="ACN6" s="426"/>
      <c r="ACO6" s="426"/>
      <c r="ACP6" s="426"/>
      <c r="ACQ6" s="426"/>
      <c r="ACR6" s="426"/>
      <c r="ACS6" s="426"/>
      <c r="ACT6" s="426"/>
      <c r="ACU6" s="426"/>
      <c r="ACV6" s="426"/>
      <c r="ACW6" s="426"/>
      <c r="ACX6" s="426"/>
      <c r="ACY6" s="426"/>
      <c r="ACZ6" s="426"/>
      <c r="ADA6" s="426"/>
      <c r="ADB6" s="426"/>
      <c r="ADC6" s="426"/>
      <c r="ADD6" s="426"/>
      <c r="ADE6" s="426"/>
      <c r="ADF6" s="426"/>
      <c r="ADG6" s="426"/>
      <c r="ADH6" s="426"/>
      <c r="ADI6" s="426"/>
      <c r="ADJ6" s="426"/>
      <c r="ADK6" s="426"/>
      <c r="ADL6" s="426"/>
      <c r="ADM6" s="426"/>
      <c r="ADN6" s="426"/>
      <c r="ADO6" s="426"/>
      <c r="ADP6" s="426"/>
      <c r="ADQ6" s="426"/>
      <c r="ADR6" s="426"/>
      <c r="ADS6" s="426"/>
      <c r="ADT6" s="426"/>
      <c r="ADU6" s="426"/>
      <c r="ADV6" s="426"/>
      <c r="ADW6" s="426"/>
      <c r="ADX6" s="426"/>
      <c r="ADY6" s="426"/>
      <c r="ADZ6" s="426"/>
      <c r="AEA6" s="426"/>
      <c r="AEB6" s="426"/>
      <c r="AEC6" s="426"/>
      <c r="AED6" s="426"/>
      <c r="AEE6" s="426"/>
      <c r="AEF6" s="426"/>
      <c r="AEG6" s="426"/>
      <c r="AEH6" s="426"/>
      <c r="AEI6" s="426"/>
      <c r="AEJ6" s="426"/>
      <c r="AEK6" s="426"/>
      <c r="AEL6" s="426"/>
      <c r="AEM6" s="426"/>
      <c r="AEN6" s="426"/>
      <c r="AEO6" s="426"/>
      <c r="AEP6" s="426"/>
      <c r="AEQ6" s="426"/>
      <c r="AER6" s="426"/>
      <c r="AES6" s="426"/>
      <c r="AET6" s="426"/>
      <c r="AEU6" s="426"/>
      <c r="AEV6" s="426"/>
      <c r="AEW6" s="426"/>
      <c r="AEX6" s="426"/>
      <c r="AEY6" s="426"/>
      <c r="AEZ6" s="426"/>
      <c r="AFA6" s="426"/>
      <c r="AFB6" s="426"/>
      <c r="AFC6" s="426"/>
      <c r="AFD6" s="426"/>
      <c r="AFE6" s="426"/>
      <c r="AFF6" s="426"/>
      <c r="AFG6" s="426"/>
      <c r="AFH6" s="426"/>
      <c r="AFI6" s="426"/>
      <c r="AFJ6" s="426"/>
      <c r="AFK6" s="426"/>
      <c r="AFL6" s="426"/>
      <c r="AFM6" s="426"/>
      <c r="AFN6" s="426"/>
      <c r="AFO6" s="426"/>
      <c r="AFP6" s="426"/>
      <c r="AFQ6" s="426"/>
      <c r="AFR6" s="426"/>
      <c r="AFS6" s="426"/>
      <c r="AFT6" s="426"/>
      <c r="AFU6" s="426"/>
      <c r="AFV6" s="426"/>
      <c r="AFW6" s="426"/>
      <c r="AFX6" s="426"/>
      <c r="AFY6" s="426"/>
      <c r="AFZ6" s="426"/>
      <c r="AGA6" s="426"/>
      <c r="AGB6" s="426"/>
      <c r="AGC6" s="426"/>
      <c r="AGD6" s="426"/>
      <c r="AGE6" s="426"/>
      <c r="AGF6" s="426"/>
      <c r="AGG6" s="426"/>
      <c r="AGH6" s="426"/>
      <c r="AGI6" s="426"/>
      <c r="AGJ6" s="426"/>
      <c r="AGK6" s="426"/>
      <c r="AGL6" s="426"/>
      <c r="AGM6" s="426"/>
      <c r="AGN6" s="426"/>
      <c r="AGO6" s="426"/>
      <c r="AGP6" s="426"/>
      <c r="AGQ6" s="426"/>
      <c r="AGR6" s="426"/>
      <c r="AGS6" s="426"/>
      <c r="AGT6" s="426"/>
      <c r="AGU6" s="426"/>
      <c r="AGV6" s="426"/>
      <c r="AGW6" s="426"/>
      <c r="AGX6" s="426"/>
      <c r="AGY6" s="426"/>
      <c r="AGZ6" s="426"/>
      <c r="AHA6" s="426"/>
      <c r="AHB6" s="426"/>
      <c r="AHC6" s="426"/>
      <c r="AHD6" s="426"/>
      <c r="AHE6" s="426"/>
      <c r="AHF6" s="426"/>
      <c r="AHG6" s="426"/>
      <c r="AHH6" s="426"/>
      <c r="AHI6" s="426"/>
      <c r="AHJ6" s="426"/>
      <c r="AHK6" s="426"/>
      <c r="AHL6" s="426"/>
      <c r="AHM6" s="426"/>
      <c r="AHN6" s="426"/>
      <c r="AHO6" s="426"/>
      <c r="AHP6" s="426"/>
      <c r="AHQ6" s="426"/>
      <c r="AHR6" s="426"/>
      <c r="AHS6" s="426"/>
      <c r="AHT6" s="426"/>
      <c r="AHU6" s="426"/>
      <c r="AHV6" s="426"/>
      <c r="AHW6" s="426"/>
      <c r="AHX6" s="426"/>
      <c r="AHY6" s="426"/>
      <c r="AHZ6" s="426"/>
      <c r="AIA6" s="426"/>
      <c r="AIB6" s="426"/>
      <c r="AIC6" s="426"/>
      <c r="AID6" s="426"/>
      <c r="AIE6" s="426"/>
      <c r="AIF6" s="426"/>
      <c r="AIG6" s="426"/>
      <c r="AIH6" s="426"/>
      <c r="AII6" s="426"/>
      <c r="AIJ6" s="426"/>
      <c r="AIK6" s="426"/>
      <c r="AIL6" s="426"/>
      <c r="AIM6" s="426"/>
      <c r="AIN6" s="426"/>
      <c r="AIO6" s="426"/>
      <c r="AIP6" s="426"/>
      <c r="AIQ6" s="426"/>
      <c r="AIR6" s="426"/>
      <c r="AIS6" s="426"/>
      <c r="AIT6" s="426"/>
      <c r="AIU6" s="426"/>
      <c r="AIV6" s="426"/>
      <c r="AIW6" s="426"/>
      <c r="AIX6" s="426"/>
      <c r="AIY6" s="426"/>
      <c r="AIZ6" s="426"/>
      <c r="AJA6" s="426"/>
      <c r="AJB6" s="426"/>
      <c r="AJC6" s="426"/>
      <c r="AJD6" s="426"/>
      <c r="AJE6" s="426"/>
      <c r="AJF6" s="426"/>
      <c r="AJG6" s="426"/>
      <c r="AJH6" s="426"/>
      <c r="AJI6" s="426"/>
      <c r="AJJ6" s="426"/>
      <c r="AJK6" s="426"/>
      <c r="AJL6" s="426"/>
      <c r="AJM6" s="426"/>
      <c r="AJN6" s="426"/>
      <c r="AJO6" s="426"/>
      <c r="AJP6" s="426"/>
      <c r="AJQ6" s="426"/>
      <c r="AJR6" s="426"/>
      <c r="AJS6" s="426"/>
      <c r="AJT6" s="426"/>
      <c r="AJU6" s="426"/>
      <c r="AJV6" s="426"/>
      <c r="AJW6" s="426"/>
      <c r="AJX6" s="426"/>
      <c r="AJY6" s="426"/>
      <c r="AJZ6" s="426"/>
      <c r="AKA6" s="426"/>
      <c r="AKB6" s="426"/>
      <c r="AKC6" s="426"/>
      <c r="AKD6" s="426"/>
      <c r="AKE6" s="426"/>
      <c r="AKF6" s="426"/>
      <c r="AKG6" s="426"/>
      <c r="AKH6" s="426"/>
      <c r="AKI6" s="426"/>
      <c r="AKJ6" s="426"/>
      <c r="AKK6" s="426"/>
      <c r="AKL6" s="426"/>
      <c r="AKM6" s="426"/>
      <c r="AKN6" s="426"/>
      <c r="AKO6" s="426"/>
      <c r="AKP6" s="426"/>
      <c r="AKQ6" s="426"/>
      <c r="AKR6" s="426"/>
      <c r="AKS6" s="426"/>
      <c r="AKT6" s="426"/>
      <c r="AKU6" s="426"/>
      <c r="AKV6" s="426"/>
      <c r="AKW6" s="426"/>
      <c r="AKX6" s="426"/>
      <c r="AKY6" s="426"/>
      <c r="AKZ6" s="426"/>
      <c r="ALA6" s="426"/>
      <c r="ALB6" s="426"/>
      <c r="ALC6" s="426"/>
      <c r="ALD6" s="426"/>
      <c r="ALE6" s="426"/>
      <c r="ALF6" s="426"/>
      <c r="ALG6" s="426"/>
      <c r="ALH6" s="426"/>
      <c r="ALI6" s="426"/>
      <c r="ALJ6" s="426"/>
      <c r="ALK6" s="426"/>
      <c r="ALL6" s="426"/>
      <c r="ALM6" s="426"/>
      <c r="ALN6" s="426"/>
      <c r="ALO6" s="426"/>
      <c r="ALP6" s="426"/>
      <c r="ALQ6" s="426"/>
      <c r="ALR6" s="426"/>
      <c r="ALS6" s="426"/>
      <c r="ALT6" s="426"/>
      <c r="ALU6" s="426"/>
      <c r="ALV6" s="426"/>
      <c r="ALW6" s="426"/>
      <c r="ALX6" s="426"/>
      <c r="ALY6" s="426"/>
      <c r="ALZ6" s="426"/>
      <c r="AMA6" s="426"/>
      <c r="AMB6" s="426"/>
      <c r="AMC6" s="426"/>
      <c r="AMD6" s="426"/>
      <c r="AME6" s="426"/>
      <c r="AMF6" s="426"/>
      <c r="AMG6" s="426"/>
      <c r="AMH6" s="426"/>
      <c r="AMI6" s="426"/>
      <c r="AMJ6" s="426"/>
      <c r="AMK6" s="426"/>
      <c r="AML6" s="426"/>
      <c r="AMM6" s="426"/>
      <c r="AMN6" s="426"/>
      <c r="AMO6" s="426"/>
      <c r="AMP6" s="426"/>
      <c r="AMQ6" s="426"/>
      <c r="AMR6" s="426"/>
      <c r="AMS6" s="426"/>
      <c r="AMT6" s="426"/>
      <c r="AMU6" s="426"/>
      <c r="AMV6" s="426"/>
      <c r="AMW6" s="426"/>
      <c r="AMX6" s="426"/>
      <c r="AMY6" s="426"/>
      <c r="AMZ6" s="426"/>
      <c r="ANA6" s="426"/>
      <c r="ANB6" s="426"/>
      <c r="ANC6" s="426"/>
      <c r="AND6" s="426"/>
      <c r="ANE6" s="426"/>
      <c r="ANF6" s="426"/>
      <c r="ANG6" s="426"/>
      <c r="ANH6" s="426"/>
      <c r="ANI6" s="426"/>
      <c r="ANJ6" s="426"/>
      <c r="ANK6" s="426"/>
      <c r="ANL6" s="426"/>
      <c r="ANM6" s="426"/>
      <c r="ANN6" s="426"/>
      <c r="ANO6" s="426"/>
      <c r="ANP6" s="426"/>
      <c r="ANQ6" s="426"/>
      <c r="ANR6" s="426"/>
      <c r="ANS6" s="426"/>
      <c r="ANT6" s="426"/>
      <c r="ANU6" s="426"/>
      <c r="ANV6" s="426"/>
      <c r="ANW6" s="426"/>
      <c r="ANX6" s="426"/>
      <c r="ANY6" s="426"/>
      <c r="ANZ6" s="426"/>
      <c r="AOA6" s="426"/>
      <c r="AOB6" s="426"/>
      <c r="AOC6" s="426"/>
      <c r="AOD6" s="426"/>
      <c r="AOE6" s="426"/>
      <c r="AOF6" s="426"/>
      <c r="AOG6" s="426"/>
      <c r="AOH6" s="426"/>
      <c r="AOI6" s="426"/>
      <c r="AOJ6" s="426"/>
      <c r="AOK6" s="426"/>
      <c r="AOL6" s="426"/>
      <c r="AOM6" s="426"/>
      <c r="AON6" s="426"/>
      <c r="AOO6" s="426"/>
      <c r="AOP6" s="426"/>
      <c r="AOQ6" s="426"/>
      <c r="AOR6" s="426"/>
      <c r="AOS6" s="426"/>
      <c r="AOT6" s="426"/>
      <c r="AOU6" s="426"/>
      <c r="AOV6" s="426"/>
      <c r="AOW6" s="426"/>
      <c r="AOX6" s="426"/>
      <c r="AOY6" s="426"/>
      <c r="AOZ6" s="426"/>
      <c r="APA6" s="426"/>
      <c r="APB6" s="426"/>
      <c r="APC6" s="426"/>
      <c r="APD6" s="426"/>
      <c r="APE6" s="426"/>
      <c r="APF6" s="426"/>
      <c r="APG6" s="426"/>
      <c r="APH6" s="426"/>
      <c r="API6" s="426"/>
      <c r="APJ6" s="426"/>
      <c r="APK6" s="426"/>
      <c r="APL6" s="426"/>
      <c r="APM6" s="426"/>
      <c r="APN6" s="426"/>
      <c r="APO6" s="426"/>
      <c r="APP6" s="426"/>
      <c r="APQ6" s="426"/>
      <c r="APR6" s="426"/>
      <c r="APS6" s="426"/>
      <c r="APT6" s="426"/>
      <c r="APU6" s="426"/>
      <c r="APV6" s="426"/>
      <c r="APW6" s="426"/>
      <c r="APX6" s="426"/>
      <c r="APY6" s="426"/>
      <c r="APZ6" s="426"/>
      <c r="AQA6" s="426"/>
      <c r="AQB6" s="426"/>
      <c r="AQC6" s="426"/>
      <c r="AQD6" s="426"/>
      <c r="AQE6" s="426"/>
      <c r="AQF6" s="426"/>
      <c r="AQG6" s="426"/>
      <c r="AQH6" s="426"/>
      <c r="AQI6" s="426"/>
      <c r="AQJ6" s="426"/>
      <c r="AQK6" s="426"/>
      <c r="AQL6" s="426"/>
      <c r="AQM6" s="426"/>
      <c r="AQN6" s="426"/>
      <c r="AQO6" s="426"/>
      <c r="AQP6" s="426"/>
      <c r="AQQ6" s="426"/>
      <c r="AQR6" s="426"/>
      <c r="AQS6" s="426"/>
      <c r="AQT6" s="426"/>
      <c r="AQU6" s="426"/>
      <c r="AQV6" s="426"/>
      <c r="AQW6" s="426"/>
      <c r="AQX6" s="426"/>
      <c r="AQY6" s="426"/>
      <c r="AQZ6" s="426"/>
      <c r="ARA6" s="426"/>
      <c r="ARB6" s="426"/>
      <c r="ARC6" s="426"/>
      <c r="ARD6" s="426"/>
      <c r="ARE6" s="426"/>
      <c r="ARF6" s="426"/>
      <c r="ARG6" s="426"/>
      <c r="ARH6" s="426"/>
      <c r="ARI6" s="426"/>
      <c r="ARJ6" s="426"/>
      <c r="ARK6" s="426"/>
      <c r="ARL6" s="426"/>
      <c r="ARM6" s="426"/>
      <c r="ARN6" s="426"/>
      <c r="ARO6" s="426"/>
      <c r="ARP6" s="426"/>
      <c r="ARQ6" s="426"/>
      <c r="ARR6" s="426"/>
      <c r="ARS6" s="426"/>
      <c r="ART6" s="426"/>
      <c r="ARU6" s="426"/>
      <c r="ARV6" s="426"/>
      <c r="ARW6" s="426"/>
      <c r="ARX6" s="426"/>
      <c r="ARY6" s="426"/>
      <c r="ARZ6" s="426"/>
      <c r="ASA6" s="426"/>
      <c r="ASB6" s="426"/>
      <c r="ASC6" s="426"/>
      <c r="ASD6" s="426"/>
      <c r="ASE6" s="426"/>
      <c r="ASF6" s="426"/>
      <c r="ASG6" s="426"/>
      <c r="ASH6" s="426"/>
      <c r="ASI6" s="426"/>
      <c r="ASJ6" s="426"/>
      <c r="ASK6" s="426"/>
      <c r="ASL6" s="426"/>
      <c r="ASM6" s="426"/>
      <c r="ASN6" s="426"/>
      <c r="ASO6" s="426"/>
      <c r="ASP6" s="426"/>
      <c r="ASQ6" s="426"/>
      <c r="ASR6" s="426"/>
      <c r="ASS6" s="426"/>
      <c r="AST6" s="426"/>
      <c r="ASU6" s="426"/>
      <c r="ASV6" s="426"/>
      <c r="ASW6" s="426"/>
      <c r="ASX6" s="426"/>
      <c r="ASY6" s="426"/>
      <c r="ASZ6" s="426"/>
      <c r="ATA6" s="426"/>
      <c r="ATB6" s="426"/>
      <c r="ATC6" s="426"/>
      <c r="ATD6" s="426"/>
      <c r="ATE6" s="426"/>
      <c r="ATF6" s="426"/>
      <c r="ATG6" s="426"/>
      <c r="ATH6" s="426"/>
      <c r="ATI6" s="426"/>
      <c r="ATJ6" s="426"/>
      <c r="ATK6" s="426"/>
      <c r="ATL6" s="426"/>
      <c r="ATM6" s="426"/>
      <c r="ATN6" s="426"/>
      <c r="ATO6" s="426"/>
      <c r="ATP6" s="426"/>
      <c r="ATQ6" s="426"/>
      <c r="ATR6" s="426"/>
      <c r="ATS6" s="426"/>
      <c r="ATT6" s="426"/>
      <c r="ATU6" s="426"/>
      <c r="ATV6" s="426"/>
      <c r="ATW6" s="426"/>
      <c r="ATX6" s="426"/>
      <c r="ATY6" s="426"/>
      <c r="ATZ6" s="426"/>
      <c r="AUA6" s="426"/>
      <c r="AUB6" s="426"/>
      <c r="AUC6" s="426"/>
      <c r="AUD6" s="426"/>
      <c r="AUE6" s="426"/>
      <c r="AUF6" s="426"/>
      <c r="AUG6" s="426"/>
      <c r="AUH6" s="426"/>
      <c r="AUI6" s="426"/>
      <c r="AUJ6" s="426"/>
      <c r="AUK6" s="426"/>
      <c r="AUL6" s="426"/>
      <c r="AUM6" s="426"/>
      <c r="AUN6" s="426"/>
      <c r="AUO6" s="426"/>
      <c r="AUP6" s="426"/>
      <c r="AUQ6" s="426"/>
      <c r="AUR6" s="426"/>
      <c r="AUS6" s="426"/>
      <c r="AUT6" s="426"/>
      <c r="AUU6" s="426"/>
      <c r="AUV6" s="426"/>
      <c r="AUW6" s="426"/>
      <c r="AUX6" s="426"/>
      <c r="AUY6" s="426"/>
      <c r="AUZ6" s="426"/>
      <c r="AVA6" s="426"/>
      <c r="AVB6" s="426"/>
      <c r="AVC6" s="426"/>
      <c r="AVD6" s="426"/>
      <c r="AVE6" s="426"/>
      <c r="AVF6" s="426"/>
      <c r="AVG6" s="426"/>
      <c r="AVH6" s="426"/>
      <c r="AVI6" s="426"/>
      <c r="AVJ6" s="426"/>
      <c r="AVK6" s="426"/>
      <c r="AVL6" s="426"/>
      <c r="AVM6" s="426"/>
      <c r="AVN6" s="426"/>
      <c r="AVO6" s="426"/>
      <c r="AVP6" s="426"/>
      <c r="AVQ6" s="426"/>
      <c r="AVR6" s="426"/>
      <c r="AVS6" s="426"/>
      <c r="AVT6" s="426"/>
      <c r="AVU6" s="426"/>
      <c r="AVV6" s="426"/>
      <c r="AVW6" s="426"/>
      <c r="AVX6" s="426"/>
      <c r="AVY6" s="426"/>
      <c r="AVZ6" s="426"/>
      <c r="AWA6" s="426"/>
      <c r="AWB6" s="426"/>
      <c r="AWC6" s="426"/>
      <c r="AWD6" s="426"/>
      <c r="AWE6" s="426"/>
      <c r="AWF6" s="426"/>
      <c r="AWG6" s="426"/>
      <c r="AWH6" s="426"/>
      <c r="AWI6" s="426"/>
      <c r="AWJ6" s="426"/>
      <c r="AWK6" s="426"/>
      <c r="AWL6" s="426"/>
      <c r="AWM6" s="426"/>
      <c r="AWN6" s="426"/>
      <c r="AWO6" s="426"/>
      <c r="AWP6" s="426"/>
      <c r="AWQ6" s="426"/>
      <c r="AWR6" s="426"/>
      <c r="AWS6" s="426"/>
      <c r="AWT6" s="426"/>
      <c r="AWU6" s="426"/>
      <c r="AWV6" s="426"/>
      <c r="AWW6" s="426"/>
      <c r="AWX6" s="426"/>
      <c r="AWY6" s="426"/>
      <c r="AWZ6" s="426"/>
      <c r="AXA6" s="426"/>
      <c r="AXB6" s="426"/>
      <c r="AXC6" s="426"/>
      <c r="AXD6" s="426"/>
      <c r="AXE6" s="426"/>
      <c r="AXF6" s="426"/>
      <c r="AXG6" s="426"/>
      <c r="AXH6" s="426"/>
      <c r="AXI6" s="426"/>
      <c r="AXJ6" s="426"/>
      <c r="AXK6" s="426"/>
      <c r="AXL6" s="426"/>
      <c r="AXM6" s="426"/>
      <c r="AXN6" s="426"/>
      <c r="AXO6" s="426"/>
      <c r="AXP6" s="426"/>
      <c r="AXQ6" s="426"/>
      <c r="AXR6" s="426"/>
      <c r="AXS6" s="426"/>
      <c r="AXT6" s="426"/>
      <c r="AXU6" s="426"/>
      <c r="AXV6" s="426"/>
      <c r="AXW6" s="426"/>
      <c r="AXX6" s="426"/>
      <c r="AXY6" s="426"/>
      <c r="AXZ6" s="426"/>
      <c r="AYA6" s="426"/>
      <c r="AYB6" s="426"/>
      <c r="AYC6" s="426"/>
      <c r="AYD6" s="426"/>
      <c r="AYE6" s="426"/>
      <c r="AYF6" s="426"/>
      <c r="AYG6" s="426"/>
      <c r="AYH6" s="426"/>
      <c r="AYI6" s="426"/>
      <c r="AYJ6" s="426"/>
      <c r="AYK6" s="426"/>
      <c r="AYL6" s="426"/>
      <c r="AYM6" s="426"/>
      <c r="AYN6" s="426"/>
      <c r="AYO6" s="426"/>
      <c r="AYP6" s="426"/>
      <c r="AYQ6" s="426"/>
      <c r="AYR6" s="426"/>
      <c r="AYS6" s="426"/>
      <c r="AYT6" s="426"/>
      <c r="AYU6" s="426"/>
      <c r="AYV6" s="426"/>
      <c r="AYW6" s="426"/>
      <c r="AYX6" s="426"/>
      <c r="AYY6" s="426"/>
      <c r="AYZ6" s="426"/>
      <c r="AZA6" s="426"/>
      <c r="AZB6" s="426"/>
      <c r="AZC6" s="426"/>
      <c r="AZD6" s="426"/>
      <c r="AZE6" s="426"/>
      <c r="AZF6" s="426"/>
      <c r="AZG6" s="426"/>
      <c r="AZH6" s="426"/>
      <c r="AZI6" s="426"/>
      <c r="AZJ6" s="426"/>
      <c r="AZK6" s="426"/>
      <c r="AZL6" s="426"/>
      <c r="AZM6" s="426"/>
      <c r="AZN6" s="426"/>
      <c r="AZO6" s="426"/>
      <c r="AZP6" s="426"/>
      <c r="AZQ6" s="426"/>
      <c r="AZR6" s="426"/>
      <c r="AZS6" s="426"/>
      <c r="AZT6" s="426"/>
      <c r="AZU6" s="426"/>
      <c r="AZV6" s="426"/>
      <c r="AZW6" s="426"/>
      <c r="AZX6" s="426"/>
      <c r="AZY6" s="426"/>
      <c r="AZZ6" s="426"/>
      <c r="BAA6" s="426"/>
      <c r="BAB6" s="426"/>
      <c r="BAC6" s="426"/>
      <c r="BAD6" s="426"/>
      <c r="BAE6" s="426"/>
      <c r="BAF6" s="426"/>
      <c r="BAG6" s="426"/>
      <c r="BAH6" s="426"/>
      <c r="BAI6" s="426"/>
      <c r="BAJ6" s="426"/>
      <c r="BAK6" s="426"/>
      <c r="BAL6" s="426"/>
      <c r="BAM6" s="426"/>
      <c r="BAN6" s="426"/>
      <c r="BAO6" s="426"/>
      <c r="BAP6" s="426"/>
      <c r="BAQ6" s="426"/>
      <c r="BAR6" s="426"/>
      <c r="BAS6" s="426"/>
      <c r="BAT6" s="426"/>
      <c r="BAU6" s="426"/>
      <c r="BAV6" s="426"/>
      <c r="BAW6" s="426"/>
      <c r="BAX6" s="426"/>
      <c r="BAY6" s="426"/>
      <c r="BAZ6" s="426"/>
      <c r="BBA6" s="426"/>
      <c r="BBB6" s="426"/>
      <c r="BBC6" s="426"/>
      <c r="BBD6" s="426"/>
      <c r="BBE6" s="426"/>
      <c r="BBF6" s="426"/>
      <c r="BBG6" s="426"/>
      <c r="BBH6" s="426"/>
      <c r="BBI6" s="426"/>
      <c r="BBJ6" s="426"/>
      <c r="BBK6" s="426"/>
      <c r="BBL6" s="426"/>
      <c r="BBM6" s="426"/>
      <c r="BBN6" s="426"/>
      <c r="BBO6" s="426"/>
      <c r="BBP6" s="426"/>
      <c r="BBQ6" s="426"/>
      <c r="BBR6" s="426"/>
      <c r="BBS6" s="426"/>
      <c r="BBT6" s="426"/>
      <c r="BBU6" s="426"/>
      <c r="BBV6" s="426"/>
      <c r="BBW6" s="426"/>
      <c r="BBX6" s="426"/>
      <c r="BBY6" s="426"/>
      <c r="BBZ6" s="426"/>
      <c r="BCA6" s="426"/>
      <c r="BCB6" s="426"/>
      <c r="BCC6" s="426"/>
      <c r="BCD6" s="426"/>
      <c r="BCE6" s="426"/>
      <c r="BCF6" s="426"/>
      <c r="BCG6" s="426"/>
      <c r="BCH6" s="426"/>
      <c r="BCI6" s="426"/>
      <c r="BCJ6" s="426"/>
      <c r="BCK6" s="426"/>
      <c r="BCL6" s="426"/>
      <c r="BCM6" s="426"/>
      <c r="BCN6" s="426"/>
      <c r="BCO6" s="426"/>
      <c r="BCP6" s="426"/>
      <c r="BCQ6" s="426"/>
      <c r="BCR6" s="426"/>
      <c r="BCS6" s="426"/>
      <c r="BCT6" s="426"/>
      <c r="BCU6" s="426"/>
      <c r="BCV6" s="426"/>
      <c r="BCW6" s="426"/>
      <c r="BCX6" s="426"/>
      <c r="BCY6" s="426"/>
      <c r="BCZ6" s="426"/>
      <c r="BDA6" s="426"/>
      <c r="BDB6" s="426"/>
      <c r="BDC6" s="426"/>
      <c r="BDD6" s="426"/>
      <c r="BDE6" s="426"/>
      <c r="BDF6" s="426"/>
      <c r="BDG6" s="426"/>
      <c r="BDH6" s="426"/>
      <c r="BDI6" s="426"/>
      <c r="BDJ6" s="426"/>
      <c r="BDK6" s="426"/>
      <c r="BDL6" s="426"/>
      <c r="BDM6" s="426"/>
      <c r="BDN6" s="426"/>
      <c r="BDO6" s="426"/>
      <c r="BDP6" s="426"/>
      <c r="BDQ6" s="426"/>
      <c r="BDR6" s="426"/>
      <c r="BDS6" s="426"/>
      <c r="BDT6" s="426"/>
      <c r="BDU6" s="426"/>
      <c r="BDV6" s="426"/>
      <c r="BDW6" s="426"/>
      <c r="BDX6" s="426"/>
      <c r="BDY6" s="426"/>
      <c r="BDZ6" s="426"/>
      <c r="BEA6" s="426"/>
      <c r="BEB6" s="426"/>
      <c r="BEC6" s="426"/>
      <c r="BED6" s="426"/>
      <c r="BEE6" s="426"/>
      <c r="BEF6" s="426"/>
      <c r="BEG6" s="426"/>
      <c r="BEH6" s="426"/>
      <c r="BEI6" s="426"/>
      <c r="BEJ6" s="426"/>
      <c r="BEK6" s="426"/>
      <c r="BEL6" s="426"/>
      <c r="BEM6" s="426"/>
      <c r="BEN6" s="426"/>
      <c r="BEO6" s="426"/>
      <c r="BEP6" s="426"/>
      <c r="BEQ6" s="426"/>
      <c r="BER6" s="426"/>
      <c r="BES6" s="426"/>
      <c r="BET6" s="426"/>
      <c r="BEU6" s="426"/>
      <c r="BEV6" s="426"/>
      <c r="BEW6" s="426"/>
      <c r="BEX6" s="426"/>
      <c r="BEY6" s="426"/>
      <c r="BEZ6" s="426"/>
      <c r="BFA6" s="426"/>
      <c r="BFB6" s="426"/>
      <c r="BFC6" s="426"/>
      <c r="BFD6" s="426"/>
      <c r="BFE6" s="426"/>
      <c r="BFF6" s="426"/>
      <c r="BFG6" s="426"/>
      <c r="BFH6" s="426"/>
      <c r="BFI6" s="426"/>
      <c r="BFJ6" s="426"/>
      <c r="BFK6" s="426"/>
      <c r="BFL6" s="426"/>
      <c r="BFM6" s="426"/>
      <c r="BFN6" s="426"/>
      <c r="BFO6" s="426"/>
      <c r="BFP6" s="426"/>
      <c r="BFQ6" s="426"/>
      <c r="BFR6" s="426"/>
      <c r="BFS6" s="426"/>
      <c r="BFT6" s="426"/>
      <c r="BFU6" s="426"/>
      <c r="BFV6" s="426"/>
      <c r="BFW6" s="426"/>
      <c r="BFX6" s="426"/>
      <c r="BFY6" s="426"/>
      <c r="BFZ6" s="426"/>
      <c r="BGA6" s="426"/>
      <c r="BGB6" s="426"/>
      <c r="BGC6" s="426"/>
      <c r="BGD6" s="426"/>
      <c r="BGE6" s="426"/>
      <c r="BGF6" s="426"/>
      <c r="BGG6" s="426"/>
      <c r="BGH6" s="426"/>
      <c r="BGI6" s="426"/>
      <c r="BGJ6" s="426"/>
      <c r="BGK6" s="426"/>
      <c r="BGL6" s="426"/>
      <c r="BGM6" s="426"/>
      <c r="BGN6" s="426"/>
      <c r="BGO6" s="426"/>
      <c r="BGP6" s="426"/>
      <c r="BGQ6" s="426"/>
      <c r="BGR6" s="426"/>
      <c r="BGS6" s="426"/>
      <c r="BGT6" s="426"/>
      <c r="BGU6" s="426"/>
      <c r="BGV6" s="426"/>
      <c r="BGW6" s="426"/>
      <c r="BGX6" s="426"/>
      <c r="BGY6" s="426"/>
      <c r="BGZ6" s="426"/>
      <c r="BHA6" s="426"/>
      <c r="BHB6" s="426"/>
      <c r="BHC6" s="426"/>
      <c r="BHD6" s="426"/>
      <c r="BHE6" s="426"/>
      <c r="BHF6" s="426"/>
      <c r="BHG6" s="426"/>
      <c r="BHH6" s="426"/>
      <c r="BHI6" s="426"/>
      <c r="BHJ6" s="426"/>
      <c r="BHK6" s="426"/>
      <c r="BHL6" s="426"/>
      <c r="BHM6" s="426"/>
      <c r="BHN6" s="426"/>
      <c r="BHO6" s="426"/>
      <c r="BHP6" s="426"/>
      <c r="BHQ6" s="426"/>
      <c r="BHR6" s="426"/>
      <c r="BHS6" s="426"/>
      <c r="BHT6" s="426"/>
      <c r="BHU6" s="426"/>
      <c r="BHV6" s="426"/>
      <c r="BHW6" s="426"/>
      <c r="BHX6" s="426"/>
      <c r="BHY6" s="426"/>
      <c r="BHZ6" s="426"/>
      <c r="BIA6" s="426"/>
      <c r="BIB6" s="426"/>
      <c r="BIC6" s="426"/>
      <c r="BID6" s="426"/>
      <c r="BIE6" s="426"/>
      <c r="BIF6" s="426"/>
      <c r="BIG6" s="426"/>
      <c r="BIH6" s="426"/>
      <c r="BII6" s="426"/>
      <c r="BIJ6" s="426"/>
      <c r="BIK6" s="426"/>
      <c r="BIL6" s="426"/>
      <c r="BIM6" s="426"/>
      <c r="BIN6" s="426"/>
      <c r="BIO6" s="426"/>
      <c r="BIP6" s="426"/>
      <c r="BIQ6" s="426"/>
      <c r="BIR6" s="426"/>
      <c r="BIS6" s="426"/>
      <c r="BIT6" s="426"/>
      <c r="BIU6" s="426"/>
      <c r="BIV6" s="426"/>
      <c r="BIW6" s="426"/>
      <c r="BIX6" s="426"/>
      <c r="BIY6" s="426"/>
      <c r="BIZ6" s="426"/>
      <c r="BJA6" s="426"/>
      <c r="BJB6" s="426"/>
      <c r="BJC6" s="426"/>
      <c r="BJD6" s="426"/>
      <c r="BJE6" s="426"/>
      <c r="BJF6" s="426"/>
      <c r="BJG6" s="426"/>
      <c r="BJH6" s="426"/>
      <c r="BJI6" s="426"/>
      <c r="BJJ6" s="426"/>
      <c r="BJK6" s="426"/>
      <c r="BJL6" s="426"/>
      <c r="BJM6" s="426"/>
      <c r="BJN6" s="426"/>
      <c r="BJO6" s="426"/>
      <c r="BJP6" s="426"/>
      <c r="BJQ6" s="426"/>
      <c r="BJR6" s="426"/>
      <c r="BJS6" s="426"/>
      <c r="BJT6" s="426"/>
      <c r="BJU6" s="426"/>
      <c r="BJV6" s="426"/>
      <c r="BJW6" s="426"/>
      <c r="BJX6" s="426"/>
      <c r="BJY6" s="426"/>
      <c r="BJZ6" s="426"/>
      <c r="BKA6" s="426"/>
      <c r="BKB6" s="426"/>
      <c r="BKC6" s="426"/>
      <c r="BKD6" s="426"/>
      <c r="BKE6" s="426"/>
      <c r="BKF6" s="426"/>
      <c r="BKG6" s="426"/>
      <c r="BKH6" s="426"/>
      <c r="BKI6" s="426"/>
      <c r="BKJ6" s="426"/>
      <c r="BKK6" s="426"/>
      <c r="BKL6" s="426"/>
      <c r="BKM6" s="426"/>
      <c r="BKN6" s="426"/>
      <c r="BKO6" s="426"/>
      <c r="BKP6" s="426"/>
      <c r="BKQ6" s="426"/>
      <c r="BKR6" s="426"/>
      <c r="BKS6" s="426"/>
      <c r="BKT6" s="426"/>
      <c r="BKU6" s="426"/>
      <c r="BKV6" s="426"/>
      <c r="BKW6" s="426"/>
      <c r="BKX6" s="426"/>
      <c r="BKY6" s="426"/>
      <c r="BKZ6" s="426"/>
      <c r="BLA6" s="426"/>
      <c r="BLB6" s="426"/>
      <c r="BLC6" s="426"/>
      <c r="BLD6" s="426"/>
      <c r="BLE6" s="426"/>
      <c r="BLF6" s="426"/>
      <c r="BLG6" s="426"/>
      <c r="BLH6" s="426"/>
      <c r="BLI6" s="426"/>
      <c r="BLJ6" s="426"/>
      <c r="BLK6" s="426"/>
      <c r="BLL6" s="426"/>
      <c r="BLM6" s="426"/>
      <c r="BLN6" s="426"/>
      <c r="BLO6" s="426"/>
      <c r="BLP6" s="426"/>
      <c r="BLQ6" s="426"/>
      <c r="BLR6" s="426"/>
      <c r="BLS6" s="426"/>
      <c r="BLT6" s="426"/>
      <c r="BLU6" s="426"/>
      <c r="BLV6" s="426"/>
      <c r="BLW6" s="426"/>
      <c r="BLX6" s="426"/>
      <c r="BLY6" s="426"/>
      <c r="BLZ6" s="426"/>
      <c r="BMA6" s="426"/>
      <c r="BMB6" s="426"/>
      <c r="BMC6" s="426"/>
      <c r="BMD6" s="426"/>
      <c r="BME6" s="426"/>
      <c r="BMF6" s="426"/>
      <c r="BMG6" s="426"/>
      <c r="BMH6" s="426"/>
      <c r="BMI6" s="426"/>
      <c r="BMJ6" s="426"/>
      <c r="BMK6" s="426"/>
      <c r="BML6" s="426"/>
      <c r="BMM6" s="426"/>
      <c r="BMN6" s="426"/>
      <c r="BMO6" s="426"/>
      <c r="BMP6" s="426"/>
      <c r="BMQ6" s="426"/>
      <c r="BMR6" s="426"/>
      <c r="BMS6" s="426"/>
      <c r="BMT6" s="426"/>
      <c r="BMU6" s="426"/>
      <c r="BMV6" s="426"/>
      <c r="BMW6" s="426"/>
      <c r="BMX6" s="426"/>
      <c r="BMY6" s="426"/>
      <c r="BMZ6" s="426"/>
      <c r="BNA6" s="426"/>
      <c r="BNB6" s="426"/>
      <c r="BNC6" s="426"/>
      <c r="BND6" s="426"/>
      <c r="BNE6" s="426"/>
      <c r="BNF6" s="426"/>
      <c r="BNG6" s="426"/>
      <c r="BNH6" s="426"/>
      <c r="BNI6" s="426"/>
      <c r="BNJ6" s="426"/>
      <c r="BNK6" s="426"/>
      <c r="BNL6" s="426"/>
      <c r="BNM6" s="426"/>
      <c r="BNN6" s="426"/>
      <c r="BNO6" s="426"/>
      <c r="BNP6" s="426"/>
      <c r="BNQ6" s="426"/>
      <c r="BNR6" s="426"/>
      <c r="BNS6" s="426"/>
      <c r="BNT6" s="426"/>
      <c r="BNU6" s="426"/>
      <c r="BNV6" s="426"/>
      <c r="BNW6" s="426"/>
      <c r="BNX6" s="426"/>
      <c r="BNY6" s="426"/>
      <c r="BNZ6" s="426"/>
      <c r="BOA6" s="426"/>
      <c r="BOB6" s="426"/>
      <c r="BOC6" s="426"/>
      <c r="BOD6" s="426"/>
      <c r="BOE6" s="426"/>
      <c r="BOF6" s="426"/>
      <c r="BOG6" s="426"/>
      <c r="BOH6" s="426"/>
      <c r="BOI6" s="426"/>
      <c r="BOJ6" s="426"/>
      <c r="BOK6" s="426"/>
      <c r="BOL6" s="426"/>
      <c r="BOM6" s="426"/>
      <c r="BON6" s="426"/>
      <c r="BOO6" s="426"/>
      <c r="BOP6" s="426"/>
      <c r="BOQ6" s="426"/>
      <c r="BOR6" s="426"/>
      <c r="BOS6" s="426"/>
      <c r="BOT6" s="426"/>
      <c r="BOU6" s="426"/>
      <c r="BOV6" s="426"/>
      <c r="BOW6" s="426"/>
      <c r="BOX6" s="426"/>
      <c r="BOY6" s="426"/>
      <c r="BOZ6" s="426"/>
      <c r="BPA6" s="426"/>
      <c r="BPB6" s="426"/>
      <c r="BPC6" s="426"/>
      <c r="BPD6" s="426"/>
      <c r="BPE6" s="426"/>
      <c r="BPF6" s="426"/>
      <c r="BPG6" s="426"/>
      <c r="BPH6" s="426"/>
      <c r="BPI6" s="426"/>
      <c r="BPJ6" s="426"/>
      <c r="BPK6" s="426"/>
      <c r="BPL6" s="426"/>
      <c r="BPM6" s="426"/>
      <c r="BPN6" s="426"/>
      <c r="BPO6" s="426"/>
      <c r="BPP6" s="426"/>
      <c r="BPQ6" s="426"/>
      <c r="BPR6" s="426"/>
      <c r="BPS6" s="426"/>
      <c r="BPT6" s="426"/>
      <c r="BPU6" s="426"/>
      <c r="BPV6" s="426"/>
      <c r="BPW6" s="426"/>
      <c r="BPX6" s="426"/>
      <c r="BPY6" s="426"/>
      <c r="BPZ6" s="426"/>
      <c r="BQA6" s="426"/>
      <c r="BQB6" s="426"/>
      <c r="BQC6" s="426"/>
      <c r="BQD6" s="426"/>
      <c r="BQE6" s="426"/>
      <c r="BQF6" s="426"/>
      <c r="BQG6" s="426"/>
      <c r="BQH6" s="426"/>
      <c r="BQI6" s="426"/>
      <c r="BQJ6" s="426"/>
      <c r="BQK6" s="426"/>
      <c r="BQL6" s="426"/>
      <c r="BQM6" s="426"/>
      <c r="BQN6" s="426"/>
      <c r="BQO6" s="426"/>
      <c r="BQP6" s="426"/>
      <c r="BQQ6" s="426"/>
      <c r="BQR6" s="426"/>
      <c r="BQS6" s="426"/>
      <c r="BQT6" s="426"/>
      <c r="BQU6" s="426"/>
      <c r="BQV6" s="426"/>
      <c r="BQW6" s="426"/>
      <c r="BQX6" s="426"/>
      <c r="BQY6" s="426"/>
      <c r="BQZ6" s="426"/>
      <c r="BRA6" s="426"/>
      <c r="BRB6" s="426"/>
      <c r="BRC6" s="426"/>
      <c r="BRD6" s="426"/>
      <c r="BRE6" s="426"/>
      <c r="BRF6" s="426"/>
      <c r="BRG6" s="426"/>
      <c r="BRH6" s="426"/>
      <c r="BRI6" s="426"/>
      <c r="BRJ6" s="426"/>
      <c r="BRK6" s="426"/>
      <c r="BRL6" s="426"/>
      <c r="BRM6" s="426"/>
      <c r="BRN6" s="426"/>
      <c r="BRO6" s="426"/>
      <c r="BRP6" s="426"/>
      <c r="BRQ6" s="426"/>
      <c r="BRR6" s="426"/>
      <c r="BRS6" s="426"/>
      <c r="BRT6" s="426"/>
      <c r="BRU6" s="426"/>
      <c r="BRV6" s="426"/>
      <c r="BRW6" s="426"/>
      <c r="BRX6" s="426"/>
      <c r="BRY6" s="426"/>
      <c r="BRZ6" s="426"/>
      <c r="BSA6" s="426"/>
      <c r="BSB6" s="426"/>
      <c r="BSC6" s="426"/>
      <c r="BSD6" s="426"/>
      <c r="BSE6" s="426"/>
      <c r="BSF6" s="426"/>
      <c r="BSG6" s="426"/>
      <c r="BSH6" s="426"/>
      <c r="BSI6" s="426"/>
      <c r="BSJ6" s="426"/>
      <c r="BSK6" s="426"/>
      <c r="BSL6" s="426"/>
      <c r="BSM6" s="426"/>
      <c r="BSN6" s="426"/>
      <c r="BSO6" s="426"/>
      <c r="BSP6" s="426"/>
      <c r="BSQ6" s="426"/>
      <c r="BSR6" s="426"/>
      <c r="BSS6" s="426"/>
      <c r="BST6" s="426"/>
      <c r="BSU6" s="426"/>
      <c r="BSV6" s="426"/>
      <c r="BSW6" s="426"/>
      <c r="BSX6" s="426"/>
      <c r="BSY6" s="426"/>
      <c r="BSZ6" s="426"/>
      <c r="BTA6" s="426"/>
      <c r="BTB6" s="426"/>
      <c r="BTC6" s="426"/>
      <c r="BTD6" s="426"/>
      <c r="BTE6" s="426"/>
      <c r="BTF6" s="426"/>
      <c r="BTG6" s="426"/>
      <c r="BTH6" s="426"/>
      <c r="BTI6" s="426"/>
      <c r="BTJ6" s="426"/>
      <c r="BTK6" s="426"/>
      <c r="BTL6" s="426"/>
      <c r="BTM6" s="426"/>
      <c r="BTN6" s="426"/>
      <c r="BTO6" s="426"/>
      <c r="BTP6" s="426"/>
      <c r="BTQ6" s="426"/>
      <c r="BTR6" s="426"/>
      <c r="BTS6" s="426"/>
      <c r="BTT6" s="426"/>
      <c r="BTU6" s="426"/>
      <c r="BTV6" s="426"/>
      <c r="BTW6" s="426"/>
      <c r="BTX6" s="426"/>
      <c r="BTY6" s="426"/>
      <c r="BTZ6" s="426"/>
      <c r="BUA6" s="426"/>
      <c r="BUB6" s="426"/>
      <c r="BUC6" s="426"/>
      <c r="BUD6" s="426"/>
      <c r="BUE6" s="426"/>
      <c r="BUF6" s="426"/>
      <c r="BUG6" s="426"/>
      <c r="BUH6" s="426"/>
      <c r="BUI6" s="426"/>
      <c r="BUJ6" s="426"/>
      <c r="BUK6" s="426"/>
      <c r="BUL6" s="426"/>
      <c r="BUM6" s="426"/>
      <c r="BUN6" s="426"/>
      <c r="BUO6" s="426"/>
      <c r="BUP6" s="426"/>
      <c r="BUQ6" s="426"/>
      <c r="BUR6" s="426"/>
      <c r="BUS6" s="426"/>
      <c r="BUT6" s="426"/>
      <c r="BUU6" s="426"/>
      <c r="BUV6" s="426"/>
      <c r="BUW6" s="426"/>
      <c r="BUX6" s="426"/>
      <c r="BUY6" s="426"/>
      <c r="BUZ6" s="426"/>
      <c r="BVA6" s="426"/>
      <c r="BVB6" s="426"/>
      <c r="BVC6" s="426"/>
      <c r="BVD6" s="426"/>
      <c r="BVE6" s="426"/>
      <c r="BVF6" s="426"/>
      <c r="BVG6" s="426"/>
      <c r="BVH6" s="426"/>
      <c r="BVI6" s="426"/>
      <c r="BVJ6" s="426"/>
      <c r="BVK6" s="426"/>
      <c r="BVL6" s="426"/>
      <c r="BVM6" s="426"/>
      <c r="BVN6" s="426"/>
      <c r="BVO6" s="426"/>
      <c r="BVP6" s="426"/>
      <c r="BVQ6" s="426"/>
      <c r="BVR6" s="426"/>
      <c r="BVS6" s="426"/>
      <c r="BVT6" s="426"/>
      <c r="BVU6" s="426"/>
      <c r="BVV6" s="426"/>
      <c r="BVW6" s="426"/>
      <c r="BVX6" s="426"/>
      <c r="BVY6" s="426"/>
      <c r="BVZ6" s="426"/>
      <c r="BWA6" s="426"/>
      <c r="BWB6" s="426"/>
      <c r="BWC6" s="426"/>
      <c r="BWD6" s="426"/>
      <c r="BWE6" s="426"/>
      <c r="BWF6" s="426"/>
      <c r="BWG6" s="426"/>
      <c r="BWH6" s="426"/>
      <c r="BWI6" s="426"/>
      <c r="BWJ6" s="426"/>
      <c r="BWK6" s="426"/>
      <c r="BWL6" s="426"/>
      <c r="BWM6" s="426"/>
      <c r="BWN6" s="426"/>
      <c r="BWO6" s="426"/>
      <c r="BWP6" s="426"/>
      <c r="BWQ6" s="426"/>
      <c r="BWR6" s="426"/>
      <c r="BWS6" s="426"/>
      <c r="BWT6" s="426"/>
      <c r="BWU6" s="426"/>
      <c r="BWV6" s="426"/>
      <c r="BWW6" s="426"/>
      <c r="BWX6" s="426"/>
      <c r="BWY6" s="426"/>
      <c r="BWZ6" s="426"/>
      <c r="BXA6" s="426"/>
      <c r="BXB6" s="426"/>
      <c r="BXC6" s="426"/>
      <c r="BXD6" s="426"/>
      <c r="BXE6" s="426"/>
      <c r="BXF6" s="426"/>
      <c r="BXG6" s="426"/>
      <c r="BXH6" s="426"/>
      <c r="BXI6" s="426"/>
      <c r="BXJ6" s="426"/>
      <c r="BXK6" s="426"/>
      <c r="BXL6" s="426"/>
      <c r="BXM6" s="426"/>
      <c r="BXN6" s="426"/>
      <c r="BXO6" s="426"/>
      <c r="BXP6" s="426"/>
      <c r="BXQ6" s="426"/>
      <c r="BXR6" s="426"/>
      <c r="BXS6" s="426"/>
      <c r="BXT6" s="426"/>
      <c r="BXU6" s="426"/>
      <c r="BXV6" s="426"/>
      <c r="BXW6" s="426"/>
      <c r="BXX6" s="426"/>
      <c r="BXY6" s="426"/>
      <c r="BXZ6" s="426"/>
      <c r="BYA6" s="426"/>
      <c r="BYB6" s="426"/>
      <c r="BYC6" s="426"/>
      <c r="BYD6" s="426"/>
      <c r="BYE6" s="426"/>
      <c r="BYF6" s="426"/>
      <c r="BYG6" s="426"/>
      <c r="BYH6" s="426"/>
      <c r="BYI6" s="426"/>
      <c r="BYJ6" s="426"/>
      <c r="BYK6" s="426"/>
      <c r="BYL6" s="426"/>
      <c r="BYM6" s="426"/>
      <c r="BYN6" s="426"/>
      <c r="BYO6" s="426"/>
      <c r="BYP6" s="426"/>
      <c r="BYQ6" s="426"/>
      <c r="BYR6" s="426"/>
      <c r="BYS6" s="426"/>
      <c r="BYT6" s="426"/>
      <c r="BYU6" s="426"/>
      <c r="BYV6" s="426"/>
      <c r="BYW6" s="426"/>
      <c r="BYX6" s="426"/>
      <c r="BYY6" s="426"/>
      <c r="BYZ6" s="426"/>
      <c r="BZA6" s="426"/>
      <c r="BZB6" s="426"/>
      <c r="BZC6" s="426"/>
      <c r="BZD6" s="426"/>
      <c r="BZE6" s="426"/>
      <c r="BZF6" s="426"/>
      <c r="BZG6" s="426"/>
      <c r="BZH6" s="426"/>
      <c r="BZI6" s="426"/>
      <c r="BZJ6" s="426"/>
      <c r="BZK6" s="426"/>
      <c r="BZL6" s="426"/>
      <c r="BZM6" s="426"/>
      <c r="BZN6" s="426"/>
      <c r="BZO6" s="426"/>
      <c r="BZP6" s="426"/>
      <c r="BZQ6" s="426"/>
      <c r="BZR6" s="426"/>
      <c r="BZS6" s="426"/>
      <c r="BZT6" s="426"/>
      <c r="BZU6" s="426"/>
      <c r="BZV6" s="426"/>
      <c r="BZW6" s="426"/>
      <c r="BZX6" s="426"/>
      <c r="BZY6" s="426"/>
      <c r="BZZ6" s="426"/>
      <c r="CAA6" s="426"/>
      <c r="CAB6" s="426"/>
      <c r="CAC6" s="426"/>
      <c r="CAD6" s="426"/>
      <c r="CAE6" s="426"/>
      <c r="CAF6" s="426"/>
      <c r="CAG6" s="426"/>
      <c r="CAH6" s="426"/>
      <c r="CAI6" s="426"/>
      <c r="CAJ6" s="426"/>
      <c r="CAK6" s="426"/>
      <c r="CAL6" s="426"/>
      <c r="CAM6" s="426"/>
      <c r="CAN6" s="426"/>
      <c r="CAO6" s="426"/>
      <c r="CAP6" s="426"/>
      <c r="CAQ6" s="426"/>
      <c r="CAR6" s="426"/>
      <c r="CAS6" s="426"/>
      <c r="CAT6" s="426"/>
      <c r="CAU6" s="426"/>
      <c r="CAV6" s="426"/>
      <c r="CAW6" s="426"/>
      <c r="CAX6" s="426"/>
      <c r="CAY6" s="426"/>
      <c r="CAZ6" s="426"/>
      <c r="CBA6" s="426"/>
      <c r="CBB6" s="426"/>
      <c r="CBC6" s="426"/>
      <c r="CBD6" s="426"/>
      <c r="CBE6" s="426"/>
      <c r="CBF6" s="426"/>
      <c r="CBG6" s="426"/>
      <c r="CBH6" s="426"/>
      <c r="CBI6" s="426"/>
      <c r="CBJ6" s="426"/>
      <c r="CBK6" s="426"/>
      <c r="CBL6" s="426"/>
      <c r="CBM6" s="426"/>
      <c r="CBN6" s="426"/>
      <c r="CBO6" s="426"/>
      <c r="CBP6" s="426"/>
      <c r="CBQ6" s="426"/>
      <c r="CBR6" s="426"/>
      <c r="CBS6" s="426"/>
      <c r="CBT6" s="426"/>
      <c r="CBU6" s="426"/>
      <c r="CBV6" s="426"/>
      <c r="CBW6" s="426"/>
      <c r="CBX6" s="426"/>
      <c r="CBY6" s="426"/>
      <c r="CBZ6" s="426"/>
      <c r="CCA6" s="426"/>
      <c r="CCB6" s="426"/>
      <c r="CCC6" s="426"/>
      <c r="CCD6" s="426"/>
      <c r="CCE6" s="426"/>
      <c r="CCF6" s="426"/>
      <c r="CCG6" s="426"/>
      <c r="CCH6" s="426"/>
      <c r="CCI6" s="426"/>
      <c r="CCJ6" s="426"/>
      <c r="CCK6" s="426"/>
      <c r="CCL6" s="426"/>
      <c r="CCM6" s="426"/>
      <c r="CCN6" s="426"/>
      <c r="CCO6" s="426"/>
      <c r="CCP6" s="426"/>
      <c r="CCQ6" s="426"/>
      <c r="CCR6" s="426"/>
      <c r="CCS6" s="426"/>
      <c r="CCT6" s="426"/>
      <c r="CCU6" s="426"/>
      <c r="CCV6" s="426"/>
      <c r="CCW6" s="426"/>
      <c r="CCX6" s="426"/>
      <c r="CCY6" s="426"/>
      <c r="CCZ6" s="426"/>
      <c r="CDA6" s="426"/>
      <c r="CDB6" s="426"/>
      <c r="CDC6" s="426"/>
      <c r="CDD6" s="426"/>
      <c r="CDE6" s="426"/>
      <c r="CDF6" s="426"/>
      <c r="CDG6" s="426"/>
      <c r="CDH6" s="426"/>
      <c r="CDI6" s="426"/>
      <c r="CDJ6" s="426"/>
      <c r="CDK6" s="426"/>
      <c r="CDL6" s="426"/>
      <c r="CDM6" s="426"/>
      <c r="CDN6" s="426"/>
      <c r="CDO6" s="426"/>
      <c r="CDP6" s="426"/>
      <c r="CDQ6" s="426"/>
      <c r="CDR6" s="426"/>
      <c r="CDS6" s="426"/>
      <c r="CDT6" s="426"/>
      <c r="CDU6" s="426"/>
      <c r="CDV6" s="426"/>
      <c r="CDW6" s="426"/>
      <c r="CDX6" s="426"/>
      <c r="CDY6" s="426"/>
      <c r="CDZ6" s="426"/>
      <c r="CEA6" s="426"/>
      <c r="CEB6" s="426"/>
      <c r="CEC6" s="426"/>
      <c r="CED6" s="426"/>
      <c r="CEE6" s="426"/>
      <c r="CEF6" s="426"/>
      <c r="CEG6" s="426"/>
      <c r="CEH6" s="426"/>
      <c r="CEI6" s="426"/>
      <c r="CEJ6" s="426"/>
      <c r="CEK6" s="426"/>
      <c r="CEL6" s="426"/>
      <c r="CEM6" s="426"/>
      <c r="CEN6" s="426"/>
      <c r="CEO6" s="426"/>
      <c r="CEP6" s="426"/>
      <c r="CEQ6" s="426"/>
      <c r="CER6" s="426"/>
      <c r="CES6" s="426"/>
      <c r="CET6" s="426"/>
      <c r="CEU6" s="426"/>
      <c r="CEV6" s="426"/>
      <c r="CEW6" s="426"/>
      <c r="CEX6" s="426"/>
      <c r="CEY6" s="426"/>
      <c r="CEZ6" s="426"/>
      <c r="CFA6" s="426"/>
      <c r="CFB6" s="426"/>
      <c r="CFC6" s="426"/>
      <c r="CFD6" s="426"/>
      <c r="CFE6" s="426"/>
      <c r="CFF6" s="426"/>
      <c r="CFG6" s="426"/>
      <c r="CFH6" s="426"/>
      <c r="CFI6" s="426"/>
      <c r="CFJ6" s="426"/>
      <c r="CFK6" s="426"/>
      <c r="CFL6" s="426"/>
      <c r="CFM6" s="426"/>
      <c r="CFN6" s="426"/>
      <c r="CFO6" s="426"/>
      <c r="CFP6" s="426"/>
      <c r="CFQ6" s="426"/>
      <c r="CFR6" s="426"/>
      <c r="CFS6" s="426"/>
      <c r="CFT6" s="426"/>
      <c r="CFU6" s="426"/>
      <c r="CFV6" s="426"/>
      <c r="CFW6" s="426"/>
      <c r="CFX6" s="426"/>
      <c r="CFY6" s="426"/>
      <c r="CFZ6" s="426"/>
      <c r="CGA6" s="426"/>
      <c r="CGB6" s="426"/>
      <c r="CGC6" s="426"/>
      <c r="CGD6" s="426"/>
      <c r="CGE6" s="426"/>
      <c r="CGF6" s="426"/>
      <c r="CGG6" s="426"/>
      <c r="CGH6" s="426"/>
      <c r="CGI6" s="426"/>
      <c r="CGJ6" s="426"/>
      <c r="CGK6" s="426"/>
      <c r="CGL6" s="426"/>
      <c r="CGM6" s="426"/>
      <c r="CGN6" s="426"/>
      <c r="CGO6" s="426"/>
      <c r="CGP6" s="426"/>
      <c r="CGQ6" s="426"/>
      <c r="CGR6" s="426"/>
      <c r="CGS6" s="426"/>
      <c r="CGT6" s="426"/>
      <c r="CGU6" s="426"/>
      <c r="CGV6" s="426"/>
      <c r="CGW6" s="426"/>
      <c r="CGX6" s="426"/>
      <c r="CGY6" s="426"/>
      <c r="CGZ6" s="426"/>
      <c r="CHA6" s="426"/>
      <c r="CHB6" s="426"/>
      <c r="CHC6" s="426"/>
      <c r="CHD6" s="426"/>
      <c r="CHE6" s="426"/>
      <c r="CHF6" s="426"/>
      <c r="CHG6" s="426"/>
      <c r="CHH6" s="426"/>
      <c r="CHI6" s="426"/>
      <c r="CHJ6" s="426"/>
      <c r="CHK6" s="426"/>
      <c r="CHL6" s="426"/>
      <c r="CHM6" s="426"/>
      <c r="CHN6" s="426"/>
      <c r="CHO6" s="426"/>
      <c r="CHP6" s="426"/>
      <c r="CHQ6" s="426"/>
      <c r="CHR6" s="426"/>
      <c r="CHS6" s="426"/>
      <c r="CHT6" s="426"/>
      <c r="CHU6" s="426"/>
      <c r="CHV6" s="426"/>
      <c r="CHW6" s="426"/>
      <c r="CHX6" s="426"/>
      <c r="CHY6" s="426"/>
      <c r="CHZ6" s="426"/>
      <c r="CIA6" s="426"/>
      <c r="CIB6" s="426"/>
      <c r="CIC6" s="426"/>
      <c r="CID6" s="426"/>
      <c r="CIE6" s="426"/>
      <c r="CIF6" s="426"/>
      <c r="CIG6" s="426"/>
      <c r="CIH6" s="426"/>
      <c r="CII6" s="426"/>
      <c r="CIJ6" s="426"/>
      <c r="CIK6" s="426"/>
      <c r="CIL6" s="426"/>
      <c r="CIM6" s="426"/>
      <c r="CIN6" s="426"/>
      <c r="CIO6" s="426"/>
      <c r="CIP6" s="426"/>
      <c r="CIQ6" s="426"/>
      <c r="CIR6" s="426"/>
      <c r="CIS6" s="426"/>
      <c r="CIT6" s="426"/>
      <c r="CIU6" s="426"/>
      <c r="CIV6" s="426"/>
      <c r="CIW6" s="426"/>
      <c r="CIX6" s="426"/>
      <c r="CIY6" s="426"/>
      <c r="CIZ6" s="426"/>
      <c r="CJA6" s="426"/>
      <c r="CJB6" s="426"/>
      <c r="CJC6" s="426"/>
      <c r="CJD6" s="426"/>
      <c r="CJE6" s="426"/>
      <c r="CJF6" s="426"/>
      <c r="CJG6" s="426"/>
      <c r="CJH6" s="426"/>
      <c r="CJI6" s="426"/>
      <c r="CJJ6" s="426"/>
      <c r="CJK6" s="426"/>
      <c r="CJL6" s="426"/>
      <c r="CJM6" s="426"/>
      <c r="CJN6" s="426"/>
      <c r="CJO6" s="426"/>
      <c r="CJP6" s="426"/>
      <c r="CJQ6" s="426"/>
      <c r="CJR6" s="426"/>
      <c r="CJS6" s="426"/>
      <c r="CJT6" s="426"/>
      <c r="CJU6" s="426"/>
      <c r="CJV6" s="426"/>
      <c r="CJW6" s="426"/>
      <c r="CJX6" s="426"/>
      <c r="CJY6" s="426"/>
      <c r="CJZ6" s="426"/>
      <c r="CKA6" s="426"/>
      <c r="CKB6" s="426"/>
      <c r="CKC6" s="426"/>
      <c r="CKD6" s="426"/>
      <c r="CKE6" s="426"/>
      <c r="CKF6" s="426"/>
      <c r="CKG6" s="426"/>
      <c r="CKH6" s="426"/>
      <c r="CKI6" s="426"/>
      <c r="CKJ6" s="426"/>
      <c r="CKK6" s="426"/>
      <c r="CKL6" s="426"/>
      <c r="CKM6" s="426"/>
      <c r="CKN6" s="426"/>
      <c r="CKO6" s="426"/>
      <c r="CKP6" s="426"/>
      <c r="CKQ6" s="426"/>
      <c r="CKR6" s="426"/>
      <c r="CKS6" s="426"/>
      <c r="CKT6" s="426"/>
      <c r="CKU6" s="426"/>
      <c r="CKV6" s="426"/>
      <c r="CKW6" s="426"/>
      <c r="CKX6" s="426"/>
      <c r="CKY6" s="426"/>
      <c r="CKZ6" s="426"/>
      <c r="CLA6" s="426"/>
      <c r="CLB6" s="426"/>
      <c r="CLC6" s="426"/>
      <c r="CLD6" s="426"/>
      <c r="CLE6" s="426"/>
      <c r="CLF6" s="426"/>
      <c r="CLG6" s="426"/>
      <c r="CLH6" s="426"/>
      <c r="CLI6" s="426"/>
      <c r="CLJ6" s="426"/>
      <c r="CLK6" s="426"/>
      <c r="CLL6" s="426"/>
      <c r="CLM6" s="426"/>
      <c r="CLN6" s="426"/>
      <c r="CLO6" s="426"/>
      <c r="CLP6" s="426"/>
      <c r="CLQ6" s="426"/>
      <c r="CLR6" s="426"/>
      <c r="CLS6" s="426"/>
      <c r="CLT6" s="426"/>
      <c r="CLU6" s="426"/>
      <c r="CLV6" s="426"/>
      <c r="CLW6" s="426"/>
      <c r="CLX6" s="426"/>
      <c r="CLY6" s="426"/>
      <c r="CLZ6" s="426"/>
      <c r="CMA6" s="426"/>
      <c r="CMB6" s="426"/>
      <c r="CMC6" s="426"/>
      <c r="CMD6" s="426"/>
      <c r="CME6" s="426"/>
      <c r="CMF6" s="426"/>
      <c r="CMG6" s="426"/>
      <c r="CMH6" s="426"/>
      <c r="CMI6" s="426"/>
      <c r="CMJ6" s="426"/>
      <c r="CMK6" s="426"/>
      <c r="CML6" s="426"/>
      <c r="CMM6" s="426"/>
      <c r="CMN6" s="426"/>
      <c r="CMO6" s="426"/>
      <c r="CMP6" s="426"/>
      <c r="CMQ6" s="426"/>
      <c r="CMR6" s="426"/>
      <c r="CMS6" s="426"/>
      <c r="CMT6" s="426"/>
      <c r="CMU6" s="426"/>
      <c r="CMV6" s="426"/>
      <c r="CMW6" s="426"/>
      <c r="CMX6" s="426"/>
      <c r="CMY6" s="426"/>
      <c r="CMZ6" s="426"/>
      <c r="CNA6" s="426"/>
      <c r="CNB6" s="426"/>
      <c r="CNC6" s="426"/>
      <c r="CND6" s="426"/>
      <c r="CNE6" s="426"/>
      <c r="CNF6" s="426"/>
      <c r="CNG6" s="426"/>
      <c r="CNH6" s="426"/>
      <c r="CNI6" s="426"/>
      <c r="CNJ6" s="426"/>
      <c r="CNK6" s="426"/>
      <c r="CNL6" s="426"/>
      <c r="CNM6" s="426"/>
      <c r="CNN6" s="426"/>
      <c r="CNO6" s="426"/>
      <c r="CNP6" s="426"/>
      <c r="CNQ6" s="426"/>
      <c r="CNR6" s="426"/>
      <c r="CNS6" s="426"/>
      <c r="CNT6" s="426"/>
      <c r="CNU6" s="426"/>
      <c r="CNV6" s="426"/>
      <c r="CNW6" s="426"/>
      <c r="CNX6" s="426"/>
      <c r="CNY6" s="426"/>
      <c r="CNZ6" s="426"/>
      <c r="COA6" s="426"/>
      <c r="COB6" s="426"/>
      <c r="COC6" s="426"/>
      <c r="COD6" s="426"/>
      <c r="COE6" s="426"/>
      <c r="COF6" s="426"/>
      <c r="COG6" s="426"/>
      <c r="COH6" s="426"/>
      <c r="COI6" s="426"/>
      <c r="COJ6" s="426"/>
      <c r="COK6" s="426"/>
      <c r="COL6" s="426"/>
      <c r="COM6" s="426"/>
      <c r="CON6" s="426"/>
      <c r="COO6" s="426"/>
      <c r="COP6" s="426"/>
      <c r="COQ6" s="426"/>
      <c r="COR6" s="426"/>
      <c r="COS6" s="426"/>
      <c r="COT6" s="426"/>
      <c r="COU6" s="426"/>
      <c r="COV6" s="426"/>
      <c r="COW6" s="426"/>
      <c r="COX6" s="426"/>
      <c r="COY6" s="426"/>
      <c r="COZ6" s="426"/>
      <c r="CPA6" s="426"/>
      <c r="CPB6" s="426"/>
      <c r="CPC6" s="426"/>
      <c r="CPD6" s="426"/>
      <c r="CPE6" s="426"/>
      <c r="CPF6" s="426"/>
      <c r="CPG6" s="426"/>
      <c r="CPH6" s="426"/>
      <c r="CPI6" s="426"/>
      <c r="CPJ6" s="426"/>
      <c r="CPK6" s="426"/>
      <c r="CPL6" s="426"/>
      <c r="CPM6" s="426"/>
      <c r="CPN6" s="426"/>
      <c r="CPO6" s="426"/>
      <c r="CPP6" s="426"/>
      <c r="CPQ6" s="426"/>
      <c r="CPR6" s="426"/>
      <c r="CPS6" s="426"/>
      <c r="CPT6" s="426"/>
      <c r="CPU6" s="426"/>
      <c r="CPV6" s="426"/>
      <c r="CPW6" s="426"/>
      <c r="CPX6" s="426"/>
      <c r="CPY6" s="426"/>
      <c r="CPZ6" s="426"/>
      <c r="CQA6" s="426"/>
      <c r="CQB6" s="426"/>
      <c r="CQC6" s="426"/>
      <c r="CQD6" s="426"/>
      <c r="CQE6" s="426"/>
      <c r="CQF6" s="426"/>
      <c r="CQG6" s="426"/>
      <c r="CQH6" s="426"/>
      <c r="CQI6" s="426"/>
      <c r="CQJ6" s="426"/>
      <c r="CQK6" s="426"/>
      <c r="CQL6" s="426"/>
      <c r="CQM6" s="426"/>
      <c r="CQN6" s="426"/>
      <c r="CQO6" s="426"/>
      <c r="CQP6" s="426"/>
      <c r="CQQ6" s="426"/>
      <c r="CQR6" s="426"/>
      <c r="CQS6" s="426"/>
      <c r="CQT6" s="426"/>
      <c r="CQU6" s="426"/>
      <c r="CQV6" s="426"/>
      <c r="CQW6" s="426"/>
      <c r="CQX6" s="426"/>
      <c r="CQY6" s="426"/>
      <c r="CQZ6" s="426"/>
      <c r="CRA6" s="426"/>
      <c r="CRB6" s="426"/>
      <c r="CRC6" s="426"/>
      <c r="CRD6" s="426"/>
      <c r="CRE6" s="426"/>
      <c r="CRF6" s="426"/>
      <c r="CRG6" s="426"/>
      <c r="CRH6" s="426"/>
      <c r="CRI6" s="426"/>
      <c r="CRJ6" s="426"/>
      <c r="CRK6" s="426"/>
      <c r="CRL6" s="426"/>
      <c r="CRM6" s="426"/>
      <c r="CRN6" s="426"/>
      <c r="CRO6" s="426"/>
      <c r="CRP6" s="426"/>
      <c r="CRQ6" s="426"/>
      <c r="CRR6" s="426"/>
      <c r="CRS6" s="426"/>
      <c r="CRT6" s="426"/>
      <c r="CRU6" s="426"/>
      <c r="CRV6" s="426"/>
      <c r="CRW6" s="426"/>
      <c r="CRX6" s="426"/>
      <c r="CRY6" s="426"/>
      <c r="CRZ6" s="426"/>
      <c r="CSA6" s="426"/>
      <c r="CSB6" s="426"/>
      <c r="CSC6" s="426"/>
      <c r="CSD6" s="426"/>
      <c r="CSE6" s="426"/>
      <c r="CSF6" s="426"/>
      <c r="CSG6" s="426"/>
      <c r="CSH6" s="426"/>
      <c r="CSI6" s="426"/>
      <c r="CSJ6" s="426"/>
      <c r="CSK6" s="426"/>
      <c r="CSL6" s="426"/>
      <c r="CSM6" s="426"/>
      <c r="CSN6" s="426"/>
      <c r="CSO6" s="426"/>
      <c r="CSP6" s="426"/>
      <c r="CSQ6" s="426"/>
      <c r="CSR6" s="426"/>
      <c r="CSS6" s="426"/>
      <c r="CST6" s="426"/>
      <c r="CSU6" s="426"/>
      <c r="CSV6" s="426"/>
      <c r="CSW6" s="426"/>
      <c r="CSX6" s="426"/>
      <c r="CSY6" s="426"/>
      <c r="CSZ6" s="426"/>
      <c r="CTA6" s="426"/>
      <c r="CTB6" s="426"/>
      <c r="CTC6" s="426"/>
      <c r="CTD6" s="426"/>
      <c r="CTE6" s="426"/>
      <c r="CTF6" s="426"/>
      <c r="CTG6" s="426"/>
      <c r="CTH6" s="426"/>
      <c r="CTI6" s="426"/>
      <c r="CTJ6" s="426"/>
      <c r="CTK6" s="426"/>
      <c r="CTL6" s="426"/>
      <c r="CTM6" s="426"/>
      <c r="CTN6" s="426"/>
      <c r="CTO6" s="426"/>
      <c r="CTP6" s="426"/>
      <c r="CTQ6" s="426"/>
      <c r="CTR6" s="426"/>
      <c r="CTS6" s="426"/>
      <c r="CTT6" s="426"/>
      <c r="CTU6" s="426"/>
      <c r="CTV6" s="426"/>
      <c r="CTW6" s="426"/>
      <c r="CTX6" s="426"/>
      <c r="CTY6" s="426"/>
      <c r="CTZ6" s="426"/>
      <c r="CUA6" s="426"/>
      <c r="CUB6" s="426"/>
      <c r="CUC6" s="426"/>
      <c r="CUD6" s="426"/>
      <c r="CUE6" s="426"/>
      <c r="CUF6" s="426"/>
      <c r="CUG6" s="426"/>
      <c r="CUH6" s="426"/>
      <c r="CUI6" s="426"/>
      <c r="CUJ6" s="426"/>
      <c r="CUK6" s="426"/>
      <c r="CUL6" s="426"/>
      <c r="CUM6" s="426"/>
      <c r="CUN6" s="426"/>
      <c r="CUO6" s="426"/>
      <c r="CUP6" s="426"/>
      <c r="CUQ6" s="426"/>
      <c r="CUR6" s="426"/>
      <c r="CUS6" s="426"/>
      <c r="CUT6" s="426"/>
      <c r="CUU6" s="426"/>
      <c r="CUV6" s="426"/>
      <c r="CUW6" s="426"/>
      <c r="CUX6" s="426"/>
      <c r="CUY6" s="426"/>
      <c r="CUZ6" s="426"/>
      <c r="CVA6" s="426"/>
      <c r="CVB6" s="426"/>
      <c r="CVC6" s="426"/>
      <c r="CVD6" s="426"/>
      <c r="CVE6" s="426"/>
      <c r="CVF6" s="426"/>
      <c r="CVG6" s="426"/>
      <c r="CVH6" s="426"/>
      <c r="CVI6" s="426"/>
      <c r="CVJ6" s="426"/>
      <c r="CVK6" s="426"/>
      <c r="CVL6" s="426"/>
      <c r="CVM6" s="426"/>
      <c r="CVN6" s="426"/>
      <c r="CVO6" s="426"/>
      <c r="CVP6" s="426"/>
      <c r="CVQ6" s="426"/>
      <c r="CVR6" s="426"/>
      <c r="CVS6" s="426"/>
      <c r="CVT6" s="426"/>
      <c r="CVU6" s="426"/>
      <c r="CVV6" s="426"/>
      <c r="CVW6" s="426"/>
      <c r="CVX6" s="426"/>
      <c r="CVY6" s="426"/>
      <c r="CVZ6" s="426"/>
      <c r="CWA6" s="426"/>
      <c r="CWB6" s="426"/>
      <c r="CWC6" s="426"/>
      <c r="CWD6" s="426"/>
      <c r="CWE6" s="426"/>
      <c r="CWF6" s="426"/>
      <c r="CWG6" s="426"/>
      <c r="CWH6" s="426"/>
      <c r="CWI6" s="426"/>
      <c r="CWJ6" s="426"/>
      <c r="CWK6" s="426"/>
      <c r="CWL6" s="426"/>
      <c r="CWM6" s="426"/>
      <c r="CWN6" s="426"/>
      <c r="CWO6" s="426"/>
      <c r="CWP6" s="426"/>
      <c r="CWQ6" s="426"/>
      <c r="CWR6" s="426"/>
      <c r="CWS6" s="426"/>
      <c r="CWT6" s="426"/>
      <c r="CWU6" s="426"/>
      <c r="CWV6" s="426"/>
      <c r="CWW6" s="426"/>
      <c r="CWX6" s="426"/>
      <c r="CWY6" s="426"/>
      <c r="CWZ6" s="426"/>
      <c r="CXA6" s="426"/>
      <c r="CXB6" s="426"/>
      <c r="CXC6" s="426"/>
      <c r="CXD6" s="426"/>
      <c r="CXE6" s="426"/>
      <c r="CXF6" s="426"/>
      <c r="CXG6" s="426"/>
      <c r="CXH6" s="426"/>
      <c r="CXI6" s="426"/>
      <c r="CXJ6" s="426"/>
      <c r="CXK6" s="426"/>
      <c r="CXL6" s="426"/>
      <c r="CXM6" s="426"/>
      <c r="CXN6" s="426"/>
      <c r="CXO6" s="426"/>
      <c r="CXP6" s="426"/>
      <c r="CXQ6" s="426"/>
      <c r="CXR6" s="426"/>
      <c r="CXS6" s="426"/>
      <c r="CXT6" s="426"/>
      <c r="CXU6" s="426"/>
      <c r="CXV6" s="426"/>
      <c r="CXW6" s="426"/>
      <c r="CXX6" s="426"/>
      <c r="CXY6" s="426"/>
      <c r="CXZ6" s="426"/>
      <c r="CYA6" s="426"/>
      <c r="CYB6" s="426"/>
      <c r="CYC6" s="426"/>
      <c r="CYD6" s="426"/>
      <c r="CYE6" s="426"/>
      <c r="CYF6" s="426"/>
      <c r="CYG6" s="426"/>
      <c r="CYH6" s="426"/>
      <c r="CYI6" s="426"/>
      <c r="CYJ6" s="426"/>
      <c r="CYK6" s="426"/>
      <c r="CYL6" s="426"/>
      <c r="CYM6" s="426"/>
      <c r="CYN6" s="426"/>
      <c r="CYO6" s="426"/>
      <c r="CYP6" s="426"/>
      <c r="CYQ6" s="426"/>
      <c r="CYR6" s="426"/>
      <c r="CYS6" s="426"/>
      <c r="CYT6" s="426"/>
      <c r="CYU6" s="426"/>
      <c r="CYV6" s="426"/>
      <c r="CYW6" s="426"/>
      <c r="CYX6" s="426"/>
      <c r="CYY6" s="426"/>
      <c r="CYZ6" s="426"/>
      <c r="CZA6" s="426"/>
      <c r="CZB6" s="426"/>
      <c r="CZC6" s="426"/>
      <c r="CZD6" s="426"/>
      <c r="CZE6" s="426"/>
      <c r="CZF6" s="426"/>
      <c r="CZG6" s="426"/>
      <c r="CZH6" s="426"/>
      <c r="CZI6" s="426"/>
      <c r="CZJ6" s="426"/>
      <c r="CZK6" s="426"/>
      <c r="CZL6" s="426"/>
      <c r="CZM6" s="426"/>
      <c r="CZN6" s="426"/>
      <c r="CZO6" s="426"/>
      <c r="CZP6" s="426"/>
      <c r="CZQ6" s="426"/>
      <c r="CZR6" s="426"/>
      <c r="CZS6" s="426"/>
      <c r="CZT6" s="426"/>
      <c r="CZU6" s="426"/>
      <c r="CZV6" s="426"/>
      <c r="CZW6" s="426"/>
      <c r="CZX6" s="426"/>
      <c r="CZY6" s="426"/>
      <c r="CZZ6" s="426"/>
      <c r="DAA6" s="426"/>
      <c r="DAB6" s="426"/>
      <c r="DAC6" s="426"/>
      <c r="DAD6" s="426"/>
      <c r="DAE6" s="426"/>
      <c r="DAF6" s="426"/>
      <c r="DAG6" s="426"/>
      <c r="DAH6" s="426"/>
      <c r="DAI6" s="426"/>
      <c r="DAJ6" s="426"/>
      <c r="DAK6" s="426"/>
      <c r="DAL6" s="426"/>
      <c r="DAM6" s="426"/>
      <c r="DAN6" s="426"/>
      <c r="DAO6" s="426"/>
      <c r="DAP6" s="426"/>
      <c r="DAQ6" s="426"/>
      <c r="DAR6" s="426"/>
      <c r="DAS6" s="426"/>
      <c r="DAT6" s="426"/>
      <c r="DAU6" s="426"/>
      <c r="DAV6" s="426"/>
      <c r="DAW6" s="426"/>
      <c r="DAX6" s="426"/>
      <c r="DAY6" s="426"/>
      <c r="DAZ6" s="426"/>
      <c r="DBA6" s="426"/>
      <c r="DBB6" s="426"/>
      <c r="DBC6" s="426"/>
      <c r="DBD6" s="426"/>
      <c r="DBE6" s="426"/>
      <c r="DBF6" s="426"/>
      <c r="DBG6" s="426"/>
      <c r="DBH6" s="426"/>
      <c r="DBI6" s="426"/>
      <c r="DBJ6" s="426"/>
      <c r="DBK6" s="426"/>
      <c r="DBL6" s="426"/>
      <c r="DBM6" s="426"/>
      <c r="DBN6" s="426"/>
      <c r="DBO6" s="426"/>
      <c r="DBP6" s="426"/>
      <c r="DBQ6" s="426"/>
      <c r="DBR6" s="426"/>
      <c r="DBS6" s="426"/>
      <c r="DBT6" s="426"/>
      <c r="DBU6" s="426"/>
      <c r="DBV6" s="426"/>
      <c r="DBW6" s="426"/>
      <c r="DBX6" s="426"/>
      <c r="DBY6" s="426"/>
      <c r="DBZ6" s="426"/>
      <c r="DCA6" s="426"/>
      <c r="DCB6" s="426"/>
      <c r="DCC6" s="426"/>
      <c r="DCD6" s="426"/>
      <c r="DCE6" s="426"/>
      <c r="DCF6" s="426"/>
      <c r="DCG6" s="426"/>
      <c r="DCH6" s="426"/>
      <c r="DCI6" s="426"/>
      <c r="DCJ6" s="426"/>
      <c r="DCK6" s="426"/>
      <c r="DCL6" s="426"/>
      <c r="DCM6" s="426"/>
      <c r="DCN6" s="426"/>
      <c r="DCO6" s="426"/>
      <c r="DCP6" s="426"/>
      <c r="DCQ6" s="426"/>
      <c r="DCR6" s="426"/>
      <c r="DCS6" s="426"/>
      <c r="DCT6" s="426"/>
      <c r="DCU6" s="426"/>
      <c r="DCV6" s="426"/>
      <c r="DCW6" s="426"/>
      <c r="DCX6" s="426"/>
      <c r="DCY6" s="426"/>
      <c r="DCZ6" s="426"/>
      <c r="DDA6" s="426"/>
      <c r="DDB6" s="426"/>
      <c r="DDC6" s="426"/>
      <c r="DDD6" s="426"/>
      <c r="DDE6" s="426"/>
      <c r="DDF6" s="426"/>
      <c r="DDG6" s="426"/>
      <c r="DDH6" s="426"/>
      <c r="DDI6" s="426"/>
      <c r="DDJ6" s="426"/>
      <c r="DDK6" s="426"/>
      <c r="DDL6" s="426"/>
      <c r="DDM6" s="426"/>
      <c r="DDN6" s="426"/>
      <c r="DDO6" s="426"/>
      <c r="DDP6" s="426"/>
      <c r="DDQ6" s="426"/>
      <c r="DDR6" s="426"/>
      <c r="DDS6" s="426"/>
      <c r="DDT6" s="426"/>
      <c r="DDU6" s="426"/>
      <c r="DDV6" s="426"/>
      <c r="DDW6" s="426"/>
      <c r="DDX6" s="426"/>
      <c r="DDY6" s="426"/>
      <c r="DDZ6" s="426"/>
      <c r="DEA6" s="426"/>
      <c r="DEB6" s="426"/>
      <c r="DEC6" s="426"/>
      <c r="DED6" s="426"/>
      <c r="DEE6" s="426"/>
      <c r="DEF6" s="426"/>
      <c r="DEG6" s="426"/>
      <c r="DEH6" s="426"/>
      <c r="DEI6" s="426"/>
      <c r="DEJ6" s="426"/>
      <c r="DEK6" s="426"/>
      <c r="DEL6" s="426"/>
      <c r="DEM6" s="426"/>
      <c r="DEN6" s="426"/>
      <c r="DEO6" s="426"/>
      <c r="DEP6" s="426"/>
      <c r="DEQ6" s="426"/>
      <c r="DER6" s="426"/>
      <c r="DES6" s="426"/>
      <c r="DET6" s="426"/>
      <c r="DEU6" s="426"/>
      <c r="DEV6" s="426"/>
      <c r="DEW6" s="426"/>
      <c r="DEX6" s="426"/>
      <c r="DEY6" s="426"/>
      <c r="DEZ6" s="426"/>
      <c r="DFA6" s="426"/>
      <c r="DFB6" s="426"/>
      <c r="DFC6" s="426"/>
      <c r="DFD6" s="426"/>
      <c r="DFE6" s="426"/>
      <c r="DFF6" s="426"/>
      <c r="DFG6" s="426"/>
      <c r="DFH6" s="426"/>
      <c r="DFI6" s="426"/>
      <c r="DFJ6" s="426"/>
      <c r="DFK6" s="426"/>
      <c r="DFL6" s="426"/>
      <c r="DFM6" s="426"/>
      <c r="DFN6" s="426"/>
      <c r="DFO6" s="426"/>
      <c r="DFP6" s="426"/>
      <c r="DFQ6" s="426"/>
      <c r="DFR6" s="426"/>
      <c r="DFS6" s="426"/>
      <c r="DFT6" s="426"/>
      <c r="DFU6" s="426"/>
      <c r="DFV6" s="426"/>
      <c r="DFW6" s="426"/>
      <c r="DFX6" s="426"/>
      <c r="DFY6" s="426"/>
      <c r="DFZ6" s="426"/>
      <c r="DGA6" s="426"/>
      <c r="DGB6" s="426"/>
      <c r="DGC6" s="426"/>
      <c r="DGD6" s="426"/>
      <c r="DGE6" s="426"/>
      <c r="DGF6" s="426"/>
      <c r="DGG6" s="426"/>
      <c r="DGH6" s="426"/>
      <c r="DGI6" s="426"/>
      <c r="DGJ6" s="426"/>
      <c r="DGK6" s="426"/>
      <c r="DGL6" s="426"/>
      <c r="DGM6" s="426"/>
      <c r="DGN6" s="426"/>
      <c r="DGO6" s="426"/>
      <c r="DGP6" s="426"/>
      <c r="DGQ6" s="426"/>
      <c r="DGR6" s="426"/>
      <c r="DGS6" s="426"/>
      <c r="DGT6" s="426"/>
      <c r="DGU6" s="426"/>
      <c r="DGV6" s="426"/>
      <c r="DGW6" s="426"/>
      <c r="DGX6" s="426"/>
      <c r="DGY6" s="426"/>
      <c r="DGZ6" s="426"/>
      <c r="DHA6" s="426"/>
      <c r="DHB6" s="426"/>
      <c r="DHC6" s="426"/>
      <c r="DHD6" s="426"/>
      <c r="DHE6" s="426"/>
      <c r="DHF6" s="426"/>
      <c r="DHG6" s="426"/>
      <c r="DHH6" s="426"/>
      <c r="DHI6" s="426"/>
      <c r="DHJ6" s="426"/>
      <c r="DHK6" s="426"/>
      <c r="DHL6" s="426"/>
      <c r="DHM6" s="426"/>
      <c r="DHN6" s="426"/>
      <c r="DHO6" s="426"/>
      <c r="DHP6" s="426"/>
      <c r="DHQ6" s="426"/>
      <c r="DHR6" s="426"/>
      <c r="DHS6" s="426"/>
      <c r="DHT6" s="426"/>
      <c r="DHU6" s="426"/>
      <c r="DHV6" s="426"/>
      <c r="DHW6" s="426"/>
      <c r="DHX6" s="426"/>
      <c r="DHY6" s="426"/>
      <c r="DHZ6" s="426"/>
      <c r="DIA6" s="426"/>
      <c r="DIB6" s="426"/>
      <c r="DIC6" s="426"/>
      <c r="DID6" s="426"/>
      <c r="DIE6" s="426"/>
      <c r="DIF6" s="426"/>
      <c r="DIG6" s="426"/>
      <c r="DIH6" s="426"/>
      <c r="DII6" s="426"/>
      <c r="DIJ6" s="426"/>
      <c r="DIK6" s="426"/>
      <c r="DIL6" s="426"/>
      <c r="DIM6" s="426"/>
      <c r="DIN6" s="426"/>
      <c r="DIO6" s="426"/>
      <c r="DIP6" s="426"/>
      <c r="DIQ6" s="426"/>
      <c r="DIR6" s="426"/>
      <c r="DIS6" s="426"/>
      <c r="DIT6" s="426"/>
      <c r="DIU6" s="426"/>
      <c r="DIV6" s="426"/>
      <c r="DIW6" s="426"/>
      <c r="DIX6" s="426"/>
      <c r="DIY6" s="426"/>
      <c r="DIZ6" s="426"/>
      <c r="DJA6" s="426"/>
      <c r="DJB6" s="426"/>
      <c r="DJC6" s="426"/>
      <c r="DJD6" s="426"/>
      <c r="DJE6" s="426"/>
      <c r="DJF6" s="426"/>
      <c r="DJG6" s="426"/>
      <c r="DJH6" s="426"/>
      <c r="DJI6" s="426"/>
      <c r="DJJ6" s="426"/>
      <c r="DJK6" s="426"/>
      <c r="DJL6" s="426"/>
      <c r="DJM6" s="426"/>
      <c r="DJN6" s="426"/>
      <c r="DJO6" s="426"/>
      <c r="DJP6" s="426"/>
      <c r="DJQ6" s="426"/>
      <c r="DJR6" s="426"/>
      <c r="DJS6" s="426"/>
      <c r="DJT6" s="426"/>
      <c r="DJU6" s="426"/>
      <c r="DJV6" s="426"/>
      <c r="DJW6" s="426"/>
      <c r="DJX6" s="426"/>
      <c r="DJY6" s="426"/>
      <c r="DJZ6" s="426"/>
      <c r="DKA6" s="426"/>
      <c r="DKB6" s="426"/>
      <c r="DKC6" s="426"/>
      <c r="DKD6" s="426"/>
      <c r="DKE6" s="426"/>
      <c r="DKF6" s="426"/>
      <c r="DKG6" s="426"/>
      <c r="DKH6" s="426"/>
      <c r="DKI6" s="426"/>
      <c r="DKJ6" s="426"/>
      <c r="DKK6" s="426"/>
      <c r="DKL6" s="426"/>
      <c r="DKM6" s="426"/>
      <c r="DKN6" s="426"/>
      <c r="DKO6" s="426"/>
      <c r="DKP6" s="426"/>
      <c r="DKQ6" s="426"/>
      <c r="DKR6" s="426"/>
      <c r="DKS6" s="426"/>
      <c r="DKT6" s="426"/>
      <c r="DKU6" s="426"/>
      <c r="DKV6" s="426"/>
      <c r="DKW6" s="426"/>
      <c r="DKX6" s="426"/>
      <c r="DKY6" s="426"/>
      <c r="DKZ6" s="426"/>
      <c r="DLA6" s="426"/>
      <c r="DLB6" s="426"/>
      <c r="DLC6" s="426"/>
      <c r="DLD6" s="426"/>
      <c r="DLE6" s="426"/>
      <c r="DLF6" s="426"/>
      <c r="DLG6" s="426"/>
      <c r="DLH6" s="426"/>
      <c r="DLI6" s="426"/>
      <c r="DLJ6" s="426"/>
      <c r="DLK6" s="426"/>
      <c r="DLL6" s="426"/>
      <c r="DLM6" s="426"/>
      <c r="DLN6" s="426"/>
      <c r="DLO6" s="426"/>
      <c r="DLP6" s="426"/>
      <c r="DLQ6" s="426"/>
      <c r="DLR6" s="426"/>
      <c r="DLS6" s="426"/>
      <c r="DLT6" s="426"/>
      <c r="DLU6" s="426"/>
      <c r="DLV6" s="426"/>
      <c r="DLW6" s="426"/>
      <c r="DLX6" s="426"/>
      <c r="DLY6" s="426"/>
      <c r="DLZ6" s="426"/>
      <c r="DMA6" s="426"/>
      <c r="DMB6" s="426"/>
      <c r="DMC6" s="426"/>
      <c r="DMD6" s="426"/>
      <c r="DME6" s="426"/>
      <c r="DMF6" s="426"/>
      <c r="DMG6" s="426"/>
      <c r="DMH6" s="426"/>
      <c r="DMI6" s="426"/>
      <c r="DMJ6" s="426"/>
      <c r="DMK6" s="426"/>
      <c r="DML6" s="426"/>
      <c r="DMM6" s="426"/>
      <c r="DMN6" s="426"/>
      <c r="DMO6" s="426"/>
      <c r="DMP6" s="426"/>
      <c r="DMQ6" s="426"/>
      <c r="DMR6" s="426"/>
      <c r="DMS6" s="426"/>
      <c r="DMT6" s="426"/>
      <c r="DMU6" s="426"/>
      <c r="DMV6" s="426"/>
      <c r="DMW6" s="426"/>
      <c r="DMX6" s="426"/>
      <c r="DMY6" s="426"/>
      <c r="DMZ6" s="426"/>
      <c r="DNA6" s="426"/>
      <c r="DNB6" s="426"/>
      <c r="DNC6" s="426"/>
      <c r="DND6" s="426"/>
      <c r="DNE6" s="426"/>
      <c r="DNF6" s="426"/>
      <c r="DNG6" s="426"/>
      <c r="DNH6" s="426"/>
      <c r="DNI6" s="426"/>
      <c r="DNJ6" s="426"/>
      <c r="DNK6" s="426"/>
      <c r="DNL6" s="426"/>
      <c r="DNM6" s="426"/>
      <c r="DNN6" s="426"/>
      <c r="DNO6" s="426"/>
      <c r="DNP6" s="426"/>
      <c r="DNQ6" s="426"/>
      <c r="DNR6" s="426"/>
      <c r="DNS6" s="426"/>
      <c r="DNT6" s="426"/>
      <c r="DNU6" s="426"/>
      <c r="DNV6" s="426"/>
      <c r="DNW6" s="426"/>
      <c r="DNX6" s="426"/>
      <c r="DNY6" s="426"/>
      <c r="DNZ6" s="426"/>
      <c r="DOA6" s="426"/>
      <c r="DOB6" s="426"/>
      <c r="DOC6" s="426"/>
      <c r="DOD6" s="426"/>
      <c r="DOE6" s="426"/>
      <c r="DOF6" s="426"/>
      <c r="DOG6" s="426"/>
      <c r="DOH6" s="426"/>
      <c r="DOI6" s="426"/>
      <c r="DOJ6" s="426"/>
      <c r="DOK6" s="426"/>
      <c r="DOL6" s="426"/>
      <c r="DOM6" s="426"/>
      <c r="DON6" s="426"/>
      <c r="DOO6" s="426"/>
      <c r="DOP6" s="426"/>
      <c r="DOQ6" s="426"/>
      <c r="DOR6" s="426"/>
      <c r="DOS6" s="426"/>
      <c r="DOT6" s="426"/>
      <c r="DOU6" s="426"/>
      <c r="DOV6" s="426"/>
      <c r="DOW6" s="426"/>
      <c r="DOX6" s="426"/>
      <c r="DOY6" s="426"/>
      <c r="DOZ6" s="426"/>
      <c r="DPA6" s="426"/>
      <c r="DPB6" s="426"/>
      <c r="DPC6" s="426"/>
      <c r="DPD6" s="426"/>
      <c r="DPE6" s="426"/>
      <c r="DPF6" s="426"/>
      <c r="DPG6" s="426"/>
      <c r="DPH6" s="426"/>
      <c r="DPI6" s="426"/>
      <c r="DPJ6" s="426"/>
      <c r="DPK6" s="426"/>
      <c r="DPL6" s="426"/>
      <c r="DPM6" s="426"/>
      <c r="DPN6" s="426"/>
      <c r="DPO6" s="426"/>
      <c r="DPP6" s="426"/>
      <c r="DPQ6" s="426"/>
      <c r="DPR6" s="426"/>
      <c r="DPS6" s="426"/>
      <c r="DPT6" s="426"/>
      <c r="DPU6" s="426"/>
      <c r="DPV6" s="426"/>
      <c r="DPW6" s="426"/>
      <c r="DPX6" s="426"/>
      <c r="DPY6" s="426"/>
      <c r="DPZ6" s="426"/>
      <c r="DQA6" s="426"/>
      <c r="DQB6" s="426"/>
      <c r="DQC6" s="426"/>
      <c r="DQD6" s="426"/>
      <c r="DQE6" s="426"/>
      <c r="DQF6" s="426"/>
      <c r="DQG6" s="426"/>
      <c r="DQH6" s="426"/>
      <c r="DQI6" s="426"/>
      <c r="DQJ6" s="426"/>
      <c r="DQK6" s="426"/>
      <c r="DQL6" s="426"/>
      <c r="DQM6" s="426"/>
      <c r="DQN6" s="426"/>
      <c r="DQO6" s="426"/>
      <c r="DQP6" s="426"/>
      <c r="DQQ6" s="426"/>
      <c r="DQR6" s="426"/>
      <c r="DQS6" s="426"/>
      <c r="DQT6" s="426"/>
      <c r="DQU6" s="426"/>
      <c r="DQV6" s="426"/>
      <c r="DQW6" s="426"/>
      <c r="DQX6" s="426"/>
      <c r="DQY6" s="426"/>
      <c r="DQZ6" s="426"/>
      <c r="DRA6" s="426"/>
      <c r="DRB6" s="426"/>
      <c r="DRC6" s="426"/>
      <c r="DRD6" s="426"/>
      <c r="DRE6" s="426"/>
      <c r="DRF6" s="426"/>
      <c r="DRG6" s="426"/>
      <c r="DRH6" s="426"/>
      <c r="DRI6" s="426"/>
      <c r="DRJ6" s="426"/>
      <c r="DRK6" s="426"/>
      <c r="DRL6" s="426"/>
      <c r="DRM6" s="426"/>
      <c r="DRN6" s="426"/>
      <c r="DRO6" s="426"/>
      <c r="DRP6" s="426"/>
      <c r="DRQ6" s="426"/>
      <c r="DRR6" s="426"/>
      <c r="DRS6" s="426"/>
      <c r="DRT6" s="426"/>
      <c r="DRU6" s="426"/>
      <c r="DRV6" s="426"/>
      <c r="DRW6" s="426"/>
      <c r="DRX6" s="426"/>
      <c r="DRY6" s="426"/>
      <c r="DRZ6" s="426"/>
      <c r="DSA6" s="426"/>
      <c r="DSB6" s="426"/>
      <c r="DSC6" s="426"/>
      <c r="DSD6" s="426"/>
      <c r="DSE6" s="426"/>
      <c r="DSF6" s="426"/>
      <c r="DSG6" s="426"/>
      <c r="DSH6" s="426"/>
      <c r="DSI6" s="426"/>
      <c r="DSJ6" s="426"/>
      <c r="DSK6" s="426"/>
      <c r="DSL6" s="426"/>
      <c r="DSM6" s="426"/>
      <c r="DSN6" s="426"/>
      <c r="DSO6" s="426"/>
      <c r="DSP6" s="426"/>
      <c r="DSQ6" s="426"/>
      <c r="DSR6" s="426"/>
      <c r="DSS6" s="426"/>
      <c r="DST6" s="426"/>
      <c r="DSU6" s="426"/>
      <c r="DSV6" s="426"/>
      <c r="DSW6" s="426"/>
      <c r="DSX6" s="426"/>
      <c r="DSY6" s="426"/>
      <c r="DSZ6" s="426"/>
      <c r="DTA6" s="426"/>
      <c r="DTB6" s="426"/>
      <c r="DTC6" s="426"/>
      <c r="DTD6" s="426"/>
      <c r="DTE6" s="426"/>
      <c r="DTF6" s="426"/>
      <c r="DTG6" s="426"/>
      <c r="DTH6" s="426"/>
      <c r="DTI6" s="426"/>
      <c r="DTJ6" s="426"/>
      <c r="DTK6" s="426"/>
      <c r="DTL6" s="426"/>
      <c r="DTM6" s="426"/>
      <c r="DTN6" s="426"/>
      <c r="DTO6" s="426"/>
      <c r="DTP6" s="426"/>
      <c r="DTQ6" s="426"/>
      <c r="DTR6" s="426"/>
      <c r="DTS6" s="426"/>
      <c r="DTT6" s="426"/>
      <c r="DTU6" s="426"/>
      <c r="DTV6" s="426"/>
      <c r="DTW6" s="426"/>
      <c r="DTX6" s="426"/>
      <c r="DTY6" s="426"/>
      <c r="DTZ6" s="426"/>
      <c r="DUA6" s="426"/>
      <c r="DUB6" s="426"/>
      <c r="DUC6" s="426"/>
      <c r="DUD6" s="426"/>
      <c r="DUE6" s="426"/>
      <c r="DUF6" s="426"/>
      <c r="DUG6" s="426"/>
      <c r="DUH6" s="426"/>
      <c r="DUI6" s="426"/>
      <c r="DUJ6" s="426"/>
      <c r="DUK6" s="426"/>
      <c r="DUL6" s="426"/>
      <c r="DUM6" s="426"/>
      <c r="DUN6" s="426"/>
      <c r="DUO6" s="426"/>
      <c r="DUP6" s="426"/>
      <c r="DUQ6" s="426"/>
      <c r="DUR6" s="426"/>
      <c r="DUS6" s="426"/>
      <c r="DUT6" s="426"/>
      <c r="DUU6" s="426"/>
      <c r="DUV6" s="426"/>
      <c r="DUW6" s="426"/>
      <c r="DUX6" s="426"/>
      <c r="DUY6" s="426"/>
      <c r="DUZ6" s="426"/>
      <c r="DVA6" s="426"/>
      <c r="DVB6" s="426"/>
      <c r="DVC6" s="426"/>
      <c r="DVD6" s="426"/>
      <c r="DVE6" s="426"/>
      <c r="DVF6" s="426"/>
      <c r="DVG6" s="426"/>
      <c r="DVH6" s="426"/>
      <c r="DVI6" s="426"/>
      <c r="DVJ6" s="426"/>
      <c r="DVK6" s="426"/>
      <c r="DVL6" s="426"/>
      <c r="DVM6" s="426"/>
      <c r="DVN6" s="426"/>
      <c r="DVO6" s="426"/>
      <c r="DVP6" s="426"/>
      <c r="DVQ6" s="426"/>
      <c r="DVR6" s="426"/>
      <c r="DVS6" s="426"/>
      <c r="DVT6" s="426"/>
      <c r="DVU6" s="426"/>
      <c r="DVV6" s="426"/>
      <c r="DVW6" s="426"/>
      <c r="DVX6" s="426"/>
      <c r="DVY6" s="426"/>
      <c r="DVZ6" s="426"/>
      <c r="DWA6" s="426"/>
      <c r="DWB6" s="426"/>
      <c r="DWC6" s="426"/>
      <c r="DWD6" s="426"/>
      <c r="DWE6" s="426"/>
      <c r="DWF6" s="426"/>
      <c r="DWG6" s="426"/>
      <c r="DWH6" s="426"/>
      <c r="DWI6" s="426"/>
      <c r="DWJ6" s="426"/>
      <c r="DWK6" s="426"/>
      <c r="DWL6" s="426"/>
      <c r="DWM6" s="426"/>
      <c r="DWN6" s="426"/>
      <c r="DWO6" s="426"/>
      <c r="DWP6" s="426"/>
      <c r="DWQ6" s="426"/>
      <c r="DWR6" s="426"/>
      <c r="DWS6" s="426"/>
      <c r="DWT6" s="426"/>
      <c r="DWU6" s="426"/>
      <c r="DWV6" s="426"/>
      <c r="DWW6" s="426"/>
      <c r="DWX6" s="426"/>
      <c r="DWY6" s="426"/>
      <c r="DWZ6" s="426"/>
      <c r="DXA6" s="426"/>
      <c r="DXB6" s="426"/>
      <c r="DXC6" s="426"/>
      <c r="DXD6" s="426"/>
      <c r="DXE6" s="426"/>
      <c r="DXF6" s="426"/>
      <c r="DXG6" s="426"/>
      <c r="DXH6" s="426"/>
      <c r="DXI6" s="426"/>
      <c r="DXJ6" s="426"/>
      <c r="DXK6" s="426"/>
      <c r="DXL6" s="426"/>
      <c r="DXM6" s="426"/>
      <c r="DXN6" s="426"/>
      <c r="DXO6" s="426"/>
      <c r="DXP6" s="426"/>
      <c r="DXQ6" s="426"/>
      <c r="DXR6" s="426"/>
      <c r="DXS6" s="426"/>
      <c r="DXT6" s="426"/>
      <c r="DXU6" s="426"/>
      <c r="DXV6" s="426"/>
      <c r="DXW6" s="426"/>
      <c r="DXX6" s="426"/>
      <c r="DXY6" s="426"/>
      <c r="DXZ6" s="426"/>
      <c r="DYA6" s="426"/>
      <c r="DYB6" s="426"/>
      <c r="DYC6" s="426"/>
      <c r="DYD6" s="426"/>
      <c r="DYE6" s="426"/>
      <c r="DYF6" s="426"/>
      <c r="DYG6" s="426"/>
      <c r="DYH6" s="426"/>
      <c r="DYI6" s="426"/>
      <c r="DYJ6" s="426"/>
      <c r="DYK6" s="426"/>
      <c r="DYL6" s="426"/>
      <c r="DYM6" s="426"/>
      <c r="DYN6" s="426"/>
      <c r="DYO6" s="426"/>
      <c r="DYP6" s="426"/>
      <c r="DYQ6" s="426"/>
      <c r="DYR6" s="426"/>
      <c r="DYS6" s="426"/>
      <c r="DYT6" s="426"/>
      <c r="DYU6" s="426"/>
      <c r="DYV6" s="426"/>
      <c r="DYW6" s="426"/>
      <c r="DYX6" s="426"/>
      <c r="DYY6" s="426"/>
      <c r="DYZ6" s="426"/>
      <c r="DZA6" s="426"/>
      <c r="DZB6" s="426"/>
      <c r="DZC6" s="426"/>
      <c r="DZD6" s="426"/>
      <c r="DZE6" s="426"/>
      <c r="DZF6" s="426"/>
      <c r="DZG6" s="426"/>
      <c r="DZH6" s="426"/>
      <c r="DZI6" s="426"/>
      <c r="DZJ6" s="426"/>
      <c r="DZK6" s="426"/>
      <c r="DZL6" s="426"/>
      <c r="DZM6" s="426"/>
      <c r="DZN6" s="426"/>
      <c r="DZO6" s="426"/>
      <c r="DZP6" s="426"/>
      <c r="DZQ6" s="426"/>
      <c r="DZR6" s="426"/>
      <c r="DZS6" s="426"/>
      <c r="DZT6" s="426"/>
      <c r="DZU6" s="426"/>
      <c r="DZV6" s="426"/>
      <c r="DZW6" s="426"/>
      <c r="DZX6" s="426"/>
      <c r="DZY6" s="426"/>
      <c r="DZZ6" s="426"/>
      <c r="EAA6" s="426"/>
      <c r="EAB6" s="426"/>
      <c r="EAC6" s="426"/>
      <c r="EAD6" s="426"/>
      <c r="EAE6" s="426"/>
      <c r="EAF6" s="426"/>
      <c r="EAG6" s="426"/>
      <c r="EAH6" s="426"/>
      <c r="EAI6" s="426"/>
      <c r="EAJ6" s="426"/>
      <c r="EAK6" s="426"/>
      <c r="EAL6" s="426"/>
      <c r="EAM6" s="426"/>
      <c r="EAN6" s="426"/>
      <c r="EAO6" s="426"/>
      <c r="EAP6" s="426"/>
      <c r="EAQ6" s="426"/>
      <c r="EAR6" s="426"/>
      <c r="EAS6" s="426"/>
      <c r="EAT6" s="426"/>
      <c r="EAU6" s="426"/>
      <c r="EAV6" s="426"/>
      <c r="EAW6" s="426"/>
      <c r="EAX6" s="426"/>
      <c r="EAY6" s="426"/>
      <c r="EAZ6" s="426"/>
      <c r="EBA6" s="426"/>
      <c r="EBB6" s="426"/>
      <c r="EBC6" s="426"/>
      <c r="EBD6" s="426"/>
      <c r="EBE6" s="426"/>
      <c r="EBF6" s="426"/>
      <c r="EBG6" s="426"/>
      <c r="EBH6" s="426"/>
      <c r="EBI6" s="426"/>
      <c r="EBJ6" s="426"/>
      <c r="EBK6" s="426"/>
      <c r="EBL6" s="426"/>
      <c r="EBM6" s="426"/>
      <c r="EBN6" s="426"/>
      <c r="EBO6" s="426"/>
      <c r="EBP6" s="426"/>
      <c r="EBQ6" s="426"/>
      <c r="EBR6" s="426"/>
      <c r="EBS6" s="426"/>
      <c r="EBT6" s="426"/>
      <c r="EBU6" s="426"/>
      <c r="EBV6" s="426"/>
      <c r="EBW6" s="426"/>
      <c r="EBX6" s="426"/>
      <c r="EBY6" s="426"/>
      <c r="EBZ6" s="426"/>
      <c r="ECA6" s="426"/>
      <c r="ECB6" s="426"/>
      <c r="ECC6" s="426"/>
      <c r="ECD6" s="426"/>
      <c r="ECE6" s="426"/>
      <c r="ECF6" s="426"/>
      <c r="ECG6" s="426"/>
      <c r="ECH6" s="426"/>
      <c r="ECI6" s="426"/>
      <c r="ECJ6" s="426"/>
      <c r="ECK6" s="426"/>
      <c r="ECL6" s="426"/>
      <c r="ECM6" s="426"/>
      <c r="ECN6" s="426"/>
      <c r="ECO6" s="426"/>
      <c r="ECP6" s="426"/>
      <c r="ECQ6" s="426"/>
      <c r="ECR6" s="426"/>
      <c r="ECS6" s="426"/>
      <c r="ECT6" s="426"/>
      <c r="ECU6" s="426"/>
      <c r="ECV6" s="426"/>
      <c r="ECW6" s="426"/>
      <c r="ECX6" s="426"/>
      <c r="ECY6" s="426"/>
      <c r="ECZ6" s="426"/>
      <c r="EDA6" s="426"/>
      <c r="EDB6" s="426"/>
      <c r="EDC6" s="426"/>
      <c r="EDD6" s="426"/>
      <c r="EDE6" s="426"/>
      <c r="EDF6" s="426"/>
      <c r="EDG6" s="426"/>
      <c r="EDH6" s="426"/>
      <c r="EDI6" s="426"/>
      <c r="EDJ6" s="426"/>
      <c r="EDK6" s="426"/>
      <c r="EDL6" s="426"/>
      <c r="EDM6" s="426"/>
      <c r="EDN6" s="426"/>
      <c r="EDO6" s="426"/>
      <c r="EDP6" s="426"/>
      <c r="EDQ6" s="426"/>
      <c r="EDR6" s="426"/>
      <c r="EDS6" s="426"/>
      <c r="EDT6" s="426"/>
      <c r="EDU6" s="426"/>
      <c r="EDV6" s="426"/>
      <c r="EDW6" s="426"/>
      <c r="EDX6" s="426"/>
      <c r="EDY6" s="426"/>
      <c r="EDZ6" s="426"/>
      <c r="EEA6" s="426"/>
      <c r="EEB6" s="426"/>
      <c r="EEC6" s="426"/>
      <c r="EED6" s="426"/>
      <c r="EEE6" s="426"/>
      <c r="EEF6" s="426"/>
      <c r="EEG6" s="426"/>
      <c r="EEH6" s="426"/>
      <c r="EEI6" s="426"/>
      <c r="EEJ6" s="426"/>
      <c r="EEK6" s="426"/>
      <c r="EEL6" s="426"/>
      <c r="EEM6" s="426"/>
      <c r="EEN6" s="426"/>
      <c r="EEO6" s="426"/>
      <c r="EEP6" s="426"/>
      <c r="EEQ6" s="426"/>
      <c r="EER6" s="426"/>
      <c r="EES6" s="426"/>
      <c r="EET6" s="426"/>
      <c r="EEU6" s="426"/>
      <c r="EEV6" s="426"/>
      <c r="EEW6" s="426"/>
      <c r="EEX6" s="426"/>
      <c r="EEY6" s="426"/>
      <c r="EEZ6" s="426"/>
      <c r="EFA6" s="426"/>
      <c r="EFB6" s="426"/>
      <c r="EFC6" s="426"/>
      <c r="EFD6" s="426"/>
      <c r="EFE6" s="426"/>
      <c r="EFF6" s="426"/>
      <c r="EFG6" s="426"/>
      <c r="EFH6" s="426"/>
      <c r="EFI6" s="426"/>
      <c r="EFJ6" s="426"/>
      <c r="EFK6" s="426"/>
      <c r="EFL6" s="426"/>
      <c r="EFM6" s="426"/>
      <c r="EFN6" s="426"/>
      <c r="EFO6" s="426"/>
      <c r="EFP6" s="426"/>
      <c r="EFQ6" s="426"/>
      <c r="EFR6" s="426"/>
      <c r="EFS6" s="426"/>
      <c r="EFT6" s="426"/>
      <c r="EFU6" s="426"/>
      <c r="EFV6" s="426"/>
      <c r="EFW6" s="426"/>
      <c r="EFX6" s="426"/>
      <c r="EFY6" s="426"/>
      <c r="EFZ6" s="426"/>
      <c r="EGA6" s="426"/>
      <c r="EGB6" s="426"/>
      <c r="EGC6" s="426"/>
      <c r="EGD6" s="426"/>
      <c r="EGE6" s="426"/>
      <c r="EGF6" s="426"/>
      <c r="EGG6" s="426"/>
      <c r="EGH6" s="426"/>
      <c r="EGI6" s="426"/>
      <c r="EGJ6" s="426"/>
      <c r="EGK6" s="426"/>
      <c r="EGL6" s="426"/>
      <c r="EGM6" s="426"/>
      <c r="EGN6" s="426"/>
      <c r="EGO6" s="426"/>
      <c r="EGP6" s="426"/>
      <c r="EGQ6" s="426"/>
      <c r="EGR6" s="426"/>
      <c r="EGS6" s="426"/>
      <c r="EGT6" s="426"/>
      <c r="EGU6" s="426"/>
      <c r="EGV6" s="426"/>
      <c r="EGW6" s="426"/>
      <c r="EGX6" s="426"/>
      <c r="EGY6" s="426"/>
      <c r="EGZ6" s="426"/>
      <c r="EHA6" s="426"/>
      <c r="EHB6" s="426"/>
      <c r="EHC6" s="426"/>
      <c r="EHD6" s="426"/>
      <c r="EHE6" s="426"/>
      <c r="EHF6" s="426"/>
      <c r="EHG6" s="426"/>
      <c r="EHH6" s="426"/>
      <c r="EHI6" s="426"/>
      <c r="EHJ6" s="426"/>
      <c r="EHK6" s="426"/>
      <c r="EHL6" s="426"/>
      <c r="EHM6" s="426"/>
      <c r="EHN6" s="426"/>
      <c r="EHO6" s="426"/>
      <c r="EHP6" s="426"/>
      <c r="EHQ6" s="426"/>
      <c r="EHR6" s="426"/>
      <c r="EHS6" s="426"/>
      <c r="EHT6" s="426"/>
      <c r="EHU6" s="426"/>
      <c r="EHV6" s="426"/>
      <c r="EHW6" s="426"/>
      <c r="EHX6" s="426"/>
      <c r="EHY6" s="426"/>
      <c r="EHZ6" s="426"/>
      <c r="EIA6" s="426"/>
      <c r="EIB6" s="426"/>
      <c r="EIC6" s="426"/>
      <c r="EID6" s="426"/>
      <c r="EIE6" s="426"/>
      <c r="EIF6" s="426"/>
      <c r="EIG6" s="426"/>
      <c r="EIH6" s="426"/>
      <c r="EII6" s="426"/>
      <c r="EIJ6" s="426"/>
      <c r="EIK6" s="426"/>
      <c r="EIL6" s="426"/>
      <c r="EIM6" s="426"/>
      <c r="EIN6" s="426"/>
      <c r="EIO6" s="426"/>
      <c r="EIP6" s="426"/>
      <c r="EIQ6" s="426"/>
      <c r="EIR6" s="426"/>
      <c r="EIS6" s="426"/>
      <c r="EIT6" s="426"/>
      <c r="EIU6" s="426"/>
      <c r="EIV6" s="426"/>
      <c r="EIW6" s="426"/>
      <c r="EIX6" s="426"/>
      <c r="EIY6" s="426"/>
      <c r="EIZ6" s="426"/>
      <c r="EJA6" s="426"/>
      <c r="EJB6" s="426"/>
      <c r="EJC6" s="426"/>
      <c r="EJD6" s="426"/>
      <c r="EJE6" s="426"/>
      <c r="EJF6" s="426"/>
      <c r="EJG6" s="426"/>
      <c r="EJH6" s="426"/>
      <c r="EJI6" s="426"/>
      <c r="EJJ6" s="426"/>
      <c r="EJK6" s="426"/>
      <c r="EJL6" s="426"/>
      <c r="EJM6" s="426"/>
      <c r="EJN6" s="426"/>
      <c r="EJO6" s="426"/>
      <c r="EJP6" s="426"/>
      <c r="EJQ6" s="426"/>
      <c r="EJR6" s="426"/>
      <c r="EJS6" s="426"/>
      <c r="EJT6" s="426"/>
      <c r="EJU6" s="426"/>
      <c r="EJV6" s="426"/>
      <c r="EJW6" s="426"/>
      <c r="EJX6" s="426"/>
      <c r="EJY6" s="426"/>
      <c r="EJZ6" s="426"/>
      <c r="EKA6" s="426"/>
      <c r="EKB6" s="426"/>
      <c r="EKC6" s="426"/>
      <c r="EKD6" s="426"/>
      <c r="EKE6" s="426"/>
      <c r="EKF6" s="426"/>
      <c r="EKG6" s="426"/>
      <c r="EKH6" s="426"/>
      <c r="EKI6" s="426"/>
      <c r="EKJ6" s="426"/>
      <c r="EKK6" s="426"/>
      <c r="EKL6" s="426"/>
      <c r="EKM6" s="426"/>
      <c r="EKN6" s="426"/>
      <c r="EKO6" s="426"/>
      <c r="EKP6" s="426"/>
      <c r="EKQ6" s="426"/>
      <c r="EKR6" s="426"/>
      <c r="EKS6" s="426"/>
      <c r="EKT6" s="426"/>
      <c r="EKU6" s="426"/>
      <c r="EKV6" s="426"/>
      <c r="EKW6" s="426"/>
      <c r="EKX6" s="426"/>
      <c r="EKY6" s="426"/>
      <c r="EKZ6" s="426"/>
      <c r="ELA6" s="426"/>
      <c r="ELB6" s="426"/>
      <c r="ELC6" s="426"/>
      <c r="ELD6" s="426"/>
      <c r="ELE6" s="426"/>
      <c r="ELF6" s="426"/>
      <c r="ELG6" s="426"/>
      <c r="ELH6" s="426"/>
      <c r="ELI6" s="426"/>
      <c r="ELJ6" s="426"/>
      <c r="ELK6" s="426"/>
      <c r="ELL6" s="426"/>
      <c r="ELM6" s="426"/>
      <c r="ELN6" s="426"/>
      <c r="ELO6" s="426"/>
      <c r="ELP6" s="426"/>
      <c r="ELQ6" s="426"/>
      <c r="ELR6" s="426"/>
      <c r="ELS6" s="426"/>
      <c r="ELT6" s="426"/>
      <c r="ELU6" s="426"/>
      <c r="ELV6" s="426"/>
      <c r="ELW6" s="426"/>
      <c r="ELX6" s="426"/>
      <c r="ELY6" s="426"/>
      <c r="ELZ6" s="426"/>
      <c r="EMA6" s="426"/>
      <c r="EMB6" s="426"/>
      <c r="EMC6" s="426"/>
      <c r="EMD6" s="426"/>
      <c r="EME6" s="426"/>
      <c r="EMF6" s="426"/>
      <c r="EMG6" s="426"/>
      <c r="EMH6" s="426"/>
      <c r="EMI6" s="426"/>
      <c r="EMJ6" s="426"/>
      <c r="EMK6" s="426"/>
      <c r="EML6" s="426"/>
      <c r="EMM6" s="426"/>
      <c r="EMN6" s="426"/>
      <c r="EMO6" s="426"/>
      <c r="EMP6" s="426"/>
      <c r="EMQ6" s="426"/>
      <c r="EMR6" s="426"/>
      <c r="EMS6" s="426"/>
      <c r="EMT6" s="426"/>
      <c r="EMU6" s="426"/>
      <c r="EMV6" s="426"/>
      <c r="EMW6" s="426"/>
      <c r="EMX6" s="426"/>
      <c r="EMY6" s="426"/>
      <c r="EMZ6" s="426"/>
      <c r="ENA6" s="426"/>
      <c r="ENB6" s="426"/>
      <c r="ENC6" s="426"/>
      <c r="END6" s="426"/>
      <c r="ENE6" s="426"/>
      <c r="ENF6" s="426"/>
      <c r="ENG6" s="426"/>
      <c r="ENH6" s="426"/>
      <c r="ENI6" s="426"/>
      <c r="ENJ6" s="426"/>
      <c r="ENK6" s="426"/>
      <c r="ENL6" s="426"/>
      <c r="ENM6" s="426"/>
      <c r="ENN6" s="426"/>
      <c r="ENO6" s="426"/>
      <c r="ENP6" s="426"/>
      <c r="ENQ6" s="426"/>
      <c r="ENR6" s="426"/>
      <c r="ENS6" s="426"/>
      <c r="ENT6" s="426"/>
      <c r="ENU6" s="426"/>
      <c r="ENV6" s="426"/>
      <c r="ENW6" s="426"/>
      <c r="ENX6" s="426"/>
      <c r="ENY6" s="426"/>
      <c r="ENZ6" s="426"/>
      <c r="EOA6" s="426"/>
      <c r="EOB6" s="426"/>
      <c r="EOC6" s="426"/>
      <c r="EOD6" s="426"/>
      <c r="EOE6" s="426"/>
      <c r="EOF6" s="426"/>
      <c r="EOG6" s="426"/>
      <c r="EOH6" s="426"/>
      <c r="EOI6" s="426"/>
      <c r="EOJ6" s="426"/>
      <c r="EOK6" s="426"/>
      <c r="EOL6" s="426"/>
      <c r="EOM6" s="426"/>
      <c r="EON6" s="426"/>
      <c r="EOO6" s="426"/>
      <c r="EOP6" s="426"/>
      <c r="EOQ6" s="426"/>
      <c r="EOR6" s="426"/>
      <c r="EOS6" s="426"/>
      <c r="EOT6" s="426"/>
      <c r="EOU6" s="426"/>
      <c r="EOV6" s="426"/>
      <c r="EOW6" s="426"/>
      <c r="EOX6" s="426"/>
      <c r="EOY6" s="426"/>
      <c r="EOZ6" s="426"/>
      <c r="EPA6" s="426"/>
      <c r="EPB6" s="426"/>
      <c r="EPC6" s="426"/>
      <c r="EPD6" s="426"/>
      <c r="EPE6" s="426"/>
      <c r="EPF6" s="426"/>
      <c r="EPG6" s="426"/>
      <c r="EPH6" s="426"/>
      <c r="EPI6" s="426"/>
      <c r="EPJ6" s="426"/>
      <c r="EPK6" s="426"/>
      <c r="EPL6" s="426"/>
      <c r="EPM6" s="426"/>
      <c r="EPN6" s="426"/>
      <c r="EPO6" s="426"/>
      <c r="EPP6" s="426"/>
      <c r="EPQ6" s="426"/>
      <c r="EPR6" s="426"/>
      <c r="EPS6" s="426"/>
      <c r="EPT6" s="426"/>
      <c r="EPU6" s="426"/>
      <c r="EPV6" s="426"/>
      <c r="EPW6" s="426"/>
      <c r="EPX6" s="426"/>
      <c r="EPY6" s="426"/>
      <c r="EPZ6" s="426"/>
      <c r="EQA6" s="426"/>
      <c r="EQB6" s="426"/>
      <c r="EQC6" s="426"/>
      <c r="EQD6" s="426"/>
      <c r="EQE6" s="426"/>
      <c r="EQF6" s="426"/>
      <c r="EQG6" s="426"/>
      <c r="EQH6" s="426"/>
      <c r="EQI6" s="426"/>
      <c r="EQJ6" s="426"/>
      <c r="EQK6" s="426"/>
      <c r="EQL6" s="426"/>
      <c r="EQM6" s="426"/>
      <c r="EQN6" s="426"/>
      <c r="EQO6" s="426"/>
      <c r="EQP6" s="426"/>
      <c r="EQQ6" s="426"/>
      <c r="EQR6" s="426"/>
      <c r="EQS6" s="426"/>
      <c r="EQT6" s="426"/>
      <c r="EQU6" s="426"/>
      <c r="EQV6" s="426"/>
      <c r="EQW6" s="426"/>
      <c r="EQX6" s="426"/>
      <c r="EQY6" s="426"/>
      <c r="EQZ6" s="426"/>
      <c r="ERA6" s="426"/>
      <c r="ERB6" s="426"/>
      <c r="ERC6" s="426"/>
      <c r="ERD6" s="426"/>
      <c r="ERE6" s="426"/>
      <c r="ERF6" s="426"/>
      <c r="ERG6" s="426"/>
      <c r="ERH6" s="426"/>
      <c r="ERI6" s="426"/>
      <c r="ERJ6" s="426"/>
      <c r="ERK6" s="426"/>
      <c r="ERL6" s="426"/>
      <c r="ERM6" s="426"/>
      <c r="ERN6" s="426"/>
      <c r="ERO6" s="426"/>
      <c r="ERP6" s="426"/>
      <c r="ERQ6" s="426"/>
      <c r="ERR6" s="426"/>
      <c r="ERS6" s="426"/>
      <c r="ERT6" s="426"/>
      <c r="ERU6" s="426"/>
      <c r="ERV6" s="426"/>
      <c r="ERW6" s="426"/>
      <c r="ERX6" s="426"/>
      <c r="ERY6" s="426"/>
      <c r="ERZ6" s="426"/>
      <c r="ESA6" s="426"/>
      <c r="ESB6" s="426"/>
      <c r="ESC6" s="426"/>
      <c r="ESD6" s="426"/>
      <c r="ESE6" s="426"/>
      <c r="ESF6" s="426"/>
      <c r="ESG6" s="426"/>
      <c r="ESH6" s="426"/>
      <c r="ESI6" s="426"/>
      <c r="ESJ6" s="426"/>
      <c r="ESK6" s="426"/>
      <c r="ESL6" s="426"/>
      <c r="ESM6" s="426"/>
      <c r="ESN6" s="426"/>
      <c r="ESO6" s="426"/>
      <c r="ESP6" s="426"/>
      <c r="ESQ6" s="426"/>
      <c r="ESR6" s="426"/>
      <c r="ESS6" s="426"/>
      <c r="EST6" s="426"/>
      <c r="ESU6" s="426"/>
      <c r="ESV6" s="426"/>
      <c r="ESW6" s="426"/>
      <c r="ESX6" s="426"/>
      <c r="ESY6" s="426"/>
      <c r="ESZ6" s="426"/>
      <c r="ETA6" s="426"/>
      <c r="ETB6" s="426"/>
      <c r="ETC6" s="426"/>
      <c r="ETD6" s="426"/>
      <c r="ETE6" s="426"/>
      <c r="ETF6" s="426"/>
      <c r="ETG6" s="426"/>
      <c r="ETH6" s="426"/>
      <c r="ETI6" s="426"/>
      <c r="ETJ6" s="426"/>
      <c r="ETK6" s="426"/>
      <c r="ETL6" s="426"/>
      <c r="ETM6" s="426"/>
      <c r="ETN6" s="426"/>
      <c r="ETO6" s="426"/>
      <c r="ETP6" s="426"/>
      <c r="ETQ6" s="426"/>
      <c r="ETR6" s="426"/>
      <c r="ETS6" s="426"/>
      <c r="ETT6" s="426"/>
      <c r="ETU6" s="426"/>
      <c r="ETV6" s="426"/>
      <c r="ETW6" s="426"/>
      <c r="ETX6" s="426"/>
      <c r="ETY6" s="426"/>
      <c r="ETZ6" s="426"/>
      <c r="EUA6" s="426"/>
      <c r="EUB6" s="426"/>
      <c r="EUC6" s="426"/>
      <c r="EUD6" s="426"/>
      <c r="EUE6" s="426"/>
      <c r="EUF6" s="426"/>
      <c r="EUG6" s="426"/>
      <c r="EUH6" s="426"/>
      <c r="EUI6" s="426"/>
      <c r="EUJ6" s="426"/>
      <c r="EUK6" s="426"/>
      <c r="EUL6" s="426"/>
      <c r="EUM6" s="426"/>
      <c r="EUN6" s="426"/>
      <c r="EUO6" s="426"/>
      <c r="EUP6" s="426"/>
      <c r="EUQ6" s="426"/>
      <c r="EUR6" s="426"/>
      <c r="EUS6" s="426"/>
      <c r="EUT6" s="426"/>
      <c r="EUU6" s="426"/>
      <c r="EUV6" s="426"/>
      <c r="EUW6" s="426"/>
      <c r="EUX6" s="426"/>
      <c r="EUY6" s="426"/>
      <c r="EUZ6" s="426"/>
      <c r="EVA6" s="426"/>
      <c r="EVB6" s="426"/>
      <c r="EVC6" s="426"/>
      <c r="EVD6" s="426"/>
      <c r="EVE6" s="426"/>
      <c r="EVF6" s="426"/>
      <c r="EVG6" s="426"/>
      <c r="EVH6" s="426"/>
      <c r="EVI6" s="426"/>
      <c r="EVJ6" s="426"/>
      <c r="EVK6" s="426"/>
      <c r="EVL6" s="426"/>
      <c r="EVM6" s="426"/>
      <c r="EVN6" s="426"/>
      <c r="EVO6" s="426"/>
      <c r="EVP6" s="426"/>
      <c r="EVQ6" s="426"/>
      <c r="EVR6" s="426"/>
      <c r="EVS6" s="426"/>
      <c r="EVT6" s="426"/>
      <c r="EVU6" s="426"/>
      <c r="EVV6" s="426"/>
      <c r="EVW6" s="426"/>
      <c r="EVX6" s="426"/>
      <c r="EVY6" s="426"/>
      <c r="EVZ6" s="426"/>
      <c r="EWA6" s="426"/>
      <c r="EWB6" s="426"/>
      <c r="EWC6" s="426"/>
      <c r="EWD6" s="426"/>
      <c r="EWE6" s="426"/>
      <c r="EWF6" s="426"/>
      <c r="EWG6" s="426"/>
      <c r="EWH6" s="426"/>
      <c r="EWI6" s="426"/>
      <c r="EWJ6" s="426"/>
      <c r="EWK6" s="426"/>
      <c r="EWL6" s="426"/>
      <c r="EWM6" s="426"/>
      <c r="EWN6" s="426"/>
      <c r="EWO6" s="426"/>
      <c r="EWP6" s="426"/>
      <c r="EWQ6" s="426"/>
      <c r="EWR6" s="426"/>
      <c r="EWS6" s="426"/>
      <c r="EWT6" s="426"/>
      <c r="EWU6" s="426"/>
      <c r="EWV6" s="426"/>
      <c r="EWW6" s="426"/>
      <c r="EWX6" s="426"/>
      <c r="EWY6" s="426"/>
      <c r="EWZ6" s="426"/>
      <c r="EXA6" s="426"/>
      <c r="EXB6" s="426"/>
      <c r="EXC6" s="426"/>
      <c r="EXD6" s="426"/>
      <c r="EXE6" s="426"/>
      <c r="EXF6" s="426"/>
      <c r="EXG6" s="426"/>
      <c r="EXH6" s="426"/>
      <c r="EXI6" s="426"/>
      <c r="EXJ6" s="426"/>
      <c r="EXK6" s="426"/>
      <c r="EXL6" s="426"/>
      <c r="EXM6" s="426"/>
      <c r="EXN6" s="426"/>
      <c r="EXO6" s="426"/>
      <c r="EXP6" s="426"/>
      <c r="EXQ6" s="426"/>
      <c r="EXR6" s="426"/>
      <c r="EXS6" s="426"/>
      <c r="EXT6" s="426"/>
      <c r="EXU6" s="426"/>
      <c r="EXV6" s="426"/>
      <c r="EXW6" s="426"/>
      <c r="EXX6" s="426"/>
      <c r="EXY6" s="426"/>
      <c r="EXZ6" s="426"/>
      <c r="EYA6" s="426"/>
      <c r="EYB6" s="426"/>
      <c r="EYC6" s="426"/>
      <c r="EYD6" s="426"/>
      <c r="EYE6" s="426"/>
      <c r="EYF6" s="426"/>
      <c r="EYG6" s="426"/>
      <c r="EYH6" s="426"/>
      <c r="EYI6" s="426"/>
      <c r="EYJ6" s="426"/>
      <c r="EYK6" s="426"/>
      <c r="EYL6" s="426"/>
      <c r="EYM6" s="426"/>
      <c r="EYN6" s="426"/>
      <c r="EYO6" s="426"/>
      <c r="EYP6" s="426"/>
      <c r="EYQ6" s="426"/>
      <c r="EYR6" s="426"/>
      <c r="EYS6" s="426"/>
      <c r="EYT6" s="426"/>
      <c r="EYU6" s="426"/>
      <c r="EYV6" s="426"/>
      <c r="EYW6" s="426"/>
      <c r="EYX6" s="426"/>
      <c r="EYY6" s="426"/>
      <c r="EYZ6" s="426"/>
      <c r="EZA6" s="426"/>
      <c r="EZB6" s="426"/>
      <c r="EZC6" s="426"/>
      <c r="EZD6" s="426"/>
      <c r="EZE6" s="426"/>
      <c r="EZF6" s="426"/>
      <c r="EZG6" s="426"/>
      <c r="EZH6" s="426"/>
      <c r="EZI6" s="426"/>
      <c r="EZJ6" s="426"/>
      <c r="EZK6" s="426"/>
      <c r="EZL6" s="426"/>
      <c r="EZM6" s="426"/>
      <c r="EZN6" s="426"/>
      <c r="EZO6" s="426"/>
      <c r="EZP6" s="426"/>
      <c r="EZQ6" s="426"/>
      <c r="EZR6" s="426"/>
      <c r="EZS6" s="426"/>
      <c r="EZT6" s="426"/>
      <c r="EZU6" s="426"/>
      <c r="EZV6" s="426"/>
      <c r="EZW6" s="426"/>
      <c r="EZX6" s="426"/>
      <c r="EZY6" s="426"/>
      <c r="EZZ6" s="426"/>
      <c r="FAA6" s="426"/>
      <c r="FAB6" s="426"/>
      <c r="FAC6" s="426"/>
      <c r="FAD6" s="426"/>
      <c r="FAE6" s="426"/>
      <c r="FAF6" s="426"/>
      <c r="FAG6" s="426"/>
      <c r="FAH6" s="426"/>
      <c r="FAI6" s="426"/>
      <c r="FAJ6" s="426"/>
      <c r="FAK6" s="426"/>
      <c r="FAL6" s="426"/>
      <c r="FAM6" s="426"/>
      <c r="FAN6" s="426"/>
      <c r="FAO6" s="426"/>
      <c r="FAP6" s="426"/>
      <c r="FAQ6" s="426"/>
      <c r="FAR6" s="426"/>
      <c r="FAS6" s="426"/>
      <c r="FAT6" s="426"/>
      <c r="FAU6" s="426"/>
      <c r="FAV6" s="426"/>
      <c r="FAW6" s="426"/>
      <c r="FAX6" s="426"/>
      <c r="FAY6" s="426"/>
      <c r="FAZ6" s="426"/>
      <c r="FBA6" s="426"/>
      <c r="FBB6" s="426"/>
      <c r="FBC6" s="426"/>
      <c r="FBD6" s="426"/>
      <c r="FBE6" s="426"/>
      <c r="FBF6" s="426"/>
      <c r="FBG6" s="426"/>
      <c r="FBH6" s="426"/>
      <c r="FBI6" s="426"/>
      <c r="FBJ6" s="426"/>
      <c r="FBK6" s="426"/>
      <c r="FBL6" s="426"/>
      <c r="FBM6" s="426"/>
      <c r="FBN6" s="426"/>
      <c r="FBO6" s="426"/>
      <c r="FBP6" s="426"/>
      <c r="FBQ6" s="426"/>
      <c r="FBR6" s="426"/>
      <c r="FBS6" s="426"/>
      <c r="FBT6" s="426"/>
      <c r="FBU6" s="426"/>
      <c r="FBV6" s="426"/>
      <c r="FBW6" s="426"/>
      <c r="FBX6" s="426"/>
      <c r="FBY6" s="426"/>
      <c r="FBZ6" s="426"/>
      <c r="FCA6" s="426"/>
      <c r="FCB6" s="426"/>
      <c r="FCC6" s="426"/>
      <c r="FCD6" s="426"/>
      <c r="FCE6" s="426"/>
      <c r="FCF6" s="426"/>
      <c r="FCG6" s="426"/>
      <c r="FCH6" s="426"/>
      <c r="FCI6" s="426"/>
      <c r="FCJ6" s="426"/>
      <c r="FCK6" s="426"/>
      <c r="FCL6" s="426"/>
      <c r="FCM6" s="426"/>
      <c r="FCN6" s="426"/>
      <c r="FCO6" s="426"/>
      <c r="FCP6" s="426"/>
      <c r="FCQ6" s="426"/>
      <c r="FCR6" s="426"/>
      <c r="FCS6" s="426"/>
      <c r="FCT6" s="426"/>
      <c r="FCU6" s="426"/>
      <c r="FCV6" s="426"/>
      <c r="FCW6" s="426"/>
      <c r="FCX6" s="426"/>
      <c r="FCY6" s="426"/>
      <c r="FCZ6" s="426"/>
      <c r="FDA6" s="426"/>
      <c r="FDB6" s="426"/>
      <c r="FDC6" s="426"/>
      <c r="FDD6" s="426"/>
      <c r="FDE6" s="426"/>
      <c r="FDF6" s="426"/>
      <c r="FDG6" s="426"/>
      <c r="FDH6" s="426"/>
      <c r="FDI6" s="426"/>
      <c r="FDJ6" s="426"/>
      <c r="FDK6" s="426"/>
      <c r="FDL6" s="426"/>
      <c r="FDM6" s="426"/>
      <c r="FDN6" s="426"/>
      <c r="FDO6" s="426"/>
      <c r="FDP6" s="426"/>
      <c r="FDQ6" s="426"/>
      <c r="FDR6" s="426"/>
      <c r="FDS6" s="426"/>
      <c r="FDT6" s="426"/>
      <c r="FDU6" s="426"/>
      <c r="FDV6" s="426"/>
      <c r="FDW6" s="426"/>
      <c r="FDX6" s="426"/>
      <c r="FDY6" s="426"/>
      <c r="FDZ6" s="426"/>
      <c r="FEA6" s="426"/>
      <c r="FEB6" s="426"/>
      <c r="FEC6" s="426"/>
      <c r="FED6" s="426"/>
      <c r="FEE6" s="426"/>
      <c r="FEF6" s="426"/>
      <c r="FEG6" s="426"/>
      <c r="FEH6" s="426"/>
      <c r="FEI6" s="426"/>
      <c r="FEJ6" s="426"/>
      <c r="FEK6" s="426"/>
      <c r="FEL6" s="426"/>
      <c r="FEM6" s="426"/>
      <c r="FEN6" s="426"/>
      <c r="FEO6" s="426"/>
      <c r="FEP6" s="426"/>
      <c r="FEQ6" s="426"/>
      <c r="FER6" s="426"/>
      <c r="FES6" s="426"/>
      <c r="FET6" s="426"/>
      <c r="FEU6" s="426"/>
      <c r="FEV6" s="426"/>
      <c r="FEW6" s="426"/>
      <c r="FEX6" s="426"/>
      <c r="FEY6" s="426"/>
      <c r="FEZ6" s="426"/>
      <c r="FFA6" s="426"/>
      <c r="FFB6" s="426"/>
      <c r="FFC6" s="426"/>
      <c r="FFD6" s="426"/>
      <c r="FFE6" s="426"/>
      <c r="FFF6" s="426"/>
      <c r="FFG6" s="426"/>
      <c r="FFH6" s="426"/>
      <c r="FFI6" s="426"/>
      <c r="FFJ6" s="426"/>
      <c r="FFK6" s="426"/>
      <c r="FFL6" s="426"/>
      <c r="FFM6" s="426"/>
      <c r="FFN6" s="426"/>
      <c r="FFO6" s="426"/>
      <c r="FFP6" s="426"/>
      <c r="FFQ6" s="426"/>
      <c r="FFR6" s="426"/>
      <c r="FFS6" s="426"/>
      <c r="FFT6" s="426"/>
      <c r="FFU6" s="426"/>
      <c r="FFV6" s="426"/>
      <c r="FFW6" s="426"/>
      <c r="FFX6" s="426"/>
      <c r="FFY6" s="426"/>
      <c r="FFZ6" s="426"/>
      <c r="FGA6" s="426"/>
      <c r="FGB6" s="426"/>
      <c r="FGC6" s="426"/>
      <c r="FGD6" s="426"/>
      <c r="FGE6" s="426"/>
      <c r="FGF6" s="426"/>
      <c r="FGG6" s="426"/>
      <c r="FGH6" s="426"/>
      <c r="FGI6" s="426"/>
      <c r="FGJ6" s="426"/>
      <c r="FGK6" s="426"/>
      <c r="FGL6" s="426"/>
      <c r="FGM6" s="426"/>
      <c r="FGN6" s="426"/>
      <c r="FGO6" s="426"/>
      <c r="FGP6" s="426"/>
      <c r="FGQ6" s="426"/>
      <c r="FGR6" s="426"/>
      <c r="FGS6" s="426"/>
      <c r="FGT6" s="426"/>
      <c r="FGU6" s="426"/>
      <c r="FGV6" s="426"/>
      <c r="FGW6" s="426"/>
      <c r="FGX6" s="426"/>
      <c r="FGY6" s="426"/>
      <c r="FGZ6" s="426"/>
      <c r="FHA6" s="426"/>
      <c r="FHB6" s="426"/>
      <c r="FHC6" s="426"/>
      <c r="FHD6" s="426"/>
      <c r="FHE6" s="426"/>
      <c r="FHF6" s="426"/>
      <c r="FHG6" s="426"/>
      <c r="FHH6" s="426"/>
      <c r="FHI6" s="426"/>
      <c r="FHJ6" s="426"/>
      <c r="FHK6" s="426"/>
      <c r="FHL6" s="426"/>
      <c r="FHM6" s="426"/>
      <c r="FHN6" s="426"/>
      <c r="FHO6" s="426"/>
      <c r="FHP6" s="426"/>
      <c r="FHQ6" s="426"/>
      <c r="FHR6" s="426"/>
      <c r="FHS6" s="426"/>
      <c r="FHT6" s="426"/>
      <c r="FHU6" s="426"/>
      <c r="FHV6" s="426"/>
      <c r="FHW6" s="426"/>
      <c r="FHX6" s="426"/>
      <c r="FHY6" s="426"/>
      <c r="FHZ6" s="426"/>
      <c r="FIA6" s="426"/>
      <c r="FIB6" s="426"/>
      <c r="FIC6" s="426"/>
      <c r="FID6" s="426"/>
      <c r="FIE6" s="426"/>
      <c r="FIF6" s="426"/>
      <c r="FIG6" s="426"/>
      <c r="FIH6" s="426"/>
      <c r="FII6" s="426"/>
      <c r="FIJ6" s="426"/>
      <c r="FIK6" s="426"/>
      <c r="FIL6" s="426"/>
      <c r="FIM6" s="426"/>
      <c r="FIN6" s="426"/>
      <c r="FIO6" s="426"/>
      <c r="FIP6" s="426"/>
      <c r="FIQ6" s="426"/>
      <c r="FIR6" s="426"/>
      <c r="FIS6" s="426"/>
      <c r="FIT6" s="426"/>
      <c r="FIU6" s="426"/>
      <c r="FIV6" s="426"/>
      <c r="FIW6" s="426"/>
      <c r="FIX6" s="426"/>
      <c r="FIY6" s="426"/>
      <c r="FIZ6" s="426"/>
      <c r="FJA6" s="426"/>
      <c r="FJB6" s="426"/>
      <c r="FJC6" s="426"/>
      <c r="FJD6" s="426"/>
      <c r="FJE6" s="426"/>
      <c r="FJF6" s="426"/>
      <c r="FJG6" s="426"/>
      <c r="FJH6" s="426"/>
      <c r="FJI6" s="426"/>
      <c r="FJJ6" s="426"/>
      <c r="FJK6" s="426"/>
      <c r="FJL6" s="426"/>
      <c r="FJM6" s="426"/>
      <c r="FJN6" s="426"/>
      <c r="FJO6" s="426"/>
      <c r="FJP6" s="426"/>
      <c r="FJQ6" s="426"/>
      <c r="FJR6" s="426"/>
      <c r="FJS6" s="426"/>
      <c r="FJT6" s="426"/>
      <c r="FJU6" s="426"/>
      <c r="FJV6" s="426"/>
      <c r="FJW6" s="426"/>
      <c r="FJX6" s="426"/>
      <c r="FJY6" s="426"/>
      <c r="FJZ6" s="426"/>
      <c r="FKA6" s="426"/>
      <c r="FKB6" s="426"/>
      <c r="FKC6" s="426"/>
      <c r="FKD6" s="426"/>
      <c r="FKE6" s="426"/>
      <c r="FKF6" s="426"/>
      <c r="FKG6" s="426"/>
      <c r="FKH6" s="426"/>
      <c r="FKI6" s="426"/>
      <c r="FKJ6" s="426"/>
      <c r="FKK6" s="426"/>
      <c r="FKL6" s="426"/>
      <c r="FKM6" s="426"/>
      <c r="FKN6" s="426"/>
      <c r="FKO6" s="426"/>
      <c r="FKP6" s="426"/>
      <c r="FKQ6" s="426"/>
      <c r="FKR6" s="426"/>
      <c r="FKS6" s="426"/>
      <c r="FKT6" s="426"/>
      <c r="FKU6" s="426"/>
      <c r="FKV6" s="426"/>
      <c r="FKW6" s="426"/>
      <c r="FKX6" s="426"/>
      <c r="FKY6" s="426"/>
      <c r="FKZ6" s="426"/>
      <c r="FLA6" s="426"/>
      <c r="FLB6" s="426"/>
      <c r="FLC6" s="426"/>
      <c r="FLD6" s="426"/>
      <c r="FLE6" s="426"/>
      <c r="FLF6" s="426"/>
      <c r="FLG6" s="426"/>
      <c r="FLH6" s="426"/>
      <c r="FLI6" s="426"/>
      <c r="FLJ6" s="426"/>
      <c r="FLK6" s="426"/>
      <c r="FLL6" s="426"/>
      <c r="FLM6" s="426"/>
      <c r="FLN6" s="426"/>
      <c r="FLO6" s="426"/>
      <c r="FLP6" s="426"/>
      <c r="FLQ6" s="426"/>
      <c r="FLR6" s="426"/>
      <c r="FLS6" s="426"/>
      <c r="FLT6" s="426"/>
      <c r="FLU6" s="426"/>
      <c r="FLV6" s="426"/>
      <c r="FLW6" s="426"/>
      <c r="FLX6" s="426"/>
      <c r="FLY6" s="426"/>
      <c r="FLZ6" s="426"/>
      <c r="FMA6" s="426"/>
      <c r="FMB6" s="426"/>
      <c r="FMC6" s="426"/>
      <c r="FMD6" s="426"/>
      <c r="FME6" s="426"/>
      <c r="FMF6" s="426"/>
      <c r="FMG6" s="426"/>
      <c r="FMH6" s="426"/>
      <c r="FMI6" s="426"/>
      <c r="FMJ6" s="426"/>
      <c r="FMK6" s="426"/>
      <c r="FML6" s="426"/>
      <c r="FMM6" s="426"/>
      <c r="FMN6" s="426"/>
      <c r="FMO6" s="426"/>
      <c r="FMP6" s="426"/>
      <c r="FMQ6" s="426"/>
      <c r="FMR6" s="426"/>
      <c r="FMS6" s="426"/>
      <c r="FMT6" s="426"/>
      <c r="FMU6" s="426"/>
      <c r="FMV6" s="426"/>
      <c r="FMW6" s="426"/>
      <c r="FMX6" s="426"/>
      <c r="FMY6" s="426"/>
      <c r="FMZ6" s="426"/>
      <c r="FNA6" s="426"/>
      <c r="FNB6" s="426"/>
      <c r="FNC6" s="426"/>
      <c r="FND6" s="426"/>
      <c r="FNE6" s="426"/>
      <c r="FNF6" s="426"/>
      <c r="FNG6" s="426"/>
      <c r="FNH6" s="426"/>
      <c r="FNI6" s="426"/>
      <c r="FNJ6" s="426"/>
      <c r="FNK6" s="426"/>
      <c r="FNL6" s="426"/>
      <c r="FNM6" s="426"/>
      <c r="FNN6" s="426"/>
      <c r="FNO6" s="426"/>
      <c r="FNP6" s="426"/>
      <c r="FNQ6" s="426"/>
      <c r="FNR6" s="426"/>
      <c r="FNS6" s="426"/>
      <c r="FNT6" s="426"/>
      <c r="FNU6" s="426"/>
      <c r="FNV6" s="426"/>
      <c r="FNW6" s="426"/>
      <c r="FNX6" s="426"/>
      <c r="FNY6" s="426"/>
      <c r="FNZ6" s="426"/>
      <c r="FOA6" s="426"/>
      <c r="FOB6" s="426"/>
      <c r="FOC6" s="426"/>
      <c r="FOD6" s="426"/>
      <c r="FOE6" s="426"/>
      <c r="FOF6" s="426"/>
      <c r="FOG6" s="426"/>
      <c r="FOH6" s="426"/>
      <c r="FOI6" s="426"/>
      <c r="FOJ6" s="426"/>
      <c r="FOK6" s="426"/>
      <c r="FOL6" s="426"/>
      <c r="FOM6" s="426"/>
      <c r="FON6" s="426"/>
      <c r="FOO6" s="426"/>
      <c r="FOP6" s="426"/>
      <c r="FOQ6" s="426"/>
      <c r="FOR6" s="426"/>
      <c r="FOS6" s="426"/>
      <c r="FOT6" s="426"/>
      <c r="FOU6" s="426"/>
      <c r="FOV6" s="426"/>
      <c r="FOW6" s="426"/>
      <c r="FOX6" s="426"/>
      <c r="FOY6" s="426"/>
      <c r="FOZ6" s="426"/>
      <c r="FPA6" s="426"/>
      <c r="FPB6" s="426"/>
      <c r="FPC6" s="426"/>
      <c r="FPD6" s="426"/>
      <c r="FPE6" s="426"/>
      <c r="FPF6" s="426"/>
      <c r="FPG6" s="426"/>
      <c r="FPH6" s="426"/>
      <c r="FPI6" s="426"/>
      <c r="FPJ6" s="426"/>
      <c r="FPK6" s="426"/>
      <c r="FPL6" s="426"/>
      <c r="FPM6" s="426"/>
      <c r="FPN6" s="426"/>
      <c r="FPO6" s="426"/>
      <c r="FPP6" s="426"/>
      <c r="FPQ6" s="426"/>
      <c r="FPR6" s="426"/>
      <c r="FPS6" s="426"/>
      <c r="FPT6" s="426"/>
      <c r="FPU6" s="426"/>
      <c r="FPV6" s="426"/>
      <c r="FPW6" s="426"/>
      <c r="FPX6" s="426"/>
      <c r="FPY6" s="426"/>
      <c r="FPZ6" s="426"/>
      <c r="FQA6" s="426"/>
      <c r="FQB6" s="426"/>
      <c r="FQC6" s="426"/>
      <c r="FQD6" s="426"/>
      <c r="FQE6" s="426"/>
      <c r="FQF6" s="426"/>
      <c r="FQG6" s="426"/>
      <c r="FQH6" s="426"/>
      <c r="FQI6" s="426"/>
      <c r="FQJ6" s="426"/>
      <c r="FQK6" s="426"/>
      <c r="FQL6" s="426"/>
      <c r="FQM6" s="426"/>
      <c r="FQN6" s="426"/>
      <c r="FQO6" s="426"/>
      <c r="FQP6" s="426"/>
      <c r="FQQ6" s="426"/>
      <c r="FQR6" s="426"/>
      <c r="FQS6" s="426"/>
      <c r="FQT6" s="426"/>
      <c r="FQU6" s="426"/>
      <c r="FQV6" s="426"/>
      <c r="FQW6" s="426"/>
      <c r="FQX6" s="426"/>
      <c r="FQY6" s="426"/>
      <c r="FQZ6" s="426"/>
      <c r="FRA6" s="426"/>
      <c r="FRB6" s="426"/>
      <c r="FRC6" s="426"/>
      <c r="FRD6" s="426"/>
      <c r="FRE6" s="426"/>
      <c r="FRF6" s="426"/>
      <c r="FRG6" s="426"/>
      <c r="FRH6" s="426"/>
      <c r="FRI6" s="426"/>
      <c r="FRJ6" s="426"/>
      <c r="FRK6" s="426"/>
      <c r="FRL6" s="426"/>
      <c r="FRM6" s="426"/>
      <c r="FRN6" s="426"/>
      <c r="FRO6" s="426"/>
      <c r="FRP6" s="426"/>
      <c r="FRQ6" s="426"/>
      <c r="FRR6" s="426"/>
      <c r="FRS6" s="426"/>
      <c r="FRT6" s="426"/>
      <c r="FRU6" s="426"/>
      <c r="FRV6" s="426"/>
      <c r="FRW6" s="426"/>
      <c r="FRX6" s="426"/>
      <c r="FRY6" s="426"/>
      <c r="FRZ6" s="426"/>
      <c r="FSA6" s="426"/>
      <c r="FSB6" s="426"/>
      <c r="FSC6" s="426"/>
      <c r="FSD6" s="426"/>
      <c r="FSE6" s="426"/>
      <c r="FSF6" s="426"/>
      <c r="FSG6" s="426"/>
      <c r="FSH6" s="426"/>
      <c r="FSI6" s="426"/>
      <c r="FSJ6" s="426"/>
      <c r="FSK6" s="426"/>
      <c r="FSL6" s="426"/>
      <c r="FSM6" s="426"/>
      <c r="FSN6" s="426"/>
      <c r="FSO6" s="426"/>
      <c r="FSP6" s="426"/>
      <c r="FSQ6" s="426"/>
      <c r="FSR6" s="426"/>
      <c r="FSS6" s="426"/>
      <c r="FST6" s="426"/>
      <c r="FSU6" s="426"/>
      <c r="FSV6" s="426"/>
      <c r="FSW6" s="426"/>
      <c r="FSX6" s="426"/>
      <c r="FSY6" s="426"/>
      <c r="FSZ6" s="426"/>
      <c r="FTA6" s="426"/>
      <c r="FTB6" s="426"/>
      <c r="FTC6" s="426"/>
      <c r="FTD6" s="426"/>
      <c r="FTE6" s="426"/>
      <c r="FTF6" s="426"/>
      <c r="FTG6" s="426"/>
      <c r="FTH6" s="426"/>
      <c r="FTI6" s="426"/>
      <c r="FTJ6" s="426"/>
      <c r="FTK6" s="426"/>
      <c r="FTL6" s="426"/>
      <c r="FTM6" s="426"/>
      <c r="FTN6" s="426"/>
      <c r="FTO6" s="426"/>
      <c r="FTP6" s="426"/>
      <c r="FTQ6" s="426"/>
      <c r="FTR6" s="426"/>
      <c r="FTS6" s="426"/>
      <c r="FTT6" s="426"/>
      <c r="FTU6" s="426"/>
      <c r="FTV6" s="426"/>
      <c r="FTW6" s="426"/>
      <c r="FTX6" s="426"/>
      <c r="FTY6" s="426"/>
      <c r="FTZ6" s="426"/>
      <c r="FUA6" s="426"/>
      <c r="FUB6" s="426"/>
      <c r="FUC6" s="426"/>
      <c r="FUD6" s="426"/>
      <c r="FUE6" s="426"/>
      <c r="FUF6" s="426"/>
      <c r="FUG6" s="426"/>
      <c r="FUH6" s="426"/>
      <c r="FUI6" s="426"/>
      <c r="FUJ6" s="426"/>
      <c r="FUK6" s="426"/>
      <c r="FUL6" s="426"/>
      <c r="FUM6" s="426"/>
      <c r="FUN6" s="426"/>
      <c r="FUO6" s="426"/>
      <c r="FUP6" s="426"/>
      <c r="FUQ6" s="426"/>
      <c r="FUR6" s="426"/>
      <c r="FUS6" s="426"/>
      <c r="FUT6" s="426"/>
      <c r="FUU6" s="426"/>
      <c r="FUV6" s="426"/>
      <c r="FUW6" s="426"/>
      <c r="FUX6" s="426"/>
      <c r="FUY6" s="426"/>
      <c r="FUZ6" s="426"/>
      <c r="FVA6" s="426"/>
      <c r="FVB6" s="426"/>
      <c r="FVC6" s="426"/>
      <c r="FVD6" s="426"/>
      <c r="FVE6" s="426"/>
      <c r="FVF6" s="426"/>
      <c r="FVG6" s="426"/>
      <c r="FVH6" s="426"/>
      <c r="FVI6" s="426"/>
      <c r="FVJ6" s="426"/>
      <c r="FVK6" s="426"/>
      <c r="FVL6" s="426"/>
      <c r="FVM6" s="426"/>
      <c r="FVN6" s="426"/>
      <c r="FVO6" s="426"/>
      <c r="FVP6" s="426"/>
      <c r="FVQ6" s="426"/>
      <c r="FVR6" s="426"/>
      <c r="FVS6" s="426"/>
      <c r="FVT6" s="426"/>
      <c r="FVU6" s="426"/>
      <c r="FVV6" s="426"/>
      <c r="FVW6" s="426"/>
      <c r="FVX6" s="426"/>
      <c r="FVY6" s="426"/>
      <c r="FVZ6" s="426"/>
      <c r="FWA6" s="426"/>
      <c r="FWB6" s="426"/>
      <c r="FWC6" s="426"/>
      <c r="FWD6" s="426"/>
      <c r="FWE6" s="426"/>
      <c r="FWF6" s="426"/>
      <c r="FWG6" s="426"/>
      <c r="FWH6" s="426"/>
      <c r="FWI6" s="426"/>
      <c r="FWJ6" s="426"/>
      <c r="FWK6" s="426"/>
      <c r="FWL6" s="426"/>
      <c r="FWM6" s="426"/>
      <c r="FWN6" s="426"/>
      <c r="FWO6" s="426"/>
      <c r="FWP6" s="426"/>
      <c r="FWQ6" s="426"/>
      <c r="FWR6" s="426"/>
      <c r="FWS6" s="426"/>
      <c r="FWT6" s="426"/>
      <c r="FWU6" s="426"/>
      <c r="FWV6" s="426"/>
      <c r="FWW6" s="426"/>
      <c r="FWX6" s="426"/>
      <c r="FWY6" s="426"/>
      <c r="FWZ6" s="426"/>
      <c r="FXA6" s="426"/>
      <c r="FXB6" s="426"/>
      <c r="FXC6" s="426"/>
      <c r="FXD6" s="426"/>
      <c r="FXE6" s="426"/>
      <c r="FXF6" s="426"/>
      <c r="FXG6" s="426"/>
      <c r="FXH6" s="426"/>
      <c r="FXI6" s="426"/>
      <c r="FXJ6" s="426"/>
      <c r="FXK6" s="426"/>
      <c r="FXL6" s="426"/>
      <c r="FXM6" s="426"/>
      <c r="FXN6" s="426"/>
      <c r="FXO6" s="426"/>
      <c r="FXP6" s="426"/>
      <c r="FXQ6" s="426"/>
      <c r="FXR6" s="426"/>
      <c r="FXS6" s="426"/>
      <c r="FXT6" s="426"/>
      <c r="FXU6" s="426"/>
      <c r="FXV6" s="426"/>
      <c r="FXW6" s="426"/>
      <c r="FXX6" s="426"/>
      <c r="FXY6" s="426"/>
      <c r="FXZ6" s="426"/>
      <c r="FYA6" s="426"/>
      <c r="FYB6" s="426"/>
      <c r="FYC6" s="426"/>
      <c r="FYD6" s="426"/>
      <c r="FYE6" s="426"/>
      <c r="FYF6" s="426"/>
      <c r="FYG6" s="426"/>
      <c r="FYH6" s="426"/>
      <c r="FYI6" s="426"/>
      <c r="FYJ6" s="426"/>
      <c r="FYK6" s="426"/>
      <c r="FYL6" s="426"/>
      <c r="FYM6" s="426"/>
      <c r="FYN6" s="426"/>
      <c r="FYO6" s="426"/>
      <c r="FYP6" s="426"/>
      <c r="FYQ6" s="426"/>
      <c r="FYR6" s="426"/>
      <c r="FYS6" s="426"/>
      <c r="FYT6" s="426"/>
      <c r="FYU6" s="426"/>
      <c r="FYV6" s="426"/>
      <c r="FYW6" s="426"/>
      <c r="FYX6" s="426"/>
      <c r="FYY6" s="426"/>
      <c r="FYZ6" s="426"/>
      <c r="FZA6" s="426"/>
      <c r="FZB6" s="426"/>
      <c r="FZC6" s="426"/>
      <c r="FZD6" s="426"/>
      <c r="FZE6" s="426"/>
      <c r="FZF6" s="426"/>
      <c r="FZG6" s="426"/>
      <c r="FZH6" s="426"/>
      <c r="FZI6" s="426"/>
      <c r="FZJ6" s="426"/>
      <c r="FZK6" s="426"/>
      <c r="FZL6" s="426"/>
      <c r="FZM6" s="426"/>
      <c r="FZN6" s="426"/>
      <c r="FZO6" s="426"/>
      <c r="FZP6" s="426"/>
      <c r="FZQ6" s="426"/>
      <c r="FZR6" s="426"/>
      <c r="FZS6" s="426"/>
      <c r="FZT6" s="426"/>
      <c r="FZU6" s="426"/>
      <c r="FZV6" s="426"/>
      <c r="FZW6" s="426"/>
      <c r="FZX6" s="426"/>
      <c r="FZY6" s="426"/>
      <c r="FZZ6" s="426"/>
      <c r="GAA6" s="426"/>
      <c r="GAB6" s="426"/>
      <c r="GAC6" s="426"/>
      <c r="GAD6" s="426"/>
      <c r="GAE6" s="426"/>
      <c r="GAF6" s="426"/>
      <c r="GAG6" s="426"/>
      <c r="GAH6" s="426"/>
      <c r="GAI6" s="426"/>
      <c r="GAJ6" s="426"/>
      <c r="GAK6" s="426"/>
      <c r="GAL6" s="426"/>
      <c r="GAM6" s="426"/>
      <c r="GAN6" s="426"/>
      <c r="GAO6" s="426"/>
      <c r="GAP6" s="426"/>
      <c r="GAQ6" s="426"/>
      <c r="GAR6" s="426"/>
      <c r="GAS6" s="426"/>
      <c r="GAT6" s="426"/>
      <c r="GAU6" s="426"/>
      <c r="GAV6" s="426"/>
      <c r="GAW6" s="426"/>
      <c r="GAX6" s="426"/>
      <c r="GAY6" s="426"/>
      <c r="GAZ6" s="426"/>
      <c r="GBA6" s="426"/>
      <c r="GBB6" s="426"/>
      <c r="GBC6" s="426"/>
      <c r="GBD6" s="426"/>
      <c r="GBE6" s="426"/>
      <c r="GBF6" s="426"/>
      <c r="GBG6" s="426"/>
      <c r="GBH6" s="426"/>
      <c r="GBI6" s="426"/>
      <c r="GBJ6" s="426"/>
      <c r="GBK6" s="426"/>
      <c r="GBL6" s="426"/>
      <c r="GBM6" s="426"/>
      <c r="GBN6" s="426"/>
      <c r="GBO6" s="426"/>
      <c r="GBP6" s="426"/>
      <c r="GBQ6" s="426"/>
      <c r="GBR6" s="426"/>
      <c r="GBS6" s="426"/>
      <c r="GBT6" s="426"/>
      <c r="GBU6" s="426"/>
      <c r="GBV6" s="426"/>
      <c r="GBW6" s="426"/>
      <c r="GBX6" s="426"/>
      <c r="GBY6" s="426"/>
      <c r="GBZ6" s="426"/>
      <c r="GCA6" s="426"/>
      <c r="GCB6" s="426"/>
      <c r="GCC6" s="426"/>
      <c r="GCD6" s="426"/>
      <c r="GCE6" s="426"/>
      <c r="GCF6" s="426"/>
      <c r="GCG6" s="426"/>
      <c r="GCH6" s="426"/>
      <c r="GCI6" s="426"/>
      <c r="GCJ6" s="426"/>
      <c r="GCK6" s="426"/>
      <c r="GCL6" s="426"/>
      <c r="GCM6" s="426"/>
      <c r="GCN6" s="426"/>
      <c r="GCO6" s="426"/>
      <c r="GCP6" s="426"/>
      <c r="GCQ6" s="426"/>
      <c r="GCR6" s="426"/>
      <c r="GCS6" s="426"/>
      <c r="GCT6" s="426"/>
      <c r="GCU6" s="426"/>
      <c r="GCV6" s="426"/>
      <c r="GCW6" s="426"/>
      <c r="GCX6" s="426"/>
      <c r="GCY6" s="426"/>
      <c r="GCZ6" s="426"/>
      <c r="GDA6" s="426"/>
      <c r="GDB6" s="426"/>
      <c r="GDC6" s="426"/>
      <c r="GDD6" s="426"/>
      <c r="GDE6" s="426"/>
      <c r="GDF6" s="426"/>
      <c r="GDG6" s="426"/>
      <c r="GDH6" s="426"/>
      <c r="GDI6" s="426"/>
      <c r="GDJ6" s="426"/>
      <c r="GDK6" s="426"/>
      <c r="GDL6" s="426"/>
      <c r="GDM6" s="426"/>
      <c r="GDN6" s="426"/>
      <c r="GDO6" s="426"/>
      <c r="GDP6" s="426"/>
      <c r="GDQ6" s="426"/>
      <c r="GDR6" s="426"/>
      <c r="GDS6" s="426"/>
      <c r="GDT6" s="426"/>
      <c r="GDU6" s="426"/>
      <c r="GDV6" s="426"/>
      <c r="GDW6" s="426"/>
      <c r="GDX6" s="426"/>
      <c r="GDY6" s="426"/>
      <c r="GDZ6" s="426"/>
      <c r="GEA6" s="426"/>
      <c r="GEB6" s="426"/>
      <c r="GEC6" s="426"/>
      <c r="GED6" s="426"/>
      <c r="GEE6" s="426"/>
      <c r="GEF6" s="426"/>
      <c r="GEG6" s="426"/>
      <c r="GEH6" s="426"/>
      <c r="GEI6" s="426"/>
      <c r="GEJ6" s="426"/>
      <c r="GEK6" s="426"/>
      <c r="GEL6" s="426"/>
      <c r="GEM6" s="426"/>
      <c r="GEN6" s="426"/>
      <c r="GEO6" s="426"/>
      <c r="GEP6" s="426"/>
      <c r="GEQ6" s="426"/>
      <c r="GER6" s="426"/>
      <c r="GES6" s="426"/>
      <c r="GET6" s="426"/>
      <c r="GEU6" s="426"/>
      <c r="GEV6" s="426"/>
      <c r="GEW6" s="426"/>
      <c r="GEX6" s="426"/>
      <c r="GEY6" s="426"/>
      <c r="GEZ6" s="426"/>
      <c r="GFA6" s="426"/>
      <c r="GFB6" s="426"/>
      <c r="GFC6" s="426"/>
      <c r="GFD6" s="426"/>
      <c r="GFE6" s="426"/>
      <c r="GFF6" s="426"/>
      <c r="GFG6" s="426"/>
      <c r="GFH6" s="426"/>
      <c r="GFI6" s="426"/>
      <c r="GFJ6" s="426"/>
      <c r="GFK6" s="426"/>
      <c r="GFL6" s="426"/>
      <c r="GFM6" s="426"/>
      <c r="GFN6" s="426"/>
      <c r="GFO6" s="426"/>
      <c r="GFP6" s="426"/>
      <c r="GFQ6" s="426"/>
      <c r="GFR6" s="426"/>
      <c r="GFS6" s="426"/>
      <c r="GFT6" s="426"/>
      <c r="GFU6" s="426"/>
      <c r="GFV6" s="426"/>
      <c r="GFW6" s="426"/>
      <c r="GFX6" s="426"/>
      <c r="GFY6" s="426"/>
      <c r="GFZ6" s="426"/>
      <c r="GGA6" s="426"/>
      <c r="GGB6" s="426"/>
      <c r="GGC6" s="426"/>
      <c r="GGD6" s="426"/>
      <c r="GGE6" s="426"/>
      <c r="GGF6" s="426"/>
      <c r="GGG6" s="426"/>
      <c r="GGH6" s="426"/>
      <c r="GGI6" s="426"/>
      <c r="GGJ6" s="426"/>
      <c r="GGK6" s="426"/>
      <c r="GGL6" s="426"/>
      <c r="GGM6" s="426"/>
      <c r="GGN6" s="426"/>
      <c r="GGO6" s="426"/>
      <c r="GGP6" s="426"/>
      <c r="GGQ6" s="426"/>
      <c r="GGR6" s="426"/>
      <c r="GGS6" s="426"/>
      <c r="GGT6" s="426"/>
      <c r="GGU6" s="426"/>
      <c r="GGV6" s="426"/>
      <c r="GGW6" s="426"/>
      <c r="GGX6" s="426"/>
      <c r="GGY6" s="426"/>
      <c r="GGZ6" s="426"/>
      <c r="GHA6" s="426"/>
      <c r="GHB6" s="426"/>
      <c r="GHC6" s="426"/>
      <c r="GHD6" s="426"/>
      <c r="GHE6" s="426"/>
      <c r="GHF6" s="426"/>
      <c r="GHG6" s="426"/>
      <c r="GHH6" s="426"/>
      <c r="GHI6" s="426"/>
      <c r="GHJ6" s="426"/>
      <c r="GHK6" s="426"/>
      <c r="GHL6" s="426"/>
      <c r="GHM6" s="426"/>
      <c r="GHN6" s="426"/>
      <c r="GHO6" s="426"/>
      <c r="GHP6" s="426"/>
      <c r="GHQ6" s="426"/>
      <c r="GHR6" s="426"/>
      <c r="GHS6" s="426"/>
      <c r="GHT6" s="426"/>
      <c r="GHU6" s="426"/>
      <c r="GHV6" s="426"/>
      <c r="GHW6" s="426"/>
      <c r="GHX6" s="426"/>
      <c r="GHY6" s="426"/>
      <c r="GHZ6" s="426"/>
      <c r="GIA6" s="426"/>
      <c r="GIB6" s="426"/>
      <c r="GIC6" s="426"/>
      <c r="GID6" s="426"/>
      <c r="GIE6" s="426"/>
      <c r="GIF6" s="426"/>
      <c r="GIG6" s="426"/>
      <c r="GIH6" s="426"/>
      <c r="GII6" s="426"/>
      <c r="GIJ6" s="426"/>
      <c r="GIK6" s="426"/>
      <c r="GIL6" s="426"/>
      <c r="GIM6" s="426"/>
      <c r="GIN6" s="426"/>
      <c r="GIO6" s="426"/>
      <c r="GIP6" s="426"/>
      <c r="GIQ6" s="426"/>
      <c r="GIR6" s="426"/>
      <c r="GIS6" s="426"/>
      <c r="GIT6" s="426"/>
      <c r="GIU6" s="426"/>
      <c r="GIV6" s="426"/>
      <c r="GIW6" s="426"/>
      <c r="GIX6" s="426"/>
      <c r="GIY6" s="426"/>
      <c r="GIZ6" s="426"/>
      <c r="GJA6" s="426"/>
      <c r="GJB6" s="426"/>
      <c r="GJC6" s="426"/>
      <c r="GJD6" s="426"/>
      <c r="GJE6" s="426"/>
      <c r="GJF6" s="426"/>
      <c r="GJG6" s="426"/>
      <c r="GJH6" s="426"/>
      <c r="GJI6" s="426"/>
      <c r="GJJ6" s="426"/>
      <c r="GJK6" s="426"/>
      <c r="GJL6" s="426"/>
      <c r="GJM6" s="426"/>
      <c r="GJN6" s="426"/>
      <c r="GJO6" s="426"/>
      <c r="GJP6" s="426"/>
      <c r="GJQ6" s="426"/>
      <c r="GJR6" s="426"/>
      <c r="GJS6" s="426"/>
      <c r="GJT6" s="426"/>
      <c r="GJU6" s="426"/>
      <c r="GJV6" s="426"/>
      <c r="GJW6" s="426"/>
      <c r="GJX6" s="426"/>
      <c r="GJY6" s="426"/>
      <c r="GJZ6" s="426"/>
      <c r="GKA6" s="426"/>
      <c r="GKB6" s="426"/>
      <c r="GKC6" s="426"/>
      <c r="GKD6" s="426"/>
      <c r="GKE6" s="426"/>
      <c r="GKF6" s="426"/>
      <c r="GKG6" s="426"/>
      <c r="GKH6" s="426"/>
      <c r="GKI6" s="426"/>
      <c r="GKJ6" s="426"/>
      <c r="GKK6" s="426"/>
      <c r="GKL6" s="426"/>
      <c r="GKM6" s="426"/>
      <c r="GKN6" s="426"/>
      <c r="GKO6" s="426"/>
      <c r="GKP6" s="426"/>
      <c r="GKQ6" s="426"/>
      <c r="GKR6" s="426"/>
      <c r="GKS6" s="426"/>
      <c r="GKT6" s="426"/>
      <c r="GKU6" s="426"/>
      <c r="GKV6" s="426"/>
      <c r="GKW6" s="426"/>
      <c r="GKX6" s="426"/>
      <c r="GKY6" s="426"/>
      <c r="GKZ6" s="426"/>
      <c r="GLA6" s="426"/>
      <c r="GLB6" s="426"/>
      <c r="GLC6" s="426"/>
      <c r="GLD6" s="426"/>
      <c r="GLE6" s="426"/>
      <c r="GLF6" s="426"/>
      <c r="GLG6" s="426"/>
      <c r="GLH6" s="426"/>
      <c r="GLI6" s="426"/>
      <c r="GLJ6" s="426"/>
      <c r="GLK6" s="426"/>
      <c r="GLL6" s="426"/>
      <c r="GLM6" s="426"/>
      <c r="GLN6" s="426"/>
      <c r="GLO6" s="426"/>
      <c r="GLP6" s="426"/>
      <c r="GLQ6" s="426"/>
      <c r="GLR6" s="426"/>
      <c r="GLS6" s="426"/>
      <c r="GLT6" s="426"/>
      <c r="GLU6" s="426"/>
      <c r="GLV6" s="426"/>
      <c r="GLW6" s="426"/>
      <c r="GLX6" s="426"/>
      <c r="GLY6" s="426"/>
      <c r="GLZ6" s="426"/>
      <c r="GMA6" s="426"/>
      <c r="GMB6" s="426"/>
      <c r="GMC6" s="426"/>
      <c r="GMD6" s="426"/>
      <c r="GME6" s="426"/>
      <c r="GMF6" s="426"/>
      <c r="GMG6" s="426"/>
      <c r="GMH6" s="426"/>
      <c r="GMI6" s="426"/>
      <c r="GMJ6" s="426"/>
      <c r="GMK6" s="426"/>
      <c r="GML6" s="426"/>
      <c r="GMM6" s="426"/>
      <c r="GMN6" s="426"/>
      <c r="GMO6" s="426"/>
      <c r="GMP6" s="426"/>
      <c r="GMQ6" s="426"/>
      <c r="GMR6" s="426"/>
      <c r="GMS6" s="426"/>
      <c r="GMT6" s="426"/>
      <c r="GMU6" s="426"/>
      <c r="GMV6" s="426"/>
      <c r="GMW6" s="426"/>
      <c r="GMX6" s="426"/>
      <c r="GMY6" s="426"/>
      <c r="GMZ6" s="426"/>
      <c r="GNA6" s="426"/>
      <c r="GNB6" s="426"/>
      <c r="GNC6" s="426"/>
      <c r="GND6" s="426"/>
      <c r="GNE6" s="426"/>
      <c r="GNF6" s="426"/>
      <c r="GNG6" s="426"/>
      <c r="GNH6" s="426"/>
      <c r="GNI6" s="426"/>
      <c r="GNJ6" s="426"/>
      <c r="GNK6" s="426"/>
      <c r="GNL6" s="426"/>
      <c r="GNM6" s="426"/>
      <c r="GNN6" s="426"/>
      <c r="GNO6" s="426"/>
      <c r="GNP6" s="426"/>
      <c r="GNQ6" s="426"/>
      <c r="GNR6" s="426"/>
      <c r="GNS6" s="426"/>
      <c r="GNT6" s="426"/>
      <c r="GNU6" s="426"/>
      <c r="GNV6" s="426"/>
      <c r="GNW6" s="426"/>
      <c r="GNX6" s="426"/>
      <c r="GNY6" s="426"/>
      <c r="GNZ6" s="426"/>
      <c r="GOA6" s="426"/>
      <c r="GOB6" s="426"/>
      <c r="GOC6" s="426"/>
      <c r="GOD6" s="426"/>
      <c r="GOE6" s="426"/>
      <c r="GOF6" s="426"/>
      <c r="GOG6" s="426"/>
      <c r="GOH6" s="426"/>
      <c r="GOI6" s="426"/>
      <c r="GOJ6" s="426"/>
      <c r="GOK6" s="426"/>
      <c r="GOL6" s="426"/>
      <c r="GOM6" s="426"/>
      <c r="GON6" s="426"/>
      <c r="GOO6" s="426"/>
      <c r="GOP6" s="426"/>
      <c r="GOQ6" s="426"/>
      <c r="GOR6" s="426"/>
      <c r="GOS6" s="426"/>
      <c r="GOT6" s="426"/>
      <c r="GOU6" s="426"/>
      <c r="GOV6" s="426"/>
      <c r="GOW6" s="426"/>
      <c r="GOX6" s="426"/>
      <c r="GOY6" s="426"/>
      <c r="GOZ6" s="426"/>
      <c r="GPA6" s="426"/>
      <c r="GPB6" s="426"/>
      <c r="GPC6" s="426"/>
      <c r="GPD6" s="426"/>
      <c r="GPE6" s="426"/>
      <c r="GPF6" s="426"/>
      <c r="GPG6" s="426"/>
      <c r="GPH6" s="426"/>
      <c r="GPI6" s="426"/>
      <c r="GPJ6" s="426"/>
      <c r="GPK6" s="426"/>
      <c r="GPL6" s="426"/>
      <c r="GPM6" s="426"/>
      <c r="GPN6" s="426"/>
      <c r="GPO6" s="426"/>
      <c r="GPP6" s="426"/>
      <c r="GPQ6" s="426"/>
      <c r="GPR6" s="426"/>
      <c r="GPS6" s="426"/>
      <c r="GPT6" s="426"/>
      <c r="GPU6" s="426"/>
      <c r="GPV6" s="426"/>
      <c r="GPW6" s="426"/>
      <c r="GPX6" s="426"/>
      <c r="GPY6" s="426"/>
      <c r="GPZ6" s="426"/>
      <c r="GQA6" s="426"/>
      <c r="GQB6" s="426"/>
      <c r="GQC6" s="426"/>
      <c r="GQD6" s="426"/>
      <c r="GQE6" s="426"/>
      <c r="GQF6" s="426"/>
      <c r="GQG6" s="426"/>
      <c r="GQH6" s="426"/>
      <c r="GQI6" s="426"/>
      <c r="GQJ6" s="426"/>
      <c r="GQK6" s="426"/>
      <c r="GQL6" s="426"/>
      <c r="GQM6" s="426"/>
      <c r="GQN6" s="426"/>
      <c r="GQO6" s="426"/>
      <c r="GQP6" s="426"/>
      <c r="GQQ6" s="426"/>
      <c r="GQR6" s="426"/>
      <c r="GQS6" s="426"/>
      <c r="GQT6" s="426"/>
      <c r="GQU6" s="426"/>
      <c r="GQV6" s="426"/>
      <c r="GQW6" s="426"/>
      <c r="GQX6" s="426"/>
      <c r="GQY6" s="426"/>
      <c r="GQZ6" s="426"/>
      <c r="GRA6" s="426"/>
      <c r="GRB6" s="426"/>
      <c r="GRC6" s="426"/>
      <c r="GRD6" s="426"/>
      <c r="GRE6" s="426"/>
      <c r="GRF6" s="426"/>
      <c r="GRG6" s="426"/>
      <c r="GRH6" s="426"/>
      <c r="GRI6" s="426"/>
      <c r="GRJ6" s="426"/>
      <c r="GRK6" s="426"/>
      <c r="GRL6" s="426"/>
      <c r="GRM6" s="426"/>
      <c r="GRN6" s="426"/>
      <c r="GRO6" s="426"/>
      <c r="GRP6" s="426"/>
      <c r="GRQ6" s="426"/>
      <c r="GRR6" s="426"/>
      <c r="GRS6" s="426"/>
      <c r="GRT6" s="426"/>
      <c r="GRU6" s="426"/>
      <c r="GRV6" s="426"/>
      <c r="GRW6" s="426"/>
      <c r="GRX6" s="426"/>
      <c r="GRY6" s="426"/>
      <c r="GRZ6" s="426"/>
      <c r="GSA6" s="426"/>
      <c r="GSB6" s="426"/>
      <c r="GSC6" s="426"/>
      <c r="GSD6" s="426"/>
      <c r="GSE6" s="426"/>
      <c r="GSF6" s="426"/>
      <c r="GSG6" s="426"/>
      <c r="GSH6" s="426"/>
      <c r="GSI6" s="426"/>
      <c r="GSJ6" s="426"/>
      <c r="GSK6" s="426"/>
      <c r="GSL6" s="426"/>
      <c r="GSM6" s="426"/>
      <c r="GSN6" s="426"/>
      <c r="GSO6" s="426"/>
      <c r="GSP6" s="426"/>
      <c r="GSQ6" s="426"/>
      <c r="GSR6" s="426"/>
      <c r="GSS6" s="426"/>
      <c r="GST6" s="426"/>
      <c r="GSU6" s="426"/>
      <c r="GSV6" s="426"/>
      <c r="GSW6" s="426"/>
      <c r="GSX6" s="426"/>
      <c r="GSY6" s="426"/>
      <c r="GSZ6" s="426"/>
      <c r="GTA6" s="426"/>
      <c r="GTB6" s="426"/>
      <c r="GTC6" s="426"/>
      <c r="GTD6" s="426"/>
      <c r="GTE6" s="426"/>
      <c r="GTF6" s="426"/>
      <c r="GTG6" s="426"/>
      <c r="GTH6" s="426"/>
      <c r="GTI6" s="426"/>
      <c r="GTJ6" s="426"/>
      <c r="GTK6" s="426"/>
      <c r="GTL6" s="426"/>
      <c r="GTM6" s="426"/>
      <c r="GTN6" s="426"/>
      <c r="GTO6" s="426"/>
      <c r="GTP6" s="426"/>
      <c r="GTQ6" s="426"/>
      <c r="GTR6" s="426"/>
      <c r="GTS6" s="426"/>
      <c r="GTT6" s="426"/>
      <c r="GTU6" s="426"/>
      <c r="GTV6" s="426"/>
      <c r="GTW6" s="426"/>
      <c r="GTX6" s="426"/>
      <c r="GTY6" s="426"/>
      <c r="GTZ6" s="426"/>
      <c r="GUA6" s="426"/>
      <c r="GUB6" s="426"/>
      <c r="GUC6" s="426"/>
      <c r="GUD6" s="426"/>
      <c r="GUE6" s="426"/>
      <c r="GUF6" s="426"/>
      <c r="GUG6" s="426"/>
      <c r="GUH6" s="426"/>
      <c r="GUI6" s="426"/>
      <c r="GUJ6" s="426"/>
      <c r="GUK6" s="426"/>
      <c r="GUL6" s="426"/>
      <c r="GUM6" s="426"/>
      <c r="GUN6" s="426"/>
      <c r="GUO6" s="426"/>
      <c r="GUP6" s="426"/>
      <c r="GUQ6" s="426"/>
      <c r="GUR6" s="426"/>
      <c r="GUS6" s="426"/>
      <c r="GUT6" s="426"/>
      <c r="GUU6" s="426"/>
      <c r="GUV6" s="426"/>
      <c r="GUW6" s="426"/>
      <c r="GUX6" s="426"/>
      <c r="GUY6" s="426"/>
      <c r="GUZ6" s="426"/>
      <c r="GVA6" s="426"/>
      <c r="GVB6" s="426"/>
      <c r="GVC6" s="426"/>
      <c r="GVD6" s="426"/>
      <c r="GVE6" s="426"/>
      <c r="GVF6" s="426"/>
      <c r="GVG6" s="426"/>
      <c r="GVH6" s="426"/>
      <c r="GVI6" s="426"/>
      <c r="GVJ6" s="426"/>
      <c r="GVK6" s="426"/>
      <c r="GVL6" s="426"/>
      <c r="GVM6" s="426"/>
      <c r="GVN6" s="426"/>
      <c r="GVO6" s="426"/>
      <c r="GVP6" s="426"/>
      <c r="GVQ6" s="426"/>
      <c r="GVR6" s="426"/>
      <c r="GVS6" s="426"/>
      <c r="GVT6" s="426"/>
      <c r="GVU6" s="426"/>
      <c r="GVV6" s="426"/>
      <c r="GVW6" s="426"/>
      <c r="GVX6" s="426"/>
      <c r="GVY6" s="426"/>
      <c r="GVZ6" s="426"/>
      <c r="GWA6" s="426"/>
      <c r="GWB6" s="426"/>
      <c r="GWC6" s="426"/>
      <c r="GWD6" s="426"/>
      <c r="GWE6" s="426"/>
      <c r="GWF6" s="426"/>
      <c r="GWG6" s="426"/>
      <c r="GWH6" s="426"/>
      <c r="GWI6" s="426"/>
      <c r="GWJ6" s="426"/>
      <c r="GWK6" s="426"/>
      <c r="GWL6" s="426"/>
      <c r="GWM6" s="426"/>
      <c r="GWN6" s="426"/>
      <c r="GWO6" s="426"/>
      <c r="GWP6" s="426"/>
      <c r="GWQ6" s="426"/>
      <c r="GWR6" s="426"/>
      <c r="GWS6" s="426"/>
      <c r="GWT6" s="426"/>
      <c r="GWU6" s="426"/>
      <c r="GWV6" s="426"/>
      <c r="GWW6" s="426"/>
      <c r="GWX6" s="426"/>
      <c r="GWY6" s="426"/>
      <c r="GWZ6" s="426"/>
      <c r="GXA6" s="426"/>
      <c r="GXB6" s="426"/>
      <c r="GXC6" s="426"/>
      <c r="GXD6" s="426"/>
      <c r="GXE6" s="426"/>
      <c r="GXF6" s="426"/>
      <c r="GXG6" s="426"/>
      <c r="GXH6" s="426"/>
      <c r="GXI6" s="426"/>
      <c r="GXJ6" s="426"/>
      <c r="GXK6" s="426"/>
      <c r="GXL6" s="426"/>
      <c r="GXM6" s="426"/>
      <c r="GXN6" s="426"/>
      <c r="GXO6" s="426"/>
      <c r="GXP6" s="426"/>
      <c r="GXQ6" s="426"/>
      <c r="GXR6" s="426"/>
      <c r="GXS6" s="426"/>
      <c r="GXT6" s="426"/>
      <c r="GXU6" s="426"/>
      <c r="GXV6" s="426"/>
      <c r="GXW6" s="426"/>
      <c r="GXX6" s="426"/>
      <c r="GXY6" s="426"/>
      <c r="GXZ6" s="426"/>
      <c r="GYA6" s="426"/>
      <c r="GYB6" s="426"/>
      <c r="GYC6" s="426"/>
      <c r="GYD6" s="426"/>
      <c r="GYE6" s="426"/>
      <c r="GYF6" s="426"/>
      <c r="GYG6" s="426"/>
      <c r="GYH6" s="426"/>
      <c r="GYI6" s="426"/>
      <c r="GYJ6" s="426"/>
      <c r="GYK6" s="426"/>
      <c r="GYL6" s="426"/>
      <c r="GYM6" s="426"/>
      <c r="GYN6" s="426"/>
      <c r="GYO6" s="426"/>
      <c r="GYP6" s="426"/>
      <c r="GYQ6" s="426"/>
      <c r="GYR6" s="426"/>
      <c r="GYS6" s="426"/>
      <c r="GYT6" s="426"/>
      <c r="GYU6" s="426"/>
      <c r="GYV6" s="426"/>
      <c r="GYW6" s="426"/>
      <c r="GYX6" s="426"/>
      <c r="GYY6" s="426"/>
      <c r="GYZ6" s="426"/>
      <c r="GZA6" s="426"/>
      <c r="GZB6" s="426"/>
      <c r="GZC6" s="426"/>
      <c r="GZD6" s="426"/>
      <c r="GZE6" s="426"/>
      <c r="GZF6" s="426"/>
      <c r="GZG6" s="426"/>
      <c r="GZH6" s="426"/>
      <c r="GZI6" s="426"/>
      <c r="GZJ6" s="426"/>
      <c r="GZK6" s="426"/>
      <c r="GZL6" s="426"/>
      <c r="GZM6" s="426"/>
      <c r="GZN6" s="426"/>
      <c r="GZO6" s="426"/>
      <c r="GZP6" s="426"/>
      <c r="GZQ6" s="426"/>
      <c r="GZR6" s="426"/>
      <c r="GZS6" s="426"/>
      <c r="GZT6" s="426"/>
      <c r="GZU6" s="426"/>
      <c r="GZV6" s="426"/>
      <c r="GZW6" s="426"/>
      <c r="GZX6" s="426"/>
      <c r="GZY6" s="426"/>
      <c r="GZZ6" s="426"/>
      <c r="HAA6" s="426"/>
      <c r="HAB6" s="426"/>
      <c r="HAC6" s="426"/>
      <c r="HAD6" s="426"/>
      <c r="HAE6" s="426"/>
      <c r="HAF6" s="426"/>
      <c r="HAG6" s="426"/>
      <c r="HAH6" s="426"/>
      <c r="HAI6" s="426"/>
      <c r="HAJ6" s="426"/>
      <c r="HAK6" s="426"/>
      <c r="HAL6" s="426"/>
      <c r="HAM6" s="426"/>
      <c r="HAN6" s="426"/>
      <c r="HAO6" s="426"/>
      <c r="HAP6" s="426"/>
      <c r="HAQ6" s="426"/>
      <c r="HAR6" s="426"/>
      <c r="HAS6" s="426"/>
      <c r="HAT6" s="426"/>
      <c r="HAU6" s="426"/>
      <c r="HAV6" s="426"/>
      <c r="HAW6" s="426"/>
      <c r="HAX6" s="426"/>
      <c r="HAY6" s="426"/>
      <c r="HAZ6" s="426"/>
      <c r="HBA6" s="426"/>
      <c r="HBB6" s="426"/>
      <c r="HBC6" s="426"/>
      <c r="HBD6" s="426"/>
      <c r="HBE6" s="426"/>
      <c r="HBF6" s="426"/>
      <c r="HBG6" s="426"/>
      <c r="HBH6" s="426"/>
      <c r="HBI6" s="426"/>
      <c r="HBJ6" s="426"/>
      <c r="HBK6" s="426"/>
      <c r="HBL6" s="426"/>
      <c r="HBM6" s="426"/>
      <c r="HBN6" s="426"/>
      <c r="HBO6" s="426"/>
      <c r="HBP6" s="426"/>
      <c r="HBQ6" s="426"/>
      <c r="HBR6" s="426"/>
      <c r="HBS6" s="426"/>
      <c r="HBT6" s="426"/>
      <c r="HBU6" s="426"/>
      <c r="HBV6" s="426"/>
      <c r="HBW6" s="426"/>
      <c r="HBX6" s="426"/>
      <c r="HBY6" s="426"/>
      <c r="HBZ6" s="426"/>
      <c r="HCA6" s="426"/>
      <c r="HCB6" s="426"/>
      <c r="HCC6" s="426"/>
      <c r="HCD6" s="426"/>
      <c r="HCE6" s="426"/>
      <c r="HCF6" s="426"/>
      <c r="HCG6" s="426"/>
      <c r="HCH6" s="426"/>
      <c r="HCI6" s="426"/>
      <c r="HCJ6" s="426"/>
      <c r="HCK6" s="426"/>
      <c r="HCL6" s="426"/>
      <c r="HCM6" s="426"/>
      <c r="HCN6" s="426"/>
      <c r="HCO6" s="426"/>
      <c r="HCP6" s="426"/>
      <c r="HCQ6" s="426"/>
      <c r="HCR6" s="426"/>
      <c r="HCS6" s="426"/>
      <c r="HCT6" s="426"/>
      <c r="HCU6" s="426"/>
      <c r="HCV6" s="426"/>
      <c r="HCW6" s="426"/>
      <c r="HCX6" s="426"/>
      <c r="HCY6" s="426"/>
      <c r="HCZ6" s="426"/>
      <c r="HDA6" s="426"/>
      <c r="HDB6" s="426"/>
      <c r="HDC6" s="426"/>
      <c r="HDD6" s="426"/>
      <c r="HDE6" s="426"/>
      <c r="HDF6" s="426"/>
      <c r="HDG6" s="426"/>
      <c r="HDH6" s="426"/>
      <c r="HDI6" s="426"/>
      <c r="HDJ6" s="426"/>
      <c r="HDK6" s="426"/>
      <c r="HDL6" s="426"/>
      <c r="HDM6" s="426"/>
      <c r="HDN6" s="426"/>
      <c r="HDO6" s="426"/>
      <c r="HDP6" s="426"/>
      <c r="HDQ6" s="426"/>
      <c r="HDR6" s="426"/>
      <c r="HDS6" s="426"/>
      <c r="HDT6" s="426"/>
      <c r="HDU6" s="426"/>
      <c r="HDV6" s="426"/>
      <c r="HDW6" s="426"/>
      <c r="HDX6" s="426"/>
      <c r="HDY6" s="426"/>
      <c r="HDZ6" s="426"/>
      <c r="HEA6" s="426"/>
      <c r="HEB6" s="426"/>
      <c r="HEC6" s="426"/>
      <c r="HED6" s="426"/>
      <c r="HEE6" s="426"/>
      <c r="HEF6" s="426"/>
      <c r="HEG6" s="426"/>
      <c r="HEH6" s="426"/>
      <c r="HEI6" s="426"/>
      <c r="HEJ6" s="426"/>
      <c r="HEK6" s="426"/>
      <c r="HEL6" s="426"/>
      <c r="HEM6" s="426"/>
      <c r="HEN6" s="426"/>
      <c r="HEO6" s="426"/>
      <c r="HEP6" s="426"/>
      <c r="HEQ6" s="426"/>
      <c r="HER6" s="426"/>
      <c r="HES6" s="426"/>
      <c r="HET6" s="426"/>
      <c r="HEU6" s="426"/>
      <c r="HEV6" s="426"/>
      <c r="HEW6" s="426"/>
      <c r="HEX6" s="426"/>
      <c r="HEY6" s="426"/>
      <c r="HEZ6" s="426"/>
      <c r="HFA6" s="426"/>
      <c r="HFB6" s="426"/>
      <c r="HFC6" s="426"/>
      <c r="HFD6" s="426"/>
      <c r="HFE6" s="426"/>
      <c r="HFF6" s="426"/>
      <c r="HFG6" s="426"/>
      <c r="HFH6" s="426"/>
      <c r="HFI6" s="426"/>
      <c r="HFJ6" s="426"/>
      <c r="HFK6" s="426"/>
      <c r="HFL6" s="426"/>
      <c r="HFM6" s="426"/>
      <c r="HFN6" s="426"/>
      <c r="HFO6" s="426"/>
      <c r="HFP6" s="426"/>
      <c r="HFQ6" s="426"/>
      <c r="HFR6" s="426"/>
      <c r="HFS6" s="426"/>
      <c r="HFT6" s="426"/>
      <c r="HFU6" s="426"/>
      <c r="HFV6" s="426"/>
      <c r="HFW6" s="426"/>
      <c r="HFX6" s="426"/>
      <c r="HFY6" s="426"/>
      <c r="HFZ6" s="426"/>
      <c r="HGA6" s="426"/>
      <c r="HGB6" s="426"/>
      <c r="HGC6" s="426"/>
      <c r="HGD6" s="426"/>
      <c r="HGE6" s="426"/>
      <c r="HGF6" s="426"/>
      <c r="HGG6" s="426"/>
      <c r="HGH6" s="426"/>
      <c r="HGI6" s="426"/>
      <c r="HGJ6" s="426"/>
      <c r="HGK6" s="426"/>
      <c r="HGL6" s="426"/>
      <c r="HGM6" s="426"/>
      <c r="HGN6" s="426"/>
      <c r="HGO6" s="426"/>
      <c r="HGP6" s="426"/>
      <c r="HGQ6" s="426"/>
      <c r="HGR6" s="426"/>
      <c r="HGS6" s="426"/>
      <c r="HGT6" s="426"/>
      <c r="HGU6" s="426"/>
      <c r="HGV6" s="426"/>
      <c r="HGW6" s="426"/>
      <c r="HGX6" s="426"/>
      <c r="HGY6" s="426"/>
      <c r="HGZ6" s="426"/>
      <c r="HHA6" s="426"/>
      <c r="HHB6" s="426"/>
      <c r="HHC6" s="426"/>
      <c r="HHD6" s="426"/>
      <c r="HHE6" s="426"/>
      <c r="HHF6" s="426"/>
      <c r="HHG6" s="426"/>
      <c r="HHH6" s="426"/>
      <c r="HHI6" s="426"/>
      <c r="HHJ6" s="426"/>
      <c r="HHK6" s="426"/>
      <c r="HHL6" s="426"/>
      <c r="HHM6" s="426"/>
      <c r="HHN6" s="426"/>
      <c r="HHO6" s="426"/>
      <c r="HHP6" s="426"/>
      <c r="HHQ6" s="426"/>
      <c r="HHR6" s="426"/>
      <c r="HHS6" s="426"/>
      <c r="HHT6" s="426"/>
      <c r="HHU6" s="426"/>
      <c r="HHV6" s="426"/>
      <c r="HHW6" s="426"/>
      <c r="HHX6" s="426"/>
      <c r="HHY6" s="426"/>
      <c r="HHZ6" s="426"/>
      <c r="HIA6" s="426"/>
      <c r="HIB6" s="426"/>
      <c r="HIC6" s="426"/>
      <c r="HID6" s="426"/>
      <c r="HIE6" s="426"/>
      <c r="HIF6" s="426"/>
      <c r="HIG6" s="426"/>
      <c r="HIH6" s="426"/>
      <c r="HII6" s="426"/>
      <c r="HIJ6" s="426"/>
      <c r="HIK6" s="426"/>
      <c r="HIL6" s="426"/>
      <c r="HIM6" s="426"/>
      <c r="HIN6" s="426"/>
      <c r="HIO6" s="426"/>
      <c r="HIP6" s="426"/>
      <c r="HIQ6" s="426"/>
      <c r="HIR6" s="426"/>
      <c r="HIS6" s="426"/>
      <c r="HIT6" s="426"/>
      <c r="HIU6" s="426"/>
      <c r="HIV6" s="426"/>
      <c r="HIW6" s="426"/>
      <c r="HIX6" s="426"/>
      <c r="HIY6" s="426"/>
      <c r="HIZ6" s="426"/>
      <c r="HJA6" s="426"/>
      <c r="HJB6" s="426"/>
      <c r="HJC6" s="426"/>
      <c r="HJD6" s="426"/>
      <c r="HJE6" s="426"/>
      <c r="HJF6" s="426"/>
      <c r="HJG6" s="426"/>
      <c r="HJH6" s="426"/>
      <c r="HJI6" s="426"/>
      <c r="HJJ6" s="426"/>
      <c r="HJK6" s="426"/>
      <c r="HJL6" s="426"/>
      <c r="HJM6" s="426"/>
      <c r="HJN6" s="426"/>
      <c r="HJO6" s="426"/>
      <c r="HJP6" s="426"/>
      <c r="HJQ6" s="426"/>
      <c r="HJR6" s="426"/>
      <c r="HJS6" s="426"/>
      <c r="HJT6" s="426"/>
      <c r="HJU6" s="426"/>
      <c r="HJV6" s="426"/>
      <c r="HJW6" s="426"/>
      <c r="HJX6" s="426"/>
      <c r="HJY6" s="426"/>
      <c r="HJZ6" s="426"/>
      <c r="HKA6" s="426"/>
      <c r="HKB6" s="426"/>
      <c r="HKC6" s="426"/>
      <c r="HKD6" s="426"/>
      <c r="HKE6" s="426"/>
      <c r="HKF6" s="426"/>
      <c r="HKG6" s="426"/>
      <c r="HKH6" s="426"/>
      <c r="HKI6" s="426"/>
      <c r="HKJ6" s="426"/>
      <c r="HKK6" s="426"/>
      <c r="HKL6" s="426"/>
      <c r="HKM6" s="426"/>
      <c r="HKN6" s="426"/>
      <c r="HKO6" s="426"/>
      <c r="HKP6" s="426"/>
      <c r="HKQ6" s="426"/>
      <c r="HKR6" s="426"/>
      <c r="HKS6" s="426"/>
      <c r="HKT6" s="426"/>
      <c r="HKU6" s="426"/>
      <c r="HKV6" s="426"/>
      <c r="HKW6" s="426"/>
      <c r="HKX6" s="426"/>
      <c r="HKY6" s="426"/>
      <c r="HKZ6" s="426"/>
      <c r="HLA6" s="426"/>
      <c r="HLB6" s="426"/>
      <c r="HLC6" s="426"/>
      <c r="HLD6" s="426"/>
      <c r="HLE6" s="426"/>
      <c r="HLF6" s="426"/>
      <c r="HLG6" s="426"/>
      <c r="HLH6" s="426"/>
      <c r="HLI6" s="426"/>
      <c r="HLJ6" s="426"/>
      <c r="HLK6" s="426"/>
      <c r="HLL6" s="426"/>
      <c r="HLM6" s="426"/>
      <c r="HLN6" s="426"/>
      <c r="HLO6" s="426"/>
      <c r="HLP6" s="426"/>
      <c r="HLQ6" s="426"/>
      <c r="HLR6" s="426"/>
      <c r="HLS6" s="426"/>
      <c r="HLT6" s="426"/>
      <c r="HLU6" s="426"/>
      <c r="HLV6" s="426"/>
      <c r="HLW6" s="426"/>
      <c r="HLX6" s="426"/>
      <c r="HLY6" s="426"/>
      <c r="HLZ6" s="426"/>
      <c r="HMA6" s="426"/>
      <c r="HMB6" s="426"/>
      <c r="HMC6" s="426"/>
      <c r="HMD6" s="426"/>
      <c r="HME6" s="426"/>
      <c r="HMF6" s="426"/>
      <c r="HMG6" s="426"/>
      <c r="HMH6" s="426"/>
      <c r="HMI6" s="426"/>
      <c r="HMJ6" s="426"/>
      <c r="HMK6" s="426"/>
      <c r="HML6" s="426"/>
      <c r="HMM6" s="426"/>
      <c r="HMN6" s="426"/>
      <c r="HMO6" s="426"/>
      <c r="HMP6" s="426"/>
      <c r="HMQ6" s="426"/>
      <c r="HMR6" s="426"/>
      <c r="HMS6" s="426"/>
      <c r="HMT6" s="426"/>
      <c r="HMU6" s="426"/>
      <c r="HMV6" s="426"/>
      <c r="HMW6" s="426"/>
      <c r="HMX6" s="426"/>
      <c r="HMY6" s="426"/>
      <c r="HMZ6" s="426"/>
      <c r="HNA6" s="426"/>
      <c r="HNB6" s="426"/>
      <c r="HNC6" s="426"/>
      <c r="HND6" s="426"/>
      <c r="HNE6" s="426"/>
      <c r="HNF6" s="426"/>
      <c r="HNG6" s="426"/>
      <c r="HNH6" s="426"/>
      <c r="HNI6" s="426"/>
      <c r="HNJ6" s="426"/>
      <c r="HNK6" s="426"/>
      <c r="HNL6" s="426"/>
      <c r="HNM6" s="426"/>
      <c r="HNN6" s="426"/>
      <c r="HNO6" s="426"/>
      <c r="HNP6" s="426"/>
      <c r="HNQ6" s="426"/>
      <c r="HNR6" s="426"/>
      <c r="HNS6" s="426"/>
      <c r="HNT6" s="426"/>
      <c r="HNU6" s="426"/>
      <c r="HNV6" s="426"/>
      <c r="HNW6" s="426"/>
      <c r="HNX6" s="426"/>
      <c r="HNY6" s="426"/>
      <c r="HNZ6" s="426"/>
      <c r="HOA6" s="426"/>
      <c r="HOB6" s="426"/>
      <c r="HOC6" s="426"/>
      <c r="HOD6" s="426"/>
      <c r="HOE6" s="426"/>
      <c r="HOF6" s="426"/>
      <c r="HOG6" s="426"/>
      <c r="HOH6" s="426"/>
      <c r="HOI6" s="426"/>
      <c r="HOJ6" s="426"/>
      <c r="HOK6" s="426"/>
      <c r="HOL6" s="426"/>
      <c r="HOM6" s="426"/>
      <c r="HON6" s="426"/>
      <c r="HOO6" s="426"/>
      <c r="HOP6" s="426"/>
      <c r="HOQ6" s="426"/>
      <c r="HOR6" s="426"/>
      <c r="HOS6" s="426"/>
      <c r="HOT6" s="426"/>
      <c r="HOU6" s="426"/>
      <c r="HOV6" s="426"/>
      <c r="HOW6" s="426"/>
      <c r="HOX6" s="426"/>
      <c r="HOY6" s="426"/>
      <c r="HOZ6" s="426"/>
      <c r="HPA6" s="426"/>
      <c r="HPB6" s="426"/>
      <c r="HPC6" s="426"/>
      <c r="HPD6" s="426"/>
      <c r="HPE6" s="426"/>
      <c r="HPF6" s="426"/>
      <c r="HPG6" s="426"/>
      <c r="HPH6" s="426"/>
      <c r="HPI6" s="426"/>
      <c r="HPJ6" s="426"/>
      <c r="HPK6" s="426"/>
      <c r="HPL6" s="426"/>
      <c r="HPM6" s="426"/>
      <c r="HPN6" s="426"/>
      <c r="HPO6" s="426"/>
      <c r="HPP6" s="426"/>
      <c r="HPQ6" s="426"/>
      <c r="HPR6" s="426"/>
      <c r="HPS6" s="426"/>
      <c r="HPT6" s="426"/>
      <c r="HPU6" s="426"/>
      <c r="HPV6" s="426"/>
      <c r="HPW6" s="426"/>
      <c r="HPX6" s="426"/>
      <c r="HPY6" s="426"/>
      <c r="HPZ6" s="426"/>
      <c r="HQA6" s="426"/>
      <c r="HQB6" s="426"/>
      <c r="HQC6" s="426"/>
      <c r="HQD6" s="426"/>
      <c r="HQE6" s="426"/>
      <c r="HQF6" s="426"/>
      <c r="HQG6" s="426"/>
      <c r="HQH6" s="426"/>
      <c r="HQI6" s="426"/>
      <c r="HQJ6" s="426"/>
      <c r="HQK6" s="426"/>
      <c r="HQL6" s="426"/>
      <c r="HQM6" s="426"/>
      <c r="HQN6" s="426"/>
      <c r="HQO6" s="426"/>
      <c r="HQP6" s="426"/>
      <c r="HQQ6" s="426"/>
      <c r="HQR6" s="426"/>
      <c r="HQS6" s="426"/>
      <c r="HQT6" s="426"/>
      <c r="HQU6" s="426"/>
      <c r="HQV6" s="426"/>
      <c r="HQW6" s="426"/>
      <c r="HQX6" s="426"/>
      <c r="HQY6" s="426"/>
      <c r="HQZ6" s="426"/>
      <c r="HRA6" s="426"/>
      <c r="HRB6" s="426"/>
      <c r="HRC6" s="426"/>
      <c r="HRD6" s="426"/>
      <c r="HRE6" s="426"/>
      <c r="HRF6" s="426"/>
      <c r="HRG6" s="426"/>
      <c r="HRH6" s="426"/>
      <c r="HRI6" s="426"/>
      <c r="HRJ6" s="426"/>
      <c r="HRK6" s="426"/>
      <c r="HRL6" s="426"/>
      <c r="HRM6" s="426"/>
      <c r="HRN6" s="426"/>
      <c r="HRO6" s="426"/>
      <c r="HRP6" s="426"/>
      <c r="HRQ6" s="426"/>
      <c r="HRR6" s="426"/>
      <c r="HRS6" s="426"/>
      <c r="HRT6" s="426"/>
      <c r="HRU6" s="426"/>
      <c r="HRV6" s="426"/>
      <c r="HRW6" s="426"/>
      <c r="HRX6" s="426"/>
      <c r="HRY6" s="426"/>
      <c r="HRZ6" s="426"/>
      <c r="HSA6" s="426"/>
      <c r="HSB6" s="426"/>
      <c r="HSC6" s="426"/>
      <c r="HSD6" s="426"/>
      <c r="HSE6" s="426"/>
      <c r="HSF6" s="426"/>
      <c r="HSG6" s="426"/>
      <c r="HSH6" s="426"/>
      <c r="HSI6" s="426"/>
      <c r="HSJ6" s="426"/>
      <c r="HSK6" s="426"/>
      <c r="HSL6" s="426"/>
      <c r="HSM6" s="426"/>
      <c r="HSN6" s="426"/>
      <c r="HSO6" s="426"/>
      <c r="HSP6" s="426"/>
      <c r="HSQ6" s="426"/>
      <c r="HSR6" s="426"/>
      <c r="HSS6" s="426"/>
      <c r="HST6" s="426"/>
      <c r="HSU6" s="426"/>
      <c r="HSV6" s="426"/>
      <c r="HSW6" s="426"/>
      <c r="HSX6" s="426"/>
      <c r="HSY6" s="426"/>
      <c r="HSZ6" s="426"/>
      <c r="HTA6" s="426"/>
      <c r="HTB6" s="426"/>
      <c r="HTC6" s="426"/>
      <c r="HTD6" s="426"/>
      <c r="HTE6" s="426"/>
      <c r="HTF6" s="426"/>
      <c r="HTG6" s="426"/>
      <c r="HTH6" s="426"/>
      <c r="HTI6" s="426"/>
      <c r="HTJ6" s="426"/>
      <c r="HTK6" s="426"/>
      <c r="HTL6" s="426"/>
      <c r="HTM6" s="426"/>
      <c r="HTN6" s="426"/>
      <c r="HTO6" s="426"/>
      <c r="HTP6" s="426"/>
      <c r="HTQ6" s="426"/>
      <c r="HTR6" s="426"/>
      <c r="HTS6" s="426"/>
      <c r="HTT6" s="426"/>
      <c r="HTU6" s="426"/>
      <c r="HTV6" s="426"/>
      <c r="HTW6" s="426"/>
      <c r="HTX6" s="426"/>
      <c r="HTY6" s="426"/>
      <c r="HTZ6" s="426"/>
      <c r="HUA6" s="426"/>
      <c r="HUB6" s="426"/>
      <c r="HUC6" s="426"/>
      <c r="HUD6" s="426"/>
      <c r="HUE6" s="426"/>
      <c r="HUF6" s="426"/>
      <c r="HUG6" s="426"/>
      <c r="HUH6" s="426"/>
      <c r="HUI6" s="426"/>
      <c r="HUJ6" s="426"/>
      <c r="HUK6" s="426"/>
      <c r="HUL6" s="426"/>
      <c r="HUM6" s="426"/>
      <c r="HUN6" s="426"/>
      <c r="HUO6" s="426"/>
      <c r="HUP6" s="426"/>
      <c r="HUQ6" s="426"/>
      <c r="HUR6" s="426"/>
      <c r="HUS6" s="426"/>
      <c r="HUT6" s="426"/>
      <c r="HUU6" s="426"/>
      <c r="HUV6" s="426"/>
      <c r="HUW6" s="426"/>
      <c r="HUX6" s="426"/>
      <c r="HUY6" s="426"/>
      <c r="HUZ6" s="426"/>
      <c r="HVA6" s="426"/>
      <c r="HVB6" s="426"/>
      <c r="HVC6" s="426"/>
      <c r="HVD6" s="426"/>
      <c r="HVE6" s="426"/>
      <c r="HVF6" s="426"/>
      <c r="HVG6" s="426"/>
      <c r="HVH6" s="426"/>
      <c r="HVI6" s="426"/>
      <c r="HVJ6" s="426"/>
      <c r="HVK6" s="426"/>
      <c r="HVL6" s="426"/>
      <c r="HVM6" s="426"/>
      <c r="HVN6" s="426"/>
      <c r="HVO6" s="426"/>
      <c r="HVP6" s="426"/>
      <c r="HVQ6" s="426"/>
      <c r="HVR6" s="426"/>
      <c r="HVS6" s="426"/>
      <c r="HVT6" s="426"/>
      <c r="HVU6" s="426"/>
      <c r="HVV6" s="426"/>
      <c r="HVW6" s="426"/>
      <c r="HVX6" s="426"/>
      <c r="HVY6" s="426"/>
      <c r="HVZ6" s="426"/>
      <c r="HWA6" s="426"/>
      <c r="HWB6" s="426"/>
      <c r="HWC6" s="426"/>
      <c r="HWD6" s="426"/>
      <c r="HWE6" s="426"/>
      <c r="HWF6" s="426"/>
      <c r="HWG6" s="426"/>
      <c r="HWH6" s="426"/>
      <c r="HWI6" s="426"/>
      <c r="HWJ6" s="426"/>
      <c r="HWK6" s="426"/>
      <c r="HWL6" s="426"/>
      <c r="HWM6" s="426"/>
      <c r="HWN6" s="426"/>
      <c r="HWO6" s="426"/>
      <c r="HWP6" s="426"/>
      <c r="HWQ6" s="426"/>
      <c r="HWR6" s="426"/>
      <c r="HWS6" s="426"/>
      <c r="HWT6" s="426"/>
      <c r="HWU6" s="426"/>
      <c r="HWV6" s="426"/>
      <c r="HWW6" s="426"/>
      <c r="HWX6" s="426"/>
      <c r="HWY6" s="426"/>
      <c r="HWZ6" s="426"/>
      <c r="HXA6" s="426"/>
      <c r="HXB6" s="426"/>
      <c r="HXC6" s="426"/>
      <c r="HXD6" s="426"/>
      <c r="HXE6" s="426"/>
      <c r="HXF6" s="426"/>
      <c r="HXG6" s="426"/>
      <c r="HXH6" s="426"/>
      <c r="HXI6" s="426"/>
      <c r="HXJ6" s="426"/>
      <c r="HXK6" s="426"/>
      <c r="HXL6" s="426"/>
      <c r="HXM6" s="426"/>
      <c r="HXN6" s="426"/>
      <c r="HXO6" s="426"/>
      <c r="HXP6" s="426"/>
      <c r="HXQ6" s="426"/>
      <c r="HXR6" s="426"/>
      <c r="HXS6" s="426"/>
      <c r="HXT6" s="426"/>
      <c r="HXU6" s="426"/>
      <c r="HXV6" s="426"/>
      <c r="HXW6" s="426"/>
      <c r="HXX6" s="426"/>
      <c r="HXY6" s="426"/>
      <c r="HXZ6" s="426"/>
      <c r="HYA6" s="426"/>
      <c r="HYB6" s="426"/>
      <c r="HYC6" s="426"/>
      <c r="HYD6" s="426"/>
      <c r="HYE6" s="426"/>
      <c r="HYF6" s="426"/>
      <c r="HYG6" s="426"/>
      <c r="HYH6" s="426"/>
      <c r="HYI6" s="426"/>
      <c r="HYJ6" s="426"/>
      <c r="HYK6" s="426"/>
      <c r="HYL6" s="426"/>
      <c r="HYM6" s="426"/>
      <c r="HYN6" s="426"/>
      <c r="HYO6" s="426"/>
      <c r="HYP6" s="426"/>
      <c r="HYQ6" s="426"/>
      <c r="HYR6" s="426"/>
      <c r="HYS6" s="426"/>
      <c r="HYT6" s="426"/>
      <c r="HYU6" s="426"/>
      <c r="HYV6" s="426"/>
      <c r="HYW6" s="426"/>
      <c r="HYX6" s="426"/>
      <c r="HYY6" s="426"/>
      <c r="HYZ6" s="426"/>
      <c r="HZA6" s="426"/>
      <c r="HZB6" s="426"/>
      <c r="HZC6" s="426"/>
      <c r="HZD6" s="426"/>
      <c r="HZE6" s="426"/>
      <c r="HZF6" s="426"/>
      <c r="HZG6" s="426"/>
      <c r="HZH6" s="426"/>
      <c r="HZI6" s="426"/>
      <c r="HZJ6" s="426"/>
      <c r="HZK6" s="426"/>
      <c r="HZL6" s="426"/>
      <c r="HZM6" s="426"/>
      <c r="HZN6" s="426"/>
      <c r="HZO6" s="426"/>
      <c r="HZP6" s="426"/>
      <c r="HZQ6" s="426"/>
      <c r="HZR6" s="426"/>
      <c r="HZS6" s="426"/>
      <c r="HZT6" s="426"/>
      <c r="HZU6" s="426"/>
      <c r="HZV6" s="426"/>
      <c r="HZW6" s="426"/>
      <c r="HZX6" s="426"/>
      <c r="HZY6" s="426"/>
      <c r="HZZ6" s="426"/>
      <c r="IAA6" s="426"/>
      <c r="IAB6" s="426"/>
      <c r="IAC6" s="426"/>
      <c r="IAD6" s="426"/>
      <c r="IAE6" s="426"/>
      <c r="IAF6" s="426"/>
      <c r="IAG6" s="426"/>
      <c r="IAH6" s="426"/>
      <c r="IAI6" s="426"/>
      <c r="IAJ6" s="426"/>
      <c r="IAK6" s="426"/>
      <c r="IAL6" s="426"/>
      <c r="IAM6" s="426"/>
      <c r="IAN6" s="426"/>
      <c r="IAO6" s="426"/>
      <c r="IAP6" s="426"/>
      <c r="IAQ6" s="426"/>
      <c r="IAR6" s="426"/>
      <c r="IAS6" s="426"/>
      <c r="IAT6" s="426"/>
      <c r="IAU6" s="426"/>
      <c r="IAV6" s="426"/>
      <c r="IAW6" s="426"/>
      <c r="IAX6" s="426"/>
      <c r="IAY6" s="426"/>
      <c r="IAZ6" s="426"/>
      <c r="IBA6" s="426"/>
      <c r="IBB6" s="426"/>
      <c r="IBC6" s="426"/>
      <c r="IBD6" s="426"/>
      <c r="IBE6" s="426"/>
      <c r="IBF6" s="426"/>
      <c r="IBG6" s="426"/>
      <c r="IBH6" s="426"/>
      <c r="IBI6" s="426"/>
      <c r="IBJ6" s="426"/>
      <c r="IBK6" s="426"/>
      <c r="IBL6" s="426"/>
      <c r="IBM6" s="426"/>
      <c r="IBN6" s="426"/>
      <c r="IBO6" s="426"/>
      <c r="IBP6" s="426"/>
      <c r="IBQ6" s="426"/>
      <c r="IBR6" s="426"/>
      <c r="IBS6" s="426"/>
      <c r="IBT6" s="426"/>
      <c r="IBU6" s="426"/>
      <c r="IBV6" s="426"/>
      <c r="IBW6" s="426"/>
      <c r="IBX6" s="426"/>
      <c r="IBY6" s="426"/>
      <c r="IBZ6" s="426"/>
      <c r="ICA6" s="426"/>
      <c r="ICB6" s="426"/>
      <c r="ICC6" s="426"/>
      <c r="ICD6" s="426"/>
      <c r="ICE6" s="426"/>
      <c r="ICF6" s="426"/>
      <c r="ICG6" s="426"/>
      <c r="ICH6" s="426"/>
      <c r="ICI6" s="426"/>
      <c r="ICJ6" s="426"/>
      <c r="ICK6" s="426"/>
      <c r="ICL6" s="426"/>
      <c r="ICM6" s="426"/>
      <c r="ICN6" s="426"/>
      <c r="ICO6" s="426"/>
      <c r="ICP6" s="426"/>
      <c r="ICQ6" s="426"/>
      <c r="ICR6" s="426"/>
      <c r="ICS6" s="426"/>
      <c r="ICT6" s="426"/>
      <c r="ICU6" s="426"/>
      <c r="ICV6" s="426"/>
      <c r="ICW6" s="426"/>
      <c r="ICX6" s="426"/>
      <c r="ICY6" s="426"/>
      <c r="ICZ6" s="426"/>
      <c r="IDA6" s="426"/>
      <c r="IDB6" s="426"/>
      <c r="IDC6" s="426"/>
      <c r="IDD6" s="426"/>
      <c r="IDE6" s="426"/>
      <c r="IDF6" s="426"/>
      <c r="IDG6" s="426"/>
      <c r="IDH6" s="426"/>
      <c r="IDI6" s="426"/>
      <c r="IDJ6" s="426"/>
      <c r="IDK6" s="426"/>
      <c r="IDL6" s="426"/>
      <c r="IDM6" s="426"/>
      <c r="IDN6" s="426"/>
      <c r="IDO6" s="426"/>
      <c r="IDP6" s="426"/>
      <c r="IDQ6" s="426"/>
      <c r="IDR6" s="426"/>
      <c r="IDS6" s="426"/>
      <c r="IDT6" s="426"/>
      <c r="IDU6" s="426"/>
      <c r="IDV6" s="426"/>
      <c r="IDW6" s="426"/>
      <c r="IDX6" s="426"/>
      <c r="IDY6" s="426"/>
      <c r="IDZ6" s="426"/>
      <c r="IEA6" s="426"/>
      <c r="IEB6" s="426"/>
      <c r="IEC6" s="426"/>
      <c r="IED6" s="426"/>
      <c r="IEE6" s="426"/>
      <c r="IEF6" s="426"/>
      <c r="IEG6" s="426"/>
      <c r="IEH6" s="426"/>
      <c r="IEI6" s="426"/>
      <c r="IEJ6" s="426"/>
      <c r="IEK6" s="426"/>
      <c r="IEL6" s="426"/>
      <c r="IEM6" s="426"/>
      <c r="IEN6" s="426"/>
      <c r="IEO6" s="426"/>
      <c r="IEP6" s="426"/>
      <c r="IEQ6" s="426"/>
      <c r="IER6" s="426"/>
      <c r="IES6" s="426"/>
      <c r="IET6" s="426"/>
      <c r="IEU6" s="426"/>
      <c r="IEV6" s="426"/>
      <c r="IEW6" s="426"/>
      <c r="IEX6" s="426"/>
      <c r="IEY6" s="426"/>
      <c r="IEZ6" s="426"/>
      <c r="IFA6" s="426"/>
      <c r="IFB6" s="426"/>
      <c r="IFC6" s="426"/>
      <c r="IFD6" s="426"/>
      <c r="IFE6" s="426"/>
      <c r="IFF6" s="426"/>
      <c r="IFG6" s="426"/>
      <c r="IFH6" s="426"/>
      <c r="IFI6" s="426"/>
      <c r="IFJ6" s="426"/>
      <c r="IFK6" s="426"/>
      <c r="IFL6" s="426"/>
      <c r="IFM6" s="426"/>
      <c r="IFN6" s="426"/>
      <c r="IFO6" s="426"/>
      <c r="IFP6" s="426"/>
      <c r="IFQ6" s="426"/>
      <c r="IFR6" s="426"/>
      <c r="IFS6" s="426"/>
      <c r="IFT6" s="426"/>
      <c r="IFU6" s="426"/>
      <c r="IFV6" s="426"/>
      <c r="IFW6" s="426"/>
      <c r="IFX6" s="426"/>
      <c r="IFY6" s="426"/>
      <c r="IFZ6" s="426"/>
      <c r="IGA6" s="426"/>
      <c r="IGB6" s="426"/>
      <c r="IGC6" s="426"/>
      <c r="IGD6" s="426"/>
      <c r="IGE6" s="426"/>
      <c r="IGF6" s="426"/>
      <c r="IGG6" s="426"/>
      <c r="IGH6" s="426"/>
      <c r="IGI6" s="426"/>
      <c r="IGJ6" s="426"/>
      <c r="IGK6" s="426"/>
      <c r="IGL6" s="426"/>
      <c r="IGM6" s="426"/>
      <c r="IGN6" s="426"/>
      <c r="IGO6" s="426"/>
      <c r="IGP6" s="426"/>
      <c r="IGQ6" s="426"/>
      <c r="IGR6" s="426"/>
      <c r="IGS6" s="426"/>
      <c r="IGT6" s="426"/>
      <c r="IGU6" s="426"/>
      <c r="IGV6" s="426"/>
      <c r="IGW6" s="426"/>
      <c r="IGX6" s="426"/>
      <c r="IGY6" s="426"/>
      <c r="IGZ6" s="426"/>
      <c r="IHA6" s="426"/>
      <c r="IHB6" s="426"/>
      <c r="IHC6" s="426"/>
      <c r="IHD6" s="426"/>
      <c r="IHE6" s="426"/>
      <c r="IHF6" s="426"/>
      <c r="IHG6" s="426"/>
      <c r="IHH6" s="426"/>
      <c r="IHI6" s="426"/>
      <c r="IHJ6" s="426"/>
      <c r="IHK6" s="426"/>
      <c r="IHL6" s="426"/>
      <c r="IHM6" s="426"/>
      <c r="IHN6" s="426"/>
      <c r="IHO6" s="426"/>
      <c r="IHP6" s="426"/>
      <c r="IHQ6" s="426"/>
      <c r="IHR6" s="426"/>
      <c r="IHS6" s="426"/>
      <c r="IHT6" s="426"/>
      <c r="IHU6" s="426"/>
      <c r="IHV6" s="426"/>
      <c r="IHW6" s="426"/>
      <c r="IHX6" s="426"/>
      <c r="IHY6" s="426"/>
      <c r="IHZ6" s="426"/>
      <c r="IIA6" s="426"/>
      <c r="IIB6" s="426"/>
      <c r="IIC6" s="426"/>
      <c r="IID6" s="426"/>
      <c r="IIE6" s="426"/>
      <c r="IIF6" s="426"/>
      <c r="IIG6" s="426"/>
      <c r="IIH6" s="426"/>
      <c r="III6" s="426"/>
      <c r="IIJ6" s="426"/>
      <c r="IIK6" s="426"/>
      <c r="IIL6" s="426"/>
      <c r="IIM6" s="426"/>
      <c r="IIN6" s="426"/>
      <c r="IIO6" s="426"/>
      <c r="IIP6" s="426"/>
      <c r="IIQ6" s="426"/>
      <c r="IIR6" s="426"/>
      <c r="IIS6" s="426"/>
      <c r="IIT6" s="426"/>
      <c r="IIU6" s="426"/>
      <c r="IIV6" s="426"/>
      <c r="IIW6" s="426"/>
      <c r="IIX6" s="426"/>
      <c r="IIY6" s="426"/>
      <c r="IIZ6" s="426"/>
      <c r="IJA6" s="426"/>
      <c r="IJB6" s="426"/>
      <c r="IJC6" s="426"/>
      <c r="IJD6" s="426"/>
      <c r="IJE6" s="426"/>
      <c r="IJF6" s="426"/>
      <c r="IJG6" s="426"/>
      <c r="IJH6" s="426"/>
      <c r="IJI6" s="426"/>
      <c r="IJJ6" s="426"/>
      <c r="IJK6" s="426"/>
      <c r="IJL6" s="426"/>
      <c r="IJM6" s="426"/>
      <c r="IJN6" s="426"/>
      <c r="IJO6" s="426"/>
      <c r="IJP6" s="426"/>
      <c r="IJQ6" s="426"/>
      <c r="IJR6" s="426"/>
      <c r="IJS6" s="426"/>
      <c r="IJT6" s="426"/>
      <c r="IJU6" s="426"/>
      <c r="IJV6" s="426"/>
      <c r="IJW6" s="426"/>
      <c r="IJX6" s="426"/>
      <c r="IJY6" s="426"/>
      <c r="IJZ6" s="426"/>
      <c r="IKA6" s="426"/>
      <c r="IKB6" s="426"/>
      <c r="IKC6" s="426"/>
      <c r="IKD6" s="426"/>
      <c r="IKE6" s="426"/>
      <c r="IKF6" s="426"/>
      <c r="IKG6" s="426"/>
      <c r="IKH6" s="426"/>
      <c r="IKI6" s="426"/>
      <c r="IKJ6" s="426"/>
      <c r="IKK6" s="426"/>
      <c r="IKL6" s="426"/>
      <c r="IKM6" s="426"/>
      <c r="IKN6" s="426"/>
      <c r="IKO6" s="426"/>
      <c r="IKP6" s="426"/>
      <c r="IKQ6" s="426"/>
      <c r="IKR6" s="426"/>
      <c r="IKS6" s="426"/>
      <c r="IKT6" s="426"/>
      <c r="IKU6" s="426"/>
      <c r="IKV6" s="426"/>
      <c r="IKW6" s="426"/>
      <c r="IKX6" s="426"/>
      <c r="IKY6" s="426"/>
      <c r="IKZ6" s="426"/>
      <c r="ILA6" s="426"/>
      <c r="ILB6" s="426"/>
      <c r="ILC6" s="426"/>
      <c r="ILD6" s="426"/>
      <c r="ILE6" s="426"/>
      <c r="ILF6" s="426"/>
      <c r="ILG6" s="426"/>
      <c r="ILH6" s="426"/>
      <c r="ILI6" s="426"/>
      <c r="ILJ6" s="426"/>
      <c r="ILK6" s="426"/>
      <c r="ILL6" s="426"/>
      <c r="ILM6" s="426"/>
      <c r="ILN6" s="426"/>
      <c r="ILO6" s="426"/>
      <c r="ILP6" s="426"/>
      <c r="ILQ6" s="426"/>
      <c r="ILR6" s="426"/>
      <c r="ILS6" s="426"/>
      <c r="ILT6" s="426"/>
      <c r="ILU6" s="426"/>
      <c r="ILV6" s="426"/>
      <c r="ILW6" s="426"/>
      <c r="ILX6" s="426"/>
      <c r="ILY6" s="426"/>
      <c r="ILZ6" s="426"/>
      <c r="IMA6" s="426"/>
      <c r="IMB6" s="426"/>
      <c r="IMC6" s="426"/>
      <c r="IMD6" s="426"/>
      <c r="IME6" s="426"/>
      <c r="IMF6" s="426"/>
      <c r="IMG6" s="426"/>
      <c r="IMH6" s="426"/>
      <c r="IMI6" s="426"/>
      <c r="IMJ6" s="426"/>
      <c r="IMK6" s="426"/>
      <c r="IML6" s="426"/>
      <c r="IMM6" s="426"/>
      <c r="IMN6" s="426"/>
      <c r="IMO6" s="426"/>
      <c r="IMP6" s="426"/>
      <c r="IMQ6" s="426"/>
      <c r="IMR6" s="426"/>
      <c r="IMS6" s="426"/>
      <c r="IMT6" s="426"/>
      <c r="IMU6" s="426"/>
      <c r="IMV6" s="426"/>
      <c r="IMW6" s="426"/>
      <c r="IMX6" s="426"/>
      <c r="IMY6" s="426"/>
      <c r="IMZ6" s="426"/>
      <c r="INA6" s="426"/>
      <c r="INB6" s="426"/>
      <c r="INC6" s="426"/>
      <c r="IND6" s="426"/>
      <c r="INE6" s="426"/>
      <c r="INF6" s="426"/>
      <c r="ING6" s="426"/>
      <c r="INH6" s="426"/>
      <c r="INI6" s="426"/>
      <c r="INJ6" s="426"/>
      <c r="INK6" s="426"/>
      <c r="INL6" s="426"/>
      <c r="INM6" s="426"/>
      <c r="INN6" s="426"/>
      <c r="INO6" s="426"/>
      <c r="INP6" s="426"/>
      <c r="INQ6" s="426"/>
      <c r="INR6" s="426"/>
      <c r="INS6" s="426"/>
      <c r="INT6" s="426"/>
      <c r="INU6" s="426"/>
      <c r="INV6" s="426"/>
      <c r="INW6" s="426"/>
      <c r="INX6" s="426"/>
      <c r="INY6" s="426"/>
      <c r="INZ6" s="426"/>
      <c r="IOA6" s="426"/>
      <c r="IOB6" s="426"/>
      <c r="IOC6" s="426"/>
      <c r="IOD6" s="426"/>
      <c r="IOE6" s="426"/>
      <c r="IOF6" s="426"/>
      <c r="IOG6" s="426"/>
      <c r="IOH6" s="426"/>
      <c r="IOI6" s="426"/>
      <c r="IOJ6" s="426"/>
      <c r="IOK6" s="426"/>
      <c r="IOL6" s="426"/>
      <c r="IOM6" s="426"/>
      <c r="ION6" s="426"/>
      <c r="IOO6" s="426"/>
      <c r="IOP6" s="426"/>
      <c r="IOQ6" s="426"/>
      <c r="IOR6" s="426"/>
      <c r="IOS6" s="426"/>
      <c r="IOT6" s="426"/>
      <c r="IOU6" s="426"/>
      <c r="IOV6" s="426"/>
      <c r="IOW6" s="426"/>
      <c r="IOX6" s="426"/>
      <c r="IOY6" s="426"/>
      <c r="IOZ6" s="426"/>
      <c r="IPA6" s="426"/>
      <c r="IPB6" s="426"/>
      <c r="IPC6" s="426"/>
      <c r="IPD6" s="426"/>
      <c r="IPE6" s="426"/>
      <c r="IPF6" s="426"/>
      <c r="IPG6" s="426"/>
      <c r="IPH6" s="426"/>
      <c r="IPI6" s="426"/>
      <c r="IPJ6" s="426"/>
      <c r="IPK6" s="426"/>
      <c r="IPL6" s="426"/>
      <c r="IPM6" s="426"/>
      <c r="IPN6" s="426"/>
      <c r="IPO6" s="426"/>
      <c r="IPP6" s="426"/>
      <c r="IPQ6" s="426"/>
      <c r="IPR6" s="426"/>
      <c r="IPS6" s="426"/>
      <c r="IPT6" s="426"/>
      <c r="IPU6" s="426"/>
      <c r="IPV6" s="426"/>
      <c r="IPW6" s="426"/>
      <c r="IPX6" s="426"/>
      <c r="IPY6" s="426"/>
      <c r="IPZ6" s="426"/>
      <c r="IQA6" s="426"/>
      <c r="IQB6" s="426"/>
      <c r="IQC6" s="426"/>
      <c r="IQD6" s="426"/>
      <c r="IQE6" s="426"/>
      <c r="IQF6" s="426"/>
      <c r="IQG6" s="426"/>
      <c r="IQH6" s="426"/>
      <c r="IQI6" s="426"/>
      <c r="IQJ6" s="426"/>
      <c r="IQK6" s="426"/>
      <c r="IQL6" s="426"/>
      <c r="IQM6" s="426"/>
      <c r="IQN6" s="426"/>
      <c r="IQO6" s="426"/>
      <c r="IQP6" s="426"/>
      <c r="IQQ6" s="426"/>
      <c r="IQR6" s="426"/>
      <c r="IQS6" s="426"/>
      <c r="IQT6" s="426"/>
      <c r="IQU6" s="426"/>
      <c r="IQV6" s="426"/>
      <c r="IQW6" s="426"/>
      <c r="IQX6" s="426"/>
      <c r="IQY6" s="426"/>
      <c r="IQZ6" s="426"/>
      <c r="IRA6" s="426"/>
      <c r="IRB6" s="426"/>
      <c r="IRC6" s="426"/>
      <c r="IRD6" s="426"/>
      <c r="IRE6" s="426"/>
      <c r="IRF6" s="426"/>
      <c r="IRG6" s="426"/>
      <c r="IRH6" s="426"/>
      <c r="IRI6" s="426"/>
      <c r="IRJ6" s="426"/>
      <c r="IRK6" s="426"/>
      <c r="IRL6" s="426"/>
      <c r="IRM6" s="426"/>
      <c r="IRN6" s="426"/>
      <c r="IRO6" s="426"/>
      <c r="IRP6" s="426"/>
      <c r="IRQ6" s="426"/>
      <c r="IRR6" s="426"/>
      <c r="IRS6" s="426"/>
      <c r="IRT6" s="426"/>
      <c r="IRU6" s="426"/>
      <c r="IRV6" s="426"/>
      <c r="IRW6" s="426"/>
      <c r="IRX6" s="426"/>
      <c r="IRY6" s="426"/>
      <c r="IRZ6" s="426"/>
      <c r="ISA6" s="426"/>
      <c r="ISB6" s="426"/>
      <c r="ISC6" s="426"/>
      <c r="ISD6" s="426"/>
      <c r="ISE6" s="426"/>
      <c r="ISF6" s="426"/>
      <c r="ISG6" s="426"/>
      <c r="ISH6" s="426"/>
      <c r="ISI6" s="426"/>
      <c r="ISJ6" s="426"/>
      <c r="ISK6" s="426"/>
      <c r="ISL6" s="426"/>
      <c r="ISM6" s="426"/>
      <c r="ISN6" s="426"/>
      <c r="ISO6" s="426"/>
      <c r="ISP6" s="426"/>
      <c r="ISQ6" s="426"/>
      <c r="ISR6" s="426"/>
      <c r="ISS6" s="426"/>
      <c r="IST6" s="426"/>
      <c r="ISU6" s="426"/>
      <c r="ISV6" s="426"/>
      <c r="ISW6" s="426"/>
      <c r="ISX6" s="426"/>
      <c r="ISY6" s="426"/>
      <c r="ISZ6" s="426"/>
      <c r="ITA6" s="426"/>
      <c r="ITB6" s="426"/>
      <c r="ITC6" s="426"/>
      <c r="ITD6" s="426"/>
      <c r="ITE6" s="426"/>
      <c r="ITF6" s="426"/>
      <c r="ITG6" s="426"/>
      <c r="ITH6" s="426"/>
      <c r="ITI6" s="426"/>
      <c r="ITJ6" s="426"/>
      <c r="ITK6" s="426"/>
      <c r="ITL6" s="426"/>
      <c r="ITM6" s="426"/>
      <c r="ITN6" s="426"/>
      <c r="ITO6" s="426"/>
      <c r="ITP6" s="426"/>
      <c r="ITQ6" s="426"/>
      <c r="ITR6" s="426"/>
      <c r="ITS6" s="426"/>
      <c r="ITT6" s="426"/>
      <c r="ITU6" s="426"/>
      <c r="ITV6" s="426"/>
      <c r="ITW6" s="426"/>
      <c r="ITX6" s="426"/>
      <c r="ITY6" s="426"/>
      <c r="ITZ6" s="426"/>
      <c r="IUA6" s="426"/>
      <c r="IUB6" s="426"/>
      <c r="IUC6" s="426"/>
      <c r="IUD6" s="426"/>
      <c r="IUE6" s="426"/>
      <c r="IUF6" s="426"/>
      <c r="IUG6" s="426"/>
      <c r="IUH6" s="426"/>
      <c r="IUI6" s="426"/>
      <c r="IUJ6" s="426"/>
      <c r="IUK6" s="426"/>
      <c r="IUL6" s="426"/>
      <c r="IUM6" s="426"/>
      <c r="IUN6" s="426"/>
      <c r="IUO6" s="426"/>
      <c r="IUP6" s="426"/>
      <c r="IUQ6" s="426"/>
      <c r="IUR6" s="426"/>
      <c r="IUS6" s="426"/>
      <c r="IUT6" s="426"/>
      <c r="IUU6" s="426"/>
      <c r="IUV6" s="426"/>
      <c r="IUW6" s="426"/>
      <c r="IUX6" s="426"/>
      <c r="IUY6" s="426"/>
      <c r="IUZ6" s="426"/>
      <c r="IVA6" s="426"/>
      <c r="IVB6" s="426"/>
      <c r="IVC6" s="426"/>
      <c r="IVD6" s="426"/>
      <c r="IVE6" s="426"/>
      <c r="IVF6" s="426"/>
      <c r="IVG6" s="426"/>
      <c r="IVH6" s="426"/>
      <c r="IVI6" s="426"/>
      <c r="IVJ6" s="426"/>
      <c r="IVK6" s="426"/>
      <c r="IVL6" s="426"/>
      <c r="IVM6" s="426"/>
      <c r="IVN6" s="426"/>
      <c r="IVO6" s="426"/>
      <c r="IVP6" s="426"/>
      <c r="IVQ6" s="426"/>
      <c r="IVR6" s="426"/>
      <c r="IVS6" s="426"/>
      <c r="IVT6" s="426"/>
      <c r="IVU6" s="426"/>
      <c r="IVV6" s="426"/>
      <c r="IVW6" s="426"/>
      <c r="IVX6" s="426"/>
      <c r="IVY6" s="426"/>
      <c r="IVZ6" s="426"/>
      <c r="IWA6" s="426"/>
      <c r="IWB6" s="426"/>
      <c r="IWC6" s="426"/>
      <c r="IWD6" s="426"/>
      <c r="IWE6" s="426"/>
      <c r="IWF6" s="426"/>
      <c r="IWG6" s="426"/>
      <c r="IWH6" s="426"/>
      <c r="IWI6" s="426"/>
      <c r="IWJ6" s="426"/>
      <c r="IWK6" s="426"/>
      <c r="IWL6" s="426"/>
      <c r="IWM6" s="426"/>
      <c r="IWN6" s="426"/>
      <c r="IWO6" s="426"/>
      <c r="IWP6" s="426"/>
      <c r="IWQ6" s="426"/>
      <c r="IWR6" s="426"/>
      <c r="IWS6" s="426"/>
      <c r="IWT6" s="426"/>
      <c r="IWU6" s="426"/>
      <c r="IWV6" s="426"/>
      <c r="IWW6" s="426"/>
      <c r="IWX6" s="426"/>
      <c r="IWY6" s="426"/>
      <c r="IWZ6" s="426"/>
      <c r="IXA6" s="426"/>
      <c r="IXB6" s="426"/>
      <c r="IXC6" s="426"/>
      <c r="IXD6" s="426"/>
      <c r="IXE6" s="426"/>
      <c r="IXF6" s="426"/>
      <c r="IXG6" s="426"/>
      <c r="IXH6" s="426"/>
      <c r="IXI6" s="426"/>
      <c r="IXJ6" s="426"/>
      <c r="IXK6" s="426"/>
      <c r="IXL6" s="426"/>
      <c r="IXM6" s="426"/>
      <c r="IXN6" s="426"/>
      <c r="IXO6" s="426"/>
      <c r="IXP6" s="426"/>
      <c r="IXQ6" s="426"/>
      <c r="IXR6" s="426"/>
      <c r="IXS6" s="426"/>
      <c r="IXT6" s="426"/>
      <c r="IXU6" s="426"/>
      <c r="IXV6" s="426"/>
      <c r="IXW6" s="426"/>
      <c r="IXX6" s="426"/>
      <c r="IXY6" s="426"/>
      <c r="IXZ6" s="426"/>
      <c r="IYA6" s="426"/>
      <c r="IYB6" s="426"/>
      <c r="IYC6" s="426"/>
      <c r="IYD6" s="426"/>
      <c r="IYE6" s="426"/>
      <c r="IYF6" s="426"/>
      <c r="IYG6" s="426"/>
      <c r="IYH6" s="426"/>
      <c r="IYI6" s="426"/>
      <c r="IYJ6" s="426"/>
      <c r="IYK6" s="426"/>
      <c r="IYL6" s="426"/>
      <c r="IYM6" s="426"/>
      <c r="IYN6" s="426"/>
      <c r="IYO6" s="426"/>
      <c r="IYP6" s="426"/>
      <c r="IYQ6" s="426"/>
      <c r="IYR6" s="426"/>
      <c r="IYS6" s="426"/>
      <c r="IYT6" s="426"/>
      <c r="IYU6" s="426"/>
      <c r="IYV6" s="426"/>
      <c r="IYW6" s="426"/>
      <c r="IYX6" s="426"/>
      <c r="IYY6" s="426"/>
      <c r="IYZ6" s="426"/>
      <c r="IZA6" s="426"/>
      <c r="IZB6" s="426"/>
      <c r="IZC6" s="426"/>
      <c r="IZD6" s="426"/>
      <c r="IZE6" s="426"/>
      <c r="IZF6" s="426"/>
      <c r="IZG6" s="426"/>
      <c r="IZH6" s="426"/>
      <c r="IZI6" s="426"/>
      <c r="IZJ6" s="426"/>
      <c r="IZK6" s="426"/>
      <c r="IZL6" s="426"/>
      <c r="IZM6" s="426"/>
      <c r="IZN6" s="426"/>
      <c r="IZO6" s="426"/>
      <c r="IZP6" s="426"/>
      <c r="IZQ6" s="426"/>
      <c r="IZR6" s="426"/>
      <c r="IZS6" s="426"/>
      <c r="IZT6" s="426"/>
      <c r="IZU6" s="426"/>
      <c r="IZV6" s="426"/>
      <c r="IZW6" s="426"/>
      <c r="IZX6" s="426"/>
      <c r="IZY6" s="426"/>
      <c r="IZZ6" s="426"/>
      <c r="JAA6" s="426"/>
      <c r="JAB6" s="426"/>
      <c r="JAC6" s="426"/>
      <c r="JAD6" s="426"/>
      <c r="JAE6" s="426"/>
      <c r="JAF6" s="426"/>
      <c r="JAG6" s="426"/>
      <c r="JAH6" s="426"/>
      <c r="JAI6" s="426"/>
      <c r="JAJ6" s="426"/>
      <c r="JAK6" s="426"/>
      <c r="JAL6" s="426"/>
      <c r="JAM6" s="426"/>
      <c r="JAN6" s="426"/>
      <c r="JAO6" s="426"/>
      <c r="JAP6" s="426"/>
      <c r="JAQ6" s="426"/>
      <c r="JAR6" s="426"/>
      <c r="JAS6" s="426"/>
      <c r="JAT6" s="426"/>
      <c r="JAU6" s="426"/>
      <c r="JAV6" s="426"/>
      <c r="JAW6" s="426"/>
      <c r="JAX6" s="426"/>
      <c r="JAY6" s="426"/>
      <c r="JAZ6" s="426"/>
      <c r="JBA6" s="426"/>
      <c r="JBB6" s="426"/>
      <c r="JBC6" s="426"/>
      <c r="JBD6" s="426"/>
      <c r="JBE6" s="426"/>
      <c r="JBF6" s="426"/>
      <c r="JBG6" s="426"/>
      <c r="JBH6" s="426"/>
      <c r="JBI6" s="426"/>
      <c r="JBJ6" s="426"/>
      <c r="JBK6" s="426"/>
      <c r="JBL6" s="426"/>
      <c r="JBM6" s="426"/>
      <c r="JBN6" s="426"/>
      <c r="JBO6" s="426"/>
      <c r="JBP6" s="426"/>
      <c r="JBQ6" s="426"/>
      <c r="JBR6" s="426"/>
      <c r="JBS6" s="426"/>
      <c r="JBT6" s="426"/>
      <c r="JBU6" s="426"/>
      <c r="JBV6" s="426"/>
      <c r="JBW6" s="426"/>
      <c r="JBX6" s="426"/>
      <c r="JBY6" s="426"/>
      <c r="JBZ6" s="426"/>
      <c r="JCA6" s="426"/>
      <c r="JCB6" s="426"/>
      <c r="JCC6" s="426"/>
      <c r="JCD6" s="426"/>
      <c r="JCE6" s="426"/>
      <c r="JCF6" s="426"/>
      <c r="JCG6" s="426"/>
      <c r="JCH6" s="426"/>
      <c r="JCI6" s="426"/>
      <c r="JCJ6" s="426"/>
      <c r="JCK6" s="426"/>
      <c r="JCL6" s="426"/>
      <c r="JCM6" s="426"/>
      <c r="JCN6" s="426"/>
      <c r="JCO6" s="426"/>
      <c r="JCP6" s="426"/>
      <c r="JCQ6" s="426"/>
      <c r="JCR6" s="426"/>
      <c r="JCS6" s="426"/>
      <c r="JCT6" s="426"/>
      <c r="JCU6" s="426"/>
      <c r="JCV6" s="426"/>
      <c r="JCW6" s="426"/>
      <c r="JCX6" s="426"/>
      <c r="JCY6" s="426"/>
      <c r="JCZ6" s="426"/>
      <c r="JDA6" s="426"/>
      <c r="JDB6" s="426"/>
      <c r="JDC6" s="426"/>
      <c r="JDD6" s="426"/>
      <c r="JDE6" s="426"/>
      <c r="JDF6" s="426"/>
      <c r="JDG6" s="426"/>
      <c r="JDH6" s="426"/>
      <c r="JDI6" s="426"/>
      <c r="JDJ6" s="426"/>
      <c r="JDK6" s="426"/>
      <c r="JDL6" s="426"/>
      <c r="JDM6" s="426"/>
      <c r="JDN6" s="426"/>
      <c r="JDO6" s="426"/>
      <c r="JDP6" s="426"/>
      <c r="JDQ6" s="426"/>
      <c r="JDR6" s="426"/>
      <c r="JDS6" s="426"/>
      <c r="JDT6" s="426"/>
      <c r="JDU6" s="426"/>
      <c r="JDV6" s="426"/>
      <c r="JDW6" s="426"/>
      <c r="JDX6" s="426"/>
      <c r="JDY6" s="426"/>
      <c r="JDZ6" s="426"/>
      <c r="JEA6" s="426"/>
      <c r="JEB6" s="426"/>
      <c r="JEC6" s="426"/>
      <c r="JED6" s="426"/>
      <c r="JEE6" s="426"/>
      <c r="JEF6" s="426"/>
      <c r="JEG6" s="426"/>
      <c r="JEH6" s="426"/>
      <c r="JEI6" s="426"/>
      <c r="JEJ6" s="426"/>
      <c r="JEK6" s="426"/>
      <c r="JEL6" s="426"/>
      <c r="JEM6" s="426"/>
      <c r="JEN6" s="426"/>
      <c r="JEO6" s="426"/>
      <c r="JEP6" s="426"/>
      <c r="JEQ6" s="426"/>
      <c r="JER6" s="426"/>
      <c r="JES6" s="426"/>
      <c r="JET6" s="426"/>
      <c r="JEU6" s="426"/>
      <c r="JEV6" s="426"/>
      <c r="JEW6" s="426"/>
      <c r="JEX6" s="426"/>
      <c r="JEY6" s="426"/>
      <c r="JEZ6" s="426"/>
      <c r="JFA6" s="426"/>
      <c r="JFB6" s="426"/>
      <c r="JFC6" s="426"/>
      <c r="JFD6" s="426"/>
      <c r="JFE6" s="426"/>
      <c r="JFF6" s="426"/>
      <c r="JFG6" s="426"/>
      <c r="JFH6" s="426"/>
      <c r="JFI6" s="426"/>
      <c r="JFJ6" s="426"/>
      <c r="JFK6" s="426"/>
      <c r="JFL6" s="426"/>
      <c r="JFM6" s="426"/>
      <c r="JFN6" s="426"/>
      <c r="JFO6" s="426"/>
      <c r="JFP6" s="426"/>
      <c r="JFQ6" s="426"/>
      <c r="JFR6" s="426"/>
      <c r="JFS6" s="426"/>
      <c r="JFT6" s="426"/>
      <c r="JFU6" s="426"/>
      <c r="JFV6" s="426"/>
      <c r="JFW6" s="426"/>
      <c r="JFX6" s="426"/>
      <c r="JFY6" s="426"/>
      <c r="JFZ6" s="426"/>
      <c r="JGA6" s="426"/>
      <c r="JGB6" s="426"/>
      <c r="JGC6" s="426"/>
      <c r="JGD6" s="426"/>
      <c r="JGE6" s="426"/>
      <c r="JGF6" s="426"/>
      <c r="JGG6" s="426"/>
      <c r="JGH6" s="426"/>
      <c r="JGI6" s="426"/>
      <c r="JGJ6" s="426"/>
      <c r="JGK6" s="426"/>
      <c r="JGL6" s="426"/>
      <c r="JGM6" s="426"/>
      <c r="JGN6" s="426"/>
      <c r="JGO6" s="426"/>
      <c r="JGP6" s="426"/>
      <c r="JGQ6" s="426"/>
      <c r="JGR6" s="426"/>
      <c r="JGS6" s="426"/>
      <c r="JGT6" s="426"/>
      <c r="JGU6" s="426"/>
      <c r="JGV6" s="426"/>
      <c r="JGW6" s="426"/>
      <c r="JGX6" s="426"/>
      <c r="JGY6" s="426"/>
      <c r="JGZ6" s="426"/>
      <c r="JHA6" s="426"/>
      <c r="JHB6" s="426"/>
      <c r="JHC6" s="426"/>
      <c r="JHD6" s="426"/>
      <c r="JHE6" s="426"/>
      <c r="JHF6" s="426"/>
      <c r="JHG6" s="426"/>
      <c r="JHH6" s="426"/>
      <c r="JHI6" s="426"/>
      <c r="JHJ6" s="426"/>
      <c r="JHK6" s="426"/>
      <c r="JHL6" s="426"/>
      <c r="JHM6" s="426"/>
      <c r="JHN6" s="426"/>
      <c r="JHO6" s="426"/>
      <c r="JHP6" s="426"/>
      <c r="JHQ6" s="426"/>
      <c r="JHR6" s="426"/>
      <c r="JHS6" s="426"/>
      <c r="JHT6" s="426"/>
      <c r="JHU6" s="426"/>
      <c r="JHV6" s="426"/>
      <c r="JHW6" s="426"/>
      <c r="JHX6" s="426"/>
      <c r="JHY6" s="426"/>
      <c r="JHZ6" s="426"/>
      <c r="JIA6" s="426"/>
      <c r="JIB6" s="426"/>
      <c r="JIC6" s="426"/>
      <c r="JID6" s="426"/>
      <c r="JIE6" s="426"/>
      <c r="JIF6" s="426"/>
      <c r="JIG6" s="426"/>
      <c r="JIH6" s="426"/>
      <c r="JII6" s="426"/>
      <c r="JIJ6" s="426"/>
      <c r="JIK6" s="426"/>
      <c r="JIL6" s="426"/>
      <c r="JIM6" s="426"/>
      <c r="JIN6" s="426"/>
      <c r="JIO6" s="426"/>
      <c r="JIP6" s="426"/>
      <c r="JIQ6" s="426"/>
      <c r="JIR6" s="426"/>
      <c r="JIS6" s="426"/>
      <c r="JIT6" s="426"/>
      <c r="JIU6" s="426"/>
      <c r="JIV6" s="426"/>
      <c r="JIW6" s="426"/>
      <c r="JIX6" s="426"/>
      <c r="JIY6" s="426"/>
      <c r="JIZ6" s="426"/>
      <c r="JJA6" s="426"/>
      <c r="JJB6" s="426"/>
      <c r="JJC6" s="426"/>
      <c r="JJD6" s="426"/>
      <c r="JJE6" s="426"/>
      <c r="JJF6" s="426"/>
      <c r="JJG6" s="426"/>
      <c r="JJH6" s="426"/>
      <c r="JJI6" s="426"/>
      <c r="JJJ6" s="426"/>
      <c r="JJK6" s="426"/>
      <c r="JJL6" s="426"/>
      <c r="JJM6" s="426"/>
      <c r="JJN6" s="426"/>
      <c r="JJO6" s="426"/>
      <c r="JJP6" s="426"/>
      <c r="JJQ6" s="426"/>
      <c r="JJR6" s="426"/>
      <c r="JJS6" s="426"/>
      <c r="JJT6" s="426"/>
      <c r="JJU6" s="426"/>
      <c r="JJV6" s="426"/>
      <c r="JJW6" s="426"/>
      <c r="JJX6" s="426"/>
      <c r="JJY6" s="426"/>
      <c r="JJZ6" s="426"/>
      <c r="JKA6" s="426"/>
      <c r="JKB6" s="426"/>
      <c r="JKC6" s="426"/>
      <c r="JKD6" s="426"/>
      <c r="JKE6" s="426"/>
      <c r="JKF6" s="426"/>
      <c r="JKG6" s="426"/>
      <c r="JKH6" s="426"/>
      <c r="JKI6" s="426"/>
      <c r="JKJ6" s="426"/>
      <c r="JKK6" s="426"/>
      <c r="JKL6" s="426"/>
      <c r="JKM6" s="426"/>
      <c r="JKN6" s="426"/>
      <c r="JKO6" s="426"/>
      <c r="JKP6" s="426"/>
      <c r="JKQ6" s="426"/>
      <c r="JKR6" s="426"/>
      <c r="JKS6" s="426"/>
      <c r="JKT6" s="426"/>
      <c r="JKU6" s="426"/>
      <c r="JKV6" s="426"/>
      <c r="JKW6" s="426"/>
      <c r="JKX6" s="426"/>
      <c r="JKY6" s="426"/>
      <c r="JKZ6" s="426"/>
      <c r="JLA6" s="426"/>
      <c r="JLB6" s="426"/>
      <c r="JLC6" s="426"/>
      <c r="JLD6" s="426"/>
      <c r="JLE6" s="426"/>
      <c r="JLF6" s="426"/>
      <c r="JLG6" s="426"/>
      <c r="JLH6" s="426"/>
      <c r="JLI6" s="426"/>
      <c r="JLJ6" s="426"/>
      <c r="JLK6" s="426"/>
      <c r="JLL6" s="426"/>
      <c r="JLM6" s="426"/>
      <c r="JLN6" s="426"/>
      <c r="JLO6" s="426"/>
      <c r="JLP6" s="426"/>
      <c r="JLQ6" s="426"/>
      <c r="JLR6" s="426"/>
      <c r="JLS6" s="426"/>
      <c r="JLT6" s="426"/>
      <c r="JLU6" s="426"/>
      <c r="JLV6" s="426"/>
      <c r="JLW6" s="426"/>
      <c r="JLX6" s="426"/>
      <c r="JLY6" s="426"/>
      <c r="JLZ6" s="426"/>
      <c r="JMA6" s="426"/>
      <c r="JMB6" s="426"/>
      <c r="JMC6" s="426"/>
      <c r="JMD6" s="426"/>
      <c r="JME6" s="426"/>
      <c r="JMF6" s="426"/>
      <c r="JMG6" s="426"/>
      <c r="JMH6" s="426"/>
      <c r="JMI6" s="426"/>
      <c r="JMJ6" s="426"/>
      <c r="JMK6" s="426"/>
      <c r="JML6" s="426"/>
      <c r="JMM6" s="426"/>
      <c r="JMN6" s="426"/>
      <c r="JMO6" s="426"/>
      <c r="JMP6" s="426"/>
      <c r="JMQ6" s="426"/>
      <c r="JMR6" s="426"/>
      <c r="JMS6" s="426"/>
      <c r="JMT6" s="426"/>
      <c r="JMU6" s="426"/>
      <c r="JMV6" s="426"/>
      <c r="JMW6" s="426"/>
      <c r="JMX6" s="426"/>
      <c r="JMY6" s="426"/>
      <c r="JMZ6" s="426"/>
      <c r="JNA6" s="426"/>
      <c r="JNB6" s="426"/>
      <c r="JNC6" s="426"/>
      <c r="JND6" s="426"/>
      <c r="JNE6" s="426"/>
      <c r="JNF6" s="426"/>
      <c r="JNG6" s="426"/>
      <c r="JNH6" s="426"/>
      <c r="JNI6" s="426"/>
      <c r="JNJ6" s="426"/>
      <c r="JNK6" s="426"/>
      <c r="JNL6" s="426"/>
      <c r="JNM6" s="426"/>
      <c r="JNN6" s="426"/>
      <c r="JNO6" s="426"/>
      <c r="JNP6" s="426"/>
      <c r="JNQ6" s="426"/>
      <c r="JNR6" s="426"/>
      <c r="JNS6" s="426"/>
      <c r="JNT6" s="426"/>
      <c r="JNU6" s="426"/>
      <c r="JNV6" s="426"/>
      <c r="JNW6" s="426"/>
      <c r="JNX6" s="426"/>
      <c r="JNY6" s="426"/>
      <c r="JNZ6" s="426"/>
      <c r="JOA6" s="426"/>
      <c r="JOB6" s="426"/>
      <c r="JOC6" s="426"/>
      <c r="JOD6" s="426"/>
      <c r="JOE6" s="426"/>
      <c r="JOF6" s="426"/>
      <c r="JOG6" s="426"/>
      <c r="JOH6" s="426"/>
      <c r="JOI6" s="426"/>
      <c r="JOJ6" s="426"/>
      <c r="JOK6" s="426"/>
      <c r="JOL6" s="426"/>
      <c r="JOM6" s="426"/>
      <c r="JON6" s="426"/>
      <c r="JOO6" s="426"/>
      <c r="JOP6" s="426"/>
      <c r="JOQ6" s="426"/>
      <c r="JOR6" s="426"/>
      <c r="JOS6" s="426"/>
      <c r="JOT6" s="426"/>
      <c r="JOU6" s="426"/>
      <c r="JOV6" s="426"/>
      <c r="JOW6" s="426"/>
      <c r="JOX6" s="426"/>
      <c r="JOY6" s="426"/>
      <c r="JOZ6" s="426"/>
      <c r="JPA6" s="426"/>
      <c r="JPB6" s="426"/>
      <c r="JPC6" s="426"/>
      <c r="JPD6" s="426"/>
      <c r="JPE6" s="426"/>
      <c r="JPF6" s="426"/>
      <c r="JPG6" s="426"/>
      <c r="JPH6" s="426"/>
      <c r="JPI6" s="426"/>
      <c r="JPJ6" s="426"/>
      <c r="JPK6" s="426"/>
      <c r="JPL6" s="426"/>
      <c r="JPM6" s="426"/>
      <c r="JPN6" s="426"/>
      <c r="JPO6" s="426"/>
      <c r="JPP6" s="426"/>
      <c r="JPQ6" s="426"/>
      <c r="JPR6" s="426"/>
      <c r="JPS6" s="426"/>
      <c r="JPT6" s="426"/>
      <c r="JPU6" s="426"/>
      <c r="JPV6" s="426"/>
      <c r="JPW6" s="426"/>
      <c r="JPX6" s="426"/>
      <c r="JPY6" s="426"/>
      <c r="JPZ6" s="426"/>
      <c r="JQA6" s="426"/>
      <c r="JQB6" s="426"/>
      <c r="JQC6" s="426"/>
      <c r="JQD6" s="426"/>
      <c r="JQE6" s="426"/>
      <c r="JQF6" s="426"/>
      <c r="JQG6" s="426"/>
      <c r="JQH6" s="426"/>
      <c r="JQI6" s="426"/>
      <c r="JQJ6" s="426"/>
      <c r="JQK6" s="426"/>
      <c r="JQL6" s="426"/>
      <c r="JQM6" s="426"/>
      <c r="JQN6" s="426"/>
      <c r="JQO6" s="426"/>
      <c r="JQP6" s="426"/>
      <c r="JQQ6" s="426"/>
      <c r="JQR6" s="426"/>
      <c r="JQS6" s="426"/>
      <c r="JQT6" s="426"/>
      <c r="JQU6" s="426"/>
      <c r="JQV6" s="426"/>
      <c r="JQW6" s="426"/>
      <c r="JQX6" s="426"/>
      <c r="JQY6" s="426"/>
      <c r="JQZ6" s="426"/>
      <c r="JRA6" s="426"/>
      <c r="JRB6" s="426"/>
      <c r="JRC6" s="426"/>
      <c r="JRD6" s="426"/>
      <c r="JRE6" s="426"/>
      <c r="JRF6" s="426"/>
      <c r="JRG6" s="426"/>
      <c r="JRH6" s="426"/>
      <c r="JRI6" s="426"/>
      <c r="JRJ6" s="426"/>
      <c r="JRK6" s="426"/>
      <c r="JRL6" s="426"/>
      <c r="JRM6" s="426"/>
      <c r="JRN6" s="426"/>
      <c r="JRO6" s="426"/>
      <c r="JRP6" s="426"/>
      <c r="JRQ6" s="426"/>
      <c r="JRR6" s="426"/>
      <c r="JRS6" s="426"/>
      <c r="JRT6" s="426"/>
      <c r="JRU6" s="426"/>
      <c r="JRV6" s="426"/>
      <c r="JRW6" s="426"/>
      <c r="JRX6" s="426"/>
      <c r="JRY6" s="426"/>
      <c r="JRZ6" s="426"/>
      <c r="JSA6" s="426"/>
      <c r="JSB6" s="426"/>
      <c r="JSC6" s="426"/>
      <c r="JSD6" s="426"/>
      <c r="JSE6" s="426"/>
      <c r="JSF6" s="426"/>
      <c r="JSG6" s="426"/>
      <c r="JSH6" s="426"/>
      <c r="JSI6" s="426"/>
      <c r="JSJ6" s="426"/>
      <c r="JSK6" s="426"/>
      <c r="JSL6" s="426"/>
      <c r="JSM6" s="426"/>
      <c r="JSN6" s="426"/>
      <c r="JSO6" s="426"/>
      <c r="JSP6" s="426"/>
      <c r="JSQ6" s="426"/>
      <c r="JSR6" s="426"/>
      <c r="JSS6" s="426"/>
      <c r="JST6" s="426"/>
      <c r="JSU6" s="426"/>
      <c r="JSV6" s="426"/>
      <c r="JSW6" s="426"/>
      <c r="JSX6" s="426"/>
      <c r="JSY6" s="426"/>
      <c r="JSZ6" s="426"/>
      <c r="JTA6" s="426"/>
      <c r="JTB6" s="426"/>
      <c r="JTC6" s="426"/>
      <c r="JTD6" s="426"/>
      <c r="JTE6" s="426"/>
      <c r="JTF6" s="426"/>
      <c r="JTG6" s="426"/>
      <c r="JTH6" s="426"/>
      <c r="JTI6" s="426"/>
      <c r="JTJ6" s="426"/>
      <c r="JTK6" s="426"/>
      <c r="JTL6" s="426"/>
      <c r="JTM6" s="426"/>
      <c r="JTN6" s="426"/>
      <c r="JTO6" s="426"/>
      <c r="JTP6" s="426"/>
      <c r="JTQ6" s="426"/>
      <c r="JTR6" s="426"/>
      <c r="JTS6" s="426"/>
      <c r="JTT6" s="426"/>
      <c r="JTU6" s="426"/>
      <c r="JTV6" s="426"/>
      <c r="JTW6" s="426"/>
      <c r="JTX6" s="426"/>
      <c r="JTY6" s="426"/>
      <c r="JTZ6" s="426"/>
      <c r="JUA6" s="426"/>
      <c r="JUB6" s="426"/>
      <c r="JUC6" s="426"/>
      <c r="JUD6" s="426"/>
      <c r="JUE6" s="426"/>
      <c r="JUF6" s="426"/>
      <c r="JUG6" s="426"/>
      <c r="JUH6" s="426"/>
      <c r="JUI6" s="426"/>
      <c r="JUJ6" s="426"/>
      <c r="JUK6" s="426"/>
      <c r="JUL6" s="426"/>
      <c r="JUM6" s="426"/>
      <c r="JUN6" s="426"/>
      <c r="JUO6" s="426"/>
      <c r="JUP6" s="426"/>
      <c r="JUQ6" s="426"/>
      <c r="JUR6" s="426"/>
      <c r="JUS6" s="426"/>
      <c r="JUT6" s="426"/>
      <c r="JUU6" s="426"/>
      <c r="JUV6" s="426"/>
      <c r="JUW6" s="426"/>
      <c r="JUX6" s="426"/>
      <c r="JUY6" s="426"/>
      <c r="JUZ6" s="426"/>
      <c r="JVA6" s="426"/>
      <c r="JVB6" s="426"/>
      <c r="JVC6" s="426"/>
      <c r="JVD6" s="426"/>
      <c r="JVE6" s="426"/>
      <c r="JVF6" s="426"/>
      <c r="JVG6" s="426"/>
      <c r="JVH6" s="426"/>
      <c r="JVI6" s="426"/>
      <c r="JVJ6" s="426"/>
      <c r="JVK6" s="426"/>
      <c r="JVL6" s="426"/>
      <c r="JVM6" s="426"/>
      <c r="JVN6" s="426"/>
      <c r="JVO6" s="426"/>
      <c r="JVP6" s="426"/>
      <c r="JVQ6" s="426"/>
      <c r="JVR6" s="426"/>
      <c r="JVS6" s="426"/>
      <c r="JVT6" s="426"/>
      <c r="JVU6" s="426"/>
      <c r="JVV6" s="426"/>
      <c r="JVW6" s="426"/>
      <c r="JVX6" s="426"/>
      <c r="JVY6" s="426"/>
      <c r="JVZ6" s="426"/>
      <c r="JWA6" s="426"/>
      <c r="JWB6" s="426"/>
      <c r="JWC6" s="426"/>
      <c r="JWD6" s="426"/>
      <c r="JWE6" s="426"/>
      <c r="JWF6" s="426"/>
      <c r="JWG6" s="426"/>
      <c r="JWH6" s="426"/>
      <c r="JWI6" s="426"/>
      <c r="JWJ6" s="426"/>
      <c r="JWK6" s="426"/>
      <c r="JWL6" s="426"/>
      <c r="JWM6" s="426"/>
      <c r="JWN6" s="426"/>
      <c r="JWO6" s="426"/>
      <c r="JWP6" s="426"/>
      <c r="JWQ6" s="426"/>
      <c r="JWR6" s="426"/>
      <c r="JWS6" s="426"/>
      <c r="JWT6" s="426"/>
      <c r="JWU6" s="426"/>
      <c r="JWV6" s="426"/>
      <c r="JWW6" s="426"/>
      <c r="JWX6" s="426"/>
      <c r="JWY6" s="426"/>
      <c r="JWZ6" s="426"/>
      <c r="JXA6" s="426"/>
      <c r="JXB6" s="426"/>
      <c r="JXC6" s="426"/>
      <c r="JXD6" s="426"/>
      <c r="JXE6" s="426"/>
      <c r="JXF6" s="426"/>
      <c r="JXG6" s="426"/>
      <c r="JXH6" s="426"/>
      <c r="JXI6" s="426"/>
      <c r="JXJ6" s="426"/>
      <c r="JXK6" s="426"/>
      <c r="JXL6" s="426"/>
      <c r="JXM6" s="426"/>
      <c r="JXN6" s="426"/>
      <c r="JXO6" s="426"/>
      <c r="JXP6" s="426"/>
      <c r="JXQ6" s="426"/>
      <c r="JXR6" s="426"/>
      <c r="JXS6" s="426"/>
      <c r="JXT6" s="426"/>
      <c r="JXU6" s="426"/>
      <c r="JXV6" s="426"/>
      <c r="JXW6" s="426"/>
      <c r="JXX6" s="426"/>
      <c r="JXY6" s="426"/>
      <c r="JXZ6" s="426"/>
      <c r="JYA6" s="426"/>
      <c r="JYB6" s="426"/>
      <c r="JYC6" s="426"/>
      <c r="JYD6" s="426"/>
      <c r="JYE6" s="426"/>
      <c r="JYF6" s="426"/>
      <c r="JYG6" s="426"/>
      <c r="JYH6" s="426"/>
      <c r="JYI6" s="426"/>
      <c r="JYJ6" s="426"/>
      <c r="JYK6" s="426"/>
      <c r="JYL6" s="426"/>
      <c r="JYM6" s="426"/>
      <c r="JYN6" s="426"/>
      <c r="JYO6" s="426"/>
      <c r="JYP6" s="426"/>
      <c r="JYQ6" s="426"/>
      <c r="JYR6" s="426"/>
      <c r="JYS6" s="426"/>
      <c r="JYT6" s="426"/>
      <c r="JYU6" s="426"/>
      <c r="JYV6" s="426"/>
      <c r="JYW6" s="426"/>
      <c r="JYX6" s="426"/>
      <c r="JYY6" s="426"/>
      <c r="JYZ6" s="426"/>
      <c r="JZA6" s="426"/>
      <c r="JZB6" s="426"/>
      <c r="JZC6" s="426"/>
      <c r="JZD6" s="426"/>
      <c r="JZE6" s="426"/>
      <c r="JZF6" s="426"/>
      <c r="JZG6" s="426"/>
      <c r="JZH6" s="426"/>
      <c r="JZI6" s="426"/>
      <c r="JZJ6" s="426"/>
      <c r="JZK6" s="426"/>
      <c r="JZL6" s="426"/>
      <c r="JZM6" s="426"/>
      <c r="JZN6" s="426"/>
      <c r="JZO6" s="426"/>
      <c r="JZP6" s="426"/>
      <c r="JZQ6" s="426"/>
      <c r="JZR6" s="426"/>
      <c r="JZS6" s="426"/>
      <c r="JZT6" s="426"/>
      <c r="JZU6" s="426"/>
      <c r="JZV6" s="426"/>
      <c r="JZW6" s="426"/>
      <c r="JZX6" s="426"/>
      <c r="JZY6" s="426"/>
      <c r="JZZ6" s="426"/>
      <c r="KAA6" s="426"/>
      <c r="KAB6" s="426"/>
      <c r="KAC6" s="426"/>
      <c r="KAD6" s="426"/>
      <c r="KAE6" s="426"/>
      <c r="KAF6" s="426"/>
      <c r="KAG6" s="426"/>
      <c r="KAH6" s="426"/>
      <c r="KAI6" s="426"/>
      <c r="KAJ6" s="426"/>
      <c r="KAK6" s="426"/>
      <c r="KAL6" s="426"/>
      <c r="KAM6" s="426"/>
      <c r="KAN6" s="426"/>
      <c r="KAO6" s="426"/>
      <c r="KAP6" s="426"/>
      <c r="KAQ6" s="426"/>
      <c r="KAR6" s="426"/>
      <c r="KAS6" s="426"/>
      <c r="KAT6" s="426"/>
      <c r="KAU6" s="426"/>
      <c r="KAV6" s="426"/>
      <c r="KAW6" s="426"/>
      <c r="KAX6" s="426"/>
      <c r="KAY6" s="426"/>
      <c r="KAZ6" s="426"/>
      <c r="KBA6" s="426"/>
      <c r="KBB6" s="426"/>
      <c r="KBC6" s="426"/>
      <c r="KBD6" s="426"/>
      <c r="KBE6" s="426"/>
      <c r="KBF6" s="426"/>
      <c r="KBG6" s="426"/>
      <c r="KBH6" s="426"/>
      <c r="KBI6" s="426"/>
      <c r="KBJ6" s="426"/>
      <c r="KBK6" s="426"/>
      <c r="KBL6" s="426"/>
      <c r="KBM6" s="426"/>
      <c r="KBN6" s="426"/>
      <c r="KBO6" s="426"/>
      <c r="KBP6" s="426"/>
      <c r="KBQ6" s="426"/>
      <c r="KBR6" s="426"/>
      <c r="KBS6" s="426"/>
      <c r="KBT6" s="426"/>
      <c r="KBU6" s="426"/>
      <c r="KBV6" s="426"/>
      <c r="KBW6" s="426"/>
      <c r="KBX6" s="426"/>
      <c r="KBY6" s="426"/>
      <c r="KBZ6" s="426"/>
      <c r="KCA6" s="426"/>
      <c r="KCB6" s="426"/>
      <c r="KCC6" s="426"/>
      <c r="KCD6" s="426"/>
      <c r="KCE6" s="426"/>
      <c r="KCF6" s="426"/>
      <c r="KCG6" s="426"/>
      <c r="KCH6" s="426"/>
      <c r="KCI6" s="426"/>
      <c r="KCJ6" s="426"/>
      <c r="KCK6" s="426"/>
      <c r="KCL6" s="426"/>
      <c r="KCM6" s="426"/>
      <c r="KCN6" s="426"/>
      <c r="KCO6" s="426"/>
      <c r="KCP6" s="426"/>
      <c r="KCQ6" s="426"/>
      <c r="KCR6" s="426"/>
      <c r="KCS6" s="426"/>
      <c r="KCT6" s="426"/>
      <c r="KCU6" s="426"/>
      <c r="KCV6" s="426"/>
      <c r="KCW6" s="426"/>
      <c r="KCX6" s="426"/>
      <c r="KCY6" s="426"/>
      <c r="KCZ6" s="426"/>
      <c r="KDA6" s="426"/>
      <c r="KDB6" s="426"/>
      <c r="KDC6" s="426"/>
      <c r="KDD6" s="426"/>
      <c r="KDE6" s="426"/>
      <c r="KDF6" s="426"/>
      <c r="KDG6" s="426"/>
      <c r="KDH6" s="426"/>
      <c r="KDI6" s="426"/>
      <c r="KDJ6" s="426"/>
      <c r="KDK6" s="426"/>
      <c r="KDL6" s="426"/>
      <c r="KDM6" s="426"/>
      <c r="KDN6" s="426"/>
      <c r="KDO6" s="426"/>
      <c r="KDP6" s="426"/>
      <c r="KDQ6" s="426"/>
      <c r="KDR6" s="426"/>
      <c r="KDS6" s="426"/>
      <c r="KDT6" s="426"/>
      <c r="KDU6" s="426"/>
      <c r="KDV6" s="426"/>
      <c r="KDW6" s="426"/>
      <c r="KDX6" s="426"/>
      <c r="KDY6" s="426"/>
      <c r="KDZ6" s="426"/>
      <c r="KEA6" s="426"/>
      <c r="KEB6" s="426"/>
      <c r="KEC6" s="426"/>
      <c r="KED6" s="426"/>
      <c r="KEE6" s="426"/>
      <c r="KEF6" s="426"/>
      <c r="KEG6" s="426"/>
      <c r="KEH6" s="426"/>
      <c r="KEI6" s="426"/>
      <c r="KEJ6" s="426"/>
      <c r="KEK6" s="426"/>
      <c r="KEL6" s="426"/>
      <c r="KEM6" s="426"/>
      <c r="KEN6" s="426"/>
      <c r="KEO6" s="426"/>
      <c r="KEP6" s="426"/>
      <c r="KEQ6" s="426"/>
      <c r="KER6" s="426"/>
      <c r="KES6" s="426"/>
      <c r="KET6" s="426"/>
      <c r="KEU6" s="426"/>
      <c r="KEV6" s="426"/>
      <c r="KEW6" s="426"/>
      <c r="KEX6" s="426"/>
      <c r="KEY6" s="426"/>
      <c r="KEZ6" s="426"/>
      <c r="KFA6" s="426"/>
      <c r="KFB6" s="426"/>
      <c r="KFC6" s="426"/>
      <c r="KFD6" s="426"/>
      <c r="KFE6" s="426"/>
      <c r="KFF6" s="426"/>
      <c r="KFG6" s="426"/>
      <c r="KFH6" s="426"/>
      <c r="KFI6" s="426"/>
      <c r="KFJ6" s="426"/>
      <c r="KFK6" s="426"/>
      <c r="KFL6" s="426"/>
      <c r="KFM6" s="426"/>
      <c r="KFN6" s="426"/>
      <c r="KFO6" s="426"/>
      <c r="KFP6" s="426"/>
      <c r="KFQ6" s="426"/>
      <c r="KFR6" s="426"/>
      <c r="KFS6" s="426"/>
      <c r="KFT6" s="426"/>
      <c r="KFU6" s="426"/>
      <c r="KFV6" s="426"/>
      <c r="KFW6" s="426"/>
      <c r="KFX6" s="426"/>
      <c r="KFY6" s="426"/>
      <c r="KFZ6" s="426"/>
      <c r="KGA6" s="426"/>
      <c r="KGB6" s="426"/>
      <c r="KGC6" s="426"/>
      <c r="KGD6" s="426"/>
      <c r="KGE6" s="426"/>
      <c r="KGF6" s="426"/>
      <c r="KGG6" s="426"/>
      <c r="KGH6" s="426"/>
      <c r="KGI6" s="426"/>
      <c r="KGJ6" s="426"/>
      <c r="KGK6" s="426"/>
      <c r="KGL6" s="426"/>
      <c r="KGM6" s="426"/>
      <c r="KGN6" s="426"/>
      <c r="KGO6" s="426"/>
      <c r="KGP6" s="426"/>
      <c r="KGQ6" s="426"/>
      <c r="KGR6" s="426"/>
      <c r="KGS6" s="426"/>
      <c r="KGT6" s="426"/>
      <c r="KGU6" s="426"/>
      <c r="KGV6" s="426"/>
      <c r="KGW6" s="426"/>
      <c r="KGX6" s="426"/>
      <c r="KGY6" s="426"/>
      <c r="KGZ6" s="426"/>
      <c r="KHA6" s="426"/>
      <c r="KHB6" s="426"/>
      <c r="KHC6" s="426"/>
      <c r="KHD6" s="426"/>
      <c r="KHE6" s="426"/>
      <c r="KHF6" s="426"/>
      <c r="KHG6" s="426"/>
      <c r="KHH6" s="426"/>
      <c r="KHI6" s="426"/>
      <c r="KHJ6" s="426"/>
      <c r="KHK6" s="426"/>
      <c r="KHL6" s="426"/>
      <c r="KHM6" s="426"/>
      <c r="KHN6" s="426"/>
      <c r="KHO6" s="426"/>
      <c r="KHP6" s="426"/>
      <c r="KHQ6" s="426"/>
      <c r="KHR6" s="426"/>
      <c r="KHS6" s="426"/>
      <c r="KHT6" s="426"/>
      <c r="KHU6" s="426"/>
      <c r="KHV6" s="426"/>
      <c r="KHW6" s="426"/>
      <c r="KHX6" s="426"/>
      <c r="KHY6" s="426"/>
      <c r="KHZ6" s="426"/>
      <c r="KIA6" s="426"/>
      <c r="KIB6" s="426"/>
      <c r="KIC6" s="426"/>
      <c r="KID6" s="426"/>
      <c r="KIE6" s="426"/>
      <c r="KIF6" s="426"/>
      <c r="KIG6" s="426"/>
      <c r="KIH6" s="426"/>
      <c r="KII6" s="426"/>
      <c r="KIJ6" s="426"/>
      <c r="KIK6" s="426"/>
      <c r="KIL6" s="426"/>
      <c r="KIM6" s="426"/>
      <c r="KIN6" s="426"/>
      <c r="KIO6" s="426"/>
      <c r="KIP6" s="426"/>
      <c r="KIQ6" s="426"/>
      <c r="KIR6" s="426"/>
      <c r="KIS6" s="426"/>
      <c r="KIT6" s="426"/>
      <c r="KIU6" s="426"/>
      <c r="KIV6" s="426"/>
      <c r="KIW6" s="426"/>
      <c r="KIX6" s="426"/>
      <c r="KIY6" s="426"/>
      <c r="KIZ6" s="426"/>
      <c r="KJA6" s="426"/>
      <c r="KJB6" s="426"/>
      <c r="KJC6" s="426"/>
      <c r="KJD6" s="426"/>
      <c r="KJE6" s="426"/>
      <c r="KJF6" s="426"/>
      <c r="KJG6" s="426"/>
      <c r="KJH6" s="426"/>
      <c r="KJI6" s="426"/>
      <c r="KJJ6" s="426"/>
      <c r="KJK6" s="426"/>
      <c r="KJL6" s="426"/>
      <c r="KJM6" s="426"/>
      <c r="KJN6" s="426"/>
      <c r="KJO6" s="426"/>
      <c r="KJP6" s="426"/>
      <c r="KJQ6" s="426"/>
      <c r="KJR6" s="426"/>
      <c r="KJS6" s="426"/>
      <c r="KJT6" s="426"/>
      <c r="KJU6" s="426"/>
      <c r="KJV6" s="426"/>
      <c r="KJW6" s="426"/>
      <c r="KJX6" s="426"/>
      <c r="KJY6" s="426"/>
      <c r="KJZ6" s="426"/>
      <c r="KKA6" s="426"/>
      <c r="KKB6" s="426"/>
      <c r="KKC6" s="426"/>
      <c r="KKD6" s="426"/>
      <c r="KKE6" s="426"/>
      <c r="KKF6" s="426"/>
      <c r="KKG6" s="426"/>
      <c r="KKH6" s="426"/>
      <c r="KKI6" s="426"/>
      <c r="KKJ6" s="426"/>
      <c r="KKK6" s="426"/>
      <c r="KKL6" s="426"/>
      <c r="KKM6" s="426"/>
      <c r="KKN6" s="426"/>
      <c r="KKO6" s="426"/>
      <c r="KKP6" s="426"/>
      <c r="KKQ6" s="426"/>
      <c r="KKR6" s="426"/>
      <c r="KKS6" s="426"/>
      <c r="KKT6" s="426"/>
      <c r="KKU6" s="426"/>
      <c r="KKV6" s="426"/>
      <c r="KKW6" s="426"/>
      <c r="KKX6" s="426"/>
      <c r="KKY6" s="426"/>
      <c r="KKZ6" s="426"/>
      <c r="KLA6" s="426"/>
      <c r="KLB6" s="426"/>
      <c r="KLC6" s="426"/>
      <c r="KLD6" s="426"/>
      <c r="KLE6" s="426"/>
      <c r="KLF6" s="426"/>
      <c r="KLG6" s="426"/>
      <c r="KLH6" s="426"/>
      <c r="KLI6" s="426"/>
      <c r="KLJ6" s="426"/>
      <c r="KLK6" s="426"/>
      <c r="KLL6" s="426"/>
      <c r="KLM6" s="426"/>
      <c r="KLN6" s="426"/>
      <c r="KLO6" s="426"/>
      <c r="KLP6" s="426"/>
      <c r="KLQ6" s="426"/>
      <c r="KLR6" s="426"/>
      <c r="KLS6" s="426"/>
      <c r="KLT6" s="426"/>
      <c r="KLU6" s="426"/>
      <c r="KLV6" s="426"/>
      <c r="KLW6" s="426"/>
      <c r="KLX6" s="426"/>
      <c r="KLY6" s="426"/>
      <c r="KLZ6" s="426"/>
      <c r="KMA6" s="426"/>
      <c r="KMB6" s="426"/>
      <c r="KMC6" s="426"/>
      <c r="KMD6" s="426"/>
      <c r="KME6" s="426"/>
      <c r="KMF6" s="426"/>
      <c r="KMG6" s="426"/>
      <c r="KMH6" s="426"/>
      <c r="KMI6" s="426"/>
      <c r="KMJ6" s="426"/>
      <c r="KMK6" s="426"/>
      <c r="KML6" s="426"/>
      <c r="KMM6" s="426"/>
      <c r="KMN6" s="426"/>
      <c r="KMO6" s="426"/>
      <c r="KMP6" s="426"/>
      <c r="KMQ6" s="426"/>
      <c r="KMR6" s="426"/>
      <c r="KMS6" s="426"/>
      <c r="KMT6" s="426"/>
      <c r="KMU6" s="426"/>
      <c r="KMV6" s="426"/>
      <c r="KMW6" s="426"/>
      <c r="KMX6" s="426"/>
      <c r="KMY6" s="426"/>
      <c r="KMZ6" s="426"/>
      <c r="KNA6" s="426"/>
      <c r="KNB6" s="426"/>
      <c r="KNC6" s="426"/>
      <c r="KND6" s="426"/>
      <c r="KNE6" s="426"/>
      <c r="KNF6" s="426"/>
      <c r="KNG6" s="426"/>
      <c r="KNH6" s="426"/>
      <c r="KNI6" s="426"/>
      <c r="KNJ6" s="426"/>
      <c r="KNK6" s="426"/>
      <c r="KNL6" s="426"/>
      <c r="KNM6" s="426"/>
      <c r="KNN6" s="426"/>
      <c r="KNO6" s="426"/>
      <c r="KNP6" s="426"/>
      <c r="KNQ6" s="426"/>
      <c r="KNR6" s="426"/>
      <c r="KNS6" s="426"/>
      <c r="KNT6" s="426"/>
      <c r="KNU6" s="426"/>
      <c r="KNV6" s="426"/>
      <c r="KNW6" s="426"/>
      <c r="KNX6" s="426"/>
      <c r="KNY6" s="426"/>
      <c r="KNZ6" s="426"/>
      <c r="KOA6" s="426"/>
      <c r="KOB6" s="426"/>
      <c r="KOC6" s="426"/>
      <c r="KOD6" s="426"/>
      <c r="KOE6" s="426"/>
      <c r="KOF6" s="426"/>
      <c r="KOG6" s="426"/>
      <c r="KOH6" s="426"/>
      <c r="KOI6" s="426"/>
      <c r="KOJ6" s="426"/>
      <c r="KOK6" s="426"/>
      <c r="KOL6" s="426"/>
      <c r="KOM6" s="426"/>
      <c r="KON6" s="426"/>
      <c r="KOO6" s="426"/>
      <c r="KOP6" s="426"/>
      <c r="KOQ6" s="426"/>
      <c r="KOR6" s="426"/>
      <c r="KOS6" s="426"/>
      <c r="KOT6" s="426"/>
      <c r="KOU6" s="426"/>
      <c r="KOV6" s="426"/>
      <c r="KOW6" s="426"/>
      <c r="KOX6" s="426"/>
      <c r="KOY6" s="426"/>
      <c r="KOZ6" s="426"/>
      <c r="KPA6" s="426"/>
      <c r="KPB6" s="426"/>
      <c r="KPC6" s="426"/>
      <c r="KPD6" s="426"/>
      <c r="KPE6" s="426"/>
      <c r="KPF6" s="426"/>
      <c r="KPG6" s="426"/>
      <c r="KPH6" s="426"/>
      <c r="KPI6" s="426"/>
      <c r="KPJ6" s="426"/>
      <c r="KPK6" s="426"/>
      <c r="KPL6" s="426"/>
      <c r="KPM6" s="426"/>
      <c r="KPN6" s="426"/>
      <c r="KPO6" s="426"/>
      <c r="KPP6" s="426"/>
      <c r="KPQ6" s="426"/>
      <c r="KPR6" s="426"/>
      <c r="KPS6" s="426"/>
      <c r="KPT6" s="426"/>
      <c r="KPU6" s="426"/>
      <c r="KPV6" s="426"/>
      <c r="KPW6" s="426"/>
      <c r="KPX6" s="426"/>
      <c r="KPY6" s="426"/>
      <c r="KPZ6" s="426"/>
      <c r="KQA6" s="426"/>
      <c r="KQB6" s="426"/>
      <c r="KQC6" s="426"/>
      <c r="KQD6" s="426"/>
      <c r="KQE6" s="426"/>
      <c r="KQF6" s="426"/>
      <c r="KQG6" s="426"/>
      <c r="KQH6" s="426"/>
      <c r="KQI6" s="426"/>
      <c r="KQJ6" s="426"/>
      <c r="KQK6" s="426"/>
      <c r="KQL6" s="426"/>
      <c r="KQM6" s="426"/>
      <c r="KQN6" s="426"/>
      <c r="KQO6" s="426"/>
      <c r="KQP6" s="426"/>
      <c r="KQQ6" s="426"/>
      <c r="KQR6" s="426"/>
      <c r="KQS6" s="426"/>
      <c r="KQT6" s="426"/>
      <c r="KQU6" s="426"/>
      <c r="KQV6" s="426"/>
      <c r="KQW6" s="426"/>
      <c r="KQX6" s="426"/>
      <c r="KQY6" s="426"/>
      <c r="KQZ6" s="426"/>
      <c r="KRA6" s="426"/>
      <c r="KRB6" s="426"/>
      <c r="KRC6" s="426"/>
      <c r="KRD6" s="426"/>
      <c r="KRE6" s="426"/>
      <c r="KRF6" s="426"/>
      <c r="KRG6" s="426"/>
      <c r="KRH6" s="426"/>
      <c r="KRI6" s="426"/>
      <c r="KRJ6" s="426"/>
      <c r="KRK6" s="426"/>
      <c r="KRL6" s="426"/>
      <c r="KRM6" s="426"/>
      <c r="KRN6" s="426"/>
      <c r="KRO6" s="426"/>
      <c r="KRP6" s="426"/>
      <c r="KRQ6" s="426"/>
      <c r="KRR6" s="426"/>
      <c r="KRS6" s="426"/>
      <c r="KRT6" s="426"/>
      <c r="KRU6" s="426"/>
      <c r="KRV6" s="426"/>
      <c r="KRW6" s="426"/>
      <c r="KRX6" s="426"/>
      <c r="KRY6" s="426"/>
      <c r="KRZ6" s="426"/>
      <c r="KSA6" s="426"/>
      <c r="KSB6" s="426"/>
      <c r="KSC6" s="426"/>
      <c r="KSD6" s="426"/>
      <c r="KSE6" s="426"/>
      <c r="KSF6" s="426"/>
      <c r="KSG6" s="426"/>
      <c r="KSH6" s="426"/>
      <c r="KSI6" s="426"/>
      <c r="KSJ6" s="426"/>
      <c r="KSK6" s="426"/>
      <c r="KSL6" s="426"/>
      <c r="KSM6" s="426"/>
      <c r="KSN6" s="426"/>
      <c r="KSO6" s="426"/>
      <c r="KSP6" s="426"/>
      <c r="KSQ6" s="426"/>
      <c r="KSR6" s="426"/>
      <c r="KSS6" s="426"/>
      <c r="KST6" s="426"/>
      <c r="KSU6" s="426"/>
      <c r="KSV6" s="426"/>
      <c r="KSW6" s="426"/>
      <c r="KSX6" s="426"/>
      <c r="KSY6" s="426"/>
      <c r="KSZ6" s="426"/>
      <c r="KTA6" s="426"/>
      <c r="KTB6" s="426"/>
      <c r="KTC6" s="426"/>
      <c r="KTD6" s="426"/>
      <c r="KTE6" s="426"/>
      <c r="KTF6" s="426"/>
      <c r="KTG6" s="426"/>
      <c r="KTH6" s="426"/>
      <c r="KTI6" s="426"/>
      <c r="KTJ6" s="426"/>
      <c r="KTK6" s="426"/>
      <c r="KTL6" s="426"/>
      <c r="KTM6" s="426"/>
      <c r="KTN6" s="426"/>
      <c r="KTO6" s="426"/>
      <c r="KTP6" s="426"/>
      <c r="KTQ6" s="426"/>
      <c r="KTR6" s="426"/>
      <c r="KTS6" s="426"/>
      <c r="KTT6" s="426"/>
      <c r="KTU6" s="426"/>
      <c r="KTV6" s="426"/>
      <c r="KTW6" s="426"/>
      <c r="KTX6" s="426"/>
      <c r="KTY6" s="426"/>
      <c r="KTZ6" s="426"/>
      <c r="KUA6" s="426"/>
      <c r="KUB6" s="426"/>
      <c r="KUC6" s="426"/>
      <c r="KUD6" s="426"/>
      <c r="KUE6" s="426"/>
      <c r="KUF6" s="426"/>
      <c r="KUG6" s="426"/>
      <c r="KUH6" s="426"/>
      <c r="KUI6" s="426"/>
      <c r="KUJ6" s="426"/>
      <c r="KUK6" s="426"/>
      <c r="KUL6" s="426"/>
      <c r="KUM6" s="426"/>
      <c r="KUN6" s="426"/>
      <c r="KUO6" s="426"/>
      <c r="KUP6" s="426"/>
      <c r="KUQ6" s="426"/>
      <c r="KUR6" s="426"/>
      <c r="KUS6" s="426"/>
      <c r="KUT6" s="426"/>
      <c r="KUU6" s="426"/>
      <c r="KUV6" s="426"/>
      <c r="KUW6" s="426"/>
      <c r="KUX6" s="426"/>
      <c r="KUY6" s="426"/>
      <c r="KUZ6" s="426"/>
      <c r="KVA6" s="426"/>
      <c r="KVB6" s="426"/>
      <c r="KVC6" s="426"/>
      <c r="KVD6" s="426"/>
      <c r="KVE6" s="426"/>
      <c r="KVF6" s="426"/>
      <c r="KVG6" s="426"/>
      <c r="KVH6" s="426"/>
      <c r="KVI6" s="426"/>
      <c r="KVJ6" s="426"/>
      <c r="KVK6" s="426"/>
      <c r="KVL6" s="426"/>
      <c r="KVM6" s="426"/>
      <c r="KVN6" s="426"/>
      <c r="KVO6" s="426"/>
      <c r="KVP6" s="426"/>
      <c r="KVQ6" s="426"/>
      <c r="KVR6" s="426"/>
      <c r="KVS6" s="426"/>
      <c r="KVT6" s="426"/>
      <c r="KVU6" s="426"/>
      <c r="KVV6" s="426"/>
      <c r="KVW6" s="426"/>
      <c r="KVX6" s="426"/>
      <c r="KVY6" s="426"/>
      <c r="KVZ6" s="426"/>
      <c r="KWA6" s="426"/>
      <c r="KWB6" s="426"/>
      <c r="KWC6" s="426"/>
      <c r="KWD6" s="426"/>
      <c r="KWE6" s="426"/>
      <c r="KWF6" s="426"/>
      <c r="KWG6" s="426"/>
      <c r="KWH6" s="426"/>
      <c r="KWI6" s="426"/>
      <c r="KWJ6" s="426"/>
      <c r="KWK6" s="426"/>
      <c r="KWL6" s="426"/>
      <c r="KWM6" s="426"/>
      <c r="KWN6" s="426"/>
      <c r="KWO6" s="426"/>
      <c r="KWP6" s="426"/>
      <c r="KWQ6" s="426"/>
      <c r="KWR6" s="426"/>
      <c r="KWS6" s="426"/>
      <c r="KWT6" s="426"/>
      <c r="KWU6" s="426"/>
      <c r="KWV6" s="426"/>
      <c r="KWW6" s="426"/>
      <c r="KWX6" s="426"/>
      <c r="KWY6" s="426"/>
      <c r="KWZ6" s="426"/>
      <c r="KXA6" s="426"/>
      <c r="KXB6" s="426"/>
      <c r="KXC6" s="426"/>
      <c r="KXD6" s="426"/>
      <c r="KXE6" s="426"/>
      <c r="KXF6" s="426"/>
      <c r="KXG6" s="426"/>
      <c r="KXH6" s="426"/>
      <c r="KXI6" s="426"/>
      <c r="KXJ6" s="426"/>
      <c r="KXK6" s="426"/>
      <c r="KXL6" s="426"/>
      <c r="KXM6" s="426"/>
      <c r="KXN6" s="426"/>
      <c r="KXO6" s="426"/>
      <c r="KXP6" s="426"/>
      <c r="KXQ6" s="426"/>
      <c r="KXR6" s="426"/>
      <c r="KXS6" s="426"/>
      <c r="KXT6" s="426"/>
      <c r="KXU6" s="426"/>
      <c r="KXV6" s="426"/>
      <c r="KXW6" s="426"/>
      <c r="KXX6" s="426"/>
      <c r="KXY6" s="426"/>
      <c r="KXZ6" s="426"/>
      <c r="KYA6" s="426"/>
      <c r="KYB6" s="426"/>
      <c r="KYC6" s="426"/>
      <c r="KYD6" s="426"/>
      <c r="KYE6" s="426"/>
      <c r="KYF6" s="426"/>
      <c r="KYG6" s="426"/>
      <c r="KYH6" s="426"/>
      <c r="KYI6" s="426"/>
      <c r="KYJ6" s="426"/>
      <c r="KYK6" s="426"/>
      <c r="KYL6" s="426"/>
      <c r="KYM6" s="426"/>
      <c r="KYN6" s="426"/>
      <c r="KYO6" s="426"/>
      <c r="KYP6" s="426"/>
      <c r="KYQ6" s="426"/>
      <c r="KYR6" s="426"/>
      <c r="KYS6" s="426"/>
      <c r="KYT6" s="426"/>
      <c r="KYU6" s="426"/>
      <c r="KYV6" s="426"/>
      <c r="KYW6" s="426"/>
      <c r="KYX6" s="426"/>
      <c r="KYY6" s="426"/>
      <c r="KYZ6" s="426"/>
      <c r="KZA6" s="426"/>
      <c r="KZB6" s="426"/>
      <c r="KZC6" s="426"/>
      <c r="KZD6" s="426"/>
      <c r="KZE6" s="426"/>
      <c r="KZF6" s="426"/>
      <c r="KZG6" s="426"/>
      <c r="KZH6" s="426"/>
      <c r="KZI6" s="426"/>
      <c r="KZJ6" s="426"/>
      <c r="KZK6" s="426"/>
      <c r="KZL6" s="426"/>
      <c r="KZM6" s="426"/>
      <c r="KZN6" s="426"/>
      <c r="KZO6" s="426"/>
      <c r="KZP6" s="426"/>
      <c r="KZQ6" s="426"/>
      <c r="KZR6" s="426"/>
      <c r="KZS6" s="426"/>
      <c r="KZT6" s="426"/>
      <c r="KZU6" s="426"/>
      <c r="KZV6" s="426"/>
      <c r="KZW6" s="426"/>
      <c r="KZX6" s="426"/>
      <c r="KZY6" s="426"/>
      <c r="KZZ6" s="426"/>
      <c r="LAA6" s="426"/>
      <c r="LAB6" s="426"/>
      <c r="LAC6" s="426"/>
      <c r="LAD6" s="426"/>
      <c r="LAE6" s="426"/>
      <c r="LAF6" s="426"/>
      <c r="LAG6" s="426"/>
      <c r="LAH6" s="426"/>
      <c r="LAI6" s="426"/>
      <c r="LAJ6" s="426"/>
      <c r="LAK6" s="426"/>
      <c r="LAL6" s="426"/>
      <c r="LAM6" s="426"/>
      <c r="LAN6" s="426"/>
      <c r="LAO6" s="426"/>
      <c r="LAP6" s="426"/>
      <c r="LAQ6" s="426"/>
      <c r="LAR6" s="426"/>
      <c r="LAS6" s="426"/>
      <c r="LAT6" s="426"/>
      <c r="LAU6" s="426"/>
      <c r="LAV6" s="426"/>
      <c r="LAW6" s="426"/>
      <c r="LAX6" s="426"/>
      <c r="LAY6" s="426"/>
      <c r="LAZ6" s="426"/>
      <c r="LBA6" s="426"/>
      <c r="LBB6" s="426"/>
      <c r="LBC6" s="426"/>
      <c r="LBD6" s="426"/>
      <c r="LBE6" s="426"/>
      <c r="LBF6" s="426"/>
      <c r="LBG6" s="426"/>
      <c r="LBH6" s="426"/>
      <c r="LBI6" s="426"/>
      <c r="LBJ6" s="426"/>
      <c r="LBK6" s="426"/>
      <c r="LBL6" s="426"/>
      <c r="LBM6" s="426"/>
      <c r="LBN6" s="426"/>
      <c r="LBO6" s="426"/>
      <c r="LBP6" s="426"/>
      <c r="LBQ6" s="426"/>
      <c r="LBR6" s="426"/>
      <c r="LBS6" s="426"/>
      <c r="LBT6" s="426"/>
      <c r="LBU6" s="426"/>
      <c r="LBV6" s="426"/>
      <c r="LBW6" s="426"/>
      <c r="LBX6" s="426"/>
      <c r="LBY6" s="426"/>
      <c r="LBZ6" s="426"/>
      <c r="LCA6" s="426"/>
      <c r="LCB6" s="426"/>
      <c r="LCC6" s="426"/>
      <c r="LCD6" s="426"/>
      <c r="LCE6" s="426"/>
      <c r="LCF6" s="426"/>
      <c r="LCG6" s="426"/>
      <c r="LCH6" s="426"/>
      <c r="LCI6" s="426"/>
      <c r="LCJ6" s="426"/>
      <c r="LCK6" s="426"/>
      <c r="LCL6" s="426"/>
      <c r="LCM6" s="426"/>
      <c r="LCN6" s="426"/>
      <c r="LCO6" s="426"/>
      <c r="LCP6" s="426"/>
      <c r="LCQ6" s="426"/>
      <c r="LCR6" s="426"/>
      <c r="LCS6" s="426"/>
      <c r="LCT6" s="426"/>
      <c r="LCU6" s="426"/>
      <c r="LCV6" s="426"/>
      <c r="LCW6" s="426"/>
      <c r="LCX6" s="426"/>
      <c r="LCY6" s="426"/>
      <c r="LCZ6" s="426"/>
      <c r="LDA6" s="426"/>
      <c r="LDB6" s="426"/>
      <c r="LDC6" s="426"/>
      <c r="LDD6" s="426"/>
      <c r="LDE6" s="426"/>
      <c r="LDF6" s="426"/>
      <c r="LDG6" s="426"/>
      <c r="LDH6" s="426"/>
      <c r="LDI6" s="426"/>
      <c r="LDJ6" s="426"/>
      <c r="LDK6" s="426"/>
      <c r="LDL6" s="426"/>
      <c r="LDM6" s="426"/>
      <c r="LDN6" s="426"/>
      <c r="LDO6" s="426"/>
      <c r="LDP6" s="426"/>
      <c r="LDQ6" s="426"/>
      <c r="LDR6" s="426"/>
      <c r="LDS6" s="426"/>
      <c r="LDT6" s="426"/>
      <c r="LDU6" s="426"/>
      <c r="LDV6" s="426"/>
      <c r="LDW6" s="426"/>
      <c r="LDX6" s="426"/>
      <c r="LDY6" s="426"/>
      <c r="LDZ6" s="426"/>
      <c r="LEA6" s="426"/>
      <c r="LEB6" s="426"/>
      <c r="LEC6" s="426"/>
      <c r="LED6" s="426"/>
      <c r="LEE6" s="426"/>
      <c r="LEF6" s="426"/>
      <c r="LEG6" s="426"/>
      <c r="LEH6" s="426"/>
      <c r="LEI6" s="426"/>
      <c r="LEJ6" s="426"/>
      <c r="LEK6" s="426"/>
      <c r="LEL6" s="426"/>
      <c r="LEM6" s="426"/>
      <c r="LEN6" s="426"/>
      <c r="LEO6" s="426"/>
      <c r="LEP6" s="426"/>
      <c r="LEQ6" s="426"/>
      <c r="LER6" s="426"/>
      <c r="LES6" s="426"/>
      <c r="LET6" s="426"/>
      <c r="LEU6" s="426"/>
      <c r="LEV6" s="426"/>
      <c r="LEW6" s="426"/>
      <c r="LEX6" s="426"/>
      <c r="LEY6" s="426"/>
      <c r="LEZ6" s="426"/>
      <c r="LFA6" s="426"/>
      <c r="LFB6" s="426"/>
      <c r="LFC6" s="426"/>
      <c r="LFD6" s="426"/>
      <c r="LFE6" s="426"/>
      <c r="LFF6" s="426"/>
      <c r="LFG6" s="426"/>
      <c r="LFH6" s="426"/>
      <c r="LFI6" s="426"/>
      <c r="LFJ6" s="426"/>
      <c r="LFK6" s="426"/>
      <c r="LFL6" s="426"/>
      <c r="LFM6" s="426"/>
      <c r="LFN6" s="426"/>
      <c r="LFO6" s="426"/>
      <c r="LFP6" s="426"/>
      <c r="LFQ6" s="426"/>
      <c r="LFR6" s="426"/>
      <c r="LFS6" s="426"/>
      <c r="LFT6" s="426"/>
      <c r="LFU6" s="426"/>
      <c r="LFV6" s="426"/>
      <c r="LFW6" s="426"/>
      <c r="LFX6" s="426"/>
      <c r="LFY6" s="426"/>
      <c r="LFZ6" s="426"/>
      <c r="LGA6" s="426"/>
      <c r="LGB6" s="426"/>
      <c r="LGC6" s="426"/>
      <c r="LGD6" s="426"/>
      <c r="LGE6" s="426"/>
      <c r="LGF6" s="426"/>
      <c r="LGG6" s="426"/>
      <c r="LGH6" s="426"/>
      <c r="LGI6" s="426"/>
      <c r="LGJ6" s="426"/>
      <c r="LGK6" s="426"/>
      <c r="LGL6" s="426"/>
      <c r="LGM6" s="426"/>
      <c r="LGN6" s="426"/>
      <c r="LGO6" s="426"/>
      <c r="LGP6" s="426"/>
      <c r="LGQ6" s="426"/>
      <c r="LGR6" s="426"/>
      <c r="LGS6" s="426"/>
      <c r="LGT6" s="426"/>
      <c r="LGU6" s="426"/>
      <c r="LGV6" s="426"/>
      <c r="LGW6" s="426"/>
      <c r="LGX6" s="426"/>
      <c r="LGY6" s="426"/>
      <c r="LGZ6" s="426"/>
      <c r="LHA6" s="426"/>
      <c r="LHB6" s="426"/>
      <c r="LHC6" s="426"/>
      <c r="LHD6" s="426"/>
      <c r="LHE6" s="426"/>
      <c r="LHF6" s="426"/>
      <c r="LHG6" s="426"/>
      <c r="LHH6" s="426"/>
      <c r="LHI6" s="426"/>
      <c r="LHJ6" s="426"/>
      <c r="LHK6" s="426"/>
      <c r="LHL6" s="426"/>
      <c r="LHM6" s="426"/>
      <c r="LHN6" s="426"/>
      <c r="LHO6" s="426"/>
      <c r="LHP6" s="426"/>
      <c r="LHQ6" s="426"/>
      <c r="LHR6" s="426"/>
      <c r="LHS6" s="426"/>
      <c r="LHT6" s="426"/>
      <c r="LHU6" s="426"/>
      <c r="LHV6" s="426"/>
      <c r="LHW6" s="426"/>
      <c r="LHX6" s="426"/>
      <c r="LHY6" s="426"/>
      <c r="LHZ6" s="426"/>
      <c r="LIA6" s="426"/>
      <c r="LIB6" s="426"/>
      <c r="LIC6" s="426"/>
      <c r="LID6" s="426"/>
      <c r="LIE6" s="426"/>
      <c r="LIF6" s="426"/>
      <c r="LIG6" s="426"/>
      <c r="LIH6" s="426"/>
      <c r="LII6" s="426"/>
      <c r="LIJ6" s="426"/>
      <c r="LIK6" s="426"/>
      <c r="LIL6" s="426"/>
      <c r="LIM6" s="426"/>
      <c r="LIN6" s="426"/>
      <c r="LIO6" s="426"/>
      <c r="LIP6" s="426"/>
      <c r="LIQ6" s="426"/>
      <c r="LIR6" s="426"/>
      <c r="LIS6" s="426"/>
      <c r="LIT6" s="426"/>
      <c r="LIU6" s="426"/>
      <c r="LIV6" s="426"/>
      <c r="LIW6" s="426"/>
      <c r="LIX6" s="426"/>
      <c r="LIY6" s="426"/>
      <c r="LIZ6" s="426"/>
      <c r="LJA6" s="426"/>
      <c r="LJB6" s="426"/>
      <c r="LJC6" s="426"/>
      <c r="LJD6" s="426"/>
      <c r="LJE6" s="426"/>
      <c r="LJF6" s="426"/>
      <c r="LJG6" s="426"/>
      <c r="LJH6" s="426"/>
      <c r="LJI6" s="426"/>
      <c r="LJJ6" s="426"/>
      <c r="LJK6" s="426"/>
      <c r="LJL6" s="426"/>
      <c r="LJM6" s="426"/>
      <c r="LJN6" s="426"/>
      <c r="LJO6" s="426"/>
      <c r="LJP6" s="426"/>
      <c r="LJQ6" s="426"/>
      <c r="LJR6" s="426"/>
      <c r="LJS6" s="426"/>
      <c r="LJT6" s="426"/>
      <c r="LJU6" s="426"/>
      <c r="LJV6" s="426"/>
      <c r="LJW6" s="426"/>
      <c r="LJX6" s="426"/>
      <c r="LJY6" s="426"/>
      <c r="LJZ6" s="426"/>
      <c r="LKA6" s="426"/>
      <c r="LKB6" s="426"/>
      <c r="LKC6" s="426"/>
      <c r="LKD6" s="426"/>
      <c r="LKE6" s="426"/>
      <c r="LKF6" s="426"/>
      <c r="LKG6" s="426"/>
      <c r="LKH6" s="426"/>
      <c r="LKI6" s="426"/>
      <c r="LKJ6" s="426"/>
      <c r="LKK6" s="426"/>
      <c r="LKL6" s="426"/>
      <c r="LKM6" s="426"/>
      <c r="LKN6" s="426"/>
      <c r="LKO6" s="426"/>
      <c r="LKP6" s="426"/>
      <c r="LKQ6" s="426"/>
      <c r="LKR6" s="426"/>
      <c r="LKS6" s="426"/>
      <c r="LKT6" s="426"/>
      <c r="LKU6" s="426"/>
      <c r="LKV6" s="426"/>
      <c r="LKW6" s="426"/>
      <c r="LKX6" s="426"/>
      <c r="LKY6" s="426"/>
      <c r="LKZ6" s="426"/>
      <c r="LLA6" s="426"/>
      <c r="LLB6" s="426"/>
      <c r="LLC6" s="426"/>
      <c r="LLD6" s="426"/>
      <c r="LLE6" s="426"/>
      <c r="LLF6" s="426"/>
      <c r="LLG6" s="426"/>
      <c r="LLH6" s="426"/>
      <c r="LLI6" s="426"/>
      <c r="LLJ6" s="426"/>
      <c r="LLK6" s="426"/>
      <c r="LLL6" s="426"/>
      <c r="LLM6" s="426"/>
      <c r="LLN6" s="426"/>
      <c r="LLO6" s="426"/>
      <c r="LLP6" s="426"/>
      <c r="LLQ6" s="426"/>
      <c r="LLR6" s="426"/>
      <c r="LLS6" s="426"/>
      <c r="LLT6" s="426"/>
      <c r="LLU6" s="426"/>
      <c r="LLV6" s="426"/>
      <c r="LLW6" s="426"/>
      <c r="LLX6" s="426"/>
      <c r="LLY6" s="426"/>
      <c r="LLZ6" s="426"/>
      <c r="LMA6" s="426"/>
      <c r="LMB6" s="426"/>
      <c r="LMC6" s="426"/>
      <c r="LMD6" s="426"/>
      <c r="LME6" s="426"/>
      <c r="LMF6" s="426"/>
      <c r="LMG6" s="426"/>
      <c r="LMH6" s="426"/>
      <c r="LMI6" s="426"/>
      <c r="LMJ6" s="426"/>
      <c r="LMK6" s="426"/>
      <c r="LML6" s="426"/>
      <c r="LMM6" s="426"/>
      <c r="LMN6" s="426"/>
      <c r="LMO6" s="426"/>
      <c r="LMP6" s="426"/>
      <c r="LMQ6" s="426"/>
      <c r="LMR6" s="426"/>
      <c r="LMS6" s="426"/>
      <c r="LMT6" s="426"/>
      <c r="LMU6" s="426"/>
      <c r="LMV6" s="426"/>
      <c r="LMW6" s="426"/>
      <c r="LMX6" s="426"/>
      <c r="LMY6" s="426"/>
      <c r="LMZ6" s="426"/>
      <c r="LNA6" s="426"/>
      <c r="LNB6" s="426"/>
      <c r="LNC6" s="426"/>
      <c r="LND6" s="426"/>
      <c r="LNE6" s="426"/>
      <c r="LNF6" s="426"/>
      <c r="LNG6" s="426"/>
      <c r="LNH6" s="426"/>
      <c r="LNI6" s="426"/>
      <c r="LNJ6" s="426"/>
      <c r="LNK6" s="426"/>
      <c r="LNL6" s="426"/>
      <c r="LNM6" s="426"/>
      <c r="LNN6" s="426"/>
      <c r="LNO6" s="426"/>
      <c r="LNP6" s="426"/>
      <c r="LNQ6" s="426"/>
      <c r="LNR6" s="426"/>
      <c r="LNS6" s="426"/>
      <c r="LNT6" s="426"/>
      <c r="LNU6" s="426"/>
      <c r="LNV6" s="426"/>
      <c r="LNW6" s="426"/>
      <c r="LNX6" s="426"/>
      <c r="LNY6" s="426"/>
      <c r="LNZ6" s="426"/>
      <c r="LOA6" s="426"/>
      <c r="LOB6" s="426"/>
      <c r="LOC6" s="426"/>
      <c r="LOD6" s="426"/>
      <c r="LOE6" s="426"/>
      <c r="LOF6" s="426"/>
      <c r="LOG6" s="426"/>
      <c r="LOH6" s="426"/>
      <c r="LOI6" s="426"/>
      <c r="LOJ6" s="426"/>
      <c r="LOK6" s="426"/>
      <c r="LOL6" s="426"/>
      <c r="LOM6" s="426"/>
      <c r="LON6" s="426"/>
      <c r="LOO6" s="426"/>
      <c r="LOP6" s="426"/>
      <c r="LOQ6" s="426"/>
      <c r="LOR6" s="426"/>
      <c r="LOS6" s="426"/>
      <c r="LOT6" s="426"/>
      <c r="LOU6" s="426"/>
      <c r="LOV6" s="426"/>
      <c r="LOW6" s="426"/>
      <c r="LOX6" s="426"/>
      <c r="LOY6" s="426"/>
      <c r="LOZ6" s="426"/>
      <c r="LPA6" s="426"/>
      <c r="LPB6" s="426"/>
      <c r="LPC6" s="426"/>
      <c r="LPD6" s="426"/>
      <c r="LPE6" s="426"/>
      <c r="LPF6" s="426"/>
      <c r="LPG6" s="426"/>
      <c r="LPH6" s="426"/>
      <c r="LPI6" s="426"/>
      <c r="LPJ6" s="426"/>
      <c r="LPK6" s="426"/>
      <c r="LPL6" s="426"/>
      <c r="LPM6" s="426"/>
      <c r="LPN6" s="426"/>
      <c r="LPO6" s="426"/>
      <c r="LPP6" s="426"/>
      <c r="LPQ6" s="426"/>
      <c r="LPR6" s="426"/>
      <c r="LPS6" s="426"/>
      <c r="LPT6" s="426"/>
      <c r="LPU6" s="426"/>
      <c r="LPV6" s="426"/>
      <c r="LPW6" s="426"/>
      <c r="LPX6" s="426"/>
      <c r="LPY6" s="426"/>
      <c r="LPZ6" s="426"/>
      <c r="LQA6" s="426"/>
      <c r="LQB6" s="426"/>
      <c r="LQC6" s="426"/>
      <c r="LQD6" s="426"/>
      <c r="LQE6" s="426"/>
      <c r="LQF6" s="426"/>
      <c r="LQG6" s="426"/>
      <c r="LQH6" s="426"/>
      <c r="LQI6" s="426"/>
      <c r="LQJ6" s="426"/>
      <c r="LQK6" s="426"/>
      <c r="LQL6" s="426"/>
      <c r="LQM6" s="426"/>
      <c r="LQN6" s="426"/>
      <c r="LQO6" s="426"/>
      <c r="LQP6" s="426"/>
      <c r="LQQ6" s="426"/>
      <c r="LQR6" s="426"/>
      <c r="LQS6" s="426"/>
      <c r="LQT6" s="426"/>
      <c r="LQU6" s="426"/>
      <c r="LQV6" s="426"/>
      <c r="LQW6" s="426"/>
      <c r="LQX6" s="426"/>
      <c r="LQY6" s="426"/>
      <c r="LQZ6" s="426"/>
      <c r="LRA6" s="426"/>
      <c r="LRB6" s="426"/>
      <c r="LRC6" s="426"/>
      <c r="LRD6" s="426"/>
      <c r="LRE6" s="426"/>
      <c r="LRF6" s="426"/>
      <c r="LRG6" s="426"/>
      <c r="LRH6" s="426"/>
      <c r="LRI6" s="426"/>
      <c r="LRJ6" s="426"/>
      <c r="LRK6" s="426"/>
      <c r="LRL6" s="426"/>
      <c r="LRM6" s="426"/>
      <c r="LRN6" s="426"/>
      <c r="LRO6" s="426"/>
      <c r="LRP6" s="426"/>
      <c r="LRQ6" s="426"/>
      <c r="LRR6" s="426"/>
      <c r="LRS6" s="426"/>
      <c r="LRT6" s="426"/>
      <c r="LRU6" s="426"/>
      <c r="LRV6" s="426"/>
      <c r="LRW6" s="426"/>
      <c r="LRX6" s="426"/>
      <c r="LRY6" s="426"/>
      <c r="LRZ6" s="426"/>
      <c r="LSA6" s="426"/>
      <c r="LSB6" s="426"/>
      <c r="LSC6" s="426"/>
      <c r="LSD6" s="426"/>
      <c r="LSE6" s="426"/>
      <c r="LSF6" s="426"/>
      <c r="LSG6" s="426"/>
      <c r="LSH6" s="426"/>
      <c r="LSI6" s="426"/>
      <c r="LSJ6" s="426"/>
      <c r="LSK6" s="426"/>
      <c r="LSL6" s="426"/>
      <c r="LSM6" s="426"/>
      <c r="LSN6" s="426"/>
      <c r="LSO6" s="426"/>
      <c r="LSP6" s="426"/>
      <c r="LSQ6" s="426"/>
      <c r="LSR6" s="426"/>
      <c r="LSS6" s="426"/>
      <c r="LST6" s="426"/>
      <c r="LSU6" s="426"/>
      <c r="LSV6" s="426"/>
      <c r="LSW6" s="426"/>
      <c r="LSX6" s="426"/>
      <c r="LSY6" s="426"/>
      <c r="LSZ6" s="426"/>
      <c r="LTA6" s="426"/>
      <c r="LTB6" s="426"/>
      <c r="LTC6" s="426"/>
      <c r="LTD6" s="426"/>
      <c r="LTE6" s="426"/>
      <c r="LTF6" s="426"/>
      <c r="LTG6" s="426"/>
      <c r="LTH6" s="426"/>
      <c r="LTI6" s="426"/>
      <c r="LTJ6" s="426"/>
      <c r="LTK6" s="426"/>
      <c r="LTL6" s="426"/>
      <c r="LTM6" s="426"/>
      <c r="LTN6" s="426"/>
      <c r="LTO6" s="426"/>
      <c r="LTP6" s="426"/>
      <c r="LTQ6" s="426"/>
      <c r="LTR6" s="426"/>
      <c r="LTS6" s="426"/>
      <c r="LTT6" s="426"/>
      <c r="LTU6" s="426"/>
      <c r="LTV6" s="426"/>
      <c r="LTW6" s="426"/>
      <c r="LTX6" s="426"/>
      <c r="LTY6" s="426"/>
      <c r="LTZ6" s="426"/>
      <c r="LUA6" s="426"/>
      <c r="LUB6" s="426"/>
      <c r="LUC6" s="426"/>
      <c r="LUD6" s="426"/>
      <c r="LUE6" s="426"/>
      <c r="LUF6" s="426"/>
      <c r="LUG6" s="426"/>
      <c r="LUH6" s="426"/>
      <c r="LUI6" s="426"/>
      <c r="LUJ6" s="426"/>
      <c r="LUK6" s="426"/>
      <c r="LUL6" s="426"/>
      <c r="LUM6" s="426"/>
      <c r="LUN6" s="426"/>
      <c r="LUO6" s="426"/>
      <c r="LUP6" s="426"/>
      <c r="LUQ6" s="426"/>
      <c r="LUR6" s="426"/>
      <c r="LUS6" s="426"/>
      <c r="LUT6" s="426"/>
      <c r="LUU6" s="426"/>
      <c r="LUV6" s="426"/>
      <c r="LUW6" s="426"/>
      <c r="LUX6" s="426"/>
      <c r="LUY6" s="426"/>
      <c r="LUZ6" s="426"/>
      <c r="LVA6" s="426"/>
      <c r="LVB6" s="426"/>
      <c r="LVC6" s="426"/>
      <c r="LVD6" s="426"/>
      <c r="LVE6" s="426"/>
      <c r="LVF6" s="426"/>
      <c r="LVG6" s="426"/>
      <c r="LVH6" s="426"/>
      <c r="LVI6" s="426"/>
      <c r="LVJ6" s="426"/>
      <c r="LVK6" s="426"/>
      <c r="LVL6" s="426"/>
      <c r="LVM6" s="426"/>
      <c r="LVN6" s="426"/>
      <c r="LVO6" s="426"/>
      <c r="LVP6" s="426"/>
      <c r="LVQ6" s="426"/>
      <c r="LVR6" s="426"/>
      <c r="LVS6" s="426"/>
      <c r="LVT6" s="426"/>
      <c r="LVU6" s="426"/>
      <c r="LVV6" s="426"/>
      <c r="LVW6" s="426"/>
      <c r="LVX6" s="426"/>
      <c r="LVY6" s="426"/>
      <c r="LVZ6" s="426"/>
      <c r="LWA6" s="426"/>
      <c r="LWB6" s="426"/>
      <c r="LWC6" s="426"/>
      <c r="LWD6" s="426"/>
      <c r="LWE6" s="426"/>
      <c r="LWF6" s="426"/>
      <c r="LWG6" s="426"/>
      <c r="LWH6" s="426"/>
      <c r="LWI6" s="426"/>
      <c r="LWJ6" s="426"/>
      <c r="LWK6" s="426"/>
      <c r="LWL6" s="426"/>
      <c r="LWM6" s="426"/>
      <c r="LWN6" s="426"/>
      <c r="LWO6" s="426"/>
      <c r="LWP6" s="426"/>
      <c r="LWQ6" s="426"/>
      <c r="LWR6" s="426"/>
      <c r="LWS6" s="426"/>
      <c r="LWT6" s="426"/>
      <c r="LWU6" s="426"/>
      <c r="LWV6" s="426"/>
      <c r="LWW6" s="426"/>
      <c r="LWX6" s="426"/>
      <c r="LWY6" s="426"/>
      <c r="LWZ6" s="426"/>
      <c r="LXA6" s="426"/>
      <c r="LXB6" s="426"/>
      <c r="LXC6" s="426"/>
      <c r="LXD6" s="426"/>
      <c r="LXE6" s="426"/>
      <c r="LXF6" s="426"/>
      <c r="LXG6" s="426"/>
      <c r="LXH6" s="426"/>
      <c r="LXI6" s="426"/>
      <c r="LXJ6" s="426"/>
      <c r="LXK6" s="426"/>
      <c r="LXL6" s="426"/>
      <c r="LXM6" s="426"/>
      <c r="LXN6" s="426"/>
      <c r="LXO6" s="426"/>
      <c r="LXP6" s="426"/>
      <c r="LXQ6" s="426"/>
      <c r="LXR6" s="426"/>
      <c r="LXS6" s="426"/>
      <c r="LXT6" s="426"/>
      <c r="LXU6" s="426"/>
      <c r="LXV6" s="426"/>
      <c r="LXW6" s="426"/>
      <c r="LXX6" s="426"/>
      <c r="LXY6" s="426"/>
      <c r="LXZ6" s="426"/>
      <c r="LYA6" s="426"/>
      <c r="LYB6" s="426"/>
      <c r="LYC6" s="426"/>
      <c r="LYD6" s="426"/>
      <c r="LYE6" s="426"/>
      <c r="LYF6" s="426"/>
      <c r="LYG6" s="426"/>
      <c r="LYH6" s="426"/>
      <c r="LYI6" s="426"/>
      <c r="LYJ6" s="426"/>
      <c r="LYK6" s="426"/>
      <c r="LYL6" s="426"/>
      <c r="LYM6" s="426"/>
      <c r="LYN6" s="426"/>
      <c r="LYO6" s="426"/>
      <c r="LYP6" s="426"/>
      <c r="LYQ6" s="426"/>
      <c r="LYR6" s="426"/>
      <c r="LYS6" s="426"/>
      <c r="LYT6" s="426"/>
      <c r="LYU6" s="426"/>
      <c r="LYV6" s="426"/>
      <c r="LYW6" s="426"/>
      <c r="LYX6" s="426"/>
      <c r="LYY6" s="426"/>
      <c r="LYZ6" s="426"/>
      <c r="LZA6" s="426"/>
      <c r="LZB6" s="426"/>
      <c r="LZC6" s="426"/>
      <c r="LZD6" s="426"/>
      <c r="LZE6" s="426"/>
      <c r="LZF6" s="426"/>
      <c r="LZG6" s="426"/>
      <c r="LZH6" s="426"/>
      <c r="LZI6" s="426"/>
      <c r="LZJ6" s="426"/>
      <c r="LZK6" s="426"/>
      <c r="LZL6" s="426"/>
      <c r="LZM6" s="426"/>
      <c r="LZN6" s="426"/>
      <c r="LZO6" s="426"/>
      <c r="LZP6" s="426"/>
      <c r="LZQ6" s="426"/>
      <c r="LZR6" s="426"/>
      <c r="LZS6" s="426"/>
      <c r="LZT6" s="426"/>
      <c r="LZU6" s="426"/>
      <c r="LZV6" s="426"/>
      <c r="LZW6" s="426"/>
      <c r="LZX6" s="426"/>
      <c r="LZY6" s="426"/>
      <c r="LZZ6" s="426"/>
      <c r="MAA6" s="426"/>
      <c r="MAB6" s="426"/>
      <c r="MAC6" s="426"/>
      <c r="MAD6" s="426"/>
      <c r="MAE6" s="426"/>
      <c r="MAF6" s="426"/>
      <c r="MAG6" s="426"/>
      <c r="MAH6" s="426"/>
      <c r="MAI6" s="426"/>
      <c r="MAJ6" s="426"/>
      <c r="MAK6" s="426"/>
      <c r="MAL6" s="426"/>
      <c r="MAM6" s="426"/>
      <c r="MAN6" s="426"/>
      <c r="MAO6" s="426"/>
      <c r="MAP6" s="426"/>
      <c r="MAQ6" s="426"/>
      <c r="MAR6" s="426"/>
      <c r="MAS6" s="426"/>
      <c r="MAT6" s="426"/>
      <c r="MAU6" s="426"/>
      <c r="MAV6" s="426"/>
      <c r="MAW6" s="426"/>
      <c r="MAX6" s="426"/>
      <c r="MAY6" s="426"/>
      <c r="MAZ6" s="426"/>
      <c r="MBA6" s="426"/>
      <c r="MBB6" s="426"/>
      <c r="MBC6" s="426"/>
      <c r="MBD6" s="426"/>
      <c r="MBE6" s="426"/>
      <c r="MBF6" s="426"/>
      <c r="MBG6" s="426"/>
      <c r="MBH6" s="426"/>
      <c r="MBI6" s="426"/>
      <c r="MBJ6" s="426"/>
      <c r="MBK6" s="426"/>
      <c r="MBL6" s="426"/>
      <c r="MBM6" s="426"/>
      <c r="MBN6" s="426"/>
      <c r="MBO6" s="426"/>
      <c r="MBP6" s="426"/>
      <c r="MBQ6" s="426"/>
      <c r="MBR6" s="426"/>
      <c r="MBS6" s="426"/>
      <c r="MBT6" s="426"/>
      <c r="MBU6" s="426"/>
      <c r="MBV6" s="426"/>
      <c r="MBW6" s="426"/>
      <c r="MBX6" s="426"/>
      <c r="MBY6" s="426"/>
      <c r="MBZ6" s="426"/>
      <c r="MCA6" s="426"/>
      <c r="MCB6" s="426"/>
      <c r="MCC6" s="426"/>
      <c r="MCD6" s="426"/>
      <c r="MCE6" s="426"/>
      <c r="MCF6" s="426"/>
      <c r="MCG6" s="426"/>
      <c r="MCH6" s="426"/>
      <c r="MCI6" s="426"/>
      <c r="MCJ6" s="426"/>
      <c r="MCK6" s="426"/>
      <c r="MCL6" s="426"/>
      <c r="MCM6" s="426"/>
      <c r="MCN6" s="426"/>
      <c r="MCO6" s="426"/>
      <c r="MCP6" s="426"/>
      <c r="MCQ6" s="426"/>
      <c r="MCR6" s="426"/>
      <c r="MCS6" s="426"/>
      <c r="MCT6" s="426"/>
      <c r="MCU6" s="426"/>
      <c r="MCV6" s="426"/>
      <c r="MCW6" s="426"/>
      <c r="MCX6" s="426"/>
      <c r="MCY6" s="426"/>
      <c r="MCZ6" s="426"/>
      <c r="MDA6" s="426"/>
      <c r="MDB6" s="426"/>
      <c r="MDC6" s="426"/>
      <c r="MDD6" s="426"/>
      <c r="MDE6" s="426"/>
      <c r="MDF6" s="426"/>
      <c r="MDG6" s="426"/>
      <c r="MDH6" s="426"/>
      <c r="MDI6" s="426"/>
      <c r="MDJ6" s="426"/>
      <c r="MDK6" s="426"/>
      <c r="MDL6" s="426"/>
      <c r="MDM6" s="426"/>
      <c r="MDN6" s="426"/>
      <c r="MDO6" s="426"/>
      <c r="MDP6" s="426"/>
      <c r="MDQ6" s="426"/>
      <c r="MDR6" s="426"/>
      <c r="MDS6" s="426"/>
      <c r="MDT6" s="426"/>
      <c r="MDU6" s="426"/>
      <c r="MDV6" s="426"/>
      <c r="MDW6" s="426"/>
      <c r="MDX6" s="426"/>
      <c r="MDY6" s="426"/>
      <c r="MDZ6" s="426"/>
      <c r="MEA6" s="426"/>
      <c r="MEB6" s="426"/>
      <c r="MEC6" s="426"/>
      <c r="MED6" s="426"/>
      <c r="MEE6" s="426"/>
      <c r="MEF6" s="426"/>
      <c r="MEG6" s="426"/>
      <c r="MEH6" s="426"/>
      <c r="MEI6" s="426"/>
      <c r="MEJ6" s="426"/>
      <c r="MEK6" s="426"/>
      <c r="MEL6" s="426"/>
      <c r="MEM6" s="426"/>
      <c r="MEN6" s="426"/>
      <c r="MEO6" s="426"/>
      <c r="MEP6" s="426"/>
      <c r="MEQ6" s="426"/>
      <c r="MER6" s="426"/>
      <c r="MES6" s="426"/>
      <c r="MET6" s="426"/>
      <c r="MEU6" s="426"/>
      <c r="MEV6" s="426"/>
      <c r="MEW6" s="426"/>
      <c r="MEX6" s="426"/>
      <c r="MEY6" s="426"/>
      <c r="MEZ6" s="426"/>
      <c r="MFA6" s="426"/>
      <c r="MFB6" s="426"/>
      <c r="MFC6" s="426"/>
      <c r="MFD6" s="426"/>
      <c r="MFE6" s="426"/>
      <c r="MFF6" s="426"/>
      <c r="MFG6" s="426"/>
      <c r="MFH6" s="426"/>
      <c r="MFI6" s="426"/>
      <c r="MFJ6" s="426"/>
      <c r="MFK6" s="426"/>
      <c r="MFL6" s="426"/>
      <c r="MFM6" s="426"/>
      <c r="MFN6" s="426"/>
      <c r="MFO6" s="426"/>
      <c r="MFP6" s="426"/>
      <c r="MFQ6" s="426"/>
      <c r="MFR6" s="426"/>
      <c r="MFS6" s="426"/>
      <c r="MFT6" s="426"/>
      <c r="MFU6" s="426"/>
      <c r="MFV6" s="426"/>
      <c r="MFW6" s="426"/>
      <c r="MFX6" s="426"/>
      <c r="MFY6" s="426"/>
      <c r="MFZ6" s="426"/>
      <c r="MGA6" s="426"/>
      <c r="MGB6" s="426"/>
      <c r="MGC6" s="426"/>
      <c r="MGD6" s="426"/>
      <c r="MGE6" s="426"/>
      <c r="MGF6" s="426"/>
      <c r="MGG6" s="426"/>
      <c r="MGH6" s="426"/>
      <c r="MGI6" s="426"/>
      <c r="MGJ6" s="426"/>
      <c r="MGK6" s="426"/>
      <c r="MGL6" s="426"/>
      <c r="MGM6" s="426"/>
      <c r="MGN6" s="426"/>
      <c r="MGO6" s="426"/>
      <c r="MGP6" s="426"/>
      <c r="MGQ6" s="426"/>
      <c r="MGR6" s="426"/>
      <c r="MGS6" s="426"/>
      <c r="MGT6" s="426"/>
      <c r="MGU6" s="426"/>
      <c r="MGV6" s="426"/>
      <c r="MGW6" s="426"/>
      <c r="MGX6" s="426"/>
      <c r="MGY6" s="426"/>
      <c r="MGZ6" s="426"/>
      <c r="MHA6" s="426"/>
      <c r="MHB6" s="426"/>
      <c r="MHC6" s="426"/>
      <c r="MHD6" s="426"/>
      <c r="MHE6" s="426"/>
      <c r="MHF6" s="426"/>
      <c r="MHG6" s="426"/>
      <c r="MHH6" s="426"/>
      <c r="MHI6" s="426"/>
      <c r="MHJ6" s="426"/>
      <c r="MHK6" s="426"/>
      <c r="MHL6" s="426"/>
      <c r="MHM6" s="426"/>
      <c r="MHN6" s="426"/>
      <c r="MHO6" s="426"/>
      <c r="MHP6" s="426"/>
      <c r="MHQ6" s="426"/>
      <c r="MHR6" s="426"/>
      <c r="MHS6" s="426"/>
      <c r="MHT6" s="426"/>
      <c r="MHU6" s="426"/>
      <c r="MHV6" s="426"/>
      <c r="MHW6" s="426"/>
      <c r="MHX6" s="426"/>
      <c r="MHY6" s="426"/>
      <c r="MHZ6" s="426"/>
      <c r="MIA6" s="426"/>
      <c r="MIB6" s="426"/>
      <c r="MIC6" s="426"/>
      <c r="MID6" s="426"/>
      <c r="MIE6" s="426"/>
      <c r="MIF6" s="426"/>
      <c r="MIG6" s="426"/>
      <c r="MIH6" s="426"/>
      <c r="MII6" s="426"/>
      <c r="MIJ6" s="426"/>
      <c r="MIK6" s="426"/>
      <c r="MIL6" s="426"/>
      <c r="MIM6" s="426"/>
      <c r="MIN6" s="426"/>
      <c r="MIO6" s="426"/>
      <c r="MIP6" s="426"/>
      <c r="MIQ6" s="426"/>
      <c r="MIR6" s="426"/>
      <c r="MIS6" s="426"/>
      <c r="MIT6" s="426"/>
      <c r="MIU6" s="426"/>
      <c r="MIV6" s="426"/>
      <c r="MIW6" s="426"/>
      <c r="MIX6" s="426"/>
      <c r="MIY6" s="426"/>
      <c r="MIZ6" s="426"/>
      <c r="MJA6" s="426"/>
      <c r="MJB6" s="426"/>
      <c r="MJC6" s="426"/>
      <c r="MJD6" s="426"/>
      <c r="MJE6" s="426"/>
      <c r="MJF6" s="426"/>
      <c r="MJG6" s="426"/>
      <c r="MJH6" s="426"/>
      <c r="MJI6" s="426"/>
      <c r="MJJ6" s="426"/>
      <c r="MJK6" s="426"/>
      <c r="MJL6" s="426"/>
      <c r="MJM6" s="426"/>
      <c r="MJN6" s="426"/>
      <c r="MJO6" s="426"/>
      <c r="MJP6" s="426"/>
      <c r="MJQ6" s="426"/>
      <c r="MJR6" s="426"/>
      <c r="MJS6" s="426"/>
      <c r="MJT6" s="426"/>
      <c r="MJU6" s="426"/>
      <c r="MJV6" s="426"/>
      <c r="MJW6" s="426"/>
      <c r="MJX6" s="426"/>
      <c r="MJY6" s="426"/>
      <c r="MJZ6" s="426"/>
      <c r="MKA6" s="426"/>
      <c r="MKB6" s="426"/>
      <c r="MKC6" s="426"/>
      <c r="MKD6" s="426"/>
      <c r="MKE6" s="426"/>
      <c r="MKF6" s="426"/>
      <c r="MKG6" s="426"/>
      <c r="MKH6" s="426"/>
      <c r="MKI6" s="426"/>
      <c r="MKJ6" s="426"/>
      <c r="MKK6" s="426"/>
      <c r="MKL6" s="426"/>
      <c r="MKM6" s="426"/>
      <c r="MKN6" s="426"/>
      <c r="MKO6" s="426"/>
      <c r="MKP6" s="426"/>
      <c r="MKQ6" s="426"/>
      <c r="MKR6" s="426"/>
      <c r="MKS6" s="426"/>
      <c r="MKT6" s="426"/>
      <c r="MKU6" s="426"/>
      <c r="MKV6" s="426"/>
      <c r="MKW6" s="426"/>
      <c r="MKX6" s="426"/>
      <c r="MKY6" s="426"/>
      <c r="MKZ6" s="426"/>
      <c r="MLA6" s="426"/>
      <c r="MLB6" s="426"/>
      <c r="MLC6" s="426"/>
      <c r="MLD6" s="426"/>
      <c r="MLE6" s="426"/>
      <c r="MLF6" s="426"/>
      <c r="MLG6" s="426"/>
      <c r="MLH6" s="426"/>
      <c r="MLI6" s="426"/>
      <c r="MLJ6" s="426"/>
      <c r="MLK6" s="426"/>
      <c r="MLL6" s="426"/>
      <c r="MLM6" s="426"/>
      <c r="MLN6" s="426"/>
      <c r="MLO6" s="426"/>
      <c r="MLP6" s="426"/>
      <c r="MLQ6" s="426"/>
      <c r="MLR6" s="426"/>
      <c r="MLS6" s="426"/>
      <c r="MLT6" s="426"/>
      <c r="MLU6" s="426"/>
      <c r="MLV6" s="426"/>
      <c r="MLW6" s="426"/>
      <c r="MLX6" s="426"/>
      <c r="MLY6" s="426"/>
      <c r="MLZ6" s="426"/>
      <c r="MMA6" s="426"/>
      <c r="MMB6" s="426"/>
      <c r="MMC6" s="426"/>
      <c r="MMD6" s="426"/>
      <c r="MME6" s="426"/>
      <c r="MMF6" s="426"/>
      <c r="MMG6" s="426"/>
      <c r="MMH6" s="426"/>
      <c r="MMI6" s="426"/>
      <c r="MMJ6" s="426"/>
      <c r="MMK6" s="426"/>
      <c r="MML6" s="426"/>
      <c r="MMM6" s="426"/>
      <c r="MMN6" s="426"/>
      <c r="MMO6" s="426"/>
      <c r="MMP6" s="426"/>
      <c r="MMQ6" s="426"/>
      <c r="MMR6" s="426"/>
      <c r="MMS6" s="426"/>
      <c r="MMT6" s="426"/>
      <c r="MMU6" s="426"/>
      <c r="MMV6" s="426"/>
      <c r="MMW6" s="426"/>
      <c r="MMX6" s="426"/>
      <c r="MMY6" s="426"/>
      <c r="MMZ6" s="426"/>
      <c r="MNA6" s="426"/>
      <c r="MNB6" s="426"/>
      <c r="MNC6" s="426"/>
      <c r="MND6" s="426"/>
      <c r="MNE6" s="426"/>
      <c r="MNF6" s="426"/>
      <c r="MNG6" s="426"/>
      <c r="MNH6" s="426"/>
      <c r="MNI6" s="426"/>
      <c r="MNJ6" s="426"/>
      <c r="MNK6" s="426"/>
      <c r="MNL6" s="426"/>
      <c r="MNM6" s="426"/>
      <c r="MNN6" s="426"/>
      <c r="MNO6" s="426"/>
      <c r="MNP6" s="426"/>
      <c r="MNQ6" s="426"/>
      <c r="MNR6" s="426"/>
      <c r="MNS6" s="426"/>
      <c r="MNT6" s="426"/>
      <c r="MNU6" s="426"/>
      <c r="MNV6" s="426"/>
      <c r="MNW6" s="426"/>
      <c r="MNX6" s="426"/>
      <c r="MNY6" s="426"/>
      <c r="MNZ6" s="426"/>
      <c r="MOA6" s="426"/>
      <c r="MOB6" s="426"/>
      <c r="MOC6" s="426"/>
      <c r="MOD6" s="426"/>
      <c r="MOE6" s="426"/>
      <c r="MOF6" s="426"/>
      <c r="MOG6" s="426"/>
      <c r="MOH6" s="426"/>
      <c r="MOI6" s="426"/>
      <c r="MOJ6" s="426"/>
      <c r="MOK6" s="426"/>
      <c r="MOL6" s="426"/>
      <c r="MOM6" s="426"/>
      <c r="MON6" s="426"/>
      <c r="MOO6" s="426"/>
      <c r="MOP6" s="426"/>
      <c r="MOQ6" s="426"/>
      <c r="MOR6" s="426"/>
      <c r="MOS6" s="426"/>
      <c r="MOT6" s="426"/>
      <c r="MOU6" s="426"/>
      <c r="MOV6" s="426"/>
      <c r="MOW6" s="426"/>
      <c r="MOX6" s="426"/>
      <c r="MOY6" s="426"/>
      <c r="MOZ6" s="426"/>
      <c r="MPA6" s="426"/>
      <c r="MPB6" s="426"/>
      <c r="MPC6" s="426"/>
      <c r="MPD6" s="426"/>
      <c r="MPE6" s="426"/>
      <c r="MPF6" s="426"/>
      <c r="MPG6" s="426"/>
      <c r="MPH6" s="426"/>
      <c r="MPI6" s="426"/>
      <c r="MPJ6" s="426"/>
      <c r="MPK6" s="426"/>
      <c r="MPL6" s="426"/>
      <c r="MPM6" s="426"/>
      <c r="MPN6" s="426"/>
      <c r="MPO6" s="426"/>
      <c r="MPP6" s="426"/>
      <c r="MPQ6" s="426"/>
      <c r="MPR6" s="426"/>
      <c r="MPS6" s="426"/>
      <c r="MPT6" s="426"/>
      <c r="MPU6" s="426"/>
      <c r="MPV6" s="426"/>
      <c r="MPW6" s="426"/>
      <c r="MPX6" s="426"/>
      <c r="MPY6" s="426"/>
      <c r="MPZ6" s="426"/>
      <c r="MQA6" s="426"/>
      <c r="MQB6" s="426"/>
      <c r="MQC6" s="426"/>
      <c r="MQD6" s="426"/>
      <c r="MQE6" s="426"/>
      <c r="MQF6" s="426"/>
      <c r="MQG6" s="426"/>
      <c r="MQH6" s="426"/>
      <c r="MQI6" s="426"/>
      <c r="MQJ6" s="426"/>
      <c r="MQK6" s="426"/>
      <c r="MQL6" s="426"/>
      <c r="MQM6" s="426"/>
      <c r="MQN6" s="426"/>
      <c r="MQO6" s="426"/>
      <c r="MQP6" s="426"/>
      <c r="MQQ6" s="426"/>
      <c r="MQR6" s="426"/>
      <c r="MQS6" s="426"/>
      <c r="MQT6" s="426"/>
      <c r="MQU6" s="426"/>
      <c r="MQV6" s="426"/>
      <c r="MQW6" s="426"/>
      <c r="MQX6" s="426"/>
      <c r="MQY6" s="426"/>
      <c r="MQZ6" s="426"/>
      <c r="MRA6" s="426"/>
      <c r="MRB6" s="426"/>
      <c r="MRC6" s="426"/>
      <c r="MRD6" s="426"/>
      <c r="MRE6" s="426"/>
      <c r="MRF6" s="426"/>
      <c r="MRG6" s="426"/>
      <c r="MRH6" s="426"/>
      <c r="MRI6" s="426"/>
      <c r="MRJ6" s="426"/>
      <c r="MRK6" s="426"/>
      <c r="MRL6" s="426"/>
      <c r="MRM6" s="426"/>
      <c r="MRN6" s="426"/>
      <c r="MRO6" s="426"/>
      <c r="MRP6" s="426"/>
      <c r="MRQ6" s="426"/>
      <c r="MRR6" s="426"/>
      <c r="MRS6" s="426"/>
      <c r="MRT6" s="426"/>
      <c r="MRU6" s="426"/>
      <c r="MRV6" s="426"/>
      <c r="MRW6" s="426"/>
      <c r="MRX6" s="426"/>
      <c r="MRY6" s="426"/>
      <c r="MRZ6" s="426"/>
      <c r="MSA6" s="426"/>
      <c r="MSB6" s="426"/>
      <c r="MSC6" s="426"/>
      <c r="MSD6" s="426"/>
      <c r="MSE6" s="426"/>
      <c r="MSF6" s="426"/>
      <c r="MSG6" s="426"/>
      <c r="MSH6" s="426"/>
      <c r="MSI6" s="426"/>
      <c r="MSJ6" s="426"/>
      <c r="MSK6" s="426"/>
      <c r="MSL6" s="426"/>
      <c r="MSM6" s="426"/>
      <c r="MSN6" s="426"/>
      <c r="MSO6" s="426"/>
      <c r="MSP6" s="426"/>
      <c r="MSQ6" s="426"/>
      <c r="MSR6" s="426"/>
      <c r="MSS6" s="426"/>
      <c r="MST6" s="426"/>
      <c r="MSU6" s="426"/>
      <c r="MSV6" s="426"/>
      <c r="MSW6" s="426"/>
      <c r="MSX6" s="426"/>
      <c r="MSY6" s="426"/>
      <c r="MSZ6" s="426"/>
      <c r="MTA6" s="426"/>
      <c r="MTB6" s="426"/>
      <c r="MTC6" s="426"/>
      <c r="MTD6" s="426"/>
      <c r="MTE6" s="426"/>
      <c r="MTF6" s="426"/>
      <c r="MTG6" s="426"/>
      <c r="MTH6" s="426"/>
      <c r="MTI6" s="426"/>
      <c r="MTJ6" s="426"/>
      <c r="MTK6" s="426"/>
      <c r="MTL6" s="426"/>
      <c r="MTM6" s="426"/>
      <c r="MTN6" s="426"/>
      <c r="MTO6" s="426"/>
      <c r="MTP6" s="426"/>
      <c r="MTQ6" s="426"/>
      <c r="MTR6" s="426"/>
      <c r="MTS6" s="426"/>
      <c r="MTT6" s="426"/>
      <c r="MTU6" s="426"/>
      <c r="MTV6" s="426"/>
      <c r="MTW6" s="426"/>
      <c r="MTX6" s="426"/>
      <c r="MTY6" s="426"/>
      <c r="MTZ6" s="426"/>
      <c r="MUA6" s="426"/>
      <c r="MUB6" s="426"/>
      <c r="MUC6" s="426"/>
      <c r="MUD6" s="426"/>
      <c r="MUE6" s="426"/>
      <c r="MUF6" s="426"/>
      <c r="MUG6" s="426"/>
      <c r="MUH6" s="426"/>
      <c r="MUI6" s="426"/>
      <c r="MUJ6" s="426"/>
      <c r="MUK6" s="426"/>
      <c r="MUL6" s="426"/>
      <c r="MUM6" s="426"/>
      <c r="MUN6" s="426"/>
      <c r="MUO6" s="426"/>
      <c r="MUP6" s="426"/>
      <c r="MUQ6" s="426"/>
      <c r="MUR6" s="426"/>
      <c r="MUS6" s="426"/>
      <c r="MUT6" s="426"/>
      <c r="MUU6" s="426"/>
      <c r="MUV6" s="426"/>
      <c r="MUW6" s="426"/>
      <c r="MUX6" s="426"/>
      <c r="MUY6" s="426"/>
      <c r="MUZ6" s="426"/>
      <c r="MVA6" s="426"/>
      <c r="MVB6" s="426"/>
      <c r="MVC6" s="426"/>
      <c r="MVD6" s="426"/>
      <c r="MVE6" s="426"/>
      <c r="MVF6" s="426"/>
      <c r="MVG6" s="426"/>
      <c r="MVH6" s="426"/>
      <c r="MVI6" s="426"/>
      <c r="MVJ6" s="426"/>
      <c r="MVK6" s="426"/>
      <c r="MVL6" s="426"/>
      <c r="MVM6" s="426"/>
      <c r="MVN6" s="426"/>
      <c r="MVO6" s="426"/>
      <c r="MVP6" s="426"/>
      <c r="MVQ6" s="426"/>
      <c r="MVR6" s="426"/>
      <c r="MVS6" s="426"/>
      <c r="MVT6" s="426"/>
      <c r="MVU6" s="426"/>
      <c r="MVV6" s="426"/>
      <c r="MVW6" s="426"/>
      <c r="MVX6" s="426"/>
      <c r="MVY6" s="426"/>
      <c r="MVZ6" s="426"/>
      <c r="MWA6" s="426"/>
      <c r="MWB6" s="426"/>
      <c r="MWC6" s="426"/>
      <c r="MWD6" s="426"/>
      <c r="MWE6" s="426"/>
      <c r="MWF6" s="426"/>
      <c r="MWG6" s="426"/>
      <c r="MWH6" s="426"/>
      <c r="MWI6" s="426"/>
      <c r="MWJ6" s="426"/>
      <c r="MWK6" s="426"/>
      <c r="MWL6" s="426"/>
      <c r="MWM6" s="426"/>
      <c r="MWN6" s="426"/>
      <c r="MWO6" s="426"/>
      <c r="MWP6" s="426"/>
      <c r="MWQ6" s="426"/>
      <c r="MWR6" s="426"/>
      <c r="MWS6" s="426"/>
      <c r="MWT6" s="426"/>
      <c r="MWU6" s="426"/>
      <c r="MWV6" s="426"/>
      <c r="MWW6" s="426"/>
      <c r="MWX6" s="426"/>
      <c r="MWY6" s="426"/>
      <c r="MWZ6" s="426"/>
      <c r="MXA6" s="426"/>
      <c r="MXB6" s="426"/>
      <c r="MXC6" s="426"/>
      <c r="MXD6" s="426"/>
      <c r="MXE6" s="426"/>
      <c r="MXF6" s="426"/>
      <c r="MXG6" s="426"/>
      <c r="MXH6" s="426"/>
      <c r="MXI6" s="426"/>
      <c r="MXJ6" s="426"/>
      <c r="MXK6" s="426"/>
      <c r="MXL6" s="426"/>
      <c r="MXM6" s="426"/>
      <c r="MXN6" s="426"/>
      <c r="MXO6" s="426"/>
      <c r="MXP6" s="426"/>
      <c r="MXQ6" s="426"/>
      <c r="MXR6" s="426"/>
      <c r="MXS6" s="426"/>
      <c r="MXT6" s="426"/>
      <c r="MXU6" s="426"/>
      <c r="MXV6" s="426"/>
      <c r="MXW6" s="426"/>
      <c r="MXX6" s="426"/>
      <c r="MXY6" s="426"/>
      <c r="MXZ6" s="426"/>
      <c r="MYA6" s="426"/>
      <c r="MYB6" s="426"/>
      <c r="MYC6" s="426"/>
      <c r="MYD6" s="426"/>
      <c r="MYE6" s="426"/>
      <c r="MYF6" s="426"/>
      <c r="MYG6" s="426"/>
      <c r="MYH6" s="426"/>
      <c r="MYI6" s="426"/>
      <c r="MYJ6" s="426"/>
      <c r="MYK6" s="426"/>
      <c r="MYL6" s="426"/>
      <c r="MYM6" s="426"/>
      <c r="MYN6" s="426"/>
      <c r="MYO6" s="426"/>
      <c r="MYP6" s="426"/>
      <c r="MYQ6" s="426"/>
      <c r="MYR6" s="426"/>
      <c r="MYS6" s="426"/>
      <c r="MYT6" s="426"/>
      <c r="MYU6" s="426"/>
      <c r="MYV6" s="426"/>
      <c r="MYW6" s="426"/>
      <c r="MYX6" s="426"/>
      <c r="MYY6" s="426"/>
      <c r="MYZ6" s="426"/>
      <c r="MZA6" s="426"/>
      <c r="MZB6" s="426"/>
      <c r="MZC6" s="426"/>
      <c r="MZD6" s="426"/>
      <c r="MZE6" s="426"/>
      <c r="MZF6" s="426"/>
      <c r="MZG6" s="426"/>
      <c r="MZH6" s="426"/>
      <c r="MZI6" s="426"/>
      <c r="MZJ6" s="426"/>
      <c r="MZK6" s="426"/>
      <c r="MZL6" s="426"/>
      <c r="MZM6" s="426"/>
      <c r="MZN6" s="426"/>
      <c r="MZO6" s="426"/>
      <c r="MZP6" s="426"/>
      <c r="MZQ6" s="426"/>
      <c r="MZR6" s="426"/>
      <c r="MZS6" s="426"/>
      <c r="MZT6" s="426"/>
      <c r="MZU6" s="426"/>
      <c r="MZV6" s="426"/>
      <c r="MZW6" s="426"/>
      <c r="MZX6" s="426"/>
      <c r="MZY6" s="426"/>
      <c r="MZZ6" s="426"/>
      <c r="NAA6" s="426"/>
      <c r="NAB6" s="426"/>
      <c r="NAC6" s="426"/>
      <c r="NAD6" s="426"/>
      <c r="NAE6" s="426"/>
      <c r="NAF6" s="426"/>
      <c r="NAG6" s="426"/>
      <c r="NAH6" s="426"/>
      <c r="NAI6" s="426"/>
      <c r="NAJ6" s="426"/>
      <c r="NAK6" s="426"/>
      <c r="NAL6" s="426"/>
      <c r="NAM6" s="426"/>
      <c r="NAN6" s="426"/>
      <c r="NAO6" s="426"/>
      <c r="NAP6" s="426"/>
      <c r="NAQ6" s="426"/>
      <c r="NAR6" s="426"/>
      <c r="NAS6" s="426"/>
      <c r="NAT6" s="426"/>
      <c r="NAU6" s="426"/>
      <c r="NAV6" s="426"/>
      <c r="NAW6" s="426"/>
      <c r="NAX6" s="426"/>
      <c r="NAY6" s="426"/>
      <c r="NAZ6" s="426"/>
      <c r="NBA6" s="426"/>
      <c r="NBB6" s="426"/>
      <c r="NBC6" s="426"/>
      <c r="NBD6" s="426"/>
      <c r="NBE6" s="426"/>
      <c r="NBF6" s="426"/>
      <c r="NBG6" s="426"/>
      <c r="NBH6" s="426"/>
      <c r="NBI6" s="426"/>
      <c r="NBJ6" s="426"/>
      <c r="NBK6" s="426"/>
      <c r="NBL6" s="426"/>
      <c r="NBM6" s="426"/>
      <c r="NBN6" s="426"/>
      <c r="NBO6" s="426"/>
      <c r="NBP6" s="426"/>
      <c r="NBQ6" s="426"/>
      <c r="NBR6" s="426"/>
      <c r="NBS6" s="426"/>
      <c r="NBT6" s="426"/>
      <c r="NBU6" s="426"/>
      <c r="NBV6" s="426"/>
      <c r="NBW6" s="426"/>
      <c r="NBX6" s="426"/>
      <c r="NBY6" s="426"/>
      <c r="NBZ6" s="426"/>
      <c r="NCA6" s="426"/>
      <c r="NCB6" s="426"/>
      <c r="NCC6" s="426"/>
      <c r="NCD6" s="426"/>
      <c r="NCE6" s="426"/>
      <c r="NCF6" s="426"/>
      <c r="NCG6" s="426"/>
      <c r="NCH6" s="426"/>
      <c r="NCI6" s="426"/>
      <c r="NCJ6" s="426"/>
      <c r="NCK6" s="426"/>
      <c r="NCL6" s="426"/>
      <c r="NCM6" s="426"/>
      <c r="NCN6" s="426"/>
      <c r="NCO6" s="426"/>
      <c r="NCP6" s="426"/>
      <c r="NCQ6" s="426"/>
      <c r="NCR6" s="426"/>
      <c r="NCS6" s="426"/>
      <c r="NCT6" s="426"/>
      <c r="NCU6" s="426"/>
      <c r="NCV6" s="426"/>
      <c r="NCW6" s="426"/>
      <c r="NCX6" s="426"/>
      <c r="NCY6" s="426"/>
      <c r="NCZ6" s="426"/>
      <c r="NDA6" s="426"/>
      <c r="NDB6" s="426"/>
      <c r="NDC6" s="426"/>
      <c r="NDD6" s="426"/>
      <c r="NDE6" s="426"/>
      <c r="NDF6" s="426"/>
      <c r="NDG6" s="426"/>
      <c r="NDH6" s="426"/>
      <c r="NDI6" s="426"/>
      <c r="NDJ6" s="426"/>
      <c r="NDK6" s="426"/>
      <c r="NDL6" s="426"/>
      <c r="NDM6" s="426"/>
      <c r="NDN6" s="426"/>
      <c r="NDO6" s="426"/>
      <c r="NDP6" s="426"/>
      <c r="NDQ6" s="426"/>
      <c r="NDR6" s="426"/>
      <c r="NDS6" s="426"/>
      <c r="NDT6" s="426"/>
      <c r="NDU6" s="426"/>
      <c r="NDV6" s="426"/>
      <c r="NDW6" s="426"/>
      <c r="NDX6" s="426"/>
      <c r="NDY6" s="426"/>
      <c r="NDZ6" s="426"/>
      <c r="NEA6" s="426"/>
      <c r="NEB6" s="426"/>
      <c r="NEC6" s="426"/>
      <c r="NED6" s="426"/>
      <c r="NEE6" s="426"/>
      <c r="NEF6" s="426"/>
      <c r="NEG6" s="426"/>
      <c r="NEH6" s="426"/>
      <c r="NEI6" s="426"/>
      <c r="NEJ6" s="426"/>
      <c r="NEK6" s="426"/>
      <c r="NEL6" s="426"/>
      <c r="NEM6" s="426"/>
      <c r="NEN6" s="426"/>
      <c r="NEO6" s="426"/>
      <c r="NEP6" s="426"/>
      <c r="NEQ6" s="426"/>
      <c r="NER6" s="426"/>
      <c r="NES6" s="426"/>
      <c r="NET6" s="426"/>
      <c r="NEU6" s="426"/>
      <c r="NEV6" s="426"/>
      <c r="NEW6" s="426"/>
      <c r="NEX6" s="426"/>
      <c r="NEY6" s="426"/>
      <c r="NEZ6" s="426"/>
      <c r="NFA6" s="426"/>
      <c r="NFB6" s="426"/>
      <c r="NFC6" s="426"/>
      <c r="NFD6" s="426"/>
      <c r="NFE6" s="426"/>
      <c r="NFF6" s="426"/>
      <c r="NFG6" s="426"/>
      <c r="NFH6" s="426"/>
      <c r="NFI6" s="426"/>
      <c r="NFJ6" s="426"/>
      <c r="NFK6" s="426"/>
      <c r="NFL6" s="426"/>
      <c r="NFM6" s="426"/>
      <c r="NFN6" s="426"/>
      <c r="NFO6" s="426"/>
      <c r="NFP6" s="426"/>
      <c r="NFQ6" s="426"/>
      <c r="NFR6" s="426"/>
      <c r="NFS6" s="426"/>
      <c r="NFT6" s="426"/>
      <c r="NFU6" s="426"/>
      <c r="NFV6" s="426"/>
      <c r="NFW6" s="426"/>
      <c r="NFX6" s="426"/>
      <c r="NFY6" s="426"/>
      <c r="NFZ6" s="426"/>
      <c r="NGA6" s="426"/>
      <c r="NGB6" s="426"/>
      <c r="NGC6" s="426"/>
      <c r="NGD6" s="426"/>
      <c r="NGE6" s="426"/>
      <c r="NGF6" s="426"/>
      <c r="NGG6" s="426"/>
      <c r="NGH6" s="426"/>
      <c r="NGI6" s="426"/>
      <c r="NGJ6" s="426"/>
      <c r="NGK6" s="426"/>
      <c r="NGL6" s="426"/>
      <c r="NGM6" s="426"/>
      <c r="NGN6" s="426"/>
      <c r="NGO6" s="426"/>
      <c r="NGP6" s="426"/>
      <c r="NGQ6" s="426"/>
      <c r="NGR6" s="426"/>
      <c r="NGS6" s="426"/>
      <c r="NGT6" s="426"/>
      <c r="NGU6" s="426"/>
      <c r="NGV6" s="426"/>
      <c r="NGW6" s="426"/>
      <c r="NGX6" s="426"/>
      <c r="NGY6" s="426"/>
      <c r="NGZ6" s="426"/>
      <c r="NHA6" s="426"/>
      <c r="NHB6" s="426"/>
      <c r="NHC6" s="426"/>
      <c r="NHD6" s="426"/>
      <c r="NHE6" s="426"/>
      <c r="NHF6" s="426"/>
      <c r="NHG6" s="426"/>
      <c r="NHH6" s="426"/>
      <c r="NHI6" s="426"/>
      <c r="NHJ6" s="426"/>
      <c r="NHK6" s="426"/>
      <c r="NHL6" s="426"/>
      <c r="NHM6" s="426"/>
      <c r="NHN6" s="426"/>
      <c r="NHO6" s="426"/>
      <c r="NHP6" s="426"/>
      <c r="NHQ6" s="426"/>
      <c r="NHR6" s="426"/>
      <c r="NHS6" s="426"/>
      <c r="NHT6" s="426"/>
      <c r="NHU6" s="426"/>
      <c r="NHV6" s="426"/>
      <c r="NHW6" s="426"/>
      <c r="NHX6" s="426"/>
      <c r="NHY6" s="426"/>
      <c r="NHZ6" s="426"/>
      <c r="NIA6" s="426"/>
      <c r="NIB6" s="426"/>
      <c r="NIC6" s="426"/>
      <c r="NID6" s="426"/>
      <c r="NIE6" s="426"/>
      <c r="NIF6" s="426"/>
      <c r="NIG6" s="426"/>
      <c r="NIH6" s="426"/>
      <c r="NII6" s="426"/>
      <c r="NIJ6" s="426"/>
      <c r="NIK6" s="426"/>
      <c r="NIL6" s="426"/>
      <c r="NIM6" s="426"/>
      <c r="NIN6" s="426"/>
      <c r="NIO6" s="426"/>
      <c r="NIP6" s="426"/>
      <c r="NIQ6" s="426"/>
      <c r="NIR6" s="426"/>
      <c r="NIS6" s="426"/>
      <c r="NIT6" s="426"/>
      <c r="NIU6" s="426"/>
      <c r="NIV6" s="426"/>
      <c r="NIW6" s="426"/>
      <c r="NIX6" s="426"/>
      <c r="NIY6" s="426"/>
      <c r="NIZ6" s="426"/>
      <c r="NJA6" s="426"/>
      <c r="NJB6" s="426"/>
      <c r="NJC6" s="426"/>
      <c r="NJD6" s="426"/>
      <c r="NJE6" s="426"/>
      <c r="NJF6" s="426"/>
      <c r="NJG6" s="426"/>
      <c r="NJH6" s="426"/>
      <c r="NJI6" s="426"/>
      <c r="NJJ6" s="426"/>
      <c r="NJK6" s="426"/>
      <c r="NJL6" s="426"/>
      <c r="NJM6" s="426"/>
      <c r="NJN6" s="426"/>
      <c r="NJO6" s="426"/>
      <c r="NJP6" s="426"/>
      <c r="NJQ6" s="426"/>
      <c r="NJR6" s="426"/>
      <c r="NJS6" s="426"/>
      <c r="NJT6" s="426"/>
      <c r="NJU6" s="426"/>
      <c r="NJV6" s="426"/>
      <c r="NJW6" s="426"/>
      <c r="NJX6" s="426"/>
      <c r="NJY6" s="426"/>
      <c r="NJZ6" s="426"/>
      <c r="NKA6" s="426"/>
      <c r="NKB6" s="426"/>
      <c r="NKC6" s="426"/>
      <c r="NKD6" s="426"/>
      <c r="NKE6" s="426"/>
      <c r="NKF6" s="426"/>
      <c r="NKG6" s="426"/>
      <c r="NKH6" s="426"/>
      <c r="NKI6" s="426"/>
      <c r="NKJ6" s="426"/>
      <c r="NKK6" s="426"/>
      <c r="NKL6" s="426"/>
      <c r="NKM6" s="426"/>
      <c r="NKN6" s="426"/>
      <c r="NKO6" s="426"/>
      <c r="NKP6" s="426"/>
      <c r="NKQ6" s="426"/>
      <c r="NKR6" s="426"/>
      <c r="NKS6" s="426"/>
      <c r="NKT6" s="426"/>
      <c r="NKU6" s="426"/>
      <c r="NKV6" s="426"/>
      <c r="NKW6" s="426"/>
      <c r="NKX6" s="426"/>
      <c r="NKY6" s="426"/>
      <c r="NKZ6" s="426"/>
      <c r="NLA6" s="426"/>
      <c r="NLB6" s="426"/>
      <c r="NLC6" s="426"/>
      <c r="NLD6" s="426"/>
      <c r="NLE6" s="426"/>
      <c r="NLF6" s="426"/>
      <c r="NLG6" s="426"/>
      <c r="NLH6" s="426"/>
      <c r="NLI6" s="426"/>
      <c r="NLJ6" s="426"/>
      <c r="NLK6" s="426"/>
      <c r="NLL6" s="426"/>
      <c r="NLM6" s="426"/>
      <c r="NLN6" s="426"/>
      <c r="NLO6" s="426"/>
      <c r="NLP6" s="426"/>
      <c r="NLQ6" s="426"/>
      <c r="NLR6" s="426"/>
      <c r="NLS6" s="426"/>
      <c r="NLT6" s="426"/>
      <c r="NLU6" s="426"/>
      <c r="NLV6" s="426"/>
      <c r="NLW6" s="426"/>
      <c r="NLX6" s="426"/>
      <c r="NLY6" s="426"/>
      <c r="NLZ6" s="426"/>
      <c r="NMA6" s="426"/>
      <c r="NMB6" s="426"/>
      <c r="NMC6" s="426"/>
      <c r="NMD6" s="426"/>
      <c r="NME6" s="426"/>
      <c r="NMF6" s="426"/>
      <c r="NMG6" s="426"/>
      <c r="NMH6" s="426"/>
      <c r="NMI6" s="426"/>
      <c r="NMJ6" s="426"/>
      <c r="NMK6" s="426"/>
      <c r="NML6" s="426"/>
      <c r="NMM6" s="426"/>
      <c r="NMN6" s="426"/>
      <c r="NMO6" s="426"/>
      <c r="NMP6" s="426"/>
      <c r="NMQ6" s="426"/>
      <c r="NMR6" s="426"/>
      <c r="NMS6" s="426"/>
      <c r="NMT6" s="426"/>
      <c r="NMU6" s="426"/>
      <c r="NMV6" s="426"/>
      <c r="NMW6" s="426"/>
      <c r="NMX6" s="426"/>
      <c r="NMY6" s="426"/>
      <c r="NMZ6" s="426"/>
      <c r="NNA6" s="426"/>
      <c r="NNB6" s="426"/>
      <c r="NNC6" s="426"/>
      <c r="NND6" s="426"/>
      <c r="NNE6" s="426"/>
      <c r="NNF6" s="426"/>
      <c r="NNG6" s="426"/>
      <c r="NNH6" s="426"/>
      <c r="NNI6" s="426"/>
      <c r="NNJ6" s="426"/>
      <c r="NNK6" s="426"/>
      <c r="NNL6" s="426"/>
      <c r="NNM6" s="426"/>
      <c r="NNN6" s="426"/>
      <c r="NNO6" s="426"/>
      <c r="NNP6" s="426"/>
      <c r="NNQ6" s="426"/>
      <c r="NNR6" s="426"/>
      <c r="NNS6" s="426"/>
      <c r="NNT6" s="426"/>
      <c r="NNU6" s="426"/>
      <c r="NNV6" s="426"/>
      <c r="NNW6" s="426"/>
      <c r="NNX6" s="426"/>
      <c r="NNY6" s="426"/>
      <c r="NNZ6" s="426"/>
      <c r="NOA6" s="426"/>
      <c r="NOB6" s="426"/>
      <c r="NOC6" s="426"/>
      <c r="NOD6" s="426"/>
      <c r="NOE6" s="426"/>
      <c r="NOF6" s="426"/>
      <c r="NOG6" s="426"/>
      <c r="NOH6" s="426"/>
      <c r="NOI6" s="426"/>
      <c r="NOJ6" s="426"/>
      <c r="NOK6" s="426"/>
      <c r="NOL6" s="426"/>
      <c r="NOM6" s="426"/>
      <c r="NON6" s="426"/>
      <c r="NOO6" s="426"/>
      <c r="NOP6" s="426"/>
      <c r="NOQ6" s="426"/>
      <c r="NOR6" s="426"/>
      <c r="NOS6" s="426"/>
      <c r="NOT6" s="426"/>
      <c r="NOU6" s="426"/>
      <c r="NOV6" s="426"/>
      <c r="NOW6" s="426"/>
      <c r="NOX6" s="426"/>
      <c r="NOY6" s="426"/>
      <c r="NOZ6" s="426"/>
      <c r="NPA6" s="426"/>
      <c r="NPB6" s="426"/>
      <c r="NPC6" s="426"/>
      <c r="NPD6" s="426"/>
      <c r="NPE6" s="426"/>
      <c r="NPF6" s="426"/>
      <c r="NPG6" s="426"/>
      <c r="NPH6" s="426"/>
      <c r="NPI6" s="426"/>
      <c r="NPJ6" s="426"/>
      <c r="NPK6" s="426"/>
      <c r="NPL6" s="426"/>
      <c r="NPM6" s="426"/>
      <c r="NPN6" s="426"/>
      <c r="NPO6" s="426"/>
      <c r="NPP6" s="426"/>
      <c r="NPQ6" s="426"/>
      <c r="NPR6" s="426"/>
      <c r="NPS6" s="426"/>
      <c r="NPT6" s="426"/>
      <c r="NPU6" s="426"/>
      <c r="NPV6" s="426"/>
      <c r="NPW6" s="426"/>
      <c r="NPX6" s="426"/>
      <c r="NPY6" s="426"/>
      <c r="NPZ6" s="426"/>
      <c r="NQA6" s="426"/>
      <c r="NQB6" s="426"/>
      <c r="NQC6" s="426"/>
      <c r="NQD6" s="426"/>
      <c r="NQE6" s="426"/>
      <c r="NQF6" s="426"/>
      <c r="NQG6" s="426"/>
      <c r="NQH6" s="426"/>
      <c r="NQI6" s="426"/>
      <c r="NQJ6" s="426"/>
      <c r="NQK6" s="426"/>
      <c r="NQL6" s="426"/>
      <c r="NQM6" s="426"/>
      <c r="NQN6" s="426"/>
      <c r="NQO6" s="426"/>
      <c r="NQP6" s="426"/>
      <c r="NQQ6" s="426"/>
      <c r="NQR6" s="426"/>
      <c r="NQS6" s="426"/>
      <c r="NQT6" s="426"/>
      <c r="NQU6" s="426"/>
      <c r="NQV6" s="426"/>
      <c r="NQW6" s="426"/>
      <c r="NQX6" s="426"/>
      <c r="NQY6" s="426"/>
      <c r="NQZ6" s="426"/>
      <c r="NRA6" s="426"/>
      <c r="NRB6" s="426"/>
      <c r="NRC6" s="426"/>
      <c r="NRD6" s="426"/>
      <c r="NRE6" s="426"/>
      <c r="NRF6" s="426"/>
      <c r="NRG6" s="426"/>
      <c r="NRH6" s="426"/>
      <c r="NRI6" s="426"/>
      <c r="NRJ6" s="426"/>
      <c r="NRK6" s="426"/>
      <c r="NRL6" s="426"/>
      <c r="NRM6" s="426"/>
      <c r="NRN6" s="426"/>
      <c r="NRO6" s="426"/>
      <c r="NRP6" s="426"/>
      <c r="NRQ6" s="426"/>
      <c r="NRR6" s="426"/>
      <c r="NRS6" s="426"/>
      <c r="NRT6" s="426"/>
      <c r="NRU6" s="426"/>
      <c r="NRV6" s="426"/>
      <c r="NRW6" s="426"/>
      <c r="NRX6" s="426"/>
      <c r="NRY6" s="426"/>
      <c r="NRZ6" s="426"/>
      <c r="NSA6" s="426"/>
      <c r="NSB6" s="426"/>
      <c r="NSC6" s="426"/>
      <c r="NSD6" s="426"/>
      <c r="NSE6" s="426"/>
      <c r="NSF6" s="426"/>
      <c r="NSG6" s="426"/>
      <c r="NSH6" s="426"/>
      <c r="NSI6" s="426"/>
      <c r="NSJ6" s="426"/>
      <c r="NSK6" s="426"/>
      <c r="NSL6" s="426"/>
      <c r="NSM6" s="426"/>
      <c r="NSN6" s="426"/>
      <c r="NSO6" s="426"/>
      <c r="NSP6" s="426"/>
      <c r="NSQ6" s="426"/>
      <c r="NSR6" s="426"/>
      <c r="NSS6" s="426"/>
      <c r="NST6" s="426"/>
      <c r="NSU6" s="426"/>
      <c r="NSV6" s="426"/>
      <c r="NSW6" s="426"/>
      <c r="NSX6" s="426"/>
      <c r="NSY6" s="426"/>
      <c r="NSZ6" s="426"/>
      <c r="NTA6" s="426"/>
      <c r="NTB6" s="426"/>
      <c r="NTC6" s="426"/>
      <c r="NTD6" s="426"/>
      <c r="NTE6" s="426"/>
      <c r="NTF6" s="426"/>
      <c r="NTG6" s="426"/>
      <c r="NTH6" s="426"/>
      <c r="NTI6" s="426"/>
      <c r="NTJ6" s="426"/>
      <c r="NTK6" s="426"/>
      <c r="NTL6" s="426"/>
      <c r="NTM6" s="426"/>
      <c r="NTN6" s="426"/>
      <c r="NTO6" s="426"/>
      <c r="NTP6" s="426"/>
      <c r="NTQ6" s="426"/>
      <c r="NTR6" s="426"/>
      <c r="NTS6" s="426"/>
      <c r="NTT6" s="426"/>
      <c r="NTU6" s="426"/>
      <c r="NTV6" s="426"/>
      <c r="NTW6" s="426"/>
      <c r="NTX6" s="426"/>
      <c r="NTY6" s="426"/>
      <c r="NTZ6" s="426"/>
      <c r="NUA6" s="426"/>
      <c r="NUB6" s="426"/>
      <c r="NUC6" s="426"/>
      <c r="NUD6" s="426"/>
      <c r="NUE6" s="426"/>
      <c r="NUF6" s="426"/>
      <c r="NUG6" s="426"/>
      <c r="NUH6" s="426"/>
      <c r="NUI6" s="426"/>
      <c r="NUJ6" s="426"/>
      <c r="NUK6" s="426"/>
      <c r="NUL6" s="426"/>
      <c r="NUM6" s="426"/>
      <c r="NUN6" s="426"/>
      <c r="NUO6" s="426"/>
      <c r="NUP6" s="426"/>
      <c r="NUQ6" s="426"/>
      <c r="NUR6" s="426"/>
      <c r="NUS6" s="426"/>
      <c r="NUT6" s="426"/>
      <c r="NUU6" s="426"/>
      <c r="NUV6" s="426"/>
      <c r="NUW6" s="426"/>
      <c r="NUX6" s="426"/>
      <c r="NUY6" s="426"/>
      <c r="NUZ6" s="426"/>
      <c r="NVA6" s="426"/>
      <c r="NVB6" s="426"/>
      <c r="NVC6" s="426"/>
      <c r="NVD6" s="426"/>
      <c r="NVE6" s="426"/>
      <c r="NVF6" s="426"/>
      <c r="NVG6" s="426"/>
      <c r="NVH6" s="426"/>
      <c r="NVI6" s="426"/>
      <c r="NVJ6" s="426"/>
      <c r="NVK6" s="426"/>
      <c r="NVL6" s="426"/>
      <c r="NVM6" s="426"/>
      <c r="NVN6" s="426"/>
      <c r="NVO6" s="426"/>
      <c r="NVP6" s="426"/>
      <c r="NVQ6" s="426"/>
      <c r="NVR6" s="426"/>
      <c r="NVS6" s="426"/>
      <c r="NVT6" s="426"/>
      <c r="NVU6" s="426"/>
      <c r="NVV6" s="426"/>
      <c r="NVW6" s="426"/>
      <c r="NVX6" s="426"/>
      <c r="NVY6" s="426"/>
      <c r="NVZ6" s="426"/>
      <c r="NWA6" s="426"/>
      <c r="NWB6" s="426"/>
      <c r="NWC6" s="426"/>
      <c r="NWD6" s="426"/>
      <c r="NWE6" s="426"/>
      <c r="NWF6" s="426"/>
      <c r="NWG6" s="426"/>
      <c r="NWH6" s="426"/>
      <c r="NWI6" s="426"/>
      <c r="NWJ6" s="426"/>
      <c r="NWK6" s="426"/>
      <c r="NWL6" s="426"/>
      <c r="NWM6" s="426"/>
      <c r="NWN6" s="426"/>
      <c r="NWO6" s="426"/>
      <c r="NWP6" s="426"/>
      <c r="NWQ6" s="426"/>
      <c r="NWR6" s="426"/>
      <c r="NWS6" s="426"/>
      <c r="NWT6" s="426"/>
      <c r="NWU6" s="426"/>
      <c r="NWV6" s="426"/>
      <c r="NWW6" s="426"/>
      <c r="NWX6" s="426"/>
      <c r="NWY6" s="426"/>
      <c r="NWZ6" s="426"/>
      <c r="NXA6" s="426"/>
      <c r="NXB6" s="426"/>
      <c r="NXC6" s="426"/>
      <c r="NXD6" s="426"/>
      <c r="NXE6" s="426"/>
      <c r="NXF6" s="426"/>
      <c r="NXG6" s="426"/>
      <c r="NXH6" s="426"/>
      <c r="NXI6" s="426"/>
      <c r="NXJ6" s="426"/>
      <c r="NXK6" s="426"/>
      <c r="NXL6" s="426"/>
      <c r="NXM6" s="426"/>
      <c r="NXN6" s="426"/>
      <c r="NXO6" s="426"/>
      <c r="NXP6" s="426"/>
      <c r="NXQ6" s="426"/>
      <c r="NXR6" s="426"/>
      <c r="NXS6" s="426"/>
      <c r="NXT6" s="426"/>
      <c r="NXU6" s="426"/>
      <c r="NXV6" s="426"/>
      <c r="NXW6" s="426"/>
      <c r="NXX6" s="426"/>
      <c r="NXY6" s="426"/>
      <c r="NXZ6" s="426"/>
      <c r="NYA6" s="426"/>
      <c r="NYB6" s="426"/>
      <c r="NYC6" s="426"/>
      <c r="NYD6" s="426"/>
      <c r="NYE6" s="426"/>
      <c r="NYF6" s="426"/>
      <c r="NYG6" s="426"/>
      <c r="NYH6" s="426"/>
      <c r="NYI6" s="426"/>
      <c r="NYJ6" s="426"/>
      <c r="NYK6" s="426"/>
      <c r="NYL6" s="426"/>
      <c r="NYM6" s="426"/>
      <c r="NYN6" s="426"/>
      <c r="NYO6" s="426"/>
      <c r="NYP6" s="426"/>
      <c r="NYQ6" s="426"/>
      <c r="NYR6" s="426"/>
      <c r="NYS6" s="426"/>
      <c r="NYT6" s="426"/>
      <c r="NYU6" s="426"/>
      <c r="NYV6" s="426"/>
      <c r="NYW6" s="426"/>
      <c r="NYX6" s="426"/>
      <c r="NYY6" s="426"/>
      <c r="NYZ6" s="426"/>
      <c r="NZA6" s="426"/>
      <c r="NZB6" s="426"/>
      <c r="NZC6" s="426"/>
      <c r="NZD6" s="426"/>
      <c r="NZE6" s="426"/>
      <c r="NZF6" s="426"/>
      <c r="NZG6" s="426"/>
      <c r="NZH6" s="426"/>
      <c r="NZI6" s="426"/>
      <c r="NZJ6" s="426"/>
      <c r="NZK6" s="426"/>
      <c r="NZL6" s="426"/>
      <c r="NZM6" s="426"/>
      <c r="NZN6" s="426"/>
      <c r="NZO6" s="426"/>
      <c r="NZP6" s="426"/>
      <c r="NZQ6" s="426"/>
      <c r="NZR6" s="426"/>
      <c r="NZS6" s="426"/>
      <c r="NZT6" s="426"/>
      <c r="NZU6" s="426"/>
      <c r="NZV6" s="426"/>
      <c r="NZW6" s="426"/>
      <c r="NZX6" s="426"/>
      <c r="NZY6" s="426"/>
      <c r="NZZ6" s="426"/>
      <c r="OAA6" s="426"/>
      <c r="OAB6" s="426"/>
      <c r="OAC6" s="426"/>
      <c r="OAD6" s="426"/>
      <c r="OAE6" s="426"/>
      <c r="OAF6" s="426"/>
      <c r="OAG6" s="426"/>
      <c r="OAH6" s="426"/>
      <c r="OAI6" s="426"/>
      <c r="OAJ6" s="426"/>
      <c r="OAK6" s="426"/>
      <c r="OAL6" s="426"/>
      <c r="OAM6" s="426"/>
      <c r="OAN6" s="426"/>
      <c r="OAO6" s="426"/>
      <c r="OAP6" s="426"/>
      <c r="OAQ6" s="426"/>
      <c r="OAR6" s="426"/>
      <c r="OAS6" s="426"/>
      <c r="OAT6" s="426"/>
      <c r="OAU6" s="426"/>
      <c r="OAV6" s="426"/>
      <c r="OAW6" s="426"/>
      <c r="OAX6" s="426"/>
      <c r="OAY6" s="426"/>
      <c r="OAZ6" s="426"/>
      <c r="OBA6" s="426"/>
      <c r="OBB6" s="426"/>
      <c r="OBC6" s="426"/>
      <c r="OBD6" s="426"/>
      <c r="OBE6" s="426"/>
      <c r="OBF6" s="426"/>
      <c r="OBG6" s="426"/>
      <c r="OBH6" s="426"/>
      <c r="OBI6" s="426"/>
      <c r="OBJ6" s="426"/>
      <c r="OBK6" s="426"/>
      <c r="OBL6" s="426"/>
      <c r="OBM6" s="426"/>
      <c r="OBN6" s="426"/>
      <c r="OBO6" s="426"/>
      <c r="OBP6" s="426"/>
      <c r="OBQ6" s="426"/>
      <c r="OBR6" s="426"/>
      <c r="OBS6" s="426"/>
      <c r="OBT6" s="426"/>
      <c r="OBU6" s="426"/>
      <c r="OBV6" s="426"/>
      <c r="OBW6" s="426"/>
      <c r="OBX6" s="426"/>
      <c r="OBY6" s="426"/>
      <c r="OBZ6" s="426"/>
      <c r="OCA6" s="426"/>
      <c r="OCB6" s="426"/>
      <c r="OCC6" s="426"/>
      <c r="OCD6" s="426"/>
      <c r="OCE6" s="426"/>
      <c r="OCF6" s="426"/>
      <c r="OCG6" s="426"/>
      <c r="OCH6" s="426"/>
      <c r="OCI6" s="426"/>
      <c r="OCJ6" s="426"/>
      <c r="OCK6" s="426"/>
      <c r="OCL6" s="426"/>
      <c r="OCM6" s="426"/>
      <c r="OCN6" s="426"/>
      <c r="OCO6" s="426"/>
      <c r="OCP6" s="426"/>
      <c r="OCQ6" s="426"/>
      <c r="OCR6" s="426"/>
      <c r="OCS6" s="426"/>
      <c r="OCT6" s="426"/>
      <c r="OCU6" s="426"/>
      <c r="OCV6" s="426"/>
      <c r="OCW6" s="426"/>
      <c r="OCX6" s="426"/>
      <c r="OCY6" s="426"/>
      <c r="OCZ6" s="426"/>
      <c r="ODA6" s="426"/>
      <c r="ODB6" s="426"/>
      <c r="ODC6" s="426"/>
      <c r="ODD6" s="426"/>
      <c r="ODE6" s="426"/>
      <c r="ODF6" s="426"/>
      <c r="ODG6" s="426"/>
      <c r="ODH6" s="426"/>
      <c r="ODI6" s="426"/>
      <c r="ODJ6" s="426"/>
      <c r="ODK6" s="426"/>
      <c r="ODL6" s="426"/>
      <c r="ODM6" s="426"/>
      <c r="ODN6" s="426"/>
      <c r="ODO6" s="426"/>
      <c r="ODP6" s="426"/>
      <c r="ODQ6" s="426"/>
      <c r="ODR6" s="426"/>
      <c r="ODS6" s="426"/>
      <c r="ODT6" s="426"/>
      <c r="ODU6" s="426"/>
      <c r="ODV6" s="426"/>
      <c r="ODW6" s="426"/>
      <c r="ODX6" s="426"/>
      <c r="ODY6" s="426"/>
      <c r="ODZ6" s="426"/>
      <c r="OEA6" s="426"/>
      <c r="OEB6" s="426"/>
      <c r="OEC6" s="426"/>
      <c r="OED6" s="426"/>
      <c r="OEE6" s="426"/>
      <c r="OEF6" s="426"/>
      <c r="OEG6" s="426"/>
      <c r="OEH6" s="426"/>
      <c r="OEI6" s="426"/>
      <c r="OEJ6" s="426"/>
      <c r="OEK6" s="426"/>
      <c r="OEL6" s="426"/>
      <c r="OEM6" s="426"/>
      <c r="OEN6" s="426"/>
      <c r="OEO6" s="426"/>
      <c r="OEP6" s="426"/>
      <c r="OEQ6" s="426"/>
      <c r="OER6" s="426"/>
      <c r="OES6" s="426"/>
      <c r="OET6" s="426"/>
      <c r="OEU6" s="426"/>
      <c r="OEV6" s="426"/>
      <c r="OEW6" s="426"/>
      <c r="OEX6" s="426"/>
      <c r="OEY6" s="426"/>
      <c r="OEZ6" s="426"/>
      <c r="OFA6" s="426"/>
      <c r="OFB6" s="426"/>
      <c r="OFC6" s="426"/>
      <c r="OFD6" s="426"/>
      <c r="OFE6" s="426"/>
      <c r="OFF6" s="426"/>
      <c r="OFG6" s="426"/>
      <c r="OFH6" s="426"/>
      <c r="OFI6" s="426"/>
      <c r="OFJ6" s="426"/>
      <c r="OFK6" s="426"/>
      <c r="OFL6" s="426"/>
      <c r="OFM6" s="426"/>
      <c r="OFN6" s="426"/>
      <c r="OFO6" s="426"/>
      <c r="OFP6" s="426"/>
      <c r="OFQ6" s="426"/>
      <c r="OFR6" s="426"/>
      <c r="OFS6" s="426"/>
      <c r="OFT6" s="426"/>
      <c r="OFU6" s="426"/>
      <c r="OFV6" s="426"/>
      <c r="OFW6" s="426"/>
      <c r="OFX6" s="426"/>
      <c r="OFY6" s="426"/>
      <c r="OFZ6" s="426"/>
      <c r="OGA6" s="426"/>
      <c r="OGB6" s="426"/>
      <c r="OGC6" s="426"/>
      <c r="OGD6" s="426"/>
      <c r="OGE6" s="426"/>
      <c r="OGF6" s="426"/>
      <c r="OGG6" s="426"/>
      <c r="OGH6" s="426"/>
      <c r="OGI6" s="426"/>
      <c r="OGJ6" s="426"/>
      <c r="OGK6" s="426"/>
      <c r="OGL6" s="426"/>
      <c r="OGM6" s="426"/>
      <c r="OGN6" s="426"/>
      <c r="OGO6" s="426"/>
      <c r="OGP6" s="426"/>
      <c r="OGQ6" s="426"/>
      <c r="OGR6" s="426"/>
      <c r="OGS6" s="426"/>
      <c r="OGT6" s="426"/>
      <c r="OGU6" s="426"/>
      <c r="OGV6" s="426"/>
      <c r="OGW6" s="426"/>
      <c r="OGX6" s="426"/>
      <c r="OGY6" s="426"/>
      <c r="OGZ6" s="426"/>
      <c r="OHA6" s="426"/>
      <c r="OHB6" s="426"/>
      <c r="OHC6" s="426"/>
      <c r="OHD6" s="426"/>
      <c r="OHE6" s="426"/>
      <c r="OHF6" s="426"/>
      <c r="OHG6" s="426"/>
      <c r="OHH6" s="426"/>
      <c r="OHI6" s="426"/>
      <c r="OHJ6" s="426"/>
      <c r="OHK6" s="426"/>
      <c r="OHL6" s="426"/>
      <c r="OHM6" s="426"/>
      <c r="OHN6" s="426"/>
      <c r="OHO6" s="426"/>
      <c r="OHP6" s="426"/>
      <c r="OHQ6" s="426"/>
      <c r="OHR6" s="426"/>
      <c r="OHS6" s="426"/>
      <c r="OHT6" s="426"/>
      <c r="OHU6" s="426"/>
      <c r="OHV6" s="426"/>
      <c r="OHW6" s="426"/>
      <c r="OHX6" s="426"/>
      <c r="OHY6" s="426"/>
      <c r="OHZ6" s="426"/>
      <c r="OIA6" s="426"/>
      <c r="OIB6" s="426"/>
      <c r="OIC6" s="426"/>
      <c r="OID6" s="426"/>
      <c r="OIE6" s="426"/>
      <c r="OIF6" s="426"/>
      <c r="OIG6" s="426"/>
      <c r="OIH6" s="426"/>
      <c r="OII6" s="426"/>
      <c r="OIJ6" s="426"/>
      <c r="OIK6" s="426"/>
      <c r="OIL6" s="426"/>
      <c r="OIM6" s="426"/>
      <c r="OIN6" s="426"/>
      <c r="OIO6" s="426"/>
      <c r="OIP6" s="426"/>
      <c r="OIQ6" s="426"/>
      <c r="OIR6" s="426"/>
      <c r="OIS6" s="426"/>
      <c r="OIT6" s="426"/>
      <c r="OIU6" s="426"/>
      <c r="OIV6" s="426"/>
      <c r="OIW6" s="426"/>
      <c r="OIX6" s="426"/>
      <c r="OIY6" s="426"/>
      <c r="OIZ6" s="426"/>
      <c r="OJA6" s="426"/>
      <c r="OJB6" s="426"/>
      <c r="OJC6" s="426"/>
      <c r="OJD6" s="426"/>
      <c r="OJE6" s="426"/>
      <c r="OJF6" s="426"/>
      <c r="OJG6" s="426"/>
      <c r="OJH6" s="426"/>
      <c r="OJI6" s="426"/>
      <c r="OJJ6" s="426"/>
      <c r="OJK6" s="426"/>
      <c r="OJL6" s="426"/>
      <c r="OJM6" s="426"/>
      <c r="OJN6" s="426"/>
      <c r="OJO6" s="426"/>
      <c r="OJP6" s="426"/>
      <c r="OJQ6" s="426"/>
      <c r="OJR6" s="426"/>
      <c r="OJS6" s="426"/>
      <c r="OJT6" s="426"/>
      <c r="OJU6" s="426"/>
      <c r="OJV6" s="426"/>
      <c r="OJW6" s="426"/>
      <c r="OJX6" s="426"/>
      <c r="OJY6" s="426"/>
      <c r="OJZ6" s="426"/>
      <c r="OKA6" s="426"/>
      <c r="OKB6" s="426"/>
      <c r="OKC6" s="426"/>
      <c r="OKD6" s="426"/>
      <c r="OKE6" s="426"/>
      <c r="OKF6" s="426"/>
      <c r="OKG6" s="426"/>
      <c r="OKH6" s="426"/>
      <c r="OKI6" s="426"/>
      <c r="OKJ6" s="426"/>
      <c r="OKK6" s="426"/>
      <c r="OKL6" s="426"/>
      <c r="OKM6" s="426"/>
      <c r="OKN6" s="426"/>
      <c r="OKO6" s="426"/>
      <c r="OKP6" s="426"/>
      <c r="OKQ6" s="426"/>
      <c r="OKR6" s="426"/>
      <c r="OKS6" s="426"/>
      <c r="OKT6" s="426"/>
      <c r="OKU6" s="426"/>
      <c r="OKV6" s="426"/>
      <c r="OKW6" s="426"/>
      <c r="OKX6" s="426"/>
      <c r="OKY6" s="426"/>
      <c r="OKZ6" s="426"/>
      <c r="OLA6" s="426"/>
      <c r="OLB6" s="426"/>
      <c r="OLC6" s="426"/>
      <c r="OLD6" s="426"/>
      <c r="OLE6" s="426"/>
      <c r="OLF6" s="426"/>
      <c r="OLG6" s="426"/>
      <c r="OLH6" s="426"/>
      <c r="OLI6" s="426"/>
      <c r="OLJ6" s="426"/>
      <c r="OLK6" s="426"/>
      <c r="OLL6" s="426"/>
      <c r="OLM6" s="426"/>
      <c r="OLN6" s="426"/>
      <c r="OLO6" s="426"/>
      <c r="OLP6" s="426"/>
      <c r="OLQ6" s="426"/>
      <c r="OLR6" s="426"/>
      <c r="OLS6" s="426"/>
      <c r="OLT6" s="426"/>
      <c r="OLU6" s="426"/>
      <c r="OLV6" s="426"/>
      <c r="OLW6" s="426"/>
      <c r="OLX6" s="426"/>
      <c r="OLY6" s="426"/>
      <c r="OLZ6" s="426"/>
      <c r="OMA6" s="426"/>
      <c r="OMB6" s="426"/>
      <c r="OMC6" s="426"/>
      <c r="OMD6" s="426"/>
      <c r="OME6" s="426"/>
      <c r="OMF6" s="426"/>
      <c r="OMG6" s="426"/>
      <c r="OMH6" s="426"/>
      <c r="OMI6" s="426"/>
      <c r="OMJ6" s="426"/>
      <c r="OMK6" s="426"/>
      <c r="OML6" s="426"/>
      <c r="OMM6" s="426"/>
      <c r="OMN6" s="426"/>
      <c r="OMO6" s="426"/>
      <c r="OMP6" s="426"/>
      <c r="OMQ6" s="426"/>
      <c r="OMR6" s="426"/>
      <c r="OMS6" s="426"/>
      <c r="OMT6" s="426"/>
      <c r="OMU6" s="426"/>
      <c r="OMV6" s="426"/>
      <c r="OMW6" s="426"/>
      <c r="OMX6" s="426"/>
      <c r="OMY6" s="426"/>
      <c r="OMZ6" s="426"/>
      <c r="ONA6" s="426"/>
      <c r="ONB6" s="426"/>
      <c r="ONC6" s="426"/>
      <c r="OND6" s="426"/>
      <c r="ONE6" s="426"/>
      <c r="ONF6" s="426"/>
      <c r="ONG6" s="426"/>
      <c r="ONH6" s="426"/>
      <c r="ONI6" s="426"/>
      <c r="ONJ6" s="426"/>
      <c r="ONK6" s="426"/>
      <c r="ONL6" s="426"/>
      <c r="ONM6" s="426"/>
      <c r="ONN6" s="426"/>
      <c r="ONO6" s="426"/>
      <c r="ONP6" s="426"/>
      <c r="ONQ6" s="426"/>
      <c r="ONR6" s="426"/>
      <c r="ONS6" s="426"/>
      <c r="ONT6" s="426"/>
      <c r="ONU6" s="426"/>
      <c r="ONV6" s="426"/>
      <c r="ONW6" s="426"/>
      <c r="ONX6" s="426"/>
      <c r="ONY6" s="426"/>
      <c r="ONZ6" s="426"/>
      <c r="OOA6" s="426"/>
      <c r="OOB6" s="426"/>
      <c r="OOC6" s="426"/>
      <c r="OOD6" s="426"/>
      <c r="OOE6" s="426"/>
      <c r="OOF6" s="426"/>
      <c r="OOG6" s="426"/>
      <c r="OOH6" s="426"/>
      <c r="OOI6" s="426"/>
      <c r="OOJ6" s="426"/>
      <c r="OOK6" s="426"/>
      <c r="OOL6" s="426"/>
      <c r="OOM6" s="426"/>
      <c r="OON6" s="426"/>
      <c r="OOO6" s="426"/>
      <c r="OOP6" s="426"/>
      <c r="OOQ6" s="426"/>
      <c r="OOR6" s="426"/>
      <c r="OOS6" s="426"/>
      <c r="OOT6" s="426"/>
      <c r="OOU6" s="426"/>
      <c r="OOV6" s="426"/>
      <c r="OOW6" s="426"/>
      <c r="OOX6" s="426"/>
      <c r="OOY6" s="426"/>
      <c r="OOZ6" s="426"/>
      <c r="OPA6" s="426"/>
      <c r="OPB6" s="426"/>
      <c r="OPC6" s="426"/>
      <c r="OPD6" s="426"/>
      <c r="OPE6" s="426"/>
      <c r="OPF6" s="426"/>
      <c r="OPG6" s="426"/>
      <c r="OPH6" s="426"/>
      <c r="OPI6" s="426"/>
      <c r="OPJ6" s="426"/>
      <c r="OPK6" s="426"/>
      <c r="OPL6" s="426"/>
      <c r="OPM6" s="426"/>
      <c r="OPN6" s="426"/>
      <c r="OPO6" s="426"/>
      <c r="OPP6" s="426"/>
      <c r="OPQ6" s="426"/>
      <c r="OPR6" s="426"/>
      <c r="OPS6" s="426"/>
      <c r="OPT6" s="426"/>
      <c r="OPU6" s="426"/>
      <c r="OPV6" s="426"/>
      <c r="OPW6" s="426"/>
      <c r="OPX6" s="426"/>
      <c r="OPY6" s="426"/>
      <c r="OPZ6" s="426"/>
      <c r="OQA6" s="426"/>
      <c r="OQB6" s="426"/>
      <c r="OQC6" s="426"/>
      <c r="OQD6" s="426"/>
      <c r="OQE6" s="426"/>
      <c r="OQF6" s="426"/>
      <c r="OQG6" s="426"/>
      <c r="OQH6" s="426"/>
      <c r="OQI6" s="426"/>
      <c r="OQJ6" s="426"/>
      <c r="OQK6" s="426"/>
      <c r="OQL6" s="426"/>
      <c r="OQM6" s="426"/>
      <c r="OQN6" s="426"/>
      <c r="OQO6" s="426"/>
      <c r="OQP6" s="426"/>
      <c r="OQQ6" s="426"/>
      <c r="OQR6" s="426"/>
      <c r="OQS6" s="426"/>
      <c r="OQT6" s="426"/>
      <c r="OQU6" s="426"/>
      <c r="OQV6" s="426"/>
      <c r="OQW6" s="426"/>
      <c r="OQX6" s="426"/>
      <c r="OQY6" s="426"/>
      <c r="OQZ6" s="426"/>
      <c r="ORA6" s="426"/>
      <c r="ORB6" s="426"/>
      <c r="ORC6" s="426"/>
      <c r="ORD6" s="426"/>
      <c r="ORE6" s="426"/>
      <c r="ORF6" s="426"/>
      <c r="ORG6" s="426"/>
      <c r="ORH6" s="426"/>
      <c r="ORI6" s="426"/>
      <c r="ORJ6" s="426"/>
      <c r="ORK6" s="426"/>
      <c r="ORL6" s="426"/>
      <c r="ORM6" s="426"/>
      <c r="ORN6" s="426"/>
      <c r="ORO6" s="426"/>
      <c r="ORP6" s="426"/>
      <c r="ORQ6" s="426"/>
      <c r="ORR6" s="426"/>
      <c r="ORS6" s="426"/>
      <c r="ORT6" s="426"/>
      <c r="ORU6" s="426"/>
      <c r="ORV6" s="426"/>
      <c r="ORW6" s="426"/>
      <c r="ORX6" s="426"/>
      <c r="ORY6" s="426"/>
      <c r="ORZ6" s="426"/>
      <c r="OSA6" s="426"/>
      <c r="OSB6" s="426"/>
      <c r="OSC6" s="426"/>
      <c r="OSD6" s="426"/>
      <c r="OSE6" s="426"/>
      <c r="OSF6" s="426"/>
      <c r="OSG6" s="426"/>
      <c r="OSH6" s="426"/>
      <c r="OSI6" s="426"/>
      <c r="OSJ6" s="426"/>
      <c r="OSK6" s="426"/>
      <c r="OSL6" s="426"/>
      <c r="OSM6" s="426"/>
      <c r="OSN6" s="426"/>
      <c r="OSO6" s="426"/>
      <c r="OSP6" s="426"/>
      <c r="OSQ6" s="426"/>
      <c r="OSR6" s="426"/>
      <c r="OSS6" s="426"/>
      <c r="OST6" s="426"/>
      <c r="OSU6" s="426"/>
      <c r="OSV6" s="426"/>
      <c r="OSW6" s="426"/>
      <c r="OSX6" s="426"/>
      <c r="OSY6" s="426"/>
      <c r="OSZ6" s="426"/>
      <c r="OTA6" s="426"/>
      <c r="OTB6" s="426"/>
      <c r="OTC6" s="426"/>
      <c r="OTD6" s="426"/>
      <c r="OTE6" s="426"/>
      <c r="OTF6" s="426"/>
      <c r="OTG6" s="426"/>
      <c r="OTH6" s="426"/>
      <c r="OTI6" s="426"/>
      <c r="OTJ6" s="426"/>
      <c r="OTK6" s="426"/>
      <c r="OTL6" s="426"/>
      <c r="OTM6" s="426"/>
      <c r="OTN6" s="426"/>
      <c r="OTO6" s="426"/>
      <c r="OTP6" s="426"/>
      <c r="OTQ6" s="426"/>
      <c r="OTR6" s="426"/>
      <c r="OTS6" s="426"/>
      <c r="OTT6" s="426"/>
      <c r="OTU6" s="426"/>
      <c r="OTV6" s="426"/>
      <c r="OTW6" s="426"/>
      <c r="OTX6" s="426"/>
      <c r="OTY6" s="426"/>
      <c r="OTZ6" s="426"/>
      <c r="OUA6" s="426"/>
      <c r="OUB6" s="426"/>
      <c r="OUC6" s="426"/>
      <c r="OUD6" s="426"/>
      <c r="OUE6" s="426"/>
      <c r="OUF6" s="426"/>
      <c r="OUG6" s="426"/>
      <c r="OUH6" s="426"/>
      <c r="OUI6" s="426"/>
      <c r="OUJ6" s="426"/>
      <c r="OUK6" s="426"/>
      <c r="OUL6" s="426"/>
      <c r="OUM6" s="426"/>
      <c r="OUN6" s="426"/>
      <c r="OUO6" s="426"/>
      <c r="OUP6" s="426"/>
      <c r="OUQ6" s="426"/>
      <c r="OUR6" s="426"/>
      <c r="OUS6" s="426"/>
      <c r="OUT6" s="426"/>
      <c r="OUU6" s="426"/>
      <c r="OUV6" s="426"/>
      <c r="OUW6" s="426"/>
      <c r="OUX6" s="426"/>
      <c r="OUY6" s="426"/>
      <c r="OUZ6" s="426"/>
      <c r="OVA6" s="426"/>
      <c r="OVB6" s="426"/>
      <c r="OVC6" s="426"/>
      <c r="OVD6" s="426"/>
      <c r="OVE6" s="426"/>
      <c r="OVF6" s="426"/>
      <c r="OVG6" s="426"/>
      <c r="OVH6" s="426"/>
      <c r="OVI6" s="426"/>
      <c r="OVJ6" s="426"/>
      <c r="OVK6" s="426"/>
      <c r="OVL6" s="426"/>
      <c r="OVM6" s="426"/>
      <c r="OVN6" s="426"/>
      <c r="OVO6" s="426"/>
      <c r="OVP6" s="426"/>
      <c r="OVQ6" s="426"/>
      <c r="OVR6" s="426"/>
      <c r="OVS6" s="426"/>
      <c r="OVT6" s="426"/>
      <c r="OVU6" s="426"/>
      <c r="OVV6" s="426"/>
      <c r="OVW6" s="426"/>
      <c r="OVX6" s="426"/>
      <c r="OVY6" s="426"/>
      <c r="OVZ6" s="426"/>
      <c r="OWA6" s="426"/>
      <c r="OWB6" s="426"/>
      <c r="OWC6" s="426"/>
      <c r="OWD6" s="426"/>
      <c r="OWE6" s="426"/>
      <c r="OWF6" s="426"/>
      <c r="OWG6" s="426"/>
      <c r="OWH6" s="426"/>
      <c r="OWI6" s="426"/>
      <c r="OWJ6" s="426"/>
      <c r="OWK6" s="426"/>
      <c r="OWL6" s="426"/>
      <c r="OWM6" s="426"/>
      <c r="OWN6" s="426"/>
      <c r="OWO6" s="426"/>
      <c r="OWP6" s="426"/>
      <c r="OWQ6" s="426"/>
      <c r="OWR6" s="426"/>
      <c r="OWS6" s="426"/>
      <c r="OWT6" s="426"/>
      <c r="OWU6" s="426"/>
      <c r="OWV6" s="426"/>
      <c r="OWW6" s="426"/>
      <c r="OWX6" s="426"/>
      <c r="OWY6" s="426"/>
      <c r="OWZ6" s="426"/>
      <c r="OXA6" s="426"/>
      <c r="OXB6" s="426"/>
      <c r="OXC6" s="426"/>
      <c r="OXD6" s="426"/>
      <c r="OXE6" s="426"/>
      <c r="OXF6" s="426"/>
      <c r="OXG6" s="426"/>
      <c r="OXH6" s="426"/>
      <c r="OXI6" s="426"/>
      <c r="OXJ6" s="426"/>
      <c r="OXK6" s="426"/>
      <c r="OXL6" s="426"/>
      <c r="OXM6" s="426"/>
      <c r="OXN6" s="426"/>
      <c r="OXO6" s="426"/>
      <c r="OXP6" s="426"/>
      <c r="OXQ6" s="426"/>
      <c r="OXR6" s="426"/>
      <c r="OXS6" s="426"/>
      <c r="OXT6" s="426"/>
      <c r="OXU6" s="426"/>
      <c r="OXV6" s="426"/>
      <c r="OXW6" s="426"/>
      <c r="OXX6" s="426"/>
      <c r="OXY6" s="426"/>
      <c r="OXZ6" s="426"/>
      <c r="OYA6" s="426"/>
      <c r="OYB6" s="426"/>
      <c r="OYC6" s="426"/>
      <c r="OYD6" s="426"/>
      <c r="OYE6" s="426"/>
      <c r="OYF6" s="426"/>
      <c r="OYG6" s="426"/>
      <c r="OYH6" s="426"/>
      <c r="OYI6" s="426"/>
      <c r="OYJ6" s="426"/>
      <c r="OYK6" s="426"/>
      <c r="OYL6" s="426"/>
      <c r="OYM6" s="426"/>
      <c r="OYN6" s="426"/>
      <c r="OYO6" s="426"/>
      <c r="OYP6" s="426"/>
      <c r="OYQ6" s="426"/>
      <c r="OYR6" s="426"/>
      <c r="OYS6" s="426"/>
      <c r="OYT6" s="426"/>
      <c r="OYU6" s="426"/>
      <c r="OYV6" s="426"/>
      <c r="OYW6" s="426"/>
      <c r="OYX6" s="426"/>
      <c r="OYY6" s="426"/>
      <c r="OYZ6" s="426"/>
      <c r="OZA6" s="426"/>
      <c r="OZB6" s="426"/>
      <c r="OZC6" s="426"/>
      <c r="OZD6" s="426"/>
      <c r="OZE6" s="426"/>
      <c r="OZF6" s="426"/>
      <c r="OZG6" s="426"/>
      <c r="OZH6" s="426"/>
      <c r="OZI6" s="426"/>
      <c r="OZJ6" s="426"/>
      <c r="OZK6" s="426"/>
      <c r="OZL6" s="426"/>
      <c r="OZM6" s="426"/>
      <c r="OZN6" s="426"/>
      <c r="OZO6" s="426"/>
      <c r="OZP6" s="426"/>
      <c r="OZQ6" s="426"/>
      <c r="OZR6" s="426"/>
      <c r="OZS6" s="426"/>
      <c r="OZT6" s="426"/>
      <c r="OZU6" s="426"/>
      <c r="OZV6" s="426"/>
      <c r="OZW6" s="426"/>
      <c r="OZX6" s="426"/>
      <c r="OZY6" s="426"/>
      <c r="OZZ6" s="426"/>
      <c r="PAA6" s="426"/>
      <c r="PAB6" s="426"/>
      <c r="PAC6" s="426"/>
      <c r="PAD6" s="426"/>
      <c r="PAE6" s="426"/>
      <c r="PAF6" s="426"/>
      <c r="PAG6" s="426"/>
      <c r="PAH6" s="426"/>
      <c r="PAI6" s="426"/>
      <c r="PAJ6" s="426"/>
      <c r="PAK6" s="426"/>
      <c r="PAL6" s="426"/>
      <c r="PAM6" s="426"/>
      <c r="PAN6" s="426"/>
      <c r="PAO6" s="426"/>
      <c r="PAP6" s="426"/>
      <c r="PAQ6" s="426"/>
      <c r="PAR6" s="426"/>
      <c r="PAS6" s="426"/>
      <c r="PAT6" s="426"/>
      <c r="PAU6" s="426"/>
      <c r="PAV6" s="426"/>
      <c r="PAW6" s="426"/>
      <c r="PAX6" s="426"/>
      <c r="PAY6" s="426"/>
      <c r="PAZ6" s="426"/>
      <c r="PBA6" s="426"/>
      <c r="PBB6" s="426"/>
      <c r="PBC6" s="426"/>
      <c r="PBD6" s="426"/>
      <c r="PBE6" s="426"/>
      <c r="PBF6" s="426"/>
      <c r="PBG6" s="426"/>
      <c r="PBH6" s="426"/>
      <c r="PBI6" s="426"/>
      <c r="PBJ6" s="426"/>
      <c r="PBK6" s="426"/>
      <c r="PBL6" s="426"/>
      <c r="PBM6" s="426"/>
      <c r="PBN6" s="426"/>
      <c r="PBO6" s="426"/>
      <c r="PBP6" s="426"/>
      <c r="PBQ6" s="426"/>
      <c r="PBR6" s="426"/>
      <c r="PBS6" s="426"/>
      <c r="PBT6" s="426"/>
      <c r="PBU6" s="426"/>
      <c r="PBV6" s="426"/>
      <c r="PBW6" s="426"/>
      <c r="PBX6" s="426"/>
      <c r="PBY6" s="426"/>
      <c r="PBZ6" s="426"/>
      <c r="PCA6" s="426"/>
      <c r="PCB6" s="426"/>
      <c r="PCC6" s="426"/>
      <c r="PCD6" s="426"/>
      <c r="PCE6" s="426"/>
      <c r="PCF6" s="426"/>
      <c r="PCG6" s="426"/>
      <c r="PCH6" s="426"/>
      <c r="PCI6" s="426"/>
      <c r="PCJ6" s="426"/>
      <c r="PCK6" s="426"/>
      <c r="PCL6" s="426"/>
      <c r="PCM6" s="426"/>
      <c r="PCN6" s="426"/>
      <c r="PCO6" s="426"/>
      <c r="PCP6" s="426"/>
      <c r="PCQ6" s="426"/>
      <c r="PCR6" s="426"/>
      <c r="PCS6" s="426"/>
      <c r="PCT6" s="426"/>
      <c r="PCU6" s="426"/>
      <c r="PCV6" s="426"/>
      <c r="PCW6" s="426"/>
      <c r="PCX6" s="426"/>
      <c r="PCY6" s="426"/>
      <c r="PCZ6" s="426"/>
      <c r="PDA6" s="426"/>
      <c r="PDB6" s="426"/>
      <c r="PDC6" s="426"/>
      <c r="PDD6" s="426"/>
      <c r="PDE6" s="426"/>
      <c r="PDF6" s="426"/>
      <c r="PDG6" s="426"/>
      <c r="PDH6" s="426"/>
      <c r="PDI6" s="426"/>
      <c r="PDJ6" s="426"/>
      <c r="PDK6" s="426"/>
      <c r="PDL6" s="426"/>
      <c r="PDM6" s="426"/>
      <c r="PDN6" s="426"/>
      <c r="PDO6" s="426"/>
      <c r="PDP6" s="426"/>
      <c r="PDQ6" s="426"/>
      <c r="PDR6" s="426"/>
      <c r="PDS6" s="426"/>
      <c r="PDT6" s="426"/>
      <c r="PDU6" s="426"/>
      <c r="PDV6" s="426"/>
      <c r="PDW6" s="426"/>
      <c r="PDX6" s="426"/>
      <c r="PDY6" s="426"/>
      <c r="PDZ6" s="426"/>
      <c r="PEA6" s="426"/>
      <c r="PEB6" s="426"/>
      <c r="PEC6" s="426"/>
      <c r="PED6" s="426"/>
      <c r="PEE6" s="426"/>
      <c r="PEF6" s="426"/>
      <c r="PEG6" s="426"/>
      <c r="PEH6" s="426"/>
      <c r="PEI6" s="426"/>
      <c r="PEJ6" s="426"/>
      <c r="PEK6" s="426"/>
      <c r="PEL6" s="426"/>
      <c r="PEM6" s="426"/>
      <c r="PEN6" s="426"/>
      <c r="PEO6" s="426"/>
      <c r="PEP6" s="426"/>
      <c r="PEQ6" s="426"/>
      <c r="PER6" s="426"/>
      <c r="PES6" s="426"/>
      <c r="PET6" s="426"/>
      <c r="PEU6" s="426"/>
      <c r="PEV6" s="426"/>
      <c r="PEW6" s="426"/>
      <c r="PEX6" s="426"/>
      <c r="PEY6" s="426"/>
      <c r="PEZ6" s="426"/>
      <c r="PFA6" s="426"/>
      <c r="PFB6" s="426"/>
      <c r="PFC6" s="426"/>
      <c r="PFD6" s="426"/>
      <c r="PFE6" s="426"/>
      <c r="PFF6" s="426"/>
      <c r="PFG6" s="426"/>
      <c r="PFH6" s="426"/>
      <c r="PFI6" s="426"/>
      <c r="PFJ6" s="426"/>
      <c r="PFK6" s="426"/>
      <c r="PFL6" s="426"/>
      <c r="PFM6" s="426"/>
      <c r="PFN6" s="426"/>
      <c r="PFO6" s="426"/>
      <c r="PFP6" s="426"/>
      <c r="PFQ6" s="426"/>
      <c r="PFR6" s="426"/>
      <c r="PFS6" s="426"/>
      <c r="PFT6" s="426"/>
      <c r="PFU6" s="426"/>
      <c r="PFV6" s="426"/>
      <c r="PFW6" s="426"/>
      <c r="PFX6" s="426"/>
      <c r="PFY6" s="426"/>
      <c r="PFZ6" s="426"/>
      <c r="PGA6" s="426"/>
      <c r="PGB6" s="426"/>
      <c r="PGC6" s="426"/>
      <c r="PGD6" s="426"/>
      <c r="PGE6" s="426"/>
      <c r="PGF6" s="426"/>
      <c r="PGG6" s="426"/>
      <c r="PGH6" s="426"/>
      <c r="PGI6" s="426"/>
      <c r="PGJ6" s="426"/>
      <c r="PGK6" s="426"/>
      <c r="PGL6" s="426"/>
      <c r="PGM6" s="426"/>
      <c r="PGN6" s="426"/>
      <c r="PGO6" s="426"/>
      <c r="PGP6" s="426"/>
      <c r="PGQ6" s="426"/>
      <c r="PGR6" s="426"/>
      <c r="PGS6" s="426"/>
      <c r="PGT6" s="426"/>
      <c r="PGU6" s="426"/>
      <c r="PGV6" s="426"/>
      <c r="PGW6" s="426"/>
      <c r="PGX6" s="426"/>
      <c r="PGY6" s="426"/>
      <c r="PGZ6" s="426"/>
      <c r="PHA6" s="426"/>
      <c r="PHB6" s="426"/>
      <c r="PHC6" s="426"/>
      <c r="PHD6" s="426"/>
      <c r="PHE6" s="426"/>
      <c r="PHF6" s="426"/>
      <c r="PHG6" s="426"/>
      <c r="PHH6" s="426"/>
      <c r="PHI6" s="426"/>
      <c r="PHJ6" s="426"/>
      <c r="PHK6" s="426"/>
      <c r="PHL6" s="426"/>
      <c r="PHM6" s="426"/>
      <c r="PHN6" s="426"/>
      <c r="PHO6" s="426"/>
      <c r="PHP6" s="426"/>
      <c r="PHQ6" s="426"/>
      <c r="PHR6" s="426"/>
      <c r="PHS6" s="426"/>
      <c r="PHT6" s="426"/>
      <c r="PHU6" s="426"/>
      <c r="PHV6" s="426"/>
      <c r="PHW6" s="426"/>
      <c r="PHX6" s="426"/>
      <c r="PHY6" s="426"/>
      <c r="PHZ6" s="426"/>
      <c r="PIA6" s="426"/>
      <c r="PIB6" s="426"/>
      <c r="PIC6" s="426"/>
      <c r="PID6" s="426"/>
      <c r="PIE6" s="426"/>
      <c r="PIF6" s="426"/>
      <c r="PIG6" s="426"/>
      <c r="PIH6" s="426"/>
      <c r="PII6" s="426"/>
      <c r="PIJ6" s="426"/>
      <c r="PIK6" s="426"/>
      <c r="PIL6" s="426"/>
      <c r="PIM6" s="426"/>
      <c r="PIN6" s="426"/>
      <c r="PIO6" s="426"/>
      <c r="PIP6" s="426"/>
      <c r="PIQ6" s="426"/>
      <c r="PIR6" s="426"/>
      <c r="PIS6" s="426"/>
      <c r="PIT6" s="426"/>
      <c r="PIU6" s="426"/>
      <c r="PIV6" s="426"/>
      <c r="PIW6" s="426"/>
      <c r="PIX6" s="426"/>
      <c r="PIY6" s="426"/>
      <c r="PIZ6" s="426"/>
      <c r="PJA6" s="426"/>
      <c r="PJB6" s="426"/>
      <c r="PJC6" s="426"/>
      <c r="PJD6" s="426"/>
      <c r="PJE6" s="426"/>
      <c r="PJF6" s="426"/>
      <c r="PJG6" s="426"/>
      <c r="PJH6" s="426"/>
      <c r="PJI6" s="426"/>
      <c r="PJJ6" s="426"/>
      <c r="PJK6" s="426"/>
      <c r="PJL6" s="426"/>
      <c r="PJM6" s="426"/>
      <c r="PJN6" s="426"/>
      <c r="PJO6" s="426"/>
      <c r="PJP6" s="426"/>
      <c r="PJQ6" s="426"/>
      <c r="PJR6" s="426"/>
      <c r="PJS6" s="426"/>
      <c r="PJT6" s="426"/>
      <c r="PJU6" s="426"/>
      <c r="PJV6" s="426"/>
      <c r="PJW6" s="426"/>
      <c r="PJX6" s="426"/>
      <c r="PJY6" s="426"/>
      <c r="PJZ6" s="426"/>
      <c r="PKA6" s="426"/>
      <c r="PKB6" s="426"/>
      <c r="PKC6" s="426"/>
      <c r="PKD6" s="426"/>
      <c r="PKE6" s="426"/>
      <c r="PKF6" s="426"/>
      <c r="PKG6" s="426"/>
      <c r="PKH6" s="426"/>
      <c r="PKI6" s="426"/>
      <c r="PKJ6" s="426"/>
      <c r="PKK6" s="426"/>
      <c r="PKL6" s="426"/>
      <c r="PKM6" s="426"/>
      <c r="PKN6" s="426"/>
      <c r="PKO6" s="426"/>
      <c r="PKP6" s="426"/>
      <c r="PKQ6" s="426"/>
      <c r="PKR6" s="426"/>
      <c r="PKS6" s="426"/>
      <c r="PKT6" s="426"/>
      <c r="PKU6" s="426"/>
      <c r="PKV6" s="426"/>
      <c r="PKW6" s="426"/>
      <c r="PKX6" s="426"/>
      <c r="PKY6" s="426"/>
      <c r="PKZ6" s="426"/>
      <c r="PLA6" s="426"/>
      <c r="PLB6" s="426"/>
      <c r="PLC6" s="426"/>
      <c r="PLD6" s="426"/>
      <c r="PLE6" s="426"/>
      <c r="PLF6" s="426"/>
      <c r="PLG6" s="426"/>
      <c r="PLH6" s="426"/>
      <c r="PLI6" s="426"/>
      <c r="PLJ6" s="426"/>
      <c r="PLK6" s="426"/>
      <c r="PLL6" s="426"/>
      <c r="PLM6" s="426"/>
      <c r="PLN6" s="426"/>
      <c r="PLO6" s="426"/>
      <c r="PLP6" s="426"/>
      <c r="PLQ6" s="426"/>
      <c r="PLR6" s="426"/>
      <c r="PLS6" s="426"/>
      <c r="PLT6" s="426"/>
      <c r="PLU6" s="426"/>
      <c r="PLV6" s="426"/>
      <c r="PLW6" s="426"/>
      <c r="PLX6" s="426"/>
      <c r="PLY6" s="426"/>
      <c r="PLZ6" s="426"/>
      <c r="PMA6" s="426"/>
      <c r="PMB6" s="426"/>
      <c r="PMC6" s="426"/>
      <c r="PMD6" s="426"/>
      <c r="PME6" s="426"/>
      <c r="PMF6" s="426"/>
      <c r="PMG6" s="426"/>
      <c r="PMH6" s="426"/>
      <c r="PMI6" s="426"/>
      <c r="PMJ6" s="426"/>
      <c r="PMK6" s="426"/>
      <c r="PML6" s="426"/>
      <c r="PMM6" s="426"/>
      <c r="PMN6" s="426"/>
      <c r="PMO6" s="426"/>
      <c r="PMP6" s="426"/>
      <c r="PMQ6" s="426"/>
      <c r="PMR6" s="426"/>
      <c r="PMS6" s="426"/>
      <c r="PMT6" s="426"/>
      <c r="PMU6" s="426"/>
      <c r="PMV6" s="426"/>
      <c r="PMW6" s="426"/>
      <c r="PMX6" s="426"/>
      <c r="PMY6" s="426"/>
      <c r="PMZ6" s="426"/>
      <c r="PNA6" s="426"/>
      <c r="PNB6" s="426"/>
      <c r="PNC6" s="426"/>
      <c r="PND6" s="426"/>
      <c r="PNE6" s="426"/>
      <c r="PNF6" s="426"/>
      <c r="PNG6" s="426"/>
      <c r="PNH6" s="426"/>
      <c r="PNI6" s="426"/>
      <c r="PNJ6" s="426"/>
      <c r="PNK6" s="426"/>
      <c r="PNL6" s="426"/>
      <c r="PNM6" s="426"/>
      <c r="PNN6" s="426"/>
      <c r="PNO6" s="426"/>
      <c r="PNP6" s="426"/>
      <c r="PNQ6" s="426"/>
      <c r="PNR6" s="426"/>
      <c r="PNS6" s="426"/>
      <c r="PNT6" s="426"/>
      <c r="PNU6" s="426"/>
      <c r="PNV6" s="426"/>
      <c r="PNW6" s="426"/>
      <c r="PNX6" s="426"/>
      <c r="PNY6" s="426"/>
      <c r="PNZ6" s="426"/>
      <c r="POA6" s="426"/>
      <c r="POB6" s="426"/>
      <c r="POC6" s="426"/>
      <c r="POD6" s="426"/>
      <c r="POE6" s="426"/>
      <c r="POF6" s="426"/>
      <c r="POG6" s="426"/>
      <c r="POH6" s="426"/>
      <c r="POI6" s="426"/>
      <c r="POJ6" s="426"/>
      <c r="POK6" s="426"/>
      <c r="POL6" s="426"/>
      <c r="POM6" s="426"/>
      <c r="PON6" s="426"/>
      <c r="POO6" s="426"/>
      <c r="POP6" s="426"/>
      <c r="POQ6" s="426"/>
      <c r="POR6" s="426"/>
      <c r="POS6" s="426"/>
      <c r="POT6" s="426"/>
      <c r="POU6" s="426"/>
      <c r="POV6" s="426"/>
      <c r="POW6" s="426"/>
      <c r="POX6" s="426"/>
      <c r="POY6" s="426"/>
      <c r="POZ6" s="426"/>
      <c r="PPA6" s="426"/>
      <c r="PPB6" s="426"/>
      <c r="PPC6" s="426"/>
      <c r="PPD6" s="426"/>
      <c r="PPE6" s="426"/>
      <c r="PPF6" s="426"/>
      <c r="PPG6" s="426"/>
      <c r="PPH6" s="426"/>
      <c r="PPI6" s="426"/>
      <c r="PPJ6" s="426"/>
      <c r="PPK6" s="426"/>
      <c r="PPL6" s="426"/>
      <c r="PPM6" s="426"/>
      <c r="PPN6" s="426"/>
      <c r="PPO6" s="426"/>
      <c r="PPP6" s="426"/>
      <c r="PPQ6" s="426"/>
      <c r="PPR6" s="426"/>
      <c r="PPS6" s="426"/>
      <c r="PPT6" s="426"/>
      <c r="PPU6" s="426"/>
      <c r="PPV6" s="426"/>
      <c r="PPW6" s="426"/>
      <c r="PPX6" s="426"/>
      <c r="PPY6" s="426"/>
      <c r="PPZ6" s="426"/>
      <c r="PQA6" s="426"/>
      <c r="PQB6" s="426"/>
      <c r="PQC6" s="426"/>
      <c r="PQD6" s="426"/>
      <c r="PQE6" s="426"/>
      <c r="PQF6" s="426"/>
      <c r="PQG6" s="426"/>
      <c r="PQH6" s="426"/>
      <c r="PQI6" s="426"/>
      <c r="PQJ6" s="426"/>
      <c r="PQK6" s="426"/>
      <c r="PQL6" s="426"/>
      <c r="PQM6" s="426"/>
      <c r="PQN6" s="426"/>
      <c r="PQO6" s="426"/>
      <c r="PQP6" s="426"/>
      <c r="PQQ6" s="426"/>
      <c r="PQR6" s="426"/>
      <c r="PQS6" s="426"/>
      <c r="PQT6" s="426"/>
      <c r="PQU6" s="426"/>
      <c r="PQV6" s="426"/>
      <c r="PQW6" s="426"/>
      <c r="PQX6" s="426"/>
      <c r="PQY6" s="426"/>
      <c r="PQZ6" s="426"/>
      <c r="PRA6" s="426"/>
      <c r="PRB6" s="426"/>
      <c r="PRC6" s="426"/>
      <c r="PRD6" s="426"/>
      <c r="PRE6" s="426"/>
      <c r="PRF6" s="426"/>
      <c r="PRG6" s="426"/>
      <c r="PRH6" s="426"/>
      <c r="PRI6" s="426"/>
      <c r="PRJ6" s="426"/>
      <c r="PRK6" s="426"/>
      <c r="PRL6" s="426"/>
      <c r="PRM6" s="426"/>
      <c r="PRN6" s="426"/>
      <c r="PRO6" s="426"/>
      <c r="PRP6" s="426"/>
      <c r="PRQ6" s="426"/>
      <c r="PRR6" s="426"/>
      <c r="PRS6" s="426"/>
      <c r="PRT6" s="426"/>
      <c r="PRU6" s="426"/>
      <c r="PRV6" s="426"/>
      <c r="PRW6" s="426"/>
      <c r="PRX6" s="426"/>
      <c r="PRY6" s="426"/>
      <c r="PRZ6" s="426"/>
      <c r="PSA6" s="426"/>
      <c r="PSB6" s="426"/>
      <c r="PSC6" s="426"/>
      <c r="PSD6" s="426"/>
      <c r="PSE6" s="426"/>
      <c r="PSF6" s="426"/>
      <c r="PSG6" s="426"/>
      <c r="PSH6" s="426"/>
      <c r="PSI6" s="426"/>
      <c r="PSJ6" s="426"/>
      <c r="PSK6" s="426"/>
      <c r="PSL6" s="426"/>
      <c r="PSM6" s="426"/>
      <c r="PSN6" s="426"/>
      <c r="PSO6" s="426"/>
      <c r="PSP6" s="426"/>
      <c r="PSQ6" s="426"/>
      <c r="PSR6" s="426"/>
      <c r="PSS6" s="426"/>
      <c r="PST6" s="426"/>
      <c r="PSU6" s="426"/>
      <c r="PSV6" s="426"/>
      <c r="PSW6" s="426"/>
      <c r="PSX6" s="426"/>
      <c r="PSY6" s="426"/>
      <c r="PSZ6" s="426"/>
      <c r="PTA6" s="426"/>
      <c r="PTB6" s="426"/>
      <c r="PTC6" s="426"/>
      <c r="PTD6" s="426"/>
      <c r="PTE6" s="426"/>
      <c r="PTF6" s="426"/>
      <c r="PTG6" s="426"/>
      <c r="PTH6" s="426"/>
      <c r="PTI6" s="426"/>
      <c r="PTJ6" s="426"/>
      <c r="PTK6" s="426"/>
      <c r="PTL6" s="426"/>
      <c r="PTM6" s="426"/>
      <c r="PTN6" s="426"/>
      <c r="PTO6" s="426"/>
      <c r="PTP6" s="426"/>
      <c r="PTQ6" s="426"/>
      <c r="PTR6" s="426"/>
      <c r="PTS6" s="426"/>
      <c r="PTT6" s="426"/>
      <c r="PTU6" s="426"/>
      <c r="PTV6" s="426"/>
      <c r="PTW6" s="426"/>
      <c r="PTX6" s="426"/>
      <c r="PTY6" s="426"/>
      <c r="PTZ6" s="426"/>
      <c r="PUA6" s="426"/>
      <c r="PUB6" s="426"/>
      <c r="PUC6" s="426"/>
      <c r="PUD6" s="426"/>
      <c r="PUE6" s="426"/>
      <c r="PUF6" s="426"/>
      <c r="PUG6" s="426"/>
      <c r="PUH6" s="426"/>
      <c r="PUI6" s="426"/>
      <c r="PUJ6" s="426"/>
      <c r="PUK6" s="426"/>
      <c r="PUL6" s="426"/>
      <c r="PUM6" s="426"/>
      <c r="PUN6" s="426"/>
      <c r="PUO6" s="426"/>
      <c r="PUP6" s="426"/>
      <c r="PUQ6" s="426"/>
      <c r="PUR6" s="426"/>
      <c r="PUS6" s="426"/>
      <c r="PUT6" s="426"/>
      <c r="PUU6" s="426"/>
      <c r="PUV6" s="426"/>
      <c r="PUW6" s="426"/>
      <c r="PUX6" s="426"/>
      <c r="PUY6" s="426"/>
      <c r="PUZ6" s="426"/>
      <c r="PVA6" s="426"/>
      <c r="PVB6" s="426"/>
      <c r="PVC6" s="426"/>
      <c r="PVD6" s="426"/>
      <c r="PVE6" s="426"/>
      <c r="PVF6" s="426"/>
      <c r="PVG6" s="426"/>
      <c r="PVH6" s="426"/>
      <c r="PVI6" s="426"/>
      <c r="PVJ6" s="426"/>
      <c r="PVK6" s="426"/>
      <c r="PVL6" s="426"/>
      <c r="PVM6" s="426"/>
      <c r="PVN6" s="426"/>
      <c r="PVO6" s="426"/>
      <c r="PVP6" s="426"/>
      <c r="PVQ6" s="426"/>
      <c r="PVR6" s="426"/>
      <c r="PVS6" s="426"/>
      <c r="PVT6" s="426"/>
      <c r="PVU6" s="426"/>
      <c r="PVV6" s="426"/>
      <c r="PVW6" s="426"/>
      <c r="PVX6" s="426"/>
      <c r="PVY6" s="426"/>
      <c r="PVZ6" s="426"/>
      <c r="PWA6" s="426"/>
      <c r="PWB6" s="426"/>
      <c r="PWC6" s="426"/>
      <c r="PWD6" s="426"/>
      <c r="PWE6" s="426"/>
      <c r="PWF6" s="426"/>
      <c r="PWG6" s="426"/>
      <c r="PWH6" s="426"/>
      <c r="PWI6" s="426"/>
      <c r="PWJ6" s="426"/>
      <c r="PWK6" s="426"/>
      <c r="PWL6" s="426"/>
      <c r="PWM6" s="426"/>
      <c r="PWN6" s="426"/>
      <c r="PWO6" s="426"/>
      <c r="PWP6" s="426"/>
      <c r="PWQ6" s="426"/>
      <c r="PWR6" s="426"/>
      <c r="PWS6" s="426"/>
      <c r="PWT6" s="426"/>
      <c r="PWU6" s="426"/>
      <c r="PWV6" s="426"/>
      <c r="PWW6" s="426"/>
      <c r="PWX6" s="426"/>
      <c r="PWY6" s="426"/>
      <c r="PWZ6" s="426"/>
      <c r="PXA6" s="426"/>
      <c r="PXB6" s="426"/>
      <c r="PXC6" s="426"/>
      <c r="PXD6" s="426"/>
      <c r="PXE6" s="426"/>
      <c r="PXF6" s="426"/>
      <c r="PXG6" s="426"/>
      <c r="PXH6" s="426"/>
      <c r="PXI6" s="426"/>
      <c r="PXJ6" s="426"/>
      <c r="PXK6" s="426"/>
      <c r="PXL6" s="426"/>
      <c r="PXM6" s="426"/>
      <c r="PXN6" s="426"/>
      <c r="PXO6" s="426"/>
      <c r="PXP6" s="426"/>
      <c r="PXQ6" s="426"/>
      <c r="PXR6" s="426"/>
      <c r="PXS6" s="426"/>
      <c r="PXT6" s="426"/>
      <c r="PXU6" s="426"/>
      <c r="PXV6" s="426"/>
      <c r="PXW6" s="426"/>
      <c r="PXX6" s="426"/>
      <c r="PXY6" s="426"/>
      <c r="PXZ6" s="426"/>
      <c r="PYA6" s="426"/>
      <c r="PYB6" s="426"/>
      <c r="PYC6" s="426"/>
      <c r="PYD6" s="426"/>
      <c r="PYE6" s="426"/>
      <c r="PYF6" s="426"/>
      <c r="PYG6" s="426"/>
      <c r="PYH6" s="426"/>
      <c r="PYI6" s="426"/>
      <c r="PYJ6" s="426"/>
      <c r="PYK6" s="426"/>
      <c r="PYL6" s="426"/>
      <c r="PYM6" s="426"/>
      <c r="PYN6" s="426"/>
      <c r="PYO6" s="426"/>
      <c r="PYP6" s="426"/>
      <c r="PYQ6" s="426"/>
      <c r="PYR6" s="426"/>
      <c r="PYS6" s="426"/>
      <c r="PYT6" s="426"/>
      <c r="PYU6" s="426"/>
      <c r="PYV6" s="426"/>
      <c r="PYW6" s="426"/>
      <c r="PYX6" s="426"/>
      <c r="PYY6" s="426"/>
      <c r="PYZ6" s="426"/>
      <c r="PZA6" s="426"/>
      <c r="PZB6" s="426"/>
      <c r="PZC6" s="426"/>
      <c r="PZD6" s="426"/>
      <c r="PZE6" s="426"/>
      <c r="PZF6" s="426"/>
      <c r="PZG6" s="426"/>
      <c r="PZH6" s="426"/>
      <c r="PZI6" s="426"/>
      <c r="PZJ6" s="426"/>
      <c r="PZK6" s="426"/>
      <c r="PZL6" s="426"/>
      <c r="PZM6" s="426"/>
      <c r="PZN6" s="426"/>
      <c r="PZO6" s="426"/>
      <c r="PZP6" s="426"/>
      <c r="PZQ6" s="426"/>
      <c r="PZR6" s="426"/>
      <c r="PZS6" s="426"/>
      <c r="PZT6" s="426"/>
      <c r="PZU6" s="426"/>
      <c r="PZV6" s="426"/>
      <c r="PZW6" s="426"/>
      <c r="PZX6" s="426"/>
      <c r="PZY6" s="426"/>
      <c r="PZZ6" s="426"/>
      <c r="QAA6" s="426"/>
      <c r="QAB6" s="426"/>
      <c r="QAC6" s="426"/>
      <c r="QAD6" s="426"/>
      <c r="QAE6" s="426"/>
      <c r="QAF6" s="426"/>
      <c r="QAG6" s="426"/>
      <c r="QAH6" s="426"/>
      <c r="QAI6" s="426"/>
      <c r="QAJ6" s="426"/>
      <c r="QAK6" s="426"/>
      <c r="QAL6" s="426"/>
      <c r="QAM6" s="426"/>
      <c r="QAN6" s="426"/>
      <c r="QAO6" s="426"/>
      <c r="QAP6" s="426"/>
      <c r="QAQ6" s="426"/>
      <c r="QAR6" s="426"/>
      <c r="QAS6" s="426"/>
      <c r="QAT6" s="426"/>
      <c r="QAU6" s="426"/>
      <c r="QAV6" s="426"/>
      <c r="QAW6" s="426"/>
      <c r="QAX6" s="426"/>
      <c r="QAY6" s="426"/>
      <c r="QAZ6" s="426"/>
      <c r="QBA6" s="426"/>
      <c r="QBB6" s="426"/>
      <c r="QBC6" s="426"/>
      <c r="QBD6" s="426"/>
      <c r="QBE6" s="426"/>
      <c r="QBF6" s="426"/>
      <c r="QBG6" s="426"/>
      <c r="QBH6" s="426"/>
      <c r="QBI6" s="426"/>
      <c r="QBJ6" s="426"/>
      <c r="QBK6" s="426"/>
      <c r="QBL6" s="426"/>
      <c r="QBM6" s="426"/>
      <c r="QBN6" s="426"/>
      <c r="QBO6" s="426"/>
      <c r="QBP6" s="426"/>
      <c r="QBQ6" s="426"/>
      <c r="QBR6" s="426"/>
      <c r="QBS6" s="426"/>
      <c r="QBT6" s="426"/>
      <c r="QBU6" s="426"/>
      <c r="QBV6" s="426"/>
      <c r="QBW6" s="426"/>
      <c r="QBX6" s="426"/>
      <c r="QBY6" s="426"/>
      <c r="QBZ6" s="426"/>
      <c r="QCA6" s="426"/>
      <c r="QCB6" s="426"/>
      <c r="QCC6" s="426"/>
      <c r="QCD6" s="426"/>
      <c r="QCE6" s="426"/>
      <c r="QCF6" s="426"/>
      <c r="QCG6" s="426"/>
      <c r="QCH6" s="426"/>
      <c r="QCI6" s="426"/>
      <c r="QCJ6" s="426"/>
      <c r="QCK6" s="426"/>
      <c r="QCL6" s="426"/>
      <c r="QCM6" s="426"/>
      <c r="QCN6" s="426"/>
      <c r="QCO6" s="426"/>
      <c r="QCP6" s="426"/>
      <c r="QCQ6" s="426"/>
      <c r="QCR6" s="426"/>
      <c r="QCS6" s="426"/>
      <c r="QCT6" s="426"/>
      <c r="QCU6" s="426"/>
      <c r="QCV6" s="426"/>
      <c r="QCW6" s="426"/>
      <c r="QCX6" s="426"/>
      <c r="QCY6" s="426"/>
      <c r="QCZ6" s="426"/>
      <c r="QDA6" s="426"/>
      <c r="QDB6" s="426"/>
      <c r="QDC6" s="426"/>
      <c r="QDD6" s="426"/>
      <c r="QDE6" s="426"/>
      <c r="QDF6" s="426"/>
      <c r="QDG6" s="426"/>
      <c r="QDH6" s="426"/>
      <c r="QDI6" s="426"/>
      <c r="QDJ6" s="426"/>
      <c r="QDK6" s="426"/>
      <c r="QDL6" s="426"/>
      <c r="QDM6" s="426"/>
      <c r="QDN6" s="426"/>
      <c r="QDO6" s="426"/>
      <c r="QDP6" s="426"/>
      <c r="QDQ6" s="426"/>
      <c r="QDR6" s="426"/>
      <c r="QDS6" s="426"/>
      <c r="QDT6" s="426"/>
      <c r="QDU6" s="426"/>
      <c r="QDV6" s="426"/>
      <c r="QDW6" s="426"/>
      <c r="QDX6" s="426"/>
      <c r="QDY6" s="426"/>
      <c r="QDZ6" s="426"/>
      <c r="QEA6" s="426"/>
      <c r="QEB6" s="426"/>
      <c r="QEC6" s="426"/>
      <c r="QED6" s="426"/>
      <c r="QEE6" s="426"/>
      <c r="QEF6" s="426"/>
      <c r="QEG6" s="426"/>
      <c r="QEH6" s="426"/>
      <c r="QEI6" s="426"/>
      <c r="QEJ6" s="426"/>
      <c r="QEK6" s="426"/>
      <c r="QEL6" s="426"/>
      <c r="QEM6" s="426"/>
      <c r="QEN6" s="426"/>
      <c r="QEO6" s="426"/>
      <c r="QEP6" s="426"/>
      <c r="QEQ6" s="426"/>
      <c r="QER6" s="426"/>
      <c r="QES6" s="426"/>
      <c r="QET6" s="426"/>
      <c r="QEU6" s="426"/>
      <c r="QEV6" s="426"/>
      <c r="QEW6" s="426"/>
      <c r="QEX6" s="426"/>
      <c r="QEY6" s="426"/>
      <c r="QEZ6" s="426"/>
      <c r="QFA6" s="426"/>
      <c r="QFB6" s="426"/>
      <c r="QFC6" s="426"/>
      <c r="QFD6" s="426"/>
      <c r="QFE6" s="426"/>
      <c r="QFF6" s="426"/>
      <c r="QFG6" s="426"/>
      <c r="QFH6" s="426"/>
      <c r="QFI6" s="426"/>
      <c r="QFJ6" s="426"/>
      <c r="QFK6" s="426"/>
      <c r="QFL6" s="426"/>
      <c r="QFM6" s="426"/>
      <c r="QFN6" s="426"/>
      <c r="QFO6" s="426"/>
      <c r="QFP6" s="426"/>
      <c r="QFQ6" s="426"/>
      <c r="QFR6" s="426"/>
      <c r="QFS6" s="426"/>
      <c r="QFT6" s="426"/>
      <c r="QFU6" s="426"/>
      <c r="QFV6" s="426"/>
      <c r="QFW6" s="426"/>
      <c r="QFX6" s="426"/>
      <c r="QFY6" s="426"/>
      <c r="QFZ6" s="426"/>
      <c r="QGA6" s="426"/>
      <c r="QGB6" s="426"/>
      <c r="QGC6" s="426"/>
      <c r="QGD6" s="426"/>
      <c r="QGE6" s="426"/>
      <c r="QGF6" s="426"/>
      <c r="QGG6" s="426"/>
      <c r="QGH6" s="426"/>
      <c r="QGI6" s="426"/>
      <c r="QGJ6" s="426"/>
      <c r="QGK6" s="426"/>
      <c r="QGL6" s="426"/>
      <c r="QGM6" s="426"/>
      <c r="QGN6" s="426"/>
      <c r="QGO6" s="426"/>
      <c r="QGP6" s="426"/>
      <c r="QGQ6" s="426"/>
      <c r="QGR6" s="426"/>
      <c r="QGS6" s="426"/>
      <c r="QGT6" s="426"/>
      <c r="QGU6" s="426"/>
      <c r="QGV6" s="426"/>
      <c r="QGW6" s="426"/>
      <c r="QGX6" s="426"/>
      <c r="QGY6" s="426"/>
      <c r="QGZ6" s="426"/>
      <c r="QHA6" s="426"/>
      <c r="QHB6" s="426"/>
      <c r="QHC6" s="426"/>
      <c r="QHD6" s="426"/>
      <c r="QHE6" s="426"/>
      <c r="QHF6" s="426"/>
      <c r="QHG6" s="426"/>
      <c r="QHH6" s="426"/>
      <c r="QHI6" s="426"/>
      <c r="QHJ6" s="426"/>
      <c r="QHK6" s="426"/>
      <c r="QHL6" s="426"/>
      <c r="QHM6" s="426"/>
      <c r="QHN6" s="426"/>
      <c r="QHO6" s="426"/>
      <c r="QHP6" s="426"/>
      <c r="QHQ6" s="426"/>
      <c r="QHR6" s="426"/>
      <c r="QHS6" s="426"/>
      <c r="QHT6" s="426"/>
      <c r="QHU6" s="426"/>
      <c r="QHV6" s="426"/>
      <c r="QHW6" s="426"/>
      <c r="QHX6" s="426"/>
      <c r="QHY6" s="426"/>
      <c r="QHZ6" s="426"/>
      <c r="QIA6" s="426"/>
      <c r="QIB6" s="426"/>
      <c r="QIC6" s="426"/>
      <c r="QID6" s="426"/>
      <c r="QIE6" s="426"/>
      <c r="QIF6" s="426"/>
      <c r="QIG6" s="426"/>
      <c r="QIH6" s="426"/>
      <c r="QII6" s="426"/>
      <c r="QIJ6" s="426"/>
      <c r="QIK6" s="426"/>
      <c r="QIL6" s="426"/>
      <c r="QIM6" s="426"/>
      <c r="QIN6" s="426"/>
      <c r="QIO6" s="426"/>
      <c r="QIP6" s="426"/>
      <c r="QIQ6" s="426"/>
      <c r="QIR6" s="426"/>
      <c r="QIS6" s="426"/>
      <c r="QIT6" s="426"/>
      <c r="QIU6" s="426"/>
      <c r="QIV6" s="426"/>
      <c r="QIW6" s="426"/>
      <c r="QIX6" s="426"/>
      <c r="QIY6" s="426"/>
      <c r="QIZ6" s="426"/>
      <c r="QJA6" s="426"/>
      <c r="QJB6" s="426"/>
      <c r="QJC6" s="426"/>
      <c r="QJD6" s="426"/>
      <c r="QJE6" s="426"/>
      <c r="QJF6" s="426"/>
      <c r="QJG6" s="426"/>
      <c r="QJH6" s="426"/>
      <c r="QJI6" s="426"/>
      <c r="QJJ6" s="426"/>
      <c r="QJK6" s="426"/>
      <c r="QJL6" s="426"/>
      <c r="QJM6" s="426"/>
      <c r="QJN6" s="426"/>
      <c r="QJO6" s="426"/>
      <c r="QJP6" s="426"/>
      <c r="QJQ6" s="426"/>
      <c r="QJR6" s="426"/>
      <c r="QJS6" s="426"/>
      <c r="QJT6" s="426"/>
      <c r="QJU6" s="426"/>
      <c r="QJV6" s="426"/>
      <c r="QJW6" s="426"/>
      <c r="QJX6" s="426"/>
      <c r="QJY6" s="426"/>
      <c r="QJZ6" s="426"/>
      <c r="QKA6" s="426"/>
      <c r="QKB6" s="426"/>
      <c r="QKC6" s="426"/>
      <c r="QKD6" s="426"/>
      <c r="QKE6" s="426"/>
      <c r="QKF6" s="426"/>
      <c r="QKG6" s="426"/>
      <c r="QKH6" s="426"/>
      <c r="QKI6" s="426"/>
      <c r="QKJ6" s="426"/>
      <c r="QKK6" s="426"/>
      <c r="QKL6" s="426"/>
      <c r="QKM6" s="426"/>
      <c r="QKN6" s="426"/>
      <c r="QKO6" s="426"/>
      <c r="QKP6" s="426"/>
      <c r="QKQ6" s="426"/>
      <c r="QKR6" s="426"/>
      <c r="QKS6" s="426"/>
      <c r="QKT6" s="426"/>
      <c r="QKU6" s="426"/>
      <c r="QKV6" s="426"/>
      <c r="QKW6" s="426"/>
      <c r="QKX6" s="426"/>
      <c r="QKY6" s="426"/>
      <c r="QKZ6" s="426"/>
      <c r="QLA6" s="426"/>
      <c r="QLB6" s="426"/>
      <c r="QLC6" s="426"/>
      <c r="QLD6" s="426"/>
      <c r="QLE6" s="426"/>
      <c r="QLF6" s="426"/>
      <c r="QLG6" s="426"/>
      <c r="QLH6" s="426"/>
      <c r="QLI6" s="426"/>
      <c r="QLJ6" s="426"/>
      <c r="QLK6" s="426"/>
      <c r="QLL6" s="426"/>
      <c r="QLM6" s="426"/>
      <c r="QLN6" s="426"/>
      <c r="QLO6" s="426"/>
      <c r="QLP6" s="426"/>
      <c r="QLQ6" s="426"/>
      <c r="QLR6" s="426"/>
      <c r="QLS6" s="426"/>
      <c r="QLT6" s="426"/>
      <c r="QLU6" s="426"/>
      <c r="QLV6" s="426"/>
      <c r="QLW6" s="426"/>
      <c r="QLX6" s="426"/>
      <c r="QLY6" s="426"/>
      <c r="QLZ6" s="426"/>
      <c r="QMA6" s="426"/>
      <c r="QMB6" s="426"/>
      <c r="QMC6" s="426"/>
      <c r="QMD6" s="426"/>
      <c r="QME6" s="426"/>
      <c r="QMF6" s="426"/>
      <c r="QMG6" s="426"/>
      <c r="QMH6" s="426"/>
      <c r="QMI6" s="426"/>
      <c r="QMJ6" s="426"/>
      <c r="QMK6" s="426"/>
      <c r="QML6" s="426"/>
      <c r="QMM6" s="426"/>
      <c r="QMN6" s="426"/>
      <c r="QMO6" s="426"/>
      <c r="QMP6" s="426"/>
      <c r="QMQ6" s="426"/>
      <c r="QMR6" s="426"/>
      <c r="QMS6" s="426"/>
      <c r="QMT6" s="426"/>
      <c r="QMU6" s="426"/>
      <c r="QMV6" s="426"/>
      <c r="QMW6" s="426"/>
      <c r="QMX6" s="426"/>
      <c r="QMY6" s="426"/>
      <c r="QMZ6" s="426"/>
      <c r="QNA6" s="426"/>
      <c r="QNB6" s="426"/>
      <c r="QNC6" s="426"/>
      <c r="QND6" s="426"/>
      <c r="QNE6" s="426"/>
      <c r="QNF6" s="426"/>
      <c r="QNG6" s="426"/>
      <c r="QNH6" s="426"/>
      <c r="QNI6" s="426"/>
      <c r="QNJ6" s="426"/>
      <c r="QNK6" s="426"/>
      <c r="QNL6" s="426"/>
      <c r="QNM6" s="426"/>
      <c r="QNN6" s="426"/>
      <c r="QNO6" s="426"/>
      <c r="QNP6" s="426"/>
      <c r="QNQ6" s="426"/>
      <c r="QNR6" s="426"/>
      <c r="QNS6" s="426"/>
      <c r="QNT6" s="426"/>
      <c r="QNU6" s="426"/>
      <c r="QNV6" s="426"/>
      <c r="QNW6" s="426"/>
      <c r="QNX6" s="426"/>
      <c r="QNY6" s="426"/>
      <c r="QNZ6" s="426"/>
      <c r="QOA6" s="426"/>
      <c r="QOB6" s="426"/>
      <c r="QOC6" s="426"/>
      <c r="QOD6" s="426"/>
      <c r="QOE6" s="426"/>
      <c r="QOF6" s="426"/>
      <c r="QOG6" s="426"/>
      <c r="QOH6" s="426"/>
      <c r="QOI6" s="426"/>
      <c r="QOJ6" s="426"/>
      <c r="QOK6" s="426"/>
      <c r="QOL6" s="426"/>
      <c r="QOM6" s="426"/>
      <c r="QON6" s="426"/>
      <c r="QOO6" s="426"/>
      <c r="QOP6" s="426"/>
      <c r="QOQ6" s="426"/>
      <c r="QOR6" s="426"/>
      <c r="QOS6" s="426"/>
      <c r="QOT6" s="426"/>
      <c r="QOU6" s="426"/>
      <c r="QOV6" s="426"/>
      <c r="QOW6" s="426"/>
      <c r="QOX6" s="426"/>
      <c r="QOY6" s="426"/>
      <c r="QOZ6" s="426"/>
      <c r="QPA6" s="426"/>
      <c r="QPB6" s="426"/>
      <c r="QPC6" s="426"/>
      <c r="QPD6" s="426"/>
      <c r="QPE6" s="426"/>
      <c r="QPF6" s="426"/>
      <c r="QPG6" s="426"/>
      <c r="QPH6" s="426"/>
      <c r="QPI6" s="426"/>
      <c r="QPJ6" s="426"/>
      <c r="QPK6" s="426"/>
      <c r="QPL6" s="426"/>
      <c r="QPM6" s="426"/>
      <c r="QPN6" s="426"/>
      <c r="QPO6" s="426"/>
      <c r="QPP6" s="426"/>
      <c r="QPQ6" s="426"/>
      <c r="QPR6" s="426"/>
      <c r="QPS6" s="426"/>
      <c r="QPT6" s="426"/>
      <c r="QPU6" s="426"/>
      <c r="QPV6" s="426"/>
      <c r="QPW6" s="426"/>
      <c r="QPX6" s="426"/>
      <c r="QPY6" s="426"/>
      <c r="QPZ6" s="426"/>
      <c r="QQA6" s="426"/>
      <c r="QQB6" s="426"/>
      <c r="QQC6" s="426"/>
      <c r="QQD6" s="426"/>
      <c r="QQE6" s="426"/>
      <c r="QQF6" s="426"/>
      <c r="QQG6" s="426"/>
      <c r="QQH6" s="426"/>
      <c r="QQI6" s="426"/>
      <c r="QQJ6" s="426"/>
      <c r="QQK6" s="426"/>
      <c r="QQL6" s="426"/>
      <c r="QQM6" s="426"/>
      <c r="QQN6" s="426"/>
      <c r="QQO6" s="426"/>
      <c r="QQP6" s="426"/>
      <c r="QQQ6" s="426"/>
      <c r="QQR6" s="426"/>
      <c r="QQS6" s="426"/>
      <c r="QQT6" s="426"/>
      <c r="QQU6" s="426"/>
      <c r="QQV6" s="426"/>
      <c r="QQW6" s="426"/>
      <c r="QQX6" s="426"/>
      <c r="QQY6" s="426"/>
      <c r="QQZ6" s="426"/>
      <c r="QRA6" s="426"/>
      <c r="QRB6" s="426"/>
      <c r="QRC6" s="426"/>
      <c r="QRD6" s="426"/>
      <c r="QRE6" s="426"/>
      <c r="QRF6" s="426"/>
      <c r="QRG6" s="426"/>
      <c r="QRH6" s="426"/>
      <c r="QRI6" s="426"/>
      <c r="QRJ6" s="426"/>
      <c r="QRK6" s="426"/>
      <c r="QRL6" s="426"/>
      <c r="QRM6" s="426"/>
      <c r="QRN6" s="426"/>
      <c r="QRO6" s="426"/>
      <c r="QRP6" s="426"/>
      <c r="QRQ6" s="426"/>
      <c r="QRR6" s="426"/>
      <c r="QRS6" s="426"/>
      <c r="QRT6" s="426"/>
      <c r="QRU6" s="426"/>
      <c r="QRV6" s="426"/>
      <c r="QRW6" s="426"/>
      <c r="QRX6" s="426"/>
      <c r="QRY6" s="426"/>
      <c r="QRZ6" s="426"/>
      <c r="QSA6" s="426"/>
      <c r="QSB6" s="426"/>
      <c r="QSC6" s="426"/>
      <c r="QSD6" s="426"/>
      <c r="QSE6" s="426"/>
      <c r="QSF6" s="426"/>
      <c r="QSG6" s="426"/>
      <c r="QSH6" s="426"/>
      <c r="QSI6" s="426"/>
      <c r="QSJ6" s="426"/>
      <c r="QSK6" s="426"/>
      <c r="QSL6" s="426"/>
      <c r="QSM6" s="426"/>
      <c r="QSN6" s="426"/>
      <c r="QSO6" s="426"/>
      <c r="QSP6" s="426"/>
      <c r="QSQ6" s="426"/>
      <c r="QSR6" s="426"/>
      <c r="QSS6" s="426"/>
      <c r="QST6" s="426"/>
      <c r="QSU6" s="426"/>
      <c r="QSV6" s="426"/>
      <c r="QSW6" s="426"/>
      <c r="QSX6" s="426"/>
      <c r="QSY6" s="426"/>
      <c r="QSZ6" s="426"/>
      <c r="QTA6" s="426"/>
      <c r="QTB6" s="426"/>
      <c r="QTC6" s="426"/>
      <c r="QTD6" s="426"/>
      <c r="QTE6" s="426"/>
      <c r="QTF6" s="426"/>
      <c r="QTG6" s="426"/>
      <c r="QTH6" s="426"/>
      <c r="QTI6" s="426"/>
      <c r="QTJ6" s="426"/>
      <c r="QTK6" s="426"/>
      <c r="QTL6" s="426"/>
      <c r="QTM6" s="426"/>
      <c r="QTN6" s="426"/>
      <c r="QTO6" s="426"/>
      <c r="QTP6" s="426"/>
      <c r="QTQ6" s="426"/>
      <c r="QTR6" s="426"/>
      <c r="QTS6" s="426"/>
      <c r="QTT6" s="426"/>
      <c r="QTU6" s="426"/>
      <c r="QTV6" s="426"/>
      <c r="QTW6" s="426"/>
      <c r="QTX6" s="426"/>
      <c r="QTY6" s="426"/>
      <c r="QTZ6" s="426"/>
      <c r="QUA6" s="426"/>
      <c r="QUB6" s="426"/>
      <c r="QUC6" s="426"/>
      <c r="QUD6" s="426"/>
      <c r="QUE6" s="426"/>
      <c r="QUF6" s="426"/>
      <c r="QUG6" s="426"/>
      <c r="QUH6" s="426"/>
      <c r="QUI6" s="426"/>
      <c r="QUJ6" s="426"/>
      <c r="QUK6" s="426"/>
      <c r="QUL6" s="426"/>
      <c r="QUM6" s="426"/>
      <c r="QUN6" s="426"/>
      <c r="QUO6" s="426"/>
      <c r="QUP6" s="426"/>
      <c r="QUQ6" s="426"/>
      <c r="QUR6" s="426"/>
      <c r="QUS6" s="426"/>
      <c r="QUT6" s="426"/>
      <c r="QUU6" s="426"/>
      <c r="QUV6" s="426"/>
      <c r="QUW6" s="426"/>
      <c r="QUX6" s="426"/>
      <c r="QUY6" s="426"/>
      <c r="QUZ6" s="426"/>
      <c r="QVA6" s="426"/>
      <c r="QVB6" s="426"/>
      <c r="QVC6" s="426"/>
      <c r="QVD6" s="426"/>
      <c r="QVE6" s="426"/>
      <c r="QVF6" s="426"/>
      <c r="QVG6" s="426"/>
      <c r="QVH6" s="426"/>
      <c r="QVI6" s="426"/>
      <c r="QVJ6" s="426"/>
      <c r="QVK6" s="426"/>
      <c r="QVL6" s="426"/>
      <c r="QVM6" s="426"/>
      <c r="QVN6" s="426"/>
      <c r="QVO6" s="426"/>
      <c r="QVP6" s="426"/>
      <c r="QVQ6" s="426"/>
      <c r="QVR6" s="426"/>
      <c r="QVS6" s="426"/>
      <c r="QVT6" s="426"/>
      <c r="QVU6" s="426"/>
      <c r="QVV6" s="426"/>
      <c r="QVW6" s="426"/>
      <c r="QVX6" s="426"/>
      <c r="QVY6" s="426"/>
      <c r="QVZ6" s="426"/>
      <c r="QWA6" s="426"/>
      <c r="QWB6" s="426"/>
      <c r="QWC6" s="426"/>
      <c r="QWD6" s="426"/>
      <c r="QWE6" s="426"/>
      <c r="QWF6" s="426"/>
      <c r="QWG6" s="426"/>
      <c r="QWH6" s="426"/>
      <c r="QWI6" s="426"/>
      <c r="QWJ6" s="426"/>
      <c r="QWK6" s="426"/>
      <c r="QWL6" s="426"/>
      <c r="QWM6" s="426"/>
      <c r="QWN6" s="426"/>
      <c r="QWO6" s="426"/>
      <c r="QWP6" s="426"/>
      <c r="QWQ6" s="426"/>
      <c r="QWR6" s="426"/>
      <c r="QWS6" s="426"/>
      <c r="QWT6" s="426"/>
      <c r="QWU6" s="426"/>
      <c r="QWV6" s="426"/>
      <c r="QWW6" s="426"/>
      <c r="QWX6" s="426"/>
      <c r="QWY6" s="426"/>
      <c r="QWZ6" s="426"/>
      <c r="QXA6" s="426"/>
      <c r="QXB6" s="426"/>
      <c r="QXC6" s="426"/>
      <c r="QXD6" s="426"/>
      <c r="QXE6" s="426"/>
      <c r="QXF6" s="426"/>
      <c r="QXG6" s="426"/>
      <c r="QXH6" s="426"/>
      <c r="QXI6" s="426"/>
      <c r="QXJ6" s="426"/>
      <c r="QXK6" s="426"/>
      <c r="QXL6" s="426"/>
      <c r="QXM6" s="426"/>
      <c r="QXN6" s="426"/>
      <c r="QXO6" s="426"/>
      <c r="QXP6" s="426"/>
      <c r="QXQ6" s="426"/>
      <c r="QXR6" s="426"/>
      <c r="QXS6" s="426"/>
      <c r="QXT6" s="426"/>
      <c r="QXU6" s="426"/>
      <c r="QXV6" s="426"/>
      <c r="QXW6" s="426"/>
      <c r="QXX6" s="426"/>
      <c r="QXY6" s="426"/>
      <c r="QXZ6" s="426"/>
      <c r="QYA6" s="426"/>
      <c r="QYB6" s="426"/>
      <c r="QYC6" s="426"/>
      <c r="QYD6" s="426"/>
      <c r="QYE6" s="426"/>
      <c r="QYF6" s="426"/>
      <c r="QYG6" s="426"/>
      <c r="QYH6" s="426"/>
      <c r="QYI6" s="426"/>
      <c r="QYJ6" s="426"/>
      <c r="QYK6" s="426"/>
      <c r="QYL6" s="426"/>
      <c r="QYM6" s="426"/>
      <c r="QYN6" s="426"/>
      <c r="QYO6" s="426"/>
      <c r="QYP6" s="426"/>
      <c r="QYQ6" s="426"/>
      <c r="QYR6" s="426"/>
      <c r="QYS6" s="426"/>
      <c r="QYT6" s="426"/>
      <c r="QYU6" s="426"/>
      <c r="QYV6" s="426"/>
      <c r="QYW6" s="426"/>
      <c r="QYX6" s="426"/>
      <c r="QYY6" s="426"/>
      <c r="QYZ6" s="426"/>
      <c r="QZA6" s="426"/>
      <c r="QZB6" s="426"/>
      <c r="QZC6" s="426"/>
      <c r="QZD6" s="426"/>
      <c r="QZE6" s="426"/>
      <c r="QZF6" s="426"/>
      <c r="QZG6" s="426"/>
      <c r="QZH6" s="426"/>
      <c r="QZI6" s="426"/>
      <c r="QZJ6" s="426"/>
      <c r="QZK6" s="426"/>
      <c r="QZL6" s="426"/>
      <c r="QZM6" s="426"/>
      <c r="QZN6" s="426"/>
      <c r="QZO6" s="426"/>
      <c r="QZP6" s="426"/>
      <c r="QZQ6" s="426"/>
      <c r="QZR6" s="426"/>
      <c r="QZS6" s="426"/>
      <c r="QZT6" s="426"/>
      <c r="QZU6" s="426"/>
      <c r="QZV6" s="426"/>
      <c r="QZW6" s="426"/>
      <c r="QZX6" s="426"/>
      <c r="QZY6" s="426"/>
      <c r="QZZ6" s="426"/>
      <c r="RAA6" s="426"/>
      <c r="RAB6" s="426"/>
      <c r="RAC6" s="426"/>
      <c r="RAD6" s="426"/>
      <c r="RAE6" s="426"/>
      <c r="RAF6" s="426"/>
      <c r="RAG6" s="426"/>
      <c r="RAH6" s="426"/>
      <c r="RAI6" s="426"/>
      <c r="RAJ6" s="426"/>
      <c r="RAK6" s="426"/>
      <c r="RAL6" s="426"/>
      <c r="RAM6" s="426"/>
      <c r="RAN6" s="426"/>
      <c r="RAO6" s="426"/>
      <c r="RAP6" s="426"/>
      <c r="RAQ6" s="426"/>
      <c r="RAR6" s="426"/>
      <c r="RAS6" s="426"/>
      <c r="RAT6" s="426"/>
      <c r="RAU6" s="426"/>
      <c r="RAV6" s="426"/>
      <c r="RAW6" s="426"/>
      <c r="RAX6" s="426"/>
      <c r="RAY6" s="426"/>
      <c r="RAZ6" s="426"/>
      <c r="RBA6" s="426"/>
      <c r="RBB6" s="426"/>
      <c r="RBC6" s="426"/>
      <c r="RBD6" s="426"/>
      <c r="RBE6" s="426"/>
      <c r="RBF6" s="426"/>
      <c r="RBG6" s="426"/>
      <c r="RBH6" s="426"/>
      <c r="RBI6" s="426"/>
      <c r="RBJ6" s="426"/>
      <c r="RBK6" s="426"/>
      <c r="RBL6" s="426"/>
      <c r="RBM6" s="426"/>
      <c r="RBN6" s="426"/>
      <c r="RBO6" s="426"/>
      <c r="RBP6" s="426"/>
      <c r="RBQ6" s="426"/>
      <c r="RBR6" s="426"/>
      <c r="RBS6" s="426"/>
      <c r="RBT6" s="426"/>
      <c r="RBU6" s="426"/>
      <c r="RBV6" s="426"/>
      <c r="RBW6" s="426"/>
      <c r="RBX6" s="426"/>
      <c r="RBY6" s="426"/>
      <c r="RBZ6" s="426"/>
      <c r="RCA6" s="426"/>
      <c r="RCB6" s="426"/>
      <c r="RCC6" s="426"/>
      <c r="RCD6" s="426"/>
      <c r="RCE6" s="426"/>
      <c r="RCF6" s="426"/>
      <c r="RCG6" s="426"/>
      <c r="RCH6" s="426"/>
      <c r="RCI6" s="426"/>
      <c r="RCJ6" s="426"/>
      <c r="RCK6" s="426"/>
      <c r="RCL6" s="426"/>
      <c r="RCM6" s="426"/>
      <c r="RCN6" s="426"/>
      <c r="RCO6" s="426"/>
      <c r="RCP6" s="426"/>
      <c r="RCQ6" s="426"/>
      <c r="RCR6" s="426"/>
      <c r="RCS6" s="426"/>
      <c r="RCT6" s="426"/>
      <c r="RCU6" s="426"/>
      <c r="RCV6" s="426"/>
      <c r="RCW6" s="426"/>
      <c r="RCX6" s="426"/>
      <c r="RCY6" s="426"/>
      <c r="RCZ6" s="426"/>
      <c r="RDA6" s="426"/>
      <c r="RDB6" s="426"/>
      <c r="RDC6" s="426"/>
      <c r="RDD6" s="426"/>
      <c r="RDE6" s="426"/>
      <c r="RDF6" s="426"/>
      <c r="RDG6" s="426"/>
      <c r="RDH6" s="426"/>
      <c r="RDI6" s="426"/>
      <c r="RDJ6" s="426"/>
      <c r="RDK6" s="426"/>
      <c r="RDL6" s="426"/>
      <c r="RDM6" s="426"/>
      <c r="RDN6" s="426"/>
      <c r="RDO6" s="426"/>
      <c r="RDP6" s="426"/>
      <c r="RDQ6" s="426"/>
      <c r="RDR6" s="426"/>
      <c r="RDS6" s="426"/>
      <c r="RDT6" s="426"/>
      <c r="RDU6" s="426"/>
      <c r="RDV6" s="426"/>
      <c r="RDW6" s="426"/>
      <c r="RDX6" s="426"/>
      <c r="RDY6" s="426"/>
      <c r="RDZ6" s="426"/>
      <c r="REA6" s="426"/>
      <c r="REB6" s="426"/>
      <c r="REC6" s="426"/>
      <c r="RED6" s="426"/>
      <c r="REE6" s="426"/>
      <c r="REF6" s="426"/>
      <c r="REG6" s="426"/>
      <c r="REH6" s="426"/>
      <c r="REI6" s="426"/>
      <c r="REJ6" s="426"/>
      <c r="REK6" s="426"/>
      <c r="REL6" s="426"/>
      <c r="REM6" s="426"/>
      <c r="REN6" s="426"/>
      <c r="REO6" s="426"/>
      <c r="REP6" s="426"/>
      <c r="REQ6" s="426"/>
      <c r="RER6" s="426"/>
      <c r="RES6" s="426"/>
      <c r="RET6" s="426"/>
      <c r="REU6" s="426"/>
      <c r="REV6" s="426"/>
      <c r="REW6" s="426"/>
      <c r="REX6" s="426"/>
      <c r="REY6" s="426"/>
      <c r="REZ6" s="426"/>
      <c r="RFA6" s="426"/>
      <c r="RFB6" s="426"/>
      <c r="RFC6" s="426"/>
      <c r="RFD6" s="426"/>
      <c r="RFE6" s="426"/>
      <c r="RFF6" s="426"/>
      <c r="RFG6" s="426"/>
      <c r="RFH6" s="426"/>
      <c r="RFI6" s="426"/>
      <c r="RFJ6" s="426"/>
      <c r="RFK6" s="426"/>
      <c r="RFL6" s="426"/>
      <c r="RFM6" s="426"/>
      <c r="RFN6" s="426"/>
      <c r="RFO6" s="426"/>
      <c r="RFP6" s="426"/>
      <c r="RFQ6" s="426"/>
      <c r="RFR6" s="426"/>
      <c r="RFS6" s="426"/>
      <c r="RFT6" s="426"/>
      <c r="RFU6" s="426"/>
      <c r="RFV6" s="426"/>
      <c r="RFW6" s="426"/>
      <c r="RFX6" s="426"/>
      <c r="RFY6" s="426"/>
      <c r="RFZ6" s="426"/>
      <c r="RGA6" s="426"/>
      <c r="RGB6" s="426"/>
      <c r="RGC6" s="426"/>
      <c r="RGD6" s="426"/>
      <c r="RGE6" s="426"/>
      <c r="RGF6" s="426"/>
      <c r="RGG6" s="426"/>
      <c r="RGH6" s="426"/>
      <c r="RGI6" s="426"/>
      <c r="RGJ6" s="426"/>
      <c r="RGK6" s="426"/>
      <c r="RGL6" s="426"/>
      <c r="RGM6" s="426"/>
      <c r="RGN6" s="426"/>
      <c r="RGO6" s="426"/>
      <c r="RGP6" s="426"/>
      <c r="RGQ6" s="426"/>
      <c r="RGR6" s="426"/>
      <c r="RGS6" s="426"/>
      <c r="RGT6" s="426"/>
      <c r="RGU6" s="426"/>
      <c r="RGV6" s="426"/>
      <c r="RGW6" s="426"/>
      <c r="RGX6" s="426"/>
      <c r="RGY6" s="426"/>
      <c r="RGZ6" s="426"/>
      <c r="RHA6" s="426"/>
      <c r="RHB6" s="426"/>
      <c r="RHC6" s="426"/>
      <c r="RHD6" s="426"/>
      <c r="RHE6" s="426"/>
      <c r="RHF6" s="426"/>
      <c r="RHG6" s="426"/>
      <c r="RHH6" s="426"/>
      <c r="RHI6" s="426"/>
      <c r="RHJ6" s="426"/>
      <c r="RHK6" s="426"/>
      <c r="RHL6" s="426"/>
      <c r="RHM6" s="426"/>
      <c r="RHN6" s="426"/>
      <c r="RHO6" s="426"/>
      <c r="RHP6" s="426"/>
      <c r="RHQ6" s="426"/>
      <c r="RHR6" s="426"/>
      <c r="RHS6" s="426"/>
      <c r="RHT6" s="426"/>
      <c r="RHU6" s="426"/>
      <c r="RHV6" s="426"/>
      <c r="RHW6" s="426"/>
      <c r="RHX6" s="426"/>
      <c r="RHY6" s="426"/>
      <c r="RHZ6" s="426"/>
      <c r="RIA6" s="426"/>
      <c r="RIB6" s="426"/>
      <c r="RIC6" s="426"/>
      <c r="RID6" s="426"/>
      <c r="RIE6" s="426"/>
      <c r="RIF6" s="426"/>
      <c r="RIG6" s="426"/>
      <c r="RIH6" s="426"/>
      <c r="RII6" s="426"/>
      <c r="RIJ6" s="426"/>
      <c r="RIK6" s="426"/>
      <c r="RIL6" s="426"/>
      <c r="RIM6" s="426"/>
      <c r="RIN6" s="426"/>
      <c r="RIO6" s="426"/>
      <c r="RIP6" s="426"/>
      <c r="RIQ6" s="426"/>
      <c r="RIR6" s="426"/>
      <c r="RIS6" s="426"/>
      <c r="RIT6" s="426"/>
      <c r="RIU6" s="426"/>
      <c r="RIV6" s="426"/>
      <c r="RIW6" s="426"/>
      <c r="RIX6" s="426"/>
      <c r="RIY6" s="426"/>
      <c r="RIZ6" s="426"/>
      <c r="RJA6" s="426"/>
      <c r="RJB6" s="426"/>
      <c r="RJC6" s="426"/>
      <c r="RJD6" s="426"/>
      <c r="RJE6" s="426"/>
      <c r="RJF6" s="426"/>
      <c r="RJG6" s="426"/>
      <c r="RJH6" s="426"/>
      <c r="RJI6" s="426"/>
      <c r="RJJ6" s="426"/>
      <c r="RJK6" s="426"/>
      <c r="RJL6" s="426"/>
      <c r="RJM6" s="426"/>
      <c r="RJN6" s="426"/>
      <c r="RJO6" s="426"/>
      <c r="RJP6" s="426"/>
      <c r="RJQ6" s="426"/>
      <c r="RJR6" s="426"/>
      <c r="RJS6" s="426"/>
      <c r="RJT6" s="426"/>
      <c r="RJU6" s="426"/>
      <c r="RJV6" s="426"/>
      <c r="RJW6" s="426"/>
      <c r="RJX6" s="426"/>
      <c r="RJY6" s="426"/>
      <c r="RJZ6" s="426"/>
      <c r="RKA6" s="426"/>
      <c r="RKB6" s="426"/>
      <c r="RKC6" s="426"/>
      <c r="RKD6" s="426"/>
      <c r="RKE6" s="426"/>
      <c r="RKF6" s="426"/>
      <c r="RKG6" s="426"/>
      <c r="RKH6" s="426"/>
      <c r="RKI6" s="426"/>
      <c r="RKJ6" s="426"/>
      <c r="RKK6" s="426"/>
      <c r="RKL6" s="426"/>
      <c r="RKM6" s="426"/>
      <c r="RKN6" s="426"/>
      <c r="RKO6" s="426"/>
      <c r="RKP6" s="426"/>
      <c r="RKQ6" s="426"/>
      <c r="RKR6" s="426"/>
      <c r="RKS6" s="426"/>
      <c r="RKT6" s="426"/>
      <c r="RKU6" s="426"/>
      <c r="RKV6" s="426"/>
      <c r="RKW6" s="426"/>
      <c r="RKX6" s="426"/>
      <c r="RKY6" s="426"/>
      <c r="RKZ6" s="426"/>
      <c r="RLA6" s="426"/>
      <c r="RLB6" s="426"/>
      <c r="RLC6" s="426"/>
      <c r="RLD6" s="426"/>
      <c r="RLE6" s="426"/>
      <c r="RLF6" s="426"/>
      <c r="RLG6" s="426"/>
      <c r="RLH6" s="426"/>
      <c r="RLI6" s="426"/>
      <c r="RLJ6" s="426"/>
      <c r="RLK6" s="426"/>
      <c r="RLL6" s="426"/>
      <c r="RLM6" s="426"/>
      <c r="RLN6" s="426"/>
      <c r="RLO6" s="426"/>
      <c r="RLP6" s="426"/>
      <c r="RLQ6" s="426"/>
      <c r="RLR6" s="426"/>
      <c r="RLS6" s="426"/>
      <c r="RLT6" s="426"/>
      <c r="RLU6" s="426"/>
      <c r="RLV6" s="426"/>
      <c r="RLW6" s="426"/>
      <c r="RLX6" s="426"/>
      <c r="RLY6" s="426"/>
      <c r="RLZ6" s="426"/>
      <c r="RMA6" s="426"/>
      <c r="RMB6" s="426"/>
      <c r="RMC6" s="426"/>
      <c r="RMD6" s="426"/>
      <c r="RME6" s="426"/>
      <c r="RMF6" s="426"/>
      <c r="RMG6" s="426"/>
      <c r="RMH6" s="426"/>
      <c r="RMI6" s="426"/>
      <c r="RMJ6" s="426"/>
      <c r="RMK6" s="426"/>
      <c r="RML6" s="426"/>
      <c r="RMM6" s="426"/>
      <c r="RMN6" s="426"/>
      <c r="RMO6" s="426"/>
      <c r="RMP6" s="426"/>
      <c r="RMQ6" s="426"/>
      <c r="RMR6" s="426"/>
      <c r="RMS6" s="426"/>
      <c r="RMT6" s="426"/>
      <c r="RMU6" s="426"/>
      <c r="RMV6" s="426"/>
      <c r="RMW6" s="426"/>
      <c r="RMX6" s="426"/>
      <c r="RMY6" s="426"/>
      <c r="RMZ6" s="426"/>
      <c r="RNA6" s="426"/>
      <c r="RNB6" s="426"/>
      <c r="RNC6" s="426"/>
      <c r="RND6" s="426"/>
      <c r="RNE6" s="426"/>
      <c r="RNF6" s="426"/>
      <c r="RNG6" s="426"/>
      <c r="RNH6" s="426"/>
      <c r="RNI6" s="426"/>
      <c r="RNJ6" s="426"/>
      <c r="RNK6" s="426"/>
      <c r="RNL6" s="426"/>
      <c r="RNM6" s="426"/>
      <c r="RNN6" s="426"/>
      <c r="RNO6" s="426"/>
      <c r="RNP6" s="426"/>
      <c r="RNQ6" s="426"/>
      <c r="RNR6" s="426"/>
      <c r="RNS6" s="426"/>
      <c r="RNT6" s="426"/>
      <c r="RNU6" s="426"/>
      <c r="RNV6" s="426"/>
      <c r="RNW6" s="426"/>
      <c r="RNX6" s="426"/>
      <c r="RNY6" s="426"/>
      <c r="RNZ6" s="426"/>
      <c r="ROA6" s="426"/>
      <c r="ROB6" s="426"/>
      <c r="ROC6" s="426"/>
      <c r="ROD6" s="426"/>
      <c r="ROE6" s="426"/>
      <c r="ROF6" s="426"/>
      <c r="ROG6" s="426"/>
      <c r="ROH6" s="426"/>
      <c r="ROI6" s="426"/>
      <c r="ROJ6" s="426"/>
      <c r="ROK6" s="426"/>
      <c r="ROL6" s="426"/>
      <c r="ROM6" s="426"/>
      <c r="RON6" s="426"/>
      <c r="ROO6" s="426"/>
      <c r="ROP6" s="426"/>
      <c r="ROQ6" s="426"/>
      <c r="ROR6" s="426"/>
      <c r="ROS6" s="426"/>
      <c r="ROT6" s="426"/>
      <c r="ROU6" s="426"/>
      <c r="ROV6" s="426"/>
      <c r="ROW6" s="426"/>
      <c r="ROX6" s="426"/>
      <c r="ROY6" s="426"/>
      <c r="ROZ6" s="426"/>
      <c r="RPA6" s="426"/>
      <c r="RPB6" s="426"/>
      <c r="RPC6" s="426"/>
      <c r="RPD6" s="426"/>
      <c r="RPE6" s="426"/>
      <c r="RPF6" s="426"/>
      <c r="RPG6" s="426"/>
      <c r="RPH6" s="426"/>
      <c r="RPI6" s="426"/>
      <c r="RPJ6" s="426"/>
      <c r="RPK6" s="426"/>
      <c r="RPL6" s="426"/>
      <c r="RPM6" s="426"/>
      <c r="RPN6" s="426"/>
      <c r="RPO6" s="426"/>
      <c r="RPP6" s="426"/>
      <c r="RPQ6" s="426"/>
      <c r="RPR6" s="426"/>
      <c r="RPS6" s="426"/>
      <c r="RPT6" s="426"/>
      <c r="RPU6" s="426"/>
      <c r="RPV6" s="426"/>
      <c r="RPW6" s="426"/>
      <c r="RPX6" s="426"/>
      <c r="RPY6" s="426"/>
      <c r="RPZ6" s="426"/>
      <c r="RQA6" s="426"/>
      <c r="RQB6" s="426"/>
      <c r="RQC6" s="426"/>
      <c r="RQD6" s="426"/>
      <c r="RQE6" s="426"/>
      <c r="RQF6" s="426"/>
      <c r="RQG6" s="426"/>
      <c r="RQH6" s="426"/>
      <c r="RQI6" s="426"/>
      <c r="RQJ6" s="426"/>
      <c r="RQK6" s="426"/>
      <c r="RQL6" s="426"/>
      <c r="RQM6" s="426"/>
      <c r="RQN6" s="426"/>
      <c r="RQO6" s="426"/>
      <c r="RQP6" s="426"/>
      <c r="RQQ6" s="426"/>
      <c r="RQR6" s="426"/>
      <c r="RQS6" s="426"/>
      <c r="RQT6" s="426"/>
      <c r="RQU6" s="426"/>
      <c r="RQV6" s="426"/>
      <c r="RQW6" s="426"/>
      <c r="RQX6" s="426"/>
      <c r="RQY6" s="426"/>
      <c r="RQZ6" s="426"/>
      <c r="RRA6" s="426"/>
      <c r="RRB6" s="426"/>
      <c r="RRC6" s="426"/>
      <c r="RRD6" s="426"/>
      <c r="RRE6" s="426"/>
      <c r="RRF6" s="426"/>
      <c r="RRG6" s="426"/>
      <c r="RRH6" s="426"/>
      <c r="RRI6" s="426"/>
      <c r="RRJ6" s="426"/>
      <c r="RRK6" s="426"/>
      <c r="RRL6" s="426"/>
      <c r="RRM6" s="426"/>
      <c r="RRN6" s="426"/>
      <c r="RRO6" s="426"/>
      <c r="RRP6" s="426"/>
      <c r="RRQ6" s="426"/>
      <c r="RRR6" s="426"/>
      <c r="RRS6" s="426"/>
      <c r="RRT6" s="426"/>
      <c r="RRU6" s="426"/>
      <c r="RRV6" s="426"/>
      <c r="RRW6" s="426"/>
      <c r="RRX6" s="426"/>
      <c r="RRY6" s="426"/>
      <c r="RRZ6" s="426"/>
      <c r="RSA6" s="426"/>
      <c r="RSB6" s="426"/>
      <c r="RSC6" s="426"/>
      <c r="RSD6" s="426"/>
      <c r="RSE6" s="426"/>
      <c r="RSF6" s="426"/>
      <c r="RSG6" s="426"/>
      <c r="RSH6" s="426"/>
      <c r="RSI6" s="426"/>
      <c r="RSJ6" s="426"/>
      <c r="RSK6" s="426"/>
      <c r="RSL6" s="426"/>
      <c r="RSM6" s="426"/>
      <c r="RSN6" s="426"/>
      <c r="RSO6" s="426"/>
      <c r="RSP6" s="426"/>
      <c r="RSQ6" s="426"/>
      <c r="RSR6" s="426"/>
      <c r="RSS6" s="426"/>
      <c r="RST6" s="426"/>
      <c r="RSU6" s="426"/>
      <c r="RSV6" s="426"/>
      <c r="RSW6" s="426"/>
      <c r="RSX6" s="426"/>
      <c r="RSY6" s="426"/>
      <c r="RSZ6" s="426"/>
      <c r="RTA6" s="426"/>
      <c r="RTB6" s="426"/>
      <c r="RTC6" s="426"/>
      <c r="RTD6" s="426"/>
      <c r="RTE6" s="426"/>
      <c r="RTF6" s="426"/>
      <c r="RTG6" s="426"/>
      <c r="RTH6" s="426"/>
      <c r="RTI6" s="426"/>
      <c r="RTJ6" s="426"/>
      <c r="RTK6" s="426"/>
      <c r="RTL6" s="426"/>
      <c r="RTM6" s="426"/>
      <c r="RTN6" s="426"/>
      <c r="RTO6" s="426"/>
      <c r="RTP6" s="426"/>
      <c r="RTQ6" s="426"/>
      <c r="RTR6" s="426"/>
      <c r="RTS6" s="426"/>
      <c r="RTT6" s="426"/>
      <c r="RTU6" s="426"/>
      <c r="RTV6" s="426"/>
      <c r="RTW6" s="426"/>
      <c r="RTX6" s="426"/>
      <c r="RTY6" s="426"/>
      <c r="RTZ6" s="426"/>
      <c r="RUA6" s="426"/>
      <c r="RUB6" s="426"/>
      <c r="RUC6" s="426"/>
      <c r="RUD6" s="426"/>
      <c r="RUE6" s="426"/>
      <c r="RUF6" s="426"/>
      <c r="RUG6" s="426"/>
      <c r="RUH6" s="426"/>
      <c r="RUI6" s="426"/>
      <c r="RUJ6" s="426"/>
      <c r="RUK6" s="426"/>
      <c r="RUL6" s="426"/>
      <c r="RUM6" s="426"/>
      <c r="RUN6" s="426"/>
      <c r="RUO6" s="426"/>
      <c r="RUP6" s="426"/>
      <c r="RUQ6" s="426"/>
      <c r="RUR6" s="426"/>
      <c r="RUS6" s="426"/>
      <c r="RUT6" s="426"/>
      <c r="RUU6" s="426"/>
      <c r="RUV6" s="426"/>
      <c r="RUW6" s="426"/>
      <c r="RUX6" s="426"/>
      <c r="RUY6" s="426"/>
      <c r="RUZ6" s="426"/>
      <c r="RVA6" s="426"/>
      <c r="RVB6" s="426"/>
      <c r="RVC6" s="426"/>
      <c r="RVD6" s="426"/>
      <c r="RVE6" s="426"/>
      <c r="RVF6" s="426"/>
      <c r="RVG6" s="426"/>
      <c r="RVH6" s="426"/>
      <c r="RVI6" s="426"/>
      <c r="RVJ6" s="426"/>
      <c r="RVK6" s="426"/>
      <c r="RVL6" s="426"/>
      <c r="RVM6" s="426"/>
      <c r="RVN6" s="426"/>
      <c r="RVO6" s="426"/>
      <c r="RVP6" s="426"/>
      <c r="RVQ6" s="426"/>
      <c r="RVR6" s="426"/>
      <c r="RVS6" s="426"/>
      <c r="RVT6" s="426"/>
      <c r="RVU6" s="426"/>
      <c r="RVV6" s="426"/>
      <c r="RVW6" s="426"/>
      <c r="RVX6" s="426"/>
      <c r="RVY6" s="426"/>
      <c r="RVZ6" s="426"/>
      <c r="RWA6" s="426"/>
      <c r="RWB6" s="426"/>
      <c r="RWC6" s="426"/>
      <c r="RWD6" s="426"/>
      <c r="RWE6" s="426"/>
      <c r="RWF6" s="426"/>
      <c r="RWG6" s="426"/>
      <c r="RWH6" s="426"/>
      <c r="RWI6" s="426"/>
      <c r="RWJ6" s="426"/>
      <c r="RWK6" s="426"/>
      <c r="RWL6" s="426"/>
      <c r="RWM6" s="426"/>
      <c r="RWN6" s="426"/>
      <c r="RWO6" s="426"/>
      <c r="RWP6" s="426"/>
      <c r="RWQ6" s="426"/>
      <c r="RWR6" s="426"/>
      <c r="RWS6" s="426"/>
      <c r="RWT6" s="426"/>
      <c r="RWU6" s="426"/>
      <c r="RWV6" s="426"/>
      <c r="RWW6" s="426"/>
      <c r="RWX6" s="426"/>
      <c r="RWY6" s="426"/>
      <c r="RWZ6" s="426"/>
      <c r="RXA6" s="426"/>
      <c r="RXB6" s="426"/>
      <c r="RXC6" s="426"/>
      <c r="RXD6" s="426"/>
      <c r="RXE6" s="426"/>
      <c r="RXF6" s="426"/>
      <c r="RXG6" s="426"/>
      <c r="RXH6" s="426"/>
      <c r="RXI6" s="426"/>
      <c r="RXJ6" s="426"/>
      <c r="RXK6" s="426"/>
      <c r="RXL6" s="426"/>
      <c r="RXM6" s="426"/>
      <c r="RXN6" s="426"/>
      <c r="RXO6" s="426"/>
      <c r="RXP6" s="426"/>
      <c r="RXQ6" s="426"/>
      <c r="RXR6" s="426"/>
      <c r="RXS6" s="426"/>
      <c r="RXT6" s="426"/>
      <c r="RXU6" s="426"/>
      <c r="RXV6" s="426"/>
      <c r="RXW6" s="426"/>
      <c r="RXX6" s="426"/>
      <c r="RXY6" s="426"/>
      <c r="RXZ6" s="426"/>
      <c r="RYA6" s="426"/>
      <c r="RYB6" s="426"/>
      <c r="RYC6" s="426"/>
      <c r="RYD6" s="426"/>
      <c r="RYE6" s="426"/>
      <c r="RYF6" s="426"/>
      <c r="RYG6" s="426"/>
      <c r="RYH6" s="426"/>
      <c r="RYI6" s="426"/>
      <c r="RYJ6" s="426"/>
      <c r="RYK6" s="426"/>
      <c r="RYL6" s="426"/>
      <c r="RYM6" s="426"/>
      <c r="RYN6" s="426"/>
      <c r="RYO6" s="426"/>
      <c r="RYP6" s="426"/>
      <c r="RYQ6" s="426"/>
      <c r="RYR6" s="426"/>
      <c r="RYS6" s="426"/>
      <c r="RYT6" s="426"/>
      <c r="RYU6" s="426"/>
      <c r="RYV6" s="426"/>
      <c r="RYW6" s="426"/>
      <c r="RYX6" s="426"/>
      <c r="RYY6" s="426"/>
      <c r="RYZ6" s="426"/>
      <c r="RZA6" s="426"/>
      <c r="RZB6" s="426"/>
      <c r="RZC6" s="426"/>
      <c r="RZD6" s="426"/>
      <c r="RZE6" s="426"/>
      <c r="RZF6" s="426"/>
      <c r="RZG6" s="426"/>
      <c r="RZH6" s="426"/>
      <c r="RZI6" s="426"/>
      <c r="RZJ6" s="426"/>
      <c r="RZK6" s="426"/>
      <c r="RZL6" s="426"/>
      <c r="RZM6" s="426"/>
      <c r="RZN6" s="426"/>
      <c r="RZO6" s="426"/>
      <c r="RZP6" s="426"/>
      <c r="RZQ6" s="426"/>
      <c r="RZR6" s="426"/>
      <c r="RZS6" s="426"/>
      <c r="RZT6" s="426"/>
      <c r="RZU6" s="426"/>
      <c r="RZV6" s="426"/>
      <c r="RZW6" s="426"/>
      <c r="RZX6" s="426"/>
      <c r="RZY6" s="426"/>
      <c r="RZZ6" s="426"/>
      <c r="SAA6" s="426"/>
      <c r="SAB6" s="426"/>
      <c r="SAC6" s="426"/>
      <c r="SAD6" s="426"/>
      <c r="SAE6" s="426"/>
      <c r="SAF6" s="426"/>
      <c r="SAG6" s="426"/>
      <c r="SAH6" s="426"/>
      <c r="SAI6" s="426"/>
      <c r="SAJ6" s="426"/>
      <c r="SAK6" s="426"/>
      <c r="SAL6" s="426"/>
      <c r="SAM6" s="426"/>
      <c r="SAN6" s="426"/>
      <c r="SAO6" s="426"/>
      <c r="SAP6" s="426"/>
      <c r="SAQ6" s="426"/>
      <c r="SAR6" s="426"/>
      <c r="SAS6" s="426"/>
      <c r="SAT6" s="426"/>
      <c r="SAU6" s="426"/>
      <c r="SAV6" s="426"/>
      <c r="SAW6" s="426"/>
      <c r="SAX6" s="426"/>
      <c r="SAY6" s="426"/>
      <c r="SAZ6" s="426"/>
      <c r="SBA6" s="426"/>
      <c r="SBB6" s="426"/>
      <c r="SBC6" s="426"/>
      <c r="SBD6" s="426"/>
      <c r="SBE6" s="426"/>
      <c r="SBF6" s="426"/>
      <c r="SBG6" s="426"/>
      <c r="SBH6" s="426"/>
      <c r="SBI6" s="426"/>
      <c r="SBJ6" s="426"/>
      <c r="SBK6" s="426"/>
      <c r="SBL6" s="426"/>
      <c r="SBM6" s="426"/>
      <c r="SBN6" s="426"/>
      <c r="SBO6" s="426"/>
      <c r="SBP6" s="426"/>
      <c r="SBQ6" s="426"/>
      <c r="SBR6" s="426"/>
      <c r="SBS6" s="426"/>
      <c r="SBT6" s="426"/>
      <c r="SBU6" s="426"/>
      <c r="SBV6" s="426"/>
      <c r="SBW6" s="426"/>
      <c r="SBX6" s="426"/>
      <c r="SBY6" s="426"/>
      <c r="SBZ6" s="426"/>
      <c r="SCA6" s="426"/>
      <c r="SCB6" s="426"/>
      <c r="SCC6" s="426"/>
      <c r="SCD6" s="426"/>
      <c r="SCE6" s="426"/>
      <c r="SCF6" s="426"/>
      <c r="SCG6" s="426"/>
      <c r="SCH6" s="426"/>
      <c r="SCI6" s="426"/>
      <c r="SCJ6" s="426"/>
      <c r="SCK6" s="426"/>
      <c r="SCL6" s="426"/>
      <c r="SCM6" s="426"/>
      <c r="SCN6" s="426"/>
      <c r="SCO6" s="426"/>
      <c r="SCP6" s="426"/>
      <c r="SCQ6" s="426"/>
      <c r="SCR6" s="426"/>
      <c r="SCS6" s="426"/>
      <c r="SCT6" s="426"/>
      <c r="SCU6" s="426"/>
      <c r="SCV6" s="426"/>
      <c r="SCW6" s="426"/>
      <c r="SCX6" s="426"/>
      <c r="SCY6" s="426"/>
      <c r="SCZ6" s="426"/>
      <c r="SDA6" s="426"/>
      <c r="SDB6" s="426"/>
      <c r="SDC6" s="426"/>
      <c r="SDD6" s="426"/>
      <c r="SDE6" s="426"/>
      <c r="SDF6" s="426"/>
      <c r="SDG6" s="426"/>
      <c r="SDH6" s="426"/>
      <c r="SDI6" s="426"/>
      <c r="SDJ6" s="426"/>
      <c r="SDK6" s="426"/>
      <c r="SDL6" s="426"/>
      <c r="SDM6" s="426"/>
      <c r="SDN6" s="426"/>
      <c r="SDO6" s="426"/>
      <c r="SDP6" s="426"/>
      <c r="SDQ6" s="426"/>
      <c r="SDR6" s="426"/>
      <c r="SDS6" s="426"/>
      <c r="SDT6" s="426"/>
      <c r="SDU6" s="426"/>
      <c r="SDV6" s="426"/>
      <c r="SDW6" s="426"/>
      <c r="SDX6" s="426"/>
      <c r="SDY6" s="426"/>
      <c r="SDZ6" s="426"/>
      <c r="SEA6" s="426"/>
      <c r="SEB6" s="426"/>
      <c r="SEC6" s="426"/>
      <c r="SED6" s="426"/>
      <c r="SEE6" s="426"/>
      <c r="SEF6" s="426"/>
      <c r="SEG6" s="426"/>
      <c r="SEH6" s="426"/>
      <c r="SEI6" s="426"/>
      <c r="SEJ6" s="426"/>
      <c r="SEK6" s="426"/>
      <c r="SEL6" s="426"/>
      <c r="SEM6" s="426"/>
      <c r="SEN6" s="426"/>
      <c r="SEO6" s="426"/>
      <c r="SEP6" s="426"/>
      <c r="SEQ6" s="426"/>
      <c r="SER6" s="426"/>
      <c r="SES6" s="426"/>
      <c r="SET6" s="426"/>
      <c r="SEU6" s="426"/>
      <c r="SEV6" s="426"/>
      <c r="SEW6" s="426"/>
      <c r="SEX6" s="426"/>
      <c r="SEY6" s="426"/>
      <c r="SEZ6" s="426"/>
      <c r="SFA6" s="426"/>
      <c r="SFB6" s="426"/>
      <c r="SFC6" s="426"/>
      <c r="SFD6" s="426"/>
      <c r="SFE6" s="426"/>
      <c r="SFF6" s="426"/>
      <c r="SFG6" s="426"/>
      <c r="SFH6" s="426"/>
      <c r="SFI6" s="426"/>
      <c r="SFJ6" s="426"/>
      <c r="SFK6" s="426"/>
      <c r="SFL6" s="426"/>
      <c r="SFM6" s="426"/>
      <c r="SFN6" s="426"/>
      <c r="SFO6" s="426"/>
      <c r="SFP6" s="426"/>
      <c r="SFQ6" s="426"/>
      <c r="SFR6" s="426"/>
      <c r="SFS6" s="426"/>
      <c r="SFT6" s="426"/>
      <c r="SFU6" s="426"/>
      <c r="SFV6" s="426"/>
      <c r="SFW6" s="426"/>
      <c r="SFX6" s="426"/>
      <c r="SFY6" s="426"/>
      <c r="SFZ6" s="426"/>
      <c r="SGA6" s="426"/>
      <c r="SGB6" s="426"/>
      <c r="SGC6" s="426"/>
      <c r="SGD6" s="426"/>
      <c r="SGE6" s="426"/>
      <c r="SGF6" s="426"/>
      <c r="SGG6" s="426"/>
      <c r="SGH6" s="426"/>
      <c r="SGI6" s="426"/>
      <c r="SGJ6" s="426"/>
      <c r="SGK6" s="426"/>
      <c r="SGL6" s="426"/>
      <c r="SGM6" s="426"/>
      <c r="SGN6" s="426"/>
      <c r="SGO6" s="426"/>
      <c r="SGP6" s="426"/>
      <c r="SGQ6" s="426"/>
      <c r="SGR6" s="426"/>
      <c r="SGS6" s="426"/>
      <c r="SGT6" s="426"/>
      <c r="SGU6" s="426"/>
      <c r="SGV6" s="426"/>
      <c r="SGW6" s="426"/>
      <c r="SGX6" s="426"/>
      <c r="SGY6" s="426"/>
      <c r="SGZ6" s="426"/>
      <c r="SHA6" s="426"/>
      <c r="SHB6" s="426"/>
      <c r="SHC6" s="426"/>
      <c r="SHD6" s="426"/>
      <c r="SHE6" s="426"/>
      <c r="SHF6" s="426"/>
      <c r="SHG6" s="426"/>
      <c r="SHH6" s="426"/>
      <c r="SHI6" s="426"/>
      <c r="SHJ6" s="426"/>
      <c r="SHK6" s="426"/>
      <c r="SHL6" s="426"/>
      <c r="SHM6" s="426"/>
      <c r="SHN6" s="426"/>
      <c r="SHO6" s="426"/>
      <c r="SHP6" s="426"/>
      <c r="SHQ6" s="426"/>
      <c r="SHR6" s="426"/>
      <c r="SHS6" s="426"/>
      <c r="SHT6" s="426"/>
      <c r="SHU6" s="426"/>
      <c r="SHV6" s="426"/>
      <c r="SHW6" s="426"/>
      <c r="SHX6" s="426"/>
      <c r="SHY6" s="426"/>
      <c r="SHZ6" s="426"/>
      <c r="SIA6" s="426"/>
      <c r="SIB6" s="426"/>
      <c r="SIC6" s="426"/>
      <c r="SID6" s="426"/>
      <c r="SIE6" s="426"/>
      <c r="SIF6" s="426"/>
      <c r="SIG6" s="426"/>
      <c r="SIH6" s="426"/>
      <c r="SII6" s="426"/>
      <c r="SIJ6" s="426"/>
      <c r="SIK6" s="426"/>
      <c r="SIL6" s="426"/>
      <c r="SIM6" s="426"/>
      <c r="SIN6" s="426"/>
      <c r="SIO6" s="426"/>
      <c r="SIP6" s="426"/>
      <c r="SIQ6" s="426"/>
      <c r="SIR6" s="426"/>
      <c r="SIS6" s="426"/>
      <c r="SIT6" s="426"/>
      <c r="SIU6" s="426"/>
      <c r="SIV6" s="426"/>
      <c r="SIW6" s="426"/>
      <c r="SIX6" s="426"/>
      <c r="SIY6" s="426"/>
      <c r="SIZ6" s="426"/>
      <c r="SJA6" s="426"/>
      <c r="SJB6" s="426"/>
      <c r="SJC6" s="426"/>
      <c r="SJD6" s="426"/>
      <c r="SJE6" s="426"/>
      <c r="SJF6" s="426"/>
      <c r="SJG6" s="426"/>
      <c r="SJH6" s="426"/>
      <c r="SJI6" s="426"/>
      <c r="SJJ6" s="426"/>
      <c r="SJK6" s="426"/>
      <c r="SJL6" s="426"/>
      <c r="SJM6" s="426"/>
      <c r="SJN6" s="426"/>
      <c r="SJO6" s="426"/>
      <c r="SJP6" s="426"/>
      <c r="SJQ6" s="426"/>
      <c r="SJR6" s="426"/>
      <c r="SJS6" s="426"/>
      <c r="SJT6" s="426"/>
      <c r="SJU6" s="426"/>
      <c r="SJV6" s="426"/>
      <c r="SJW6" s="426"/>
      <c r="SJX6" s="426"/>
      <c r="SJY6" s="426"/>
      <c r="SJZ6" s="426"/>
      <c r="SKA6" s="426"/>
      <c r="SKB6" s="426"/>
      <c r="SKC6" s="426"/>
      <c r="SKD6" s="426"/>
      <c r="SKE6" s="426"/>
      <c r="SKF6" s="426"/>
      <c r="SKG6" s="426"/>
      <c r="SKH6" s="426"/>
      <c r="SKI6" s="426"/>
      <c r="SKJ6" s="426"/>
      <c r="SKK6" s="426"/>
      <c r="SKL6" s="426"/>
      <c r="SKM6" s="426"/>
      <c r="SKN6" s="426"/>
      <c r="SKO6" s="426"/>
      <c r="SKP6" s="426"/>
      <c r="SKQ6" s="426"/>
      <c r="SKR6" s="426"/>
      <c r="SKS6" s="426"/>
      <c r="SKT6" s="426"/>
      <c r="SKU6" s="426"/>
      <c r="SKV6" s="426"/>
      <c r="SKW6" s="426"/>
      <c r="SKX6" s="426"/>
      <c r="SKY6" s="426"/>
      <c r="SKZ6" s="426"/>
      <c r="SLA6" s="426"/>
      <c r="SLB6" s="426"/>
      <c r="SLC6" s="426"/>
      <c r="SLD6" s="426"/>
      <c r="SLE6" s="426"/>
      <c r="SLF6" s="426"/>
      <c r="SLG6" s="426"/>
      <c r="SLH6" s="426"/>
      <c r="SLI6" s="426"/>
      <c r="SLJ6" s="426"/>
      <c r="SLK6" s="426"/>
      <c r="SLL6" s="426"/>
      <c r="SLM6" s="426"/>
      <c r="SLN6" s="426"/>
      <c r="SLO6" s="426"/>
      <c r="SLP6" s="426"/>
      <c r="SLQ6" s="426"/>
      <c r="SLR6" s="426"/>
      <c r="SLS6" s="426"/>
      <c r="SLT6" s="426"/>
      <c r="SLU6" s="426"/>
      <c r="SLV6" s="426"/>
      <c r="SLW6" s="426"/>
      <c r="SLX6" s="426"/>
      <c r="SLY6" s="426"/>
      <c r="SLZ6" s="426"/>
      <c r="SMA6" s="426"/>
      <c r="SMB6" s="426"/>
      <c r="SMC6" s="426"/>
      <c r="SMD6" s="426"/>
      <c r="SME6" s="426"/>
      <c r="SMF6" s="426"/>
      <c r="SMG6" s="426"/>
      <c r="SMH6" s="426"/>
      <c r="SMI6" s="426"/>
      <c r="SMJ6" s="426"/>
      <c r="SMK6" s="426"/>
      <c r="SML6" s="426"/>
      <c r="SMM6" s="426"/>
      <c r="SMN6" s="426"/>
      <c r="SMO6" s="426"/>
      <c r="SMP6" s="426"/>
      <c r="SMQ6" s="426"/>
      <c r="SMR6" s="426"/>
      <c r="SMS6" s="426"/>
      <c r="SMT6" s="426"/>
      <c r="SMU6" s="426"/>
      <c r="SMV6" s="426"/>
      <c r="SMW6" s="426"/>
      <c r="SMX6" s="426"/>
      <c r="SMY6" s="426"/>
      <c r="SMZ6" s="426"/>
      <c r="SNA6" s="426"/>
      <c r="SNB6" s="426"/>
      <c r="SNC6" s="426"/>
      <c r="SND6" s="426"/>
      <c r="SNE6" s="426"/>
      <c r="SNF6" s="426"/>
      <c r="SNG6" s="426"/>
      <c r="SNH6" s="426"/>
      <c r="SNI6" s="426"/>
      <c r="SNJ6" s="426"/>
      <c r="SNK6" s="426"/>
      <c r="SNL6" s="426"/>
      <c r="SNM6" s="426"/>
      <c r="SNN6" s="426"/>
      <c r="SNO6" s="426"/>
      <c r="SNP6" s="426"/>
      <c r="SNQ6" s="426"/>
      <c r="SNR6" s="426"/>
      <c r="SNS6" s="426"/>
      <c r="SNT6" s="426"/>
      <c r="SNU6" s="426"/>
      <c r="SNV6" s="426"/>
      <c r="SNW6" s="426"/>
      <c r="SNX6" s="426"/>
      <c r="SNY6" s="426"/>
      <c r="SNZ6" s="426"/>
      <c r="SOA6" s="426"/>
      <c r="SOB6" s="426"/>
      <c r="SOC6" s="426"/>
      <c r="SOD6" s="426"/>
      <c r="SOE6" s="426"/>
      <c r="SOF6" s="426"/>
      <c r="SOG6" s="426"/>
      <c r="SOH6" s="426"/>
      <c r="SOI6" s="426"/>
      <c r="SOJ6" s="426"/>
      <c r="SOK6" s="426"/>
      <c r="SOL6" s="426"/>
      <c r="SOM6" s="426"/>
      <c r="SON6" s="426"/>
      <c r="SOO6" s="426"/>
      <c r="SOP6" s="426"/>
      <c r="SOQ6" s="426"/>
      <c r="SOR6" s="426"/>
      <c r="SOS6" s="426"/>
      <c r="SOT6" s="426"/>
      <c r="SOU6" s="426"/>
      <c r="SOV6" s="426"/>
      <c r="SOW6" s="426"/>
      <c r="SOX6" s="426"/>
      <c r="SOY6" s="426"/>
      <c r="SOZ6" s="426"/>
      <c r="SPA6" s="426"/>
      <c r="SPB6" s="426"/>
      <c r="SPC6" s="426"/>
      <c r="SPD6" s="426"/>
      <c r="SPE6" s="426"/>
      <c r="SPF6" s="426"/>
      <c r="SPG6" s="426"/>
      <c r="SPH6" s="426"/>
      <c r="SPI6" s="426"/>
      <c r="SPJ6" s="426"/>
      <c r="SPK6" s="426"/>
      <c r="SPL6" s="426"/>
      <c r="SPM6" s="426"/>
      <c r="SPN6" s="426"/>
      <c r="SPO6" s="426"/>
      <c r="SPP6" s="426"/>
      <c r="SPQ6" s="426"/>
      <c r="SPR6" s="426"/>
      <c r="SPS6" s="426"/>
      <c r="SPT6" s="426"/>
      <c r="SPU6" s="426"/>
      <c r="SPV6" s="426"/>
      <c r="SPW6" s="426"/>
      <c r="SPX6" s="426"/>
      <c r="SPY6" s="426"/>
      <c r="SPZ6" s="426"/>
      <c r="SQA6" s="426"/>
      <c r="SQB6" s="426"/>
      <c r="SQC6" s="426"/>
      <c r="SQD6" s="426"/>
      <c r="SQE6" s="426"/>
      <c r="SQF6" s="426"/>
      <c r="SQG6" s="426"/>
      <c r="SQH6" s="426"/>
      <c r="SQI6" s="426"/>
      <c r="SQJ6" s="426"/>
      <c r="SQK6" s="426"/>
      <c r="SQL6" s="426"/>
      <c r="SQM6" s="426"/>
      <c r="SQN6" s="426"/>
      <c r="SQO6" s="426"/>
      <c r="SQP6" s="426"/>
      <c r="SQQ6" s="426"/>
      <c r="SQR6" s="426"/>
      <c r="SQS6" s="426"/>
      <c r="SQT6" s="426"/>
      <c r="SQU6" s="426"/>
      <c r="SQV6" s="426"/>
      <c r="SQW6" s="426"/>
      <c r="SQX6" s="426"/>
      <c r="SQY6" s="426"/>
      <c r="SQZ6" s="426"/>
      <c r="SRA6" s="426"/>
      <c r="SRB6" s="426"/>
      <c r="SRC6" s="426"/>
      <c r="SRD6" s="426"/>
      <c r="SRE6" s="426"/>
      <c r="SRF6" s="426"/>
      <c r="SRG6" s="426"/>
      <c r="SRH6" s="426"/>
      <c r="SRI6" s="426"/>
      <c r="SRJ6" s="426"/>
      <c r="SRK6" s="426"/>
      <c r="SRL6" s="426"/>
      <c r="SRM6" s="426"/>
      <c r="SRN6" s="426"/>
      <c r="SRO6" s="426"/>
      <c r="SRP6" s="426"/>
      <c r="SRQ6" s="426"/>
      <c r="SRR6" s="426"/>
      <c r="SRS6" s="426"/>
      <c r="SRT6" s="426"/>
      <c r="SRU6" s="426"/>
      <c r="SRV6" s="426"/>
      <c r="SRW6" s="426"/>
      <c r="SRX6" s="426"/>
      <c r="SRY6" s="426"/>
      <c r="SRZ6" s="426"/>
      <c r="SSA6" s="426"/>
      <c r="SSB6" s="426"/>
      <c r="SSC6" s="426"/>
      <c r="SSD6" s="426"/>
      <c r="SSE6" s="426"/>
      <c r="SSF6" s="426"/>
      <c r="SSG6" s="426"/>
      <c r="SSH6" s="426"/>
      <c r="SSI6" s="426"/>
      <c r="SSJ6" s="426"/>
      <c r="SSK6" s="426"/>
      <c r="SSL6" s="426"/>
      <c r="SSM6" s="426"/>
      <c r="SSN6" s="426"/>
      <c r="SSO6" s="426"/>
      <c r="SSP6" s="426"/>
      <c r="SSQ6" s="426"/>
      <c r="SSR6" s="426"/>
      <c r="SSS6" s="426"/>
      <c r="SST6" s="426"/>
      <c r="SSU6" s="426"/>
      <c r="SSV6" s="426"/>
      <c r="SSW6" s="426"/>
      <c r="SSX6" s="426"/>
      <c r="SSY6" s="426"/>
      <c r="SSZ6" s="426"/>
      <c r="STA6" s="426"/>
      <c r="STB6" s="426"/>
      <c r="STC6" s="426"/>
      <c r="STD6" s="426"/>
      <c r="STE6" s="426"/>
      <c r="STF6" s="426"/>
      <c r="STG6" s="426"/>
      <c r="STH6" s="426"/>
      <c r="STI6" s="426"/>
      <c r="STJ6" s="426"/>
      <c r="STK6" s="426"/>
      <c r="STL6" s="426"/>
      <c r="STM6" s="426"/>
      <c r="STN6" s="426"/>
      <c r="STO6" s="426"/>
      <c r="STP6" s="426"/>
      <c r="STQ6" s="426"/>
      <c r="STR6" s="426"/>
      <c r="STS6" s="426"/>
      <c r="STT6" s="426"/>
      <c r="STU6" s="426"/>
      <c r="STV6" s="426"/>
      <c r="STW6" s="426"/>
      <c r="STX6" s="426"/>
      <c r="STY6" s="426"/>
      <c r="STZ6" s="426"/>
      <c r="SUA6" s="426"/>
      <c r="SUB6" s="426"/>
      <c r="SUC6" s="426"/>
      <c r="SUD6" s="426"/>
      <c r="SUE6" s="426"/>
      <c r="SUF6" s="426"/>
      <c r="SUG6" s="426"/>
      <c r="SUH6" s="426"/>
      <c r="SUI6" s="426"/>
      <c r="SUJ6" s="426"/>
      <c r="SUK6" s="426"/>
      <c r="SUL6" s="426"/>
      <c r="SUM6" s="426"/>
      <c r="SUN6" s="426"/>
      <c r="SUO6" s="426"/>
      <c r="SUP6" s="426"/>
      <c r="SUQ6" s="426"/>
      <c r="SUR6" s="426"/>
      <c r="SUS6" s="426"/>
      <c r="SUT6" s="426"/>
      <c r="SUU6" s="426"/>
      <c r="SUV6" s="426"/>
      <c r="SUW6" s="426"/>
      <c r="SUX6" s="426"/>
      <c r="SUY6" s="426"/>
      <c r="SUZ6" s="426"/>
      <c r="SVA6" s="426"/>
      <c r="SVB6" s="426"/>
      <c r="SVC6" s="426"/>
      <c r="SVD6" s="426"/>
      <c r="SVE6" s="426"/>
      <c r="SVF6" s="426"/>
      <c r="SVG6" s="426"/>
      <c r="SVH6" s="426"/>
      <c r="SVI6" s="426"/>
      <c r="SVJ6" s="426"/>
      <c r="SVK6" s="426"/>
      <c r="SVL6" s="426"/>
      <c r="SVM6" s="426"/>
      <c r="SVN6" s="426"/>
      <c r="SVO6" s="426"/>
      <c r="SVP6" s="426"/>
      <c r="SVQ6" s="426"/>
      <c r="SVR6" s="426"/>
      <c r="SVS6" s="426"/>
      <c r="SVT6" s="426"/>
      <c r="SVU6" s="426"/>
      <c r="SVV6" s="426"/>
      <c r="SVW6" s="426"/>
      <c r="SVX6" s="426"/>
      <c r="SVY6" s="426"/>
      <c r="SVZ6" s="426"/>
      <c r="SWA6" s="426"/>
      <c r="SWB6" s="426"/>
      <c r="SWC6" s="426"/>
      <c r="SWD6" s="426"/>
      <c r="SWE6" s="426"/>
      <c r="SWF6" s="426"/>
      <c r="SWG6" s="426"/>
      <c r="SWH6" s="426"/>
      <c r="SWI6" s="426"/>
      <c r="SWJ6" s="426"/>
      <c r="SWK6" s="426"/>
      <c r="SWL6" s="426"/>
      <c r="SWM6" s="426"/>
      <c r="SWN6" s="426"/>
      <c r="SWO6" s="426"/>
      <c r="SWP6" s="426"/>
      <c r="SWQ6" s="426"/>
      <c r="SWR6" s="426"/>
      <c r="SWS6" s="426"/>
      <c r="SWT6" s="426"/>
      <c r="SWU6" s="426"/>
      <c r="SWV6" s="426"/>
      <c r="SWW6" s="426"/>
      <c r="SWX6" s="426"/>
      <c r="SWY6" s="426"/>
      <c r="SWZ6" s="426"/>
      <c r="SXA6" s="426"/>
      <c r="SXB6" s="426"/>
      <c r="SXC6" s="426"/>
      <c r="SXD6" s="426"/>
      <c r="SXE6" s="426"/>
      <c r="SXF6" s="426"/>
      <c r="SXG6" s="426"/>
      <c r="SXH6" s="426"/>
      <c r="SXI6" s="426"/>
      <c r="SXJ6" s="426"/>
      <c r="SXK6" s="426"/>
      <c r="SXL6" s="426"/>
      <c r="SXM6" s="426"/>
      <c r="SXN6" s="426"/>
      <c r="SXO6" s="426"/>
      <c r="SXP6" s="426"/>
      <c r="SXQ6" s="426"/>
      <c r="SXR6" s="426"/>
      <c r="SXS6" s="426"/>
      <c r="SXT6" s="426"/>
      <c r="SXU6" s="426"/>
      <c r="SXV6" s="426"/>
      <c r="SXW6" s="426"/>
      <c r="SXX6" s="426"/>
      <c r="SXY6" s="426"/>
      <c r="SXZ6" s="426"/>
      <c r="SYA6" s="426"/>
      <c r="SYB6" s="426"/>
      <c r="SYC6" s="426"/>
      <c r="SYD6" s="426"/>
      <c r="SYE6" s="426"/>
      <c r="SYF6" s="426"/>
      <c r="SYG6" s="426"/>
      <c r="SYH6" s="426"/>
      <c r="SYI6" s="426"/>
      <c r="SYJ6" s="426"/>
      <c r="SYK6" s="426"/>
      <c r="SYL6" s="426"/>
      <c r="SYM6" s="426"/>
      <c r="SYN6" s="426"/>
      <c r="SYO6" s="426"/>
      <c r="SYP6" s="426"/>
      <c r="SYQ6" s="426"/>
      <c r="SYR6" s="426"/>
      <c r="SYS6" s="426"/>
      <c r="SYT6" s="426"/>
      <c r="SYU6" s="426"/>
      <c r="SYV6" s="426"/>
      <c r="SYW6" s="426"/>
      <c r="SYX6" s="426"/>
      <c r="SYY6" s="426"/>
      <c r="SYZ6" s="426"/>
      <c r="SZA6" s="426"/>
      <c r="SZB6" s="426"/>
      <c r="SZC6" s="426"/>
      <c r="SZD6" s="426"/>
      <c r="SZE6" s="426"/>
      <c r="SZF6" s="426"/>
      <c r="SZG6" s="426"/>
      <c r="SZH6" s="426"/>
      <c r="SZI6" s="426"/>
      <c r="SZJ6" s="426"/>
      <c r="SZK6" s="426"/>
      <c r="SZL6" s="426"/>
      <c r="SZM6" s="426"/>
      <c r="SZN6" s="426"/>
      <c r="SZO6" s="426"/>
      <c r="SZP6" s="426"/>
      <c r="SZQ6" s="426"/>
      <c r="SZR6" s="426"/>
      <c r="SZS6" s="426"/>
      <c r="SZT6" s="426"/>
      <c r="SZU6" s="426"/>
      <c r="SZV6" s="426"/>
      <c r="SZW6" s="426"/>
      <c r="SZX6" s="426"/>
      <c r="SZY6" s="426"/>
      <c r="SZZ6" s="426"/>
      <c r="TAA6" s="426"/>
      <c r="TAB6" s="426"/>
      <c r="TAC6" s="426"/>
      <c r="TAD6" s="426"/>
      <c r="TAE6" s="426"/>
      <c r="TAF6" s="426"/>
      <c r="TAG6" s="426"/>
      <c r="TAH6" s="426"/>
      <c r="TAI6" s="426"/>
      <c r="TAJ6" s="426"/>
      <c r="TAK6" s="426"/>
      <c r="TAL6" s="426"/>
      <c r="TAM6" s="426"/>
      <c r="TAN6" s="426"/>
      <c r="TAO6" s="426"/>
      <c r="TAP6" s="426"/>
      <c r="TAQ6" s="426"/>
      <c r="TAR6" s="426"/>
      <c r="TAS6" s="426"/>
      <c r="TAT6" s="426"/>
      <c r="TAU6" s="426"/>
      <c r="TAV6" s="426"/>
      <c r="TAW6" s="426"/>
      <c r="TAX6" s="426"/>
      <c r="TAY6" s="426"/>
      <c r="TAZ6" s="426"/>
      <c r="TBA6" s="426"/>
      <c r="TBB6" s="426"/>
      <c r="TBC6" s="426"/>
      <c r="TBD6" s="426"/>
      <c r="TBE6" s="426"/>
      <c r="TBF6" s="426"/>
      <c r="TBG6" s="426"/>
      <c r="TBH6" s="426"/>
      <c r="TBI6" s="426"/>
      <c r="TBJ6" s="426"/>
      <c r="TBK6" s="426"/>
      <c r="TBL6" s="426"/>
      <c r="TBM6" s="426"/>
      <c r="TBN6" s="426"/>
      <c r="TBO6" s="426"/>
      <c r="TBP6" s="426"/>
      <c r="TBQ6" s="426"/>
      <c r="TBR6" s="426"/>
      <c r="TBS6" s="426"/>
      <c r="TBT6" s="426"/>
      <c r="TBU6" s="426"/>
      <c r="TBV6" s="426"/>
      <c r="TBW6" s="426"/>
      <c r="TBX6" s="426"/>
      <c r="TBY6" s="426"/>
      <c r="TBZ6" s="426"/>
      <c r="TCA6" s="426"/>
      <c r="TCB6" s="426"/>
      <c r="TCC6" s="426"/>
      <c r="TCD6" s="426"/>
      <c r="TCE6" s="426"/>
      <c r="TCF6" s="426"/>
      <c r="TCG6" s="426"/>
      <c r="TCH6" s="426"/>
      <c r="TCI6" s="426"/>
      <c r="TCJ6" s="426"/>
      <c r="TCK6" s="426"/>
      <c r="TCL6" s="426"/>
      <c r="TCM6" s="426"/>
      <c r="TCN6" s="426"/>
      <c r="TCO6" s="426"/>
      <c r="TCP6" s="426"/>
      <c r="TCQ6" s="426"/>
      <c r="TCR6" s="426"/>
      <c r="TCS6" s="426"/>
      <c r="TCT6" s="426"/>
      <c r="TCU6" s="426"/>
      <c r="TCV6" s="426"/>
      <c r="TCW6" s="426"/>
      <c r="TCX6" s="426"/>
      <c r="TCY6" s="426"/>
      <c r="TCZ6" s="426"/>
      <c r="TDA6" s="426"/>
      <c r="TDB6" s="426"/>
      <c r="TDC6" s="426"/>
      <c r="TDD6" s="426"/>
      <c r="TDE6" s="426"/>
      <c r="TDF6" s="426"/>
      <c r="TDG6" s="426"/>
      <c r="TDH6" s="426"/>
      <c r="TDI6" s="426"/>
      <c r="TDJ6" s="426"/>
      <c r="TDK6" s="426"/>
      <c r="TDL6" s="426"/>
      <c r="TDM6" s="426"/>
      <c r="TDN6" s="426"/>
      <c r="TDO6" s="426"/>
      <c r="TDP6" s="426"/>
      <c r="TDQ6" s="426"/>
      <c r="TDR6" s="426"/>
      <c r="TDS6" s="426"/>
      <c r="TDT6" s="426"/>
      <c r="TDU6" s="426"/>
      <c r="TDV6" s="426"/>
      <c r="TDW6" s="426"/>
      <c r="TDX6" s="426"/>
      <c r="TDY6" s="426"/>
      <c r="TDZ6" s="426"/>
      <c r="TEA6" s="426"/>
      <c r="TEB6" s="426"/>
      <c r="TEC6" s="426"/>
      <c r="TED6" s="426"/>
      <c r="TEE6" s="426"/>
      <c r="TEF6" s="426"/>
      <c r="TEG6" s="426"/>
      <c r="TEH6" s="426"/>
      <c r="TEI6" s="426"/>
      <c r="TEJ6" s="426"/>
      <c r="TEK6" s="426"/>
      <c r="TEL6" s="426"/>
      <c r="TEM6" s="426"/>
      <c r="TEN6" s="426"/>
      <c r="TEO6" s="426"/>
      <c r="TEP6" s="426"/>
      <c r="TEQ6" s="426"/>
      <c r="TER6" s="426"/>
      <c r="TES6" s="426"/>
      <c r="TET6" s="426"/>
      <c r="TEU6" s="426"/>
      <c r="TEV6" s="426"/>
      <c r="TEW6" s="426"/>
      <c r="TEX6" s="426"/>
      <c r="TEY6" s="426"/>
      <c r="TEZ6" s="426"/>
      <c r="TFA6" s="426"/>
      <c r="TFB6" s="426"/>
      <c r="TFC6" s="426"/>
      <c r="TFD6" s="426"/>
      <c r="TFE6" s="426"/>
      <c r="TFF6" s="426"/>
      <c r="TFG6" s="426"/>
      <c r="TFH6" s="426"/>
      <c r="TFI6" s="426"/>
      <c r="TFJ6" s="426"/>
      <c r="TFK6" s="426"/>
      <c r="TFL6" s="426"/>
      <c r="TFM6" s="426"/>
      <c r="TFN6" s="426"/>
      <c r="TFO6" s="426"/>
      <c r="TFP6" s="426"/>
      <c r="TFQ6" s="426"/>
      <c r="TFR6" s="426"/>
      <c r="TFS6" s="426"/>
      <c r="TFT6" s="426"/>
      <c r="TFU6" s="426"/>
      <c r="TFV6" s="426"/>
      <c r="TFW6" s="426"/>
      <c r="TFX6" s="426"/>
      <c r="TFY6" s="426"/>
      <c r="TFZ6" s="426"/>
      <c r="TGA6" s="426"/>
      <c r="TGB6" s="426"/>
      <c r="TGC6" s="426"/>
      <c r="TGD6" s="426"/>
      <c r="TGE6" s="426"/>
      <c r="TGF6" s="426"/>
      <c r="TGG6" s="426"/>
      <c r="TGH6" s="426"/>
      <c r="TGI6" s="426"/>
      <c r="TGJ6" s="426"/>
      <c r="TGK6" s="426"/>
      <c r="TGL6" s="426"/>
      <c r="TGM6" s="426"/>
      <c r="TGN6" s="426"/>
      <c r="TGO6" s="426"/>
      <c r="TGP6" s="426"/>
      <c r="TGQ6" s="426"/>
      <c r="TGR6" s="426"/>
      <c r="TGS6" s="426"/>
      <c r="TGT6" s="426"/>
      <c r="TGU6" s="426"/>
      <c r="TGV6" s="426"/>
      <c r="TGW6" s="426"/>
      <c r="TGX6" s="426"/>
      <c r="TGY6" s="426"/>
      <c r="TGZ6" s="426"/>
      <c r="THA6" s="426"/>
      <c r="THB6" s="426"/>
      <c r="THC6" s="426"/>
      <c r="THD6" s="426"/>
      <c r="THE6" s="426"/>
      <c r="THF6" s="426"/>
      <c r="THG6" s="426"/>
      <c r="THH6" s="426"/>
      <c r="THI6" s="426"/>
      <c r="THJ6" s="426"/>
      <c r="THK6" s="426"/>
      <c r="THL6" s="426"/>
      <c r="THM6" s="426"/>
      <c r="THN6" s="426"/>
      <c r="THO6" s="426"/>
      <c r="THP6" s="426"/>
      <c r="THQ6" s="426"/>
      <c r="THR6" s="426"/>
      <c r="THS6" s="426"/>
      <c r="THT6" s="426"/>
      <c r="THU6" s="426"/>
      <c r="THV6" s="426"/>
      <c r="THW6" s="426"/>
      <c r="THX6" s="426"/>
      <c r="THY6" s="426"/>
      <c r="THZ6" s="426"/>
      <c r="TIA6" s="426"/>
      <c r="TIB6" s="426"/>
      <c r="TIC6" s="426"/>
      <c r="TID6" s="426"/>
      <c r="TIE6" s="426"/>
      <c r="TIF6" s="426"/>
      <c r="TIG6" s="426"/>
      <c r="TIH6" s="426"/>
      <c r="TII6" s="426"/>
      <c r="TIJ6" s="426"/>
      <c r="TIK6" s="426"/>
      <c r="TIL6" s="426"/>
      <c r="TIM6" s="426"/>
      <c r="TIN6" s="426"/>
      <c r="TIO6" s="426"/>
      <c r="TIP6" s="426"/>
      <c r="TIQ6" s="426"/>
      <c r="TIR6" s="426"/>
      <c r="TIS6" s="426"/>
      <c r="TIT6" s="426"/>
      <c r="TIU6" s="426"/>
      <c r="TIV6" s="426"/>
      <c r="TIW6" s="426"/>
      <c r="TIX6" s="426"/>
      <c r="TIY6" s="426"/>
      <c r="TIZ6" s="426"/>
      <c r="TJA6" s="426"/>
      <c r="TJB6" s="426"/>
      <c r="TJC6" s="426"/>
      <c r="TJD6" s="426"/>
      <c r="TJE6" s="426"/>
      <c r="TJF6" s="426"/>
      <c r="TJG6" s="426"/>
      <c r="TJH6" s="426"/>
      <c r="TJI6" s="426"/>
      <c r="TJJ6" s="426"/>
      <c r="TJK6" s="426"/>
      <c r="TJL6" s="426"/>
      <c r="TJM6" s="426"/>
      <c r="TJN6" s="426"/>
      <c r="TJO6" s="426"/>
      <c r="TJP6" s="426"/>
      <c r="TJQ6" s="426"/>
      <c r="TJR6" s="426"/>
      <c r="TJS6" s="426"/>
      <c r="TJT6" s="426"/>
      <c r="TJU6" s="426"/>
      <c r="TJV6" s="426"/>
      <c r="TJW6" s="426"/>
      <c r="TJX6" s="426"/>
      <c r="TJY6" s="426"/>
      <c r="TJZ6" s="426"/>
      <c r="TKA6" s="426"/>
      <c r="TKB6" s="426"/>
      <c r="TKC6" s="426"/>
      <c r="TKD6" s="426"/>
      <c r="TKE6" s="426"/>
      <c r="TKF6" s="426"/>
      <c r="TKG6" s="426"/>
      <c r="TKH6" s="426"/>
      <c r="TKI6" s="426"/>
      <c r="TKJ6" s="426"/>
      <c r="TKK6" s="426"/>
      <c r="TKL6" s="426"/>
      <c r="TKM6" s="426"/>
      <c r="TKN6" s="426"/>
      <c r="TKO6" s="426"/>
      <c r="TKP6" s="426"/>
      <c r="TKQ6" s="426"/>
      <c r="TKR6" s="426"/>
      <c r="TKS6" s="426"/>
      <c r="TKT6" s="426"/>
      <c r="TKU6" s="426"/>
      <c r="TKV6" s="426"/>
      <c r="TKW6" s="426"/>
      <c r="TKX6" s="426"/>
      <c r="TKY6" s="426"/>
      <c r="TKZ6" s="426"/>
      <c r="TLA6" s="426"/>
      <c r="TLB6" s="426"/>
      <c r="TLC6" s="426"/>
      <c r="TLD6" s="426"/>
      <c r="TLE6" s="426"/>
      <c r="TLF6" s="426"/>
      <c r="TLG6" s="426"/>
      <c r="TLH6" s="426"/>
      <c r="TLI6" s="426"/>
      <c r="TLJ6" s="426"/>
      <c r="TLK6" s="426"/>
      <c r="TLL6" s="426"/>
      <c r="TLM6" s="426"/>
      <c r="TLN6" s="426"/>
      <c r="TLO6" s="426"/>
      <c r="TLP6" s="426"/>
      <c r="TLQ6" s="426"/>
      <c r="TLR6" s="426"/>
      <c r="TLS6" s="426"/>
      <c r="TLT6" s="426"/>
      <c r="TLU6" s="426"/>
      <c r="TLV6" s="426"/>
      <c r="TLW6" s="426"/>
      <c r="TLX6" s="426"/>
      <c r="TLY6" s="426"/>
      <c r="TLZ6" s="426"/>
      <c r="TMA6" s="426"/>
      <c r="TMB6" s="426"/>
      <c r="TMC6" s="426"/>
      <c r="TMD6" s="426"/>
      <c r="TME6" s="426"/>
      <c r="TMF6" s="426"/>
      <c r="TMG6" s="426"/>
      <c r="TMH6" s="426"/>
      <c r="TMI6" s="426"/>
      <c r="TMJ6" s="426"/>
      <c r="TMK6" s="426"/>
      <c r="TML6" s="426"/>
      <c r="TMM6" s="426"/>
      <c r="TMN6" s="426"/>
      <c r="TMO6" s="426"/>
      <c r="TMP6" s="426"/>
      <c r="TMQ6" s="426"/>
      <c r="TMR6" s="426"/>
      <c r="TMS6" s="426"/>
      <c r="TMT6" s="426"/>
      <c r="TMU6" s="426"/>
      <c r="TMV6" s="426"/>
      <c r="TMW6" s="426"/>
      <c r="TMX6" s="426"/>
      <c r="TMY6" s="426"/>
      <c r="TMZ6" s="426"/>
      <c r="TNA6" s="426"/>
      <c r="TNB6" s="426"/>
      <c r="TNC6" s="426"/>
      <c r="TND6" s="426"/>
      <c r="TNE6" s="426"/>
      <c r="TNF6" s="426"/>
      <c r="TNG6" s="426"/>
      <c r="TNH6" s="426"/>
      <c r="TNI6" s="426"/>
      <c r="TNJ6" s="426"/>
      <c r="TNK6" s="426"/>
      <c r="TNL6" s="426"/>
      <c r="TNM6" s="426"/>
      <c r="TNN6" s="426"/>
      <c r="TNO6" s="426"/>
      <c r="TNP6" s="426"/>
      <c r="TNQ6" s="426"/>
      <c r="TNR6" s="426"/>
      <c r="TNS6" s="426"/>
      <c r="TNT6" s="426"/>
      <c r="TNU6" s="426"/>
      <c r="TNV6" s="426"/>
      <c r="TNW6" s="426"/>
      <c r="TNX6" s="426"/>
      <c r="TNY6" s="426"/>
      <c r="TNZ6" s="426"/>
      <c r="TOA6" s="426"/>
      <c r="TOB6" s="426"/>
      <c r="TOC6" s="426"/>
      <c r="TOD6" s="426"/>
      <c r="TOE6" s="426"/>
      <c r="TOF6" s="426"/>
      <c r="TOG6" s="426"/>
      <c r="TOH6" s="426"/>
      <c r="TOI6" s="426"/>
      <c r="TOJ6" s="426"/>
      <c r="TOK6" s="426"/>
      <c r="TOL6" s="426"/>
      <c r="TOM6" s="426"/>
      <c r="TON6" s="426"/>
      <c r="TOO6" s="426"/>
      <c r="TOP6" s="426"/>
      <c r="TOQ6" s="426"/>
      <c r="TOR6" s="426"/>
      <c r="TOS6" s="426"/>
      <c r="TOT6" s="426"/>
      <c r="TOU6" s="426"/>
      <c r="TOV6" s="426"/>
      <c r="TOW6" s="426"/>
      <c r="TOX6" s="426"/>
      <c r="TOY6" s="426"/>
      <c r="TOZ6" s="426"/>
      <c r="TPA6" s="426"/>
      <c r="TPB6" s="426"/>
      <c r="TPC6" s="426"/>
      <c r="TPD6" s="426"/>
      <c r="TPE6" s="426"/>
      <c r="TPF6" s="426"/>
      <c r="TPG6" s="426"/>
      <c r="TPH6" s="426"/>
      <c r="TPI6" s="426"/>
      <c r="TPJ6" s="426"/>
      <c r="TPK6" s="426"/>
      <c r="TPL6" s="426"/>
      <c r="TPM6" s="426"/>
      <c r="TPN6" s="426"/>
      <c r="TPO6" s="426"/>
      <c r="TPP6" s="426"/>
      <c r="TPQ6" s="426"/>
      <c r="TPR6" s="426"/>
      <c r="TPS6" s="426"/>
      <c r="TPT6" s="426"/>
      <c r="TPU6" s="426"/>
      <c r="TPV6" s="426"/>
      <c r="TPW6" s="426"/>
      <c r="TPX6" s="426"/>
      <c r="TPY6" s="426"/>
      <c r="TPZ6" s="426"/>
      <c r="TQA6" s="426"/>
      <c r="TQB6" s="426"/>
      <c r="TQC6" s="426"/>
      <c r="TQD6" s="426"/>
      <c r="TQE6" s="426"/>
      <c r="TQF6" s="426"/>
      <c r="TQG6" s="426"/>
      <c r="TQH6" s="426"/>
      <c r="TQI6" s="426"/>
      <c r="TQJ6" s="426"/>
      <c r="TQK6" s="426"/>
      <c r="TQL6" s="426"/>
      <c r="TQM6" s="426"/>
      <c r="TQN6" s="426"/>
      <c r="TQO6" s="426"/>
      <c r="TQP6" s="426"/>
      <c r="TQQ6" s="426"/>
      <c r="TQR6" s="426"/>
      <c r="TQS6" s="426"/>
      <c r="TQT6" s="426"/>
      <c r="TQU6" s="426"/>
      <c r="TQV6" s="426"/>
      <c r="TQW6" s="426"/>
      <c r="TQX6" s="426"/>
      <c r="TQY6" s="426"/>
      <c r="TQZ6" s="426"/>
      <c r="TRA6" s="426"/>
      <c r="TRB6" s="426"/>
      <c r="TRC6" s="426"/>
      <c r="TRD6" s="426"/>
      <c r="TRE6" s="426"/>
      <c r="TRF6" s="426"/>
      <c r="TRG6" s="426"/>
      <c r="TRH6" s="426"/>
      <c r="TRI6" s="426"/>
      <c r="TRJ6" s="426"/>
      <c r="TRK6" s="426"/>
      <c r="TRL6" s="426"/>
      <c r="TRM6" s="426"/>
      <c r="TRN6" s="426"/>
      <c r="TRO6" s="426"/>
      <c r="TRP6" s="426"/>
      <c r="TRQ6" s="426"/>
      <c r="TRR6" s="426"/>
      <c r="TRS6" s="426"/>
      <c r="TRT6" s="426"/>
      <c r="TRU6" s="426"/>
      <c r="TRV6" s="426"/>
      <c r="TRW6" s="426"/>
      <c r="TRX6" s="426"/>
      <c r="TRY6" s="426"/>
      <c r="TRZ6" s="426"/>
      <c r="TSA6" s="426"/>
      <c r="TSB6" s="426"/>
      <c r="TSC6" s="426"/>
      <c r="TSD6" s="426"/>
      <c r="TSE6" s="426"/>
      <c r="TSF6" s="426"/>
      <c r="TSG6" s="426"/>
      <c r="TSH6" s="426"/>
      <c r="TSI6" s="426"/>
      <c r="TSJ6" s="426"/>
      <c r="TSK6" s="426"/>
      <c r="TSL6" s="426"/>
      <c r="TSM6" s="426"/>
      <c r="TSN6" s="426"/>
      <c r="TSO6" s="426"/>
      <c r="TSP6" s="426"/>
      <c r="TSQ6" s="426"/>
      <c r="TSR6" s="426"/>
      <c r="TSS6" s="426"/>
      <c r="TST6" s="426"/>
      <c r="TSU6" s="426"/>
      <c r="TSV6" s="426"/>
      <c r="TSW6" s="426"/>
      <c r="TSX6" s="426"/>
      <c r="TSY6" s="426"/>
      <c r="TSZ6" s="426"/>
      <c r="TTA6" s="426"/>
      <c r="TTB6" s="426"/>
      <c r="TTC6" s="426"/>
      <c r="TTD6" s="426"/>
      <c r="TTE6" s="426"/>
      <c r="TTF6" s="426"/>
      <c r="TTG6" s="426"/>
      <c r="TTH6" s="426"/>
      <c r="TTI6" s="426"/>
      <c r="TTJ6" s="426"/>
      <c r="TTK6" s="426"/>
      <c r="TTL6" s="426"/>
      <c r="TTM6" s="426"/>
      <c r="TTN6" s="426"/>
      <c r="TTO6" s="426"/>
      <c r="TTP6" s="426"/>
      <c r="TTQ6" s="426"/>
      <c r="TTR6" s="426"/>
      <c r="TTS6" s="426"/>
      <c r="TTT6" s="426"/>
      <c r="TTU6" s="426"/>
      <c r="TTV6" s="426"/>
      <c r="TTW6" s="426"/>
      <c r="TTX6" s="426"/>
      <c r="TTY6" s="426"/>
      <c r="TTZ6" s="426"/>
      <c r="TUA6" s="426"/>
      <c r="TUB6" s="426"/>
      <c r="TUC6" s="426"/>
      <c r="TUD6" s="426"/>
      <c r="TUE6" s="426"/>
      <c r="TUF6" s="426"/>
      <c r="TUG6" s="426"/>
      <c r="TUH6" s="426"/>
      <c r="TUI6" s="426"/>
      <c r="TUJ6" s="426"/>
      <c r="TUK6" s="426"/>
      <c r="TUL6" s="426"/>
      <c r="TUM6" s="426"/>
      <c r="TUN6" s="426"/>
      <c r="TUO6" s="426"/>
      <c r="TUP6" s="426"/>
      <c r="TUQ6" s="426"/>
      <c r="TUR6" s="426"/>
      <c r="TUS6" s="426"/>
      <c r="TUT6" s="426"/>
      <c r="TUU6" s="426"/>
      <c r="TUV6" s="426"/>
      <c r="TUW6" s="426"/>
      <c r="TUX6" s="426"/>
      <c r="TUY6" s="426"/>
      <c r="TUZ6" s="426"/>
      <c r="TVA6" s="426"/>
      <c r="TVB6" s="426"/>
      <c r="TVC6" s="426"/>
      <c r="TVD6" s="426"/>
      <c r="TVE6" s="426"/>
      <c r="TVF6" s="426"/>
      <c r="TVG6" s="426"/>
      <c r="TVH6" s="426"/>
      <c r="TVI6" s="426"/>
      <c r="TVJ6" s="426"/>
      <c r="TVK6" s="426"/>
      <c r="TVL6" s="426"/>
      <c r="TVM6" s="426"/>
      <c r="TVN6" s="426"/>
      <c r="TVO6" s="426"/>
      <c r="TVP6" s="426"/>
      <c r="TVQ6" s="426"/>
      <c r="TVR6" s="426"/>
      <c r="TVS6" s="426"/>
      <c r="TVT6" s="426"/>
      <c r="TVU6" s="426"/>
      <c r="TVV6" s="426"/>
      <c r="TVW6" s="426"/>
      <c r="TVX6" s="426"/>
      <c r="TVY6" s="426"/>
      <c r="TVZ6" s="426"/>
      <c r="TWA6" s="426"/>
      <c r="TWB6" s="426"/>
      <c r="TWC6" s="426"/>
      <c r="TWD6" s="426"/>
      <c r="TWE6" s="426"/>
      <c r="TWF6" s="426"/>
      <c r="TWG6" s="426"/>
      <c r="TWH6" s="426"/>
      <c r="TWI6" s="426"/>
      <c r="TWJ6" s="426"/>
      <c r="TWK6" s="426"/>
      <c r="TWL6" s="426"/>
      <c r="TWM6" s="426"/>
      <c r="TWN6" s="426"/>
      <c r="TWO6" s="426"/>
      <c r="TWP6" s="426"/>
      <c r="TWQ6" s="426"/>
      <c r="TWR6" s="426"/>
      <c r="TWS6" s="426"/>
      <c r="TWT6" s="426"/>
      <c r="TWU6" s="426"/>
      <c r="TWV6" s="426"/>
      <c r="TWW6" s="426"/>
      <c r="TWX6" s="426"/>
      <c r="TWY6" s="426"/>
      <c r="TWZ6" s="426"/>
      <c r="TXA6" s="426"/>
      <c r="TXB6" s="426"/>
      <c r="TXC6" s="426"/>
      <c r="TXD6" s="426"/>
      <c r="TXE6" s="426"/>
      <c r="TXF6" s="426"/>
      <c r="TXG6" s="426"/>
      <c r="TXH6" s="426"/>
      <c r="TXI6" s="426"/>
      <c r="TXJ6" s="426"/>
      <c r="TXK6" s="426"/>
      <c r="TXL6" s="426"/>
      <c r="TXM6" s="426"/>
      <c r="TXN6" s="426"/>
      <c r="TXO6" s="426"/>
      <c r="TXP6" s="426"/>
      <c r="TXQ6" s="426"/>
      <c r="TXR6" s="426"/>
      <c r="TXS6" s="426"/>
      <c r="TXT6" s="426"/>
      <c r="TXU6" s="426"/>
      <c r="TXV6" s="426"/>
      <c r="TXW6" s="426"/>
      <c r="TXX6" s="426"/>
      <c r="TXY6" s="426"/>
      <c r="TXZ6" s="426"/>
      <c r="TYA6" s="426"/>
      <c r="TYB6" s="426"/>
      <c r="TYC6" s="426"/>
      <c r="TYD6" s="426"/>
      <c r="TYE6" s="426"/>
      <c r="TYF6" s="426"/>
      <c r="TYG6" s="426"/>
      <c r="TYH6" s="426"/>
      <c r="TYI6" s="426"/>
      <c r="TYJ6" s="426"/>
      <c r="TYK6" s="426"/>
      <c r="TYL6" s="426"/>
      <c r="TYM6" s="426"/>
      <c r="TYN6" s="426"/>
      <c r="TYO6" s="426"/>
      <c r="TYP6" s="426"/>
      <c r="TYQ6" s="426"/>
      <c r="TYR6" s="426"/>
      <c r="TYS6" s="426"/>
      <c r="TYT6" s="426"/>
      <c r="TYU6" s="426"/>
      <c r="TYV6" s="426"/>
      <c r="TYW6" s="426"/>
      <c r="TYX6" s="426"/>
      <c r="TYY6" s="426"/>
      <c r="TYZ6" s="426"/>
      <c r="TZA6" s="426"/>
      <c r="TZB6" s="426"/>
      <c r="TZC6" s="426"/>
      <c r="TZD6" s="426"/>
      <c r="TZE6" s="426"/>
      <c r="TZF6" s="426"/>
      <c r="TZG6" s="426"/>
      <c r="TZH6" s="426"/>
      <c r="TZI6" s="426"/>
      <c r="TZJ6" s="426"/>
      <c r="TZK6" s="426"/>
      <c r="TZL6" s="426"/>
      <c r="TZM6" s="426"/>
      <c r="TZN6" s="426"/>
      <c r="TZO6" s="426"/>
      <c r="TZP6" s="426"/>
      <c r="TZQ6" s="426"/>
      <c r="TZR6" s="426"/>
      <c r="TZS6" s="426"/>
      <c r="TZT6" s="426"/>
      <c r="TZU6" s="426"/>
      <c r="TZV6" s="426"/>
      <c r="TZW6" s="426"/>
      <c r="TZX6" s="426"/>
      <c r="TZY6" s="426"/>
      <c r="TZZ6" s="426"/>
      <c r="UAA6" s="426"/>
      <c r="UAB6" s="426"/>
      <c r="UAC6" s="426"/>
      <c r="UAD6" s="426"/>
      <c r="UAE6" s="426"/>
      <c r="UAF6" s="426"/>
      <c r="UAG6" s="426"/>
      <c r="UAH6" s="426"/>
      <c r="UAI6" s="426"/>
      <c r="UAJ6" s="426"/>
      <c r="UAK6" s="426"/>
      <c r="UAL6" s="426"/>
      <c r="UAM6" s="426"/>
      <c r="UAN6" s="426"/>
      <c r="UAO6" s="426"/>
      <c r="UAP6" s="426"/>
      <c r="UAQ6" s="426"/>
      <c r="UAR6" s="426"/>
      <c r="UAS6" s="426"/>
      <c r="UAT6" s="426"/>
      <c r="UAU6" s="426"/>
      <c r="UAV6" s="426"/>
      <c r="UAW6" s="426"/>
      <c r="UAX6" s="426"/>
      <c r="UAY6" s="426"/>
      <c r="UAZ6" s="426"/>
      <c r="UBA6" s="426"/>
      <c r="UBB6" s="426"/>
      <c r="UBC6" s="426"/>
      <c r="UBD6" s="426"/>
      <c r="UBE6" s="426"/>
      <c r="UBF6" s="426"/>
      <c r="UBG6" s="426"/>
      <c r="UBH6" s="426"/>
      <c r="UBI6" s="426"/>
      <c r="UBJ6" s="426"/>
      <c r="UBK6" s="426"/>
      <c r="UBL6" s="426"/>
      <c r="UBM6" s="426"/>
      <c r="UBN6" s="426"/>
      <c r="UBO6" s="426"/>
      <c r="UBP6" s="426"/>
      <c r="UBQ6" s="426"/>
      <c r="UBR6" s="426"/>
      <c r="UBS6" s="426"/>
      <c r="UBT6" s="426"/>
      <c r="UBU6" s="426"/>
      <c r="UBV6" s="426"/>
      <c r="UBW6" s="426"/>
      <c r="UBX6" s="426"/>
      <c r="UBY6" s="426"/>
      <c r="UBZ6" s="426"/>
      <c r="UCA6" s="426"/>
      <c r="UCB6" s="426"/>
      <c r="UCC6" s="426"/>
      <c r="UCD6" s="426"/>
      <c r="UCE6" s="426"/>
      <c r="UCF6" s="426"/>
      <c r="UCG6" s="426"/>
      <c r="UCH6" s="426"/>
      <c r="UCI6" s="426"/>
      <c r="UCJ6" s="426"/>
      <c r="UCK6" s="426"/>
      <c r="UCL6" s="426"/>
      <c r="UCM6" s="426"/>
      <c r="UCN6" s="426"/>
      <c r="UCO6" s="426"/>
      <c r="UCP6" s="426"/>
      <c r="UCQ6" s="426"/>
      <c r="UCR6" s="426"/>
      <c r="UCS6" s="426"/>
      <c r="UCT6" s="426"/>
      <c r="UCU6" s="426"/>
      <c r="UCV6" s="426"/>
      <c r="UCW6" s="426"/>
      <c r="UCX6" s="426"/>
      <c r="UCY6" s="426"/>
      <c r="UCZ6" s="426"/>
      <c r="UDA6" s="426"/>
      <c r="UDB6" s="426"/>
      <c r="UDC6" s="426"/>
      <c r="UDD6" s="426"/>
      <c r="UDE6" s="426"/>
      <c r="UDF6" s="426"/>
      <c r="UDG6" s="426"/>
      <c r="UDH6" s="426"/>
      <c r="UDI6" s="426"/>
      <c r="UDJ6" s="426"/>
      <c r="UDK6" s="426"/>
      <c r="UDL6" s="426"/>
      <c r="UDM6" s="426"/>
      <c r="UDN6" s="426"/>
      <c r="UDO6" s="426"/>
      <c r="UDP6" s="426"/>
      <c r="UDQ6" s="426"/>
      <c r="UDR6" s="426"/>
      <c r="UDS6" s="426"/>
      <c r="UDT6" s="426"/>
      <c r="UDU6" s="426"/>
      <c r="UDV6" s="426"/>
      <c r="UDW6" s="426"/>
      <c r="UDX6" s="426"/>
      <c r="UDY6" s="426"/>
      <c r="UDZ6" s="426"/>
      <c r="UEA6" s="426"/>
      <c r="UEB6" s="426"/>
      <c r="UEC6" s="426"/>
      <c r="UED6" s="426"/>
      <c r="UEE6" s="426"/>
      <c r="UEF6" s="426"/>
      <c r="UEG6" s="426"/>
      <c r="UEH6" s="426"/>
      <c r="UEI6" s="426"/>
      <c r="UEJ6" s="426"/>
      <c r="UEK6" s="426"/>
      <c r="UEL6" s="426"/>
      <c r="UEM6" s="426"/>
      <c r="UEN6" s="426"/>
      <c r="UEO6" s="426"/>
      <c r="UEP6" s="426"/>
      <c r="UEQ6" s="426"/>
      <c r="UER6" s="426"/>
      <c r="UES6" s="426"/>
      <c r="UET6" s="426"/>
      <c r="UEU6" s="426"/>
      <c r="UEV6" s="426"/>
      <c r="UEW6" s="426"/>
      <c r="UEX6" s="426"/>
      <c r="UEY6" s="426"/>
      <c r="UEZ6" s="426"/>
      <c r="UFA6" s="426"/>
      <c r="UFB6" s="426"/>
      <c r="UFC6" s="426"/>
      <c r="UFD6" s="426"/>
      <c r="UFE6" s="426"/>
      <c r="UFF6" s="426"/>
      <c r="UFG6" s="426"/>
      <c r="UFH6" s="426"/>
      <c r="UFI6" s="426"/>
      <c r="UFJ6" s="426"/>
      <c r="UFK6" s="426"/>
      <c r="UFL6" s="426"/>
      <c r="UFM6" s="426"/>
      <c r="UFN6" s="426"/>
      <c r="UFO6" s="426"/>
      <c r="UFP6" s="426"/>
      <c r="UFQ6" s="426"/>
      <c r="UFR6" s="426"/>
      <c r="UFS6" s="426"/>
      <c r="UFT6" s="426"/>
      <c r="UFU6" s="426"/>
      <c r="UFV6" s="426"/>
      <c r="UFW6" s="426"/>
      <c r="UFX6" s="426"/>
      <c r="UFY6" s="426"/>
      <c r="UFZ6" s="426"/>
      <c r="UGA6" s="426"/>
      <c r="UGB6" s="426"/>
      <c r="UGC6" s="426"/>
      <c r="UGD6" s="426"/>
      <c r="UGE6" s="426"/>
      <c r="UGF6" s="426"/>
      <c r="UGG6" s="426"/>
      <c r="UGH6" s="426"/>
      <c r="UGI6" s="426"/>
      <c r="UGJ6" s="426"/>
      <c r="UGK6" s="426"/>
      <c r="UGL6" s="426"/>
      <c r="UGM6" s="426"/>
      <c r="UGN6" s="426"/>
      <c r="UGO6" s="426"/>
      <c r="UGP6" s="426"/>
      <c r="UGQ6" s="426"/>
      <c r="UGR6" s="426"/>
      <c r="UGS6" s="426"/>
      <c r="UGT6" s="426"/>
      <c r="UGU6" s="426"/>
      <c r="UGV6" s="426"/>
      <c r="UGW6" s="426"/>
      <c r="UGX6" s="426"/>
      <c r="UGY6" s="426"/>
      <c r="UGZ6" s="426"/>
      <c r="UHA6" s="426"/>
      <c r="UHB6" s="426"/>
      <c r="UHC6" s="426"/>
      <c r="UHD6" s="426"/>
      <c r="UHE6" s="426"/>
      <c r="UHF6" s="426"/>
      <c r="UHG6" s="426"/>
      <c r="UHH6" s="426"/>
      <c r="UHI6" s="426"/>
      <c r="UHJ6" s="426"/>
      <c r="UHK6" s="426"/>
      <c r="UHL6" s="426"/>
      <c r="UHM6" s="426"/>
      <c r="UHN6" s="426"/>
      <c r="UHO6" s="426"/>
      <c r="UHP6" s="426"/>
      <c r="UHQ6" s="426"/>
      <c r="UHR6" s="426"/>
      <c r="UHS6" s="426"/>
      <c r="UHT6" s="426"/>
      <c r="UHU6" s="426"/>
      <c r="UHV6" s="426"/>
      <c r="UHW6" s="426"/>
      <c r="UHX6" s="426"/>
      <c r="UHY6" s="426"/>
      <c r="UHZ6" s="426"/>
      <c r="UIA6" s="426"/>
      <c r="UIB6" s="426"/>
      <c r="UIC6" s="426"/>
      <c r="UID6" s="426"/>
      <c r="UIE6" s="426"/>
      <c r="UIF6" s="426"/>
      <c r="UIG6" s="426"/>
      <c r="UIH6" s="426"/>
      <c r="UII6" s="426"/>
      <c r="UIJ6" s="426"/>
      <c r="UIK6" s="426"/>
      <c r="UIL6" s="426"/>
      <c r="UIM6" s="426"/>
      <c r="UIN6" s="426"/>
      <c r="UIO6" s="426"/>
      <c r="UIP6" s="426"/>
      <c r="UIQ6" s="426"/>
      <c r="UIR6" s="426"/>
      <c r="UIS6" s="426"/>
      <c r="UIT6" s="426"/>
      <c r="UIU6" s="426"/>
      <c r="UIV6" s="426"/>
      <c r="UIW6" s="426"/>
      <c r="UIX6" s="426"/>
      <c r="UIY6" s="426"/>
      <c r="UIZ6" s="426"/>
      <c r="UJA6" s="426"/>
      <c r="UJB6" s="426"/>
      <c r="UJC6" s="426"/>
      <c r="UJD6" s="426"/>
      <c r="UJE6" s="426"/>
      <c r="UJF6" s="426"/>
      <c r="UJG6" s="426"/>
      <c r="UJH6" s="426"/>
      <c r="UJI6" s="426"/>
      <c r="UJJ6" s="426"/>
      <c r="UJK6" s="426"/>
      <c r="UJL6" s="426"/>
      <c r="UJM6" s="426"/>
      <c r="UJN6" s="426"/>
      <c r="UJO6" s="426"/>
      <c r="UJP6" s="426"/>
      <c r="UJQ6" s="426"/>
      <c r="UJR6" s="426"/>
      <c r="UJS6" s="426"/>
      <c r="UJT6" s="426"/>
      <c r="UJU6" s="426"/>
      <c r="UJV6" s="426"/>
      <c r="UJW6" s="426"/>
      <c r="UJX6" s="426"/>
      <c r="UJY6" s="426"/>
      <c r="UJZ6" s="426"/>
      <c r="UKA6" s="426"/>
      <c r="UKB6" s="426"/>
      <c r="UKC6" s="426"/>
      <c r="UKD6" s="426"/>
      <c r="UKE6" s="426"/>
      <c r="UKF6" s="426"/>
      <c r="UKG6" s="426"/>
      <c r="UKH6" s="426"/>
      <c r="UKI6" s="426"/>
      <c r="UKJ6" s="426"/>
      <c r="UKK6" s="426"/>
      <c r="UKL6" s="426"/>
      <c r="UKM6" s="426"/>
      <c r="UKN6" s="426"/>
      <c r="UKO6" s="426"/>
      <c r="UKP6" s="426"/>
      <c r="UKQ6" s="426"/>
      <c r="UKR6" s="426"/>
      <c r="UKS6" s="426"/>
      <c r="UKT6" s="426"/>
      <c r="UKU6" s="426"/>
      <c r="UKV6" s="426"/>
      <c r="UKW6" s="426"/>
      <c r="UKX6" s="426"/>
      <c r="UKY6" s="426"/>
      <c r="UKZ6" s="426"/>
      <c r="ULA6" s="426"/>
      <c r="ULB6" s="426"/>
      <c r="ULC6" s="426"/>
      <c r="ULD6" s="426"/>
      <c r="ULE6" s="426"/>
      <c r="ULF6" s="426"/>
      <c r="ULG6" s="426"/>
      <c r="ULH6" s="426"/>
      <c r="ULI6" s="426"/>
      <c r="ULJ6" s="426"/>
      <c r="ULK6" s="426"/>
      <c r="ULL6" s="426"/>
      <c r="ULM6" s="426"/>
      <c r="ULN6" s="426"/>
      <c r="ULO6" s="426"/>
      <c r="ULP6" s="426"/>
      <c r="ULQ6" s="426"/>
      <c r="ULR6" s="426"/>
      <c r="ULS6" s="426"/>
      <c r="ULT6" s="426"/>
      <c r="ULU6" s="426"/>
      <c r="ULV6" s="426"/>
      <c r="ULW6" s="426"/>
      <c r="ULX6" s="426"/>
      <c r="ULY6" s="426"/>
      <c r="ULZ6" s="426"/>
      <c r="UMA6" s="426"/>
      <c r="UMB6" s="426"/>
      <c r="UMC6" s="426"/>
      <c r="UMD6" s="426"/>
      <c r="UME6" s="426"/>
      <c r="UMF6" s="426"/>
      <c r="UMG6" s="426"/>
      <c r="UMH6" s="426"/>
      <c r="UMI6" s="426"/>
      <c r="UMJ6" s="426"/>
      <c r="UMK6" s="426"/>
      <c r="UML6" s="426"/>
      <c r="UMM6" s="426"/>
      <c r="UMN6" s="426"/>
      <c r="UMO6" s="426"/>
      <c r="UMP6" s="426"/>
      <c r="UMQ6" s="426"/>
      <c r="UMR6" s="426"/>
      <c r="UMS6" s="426"/>
      <c r="UMT6" s="426"/>
      <c r="UMU6" s="426"/>
      <c r="UMV6" s="426"/>
      <c r="UMW6" s="426"/>
      <c r="UMX6" s="426"/>
      <c r="UMY6" s="426"/>
      <c r="UMZ6" s="426"/>
      <c r="UNA6" s="426"/>
      <c r="UNB6" s="426"/>
      <c r="UNC6" s="426"/>
      <c r="UND6" s="426"/>
      <c r="UNE6" s="426"/>
      <c r="UNF6" s="426"/>
      <c r="UNG6" s="426"/>
      <c r="UNH6" s="426"/>
      <c r="UNI6" s="426"/>
      <c r="UNJ6" s="426"/>
      <c r="UNK6" s="426"/>
      <c r="UNL6" s="426"/>
      <c r="UNM6" s="426"/>
      <c r="UNN6" s="426"/>
      <c r="UNO6" s="426"/>
      <c r="UNP6" s="426"/>
      <c r="UNQ6" s="426"/>
      <c r="UNR6" s="426"/>
      <c r="UNS6" s="426"/>
      <c r="UNT6" s="426"/>
      <c r="UNU6" s="426"/>
      <c r="UNV6" s="426"/>
      <c r="UNW6" s="426"/>
      <c r="UNX6" s="426"/>
      <c r="UNY6" s="426"/>
      <c r="UNZ6" s="426"/>
      <c r="UOA6" s="426"/>
      <c r="UOB6" s="426"/>
      <c r="UOC6" s="426"/>
      <c r="UOD6" s="426"/>
      <c r="UOE6" s="426"/>
      <c r="UOF6" s="426"/>
      <c r="UOG6" s="426"/>
      <c r="UOH6" s="426"/>
      <c r="UOI6" s="426"/>
      <c r="UOJ6" s="426"/>
      <c r="UOK6" s="426"/>
      <c r="UOL6" s="426"/>
      <c r="UOM6" s="426"/>
      <c r="UON6" s="426"/>
      <c r="UOO6" s="426"/>
      <c r="UOP6" s="426"/>
      <c r="UOQ6" s="426"/>
      <c r="UOR6" s="426"/>
      <c r="UOS6" s="426"/>
      <c r="UOT6" s="426"/>
      <c r="UOU6" s="426"/>
      <c r="UOV6" s="426"/>
      <c r="UOW6" s="426"/>
      <c r="UOX6" s="426"/>
      <c r="UOY6" s="426"/>
      <c r="UOZ6" s="426"/>
      <c r="UPA6" s="426"/>
      <c r="UPB6" s="426"/>
      <c r="UPC6" s="426"/>
      <c r="UPD6" s="426"/>
      <c r="UPE6" s="426"/>
      <c r="UPF6" s="426"/>
      <c r="UPG6" s="426"/>
      <c r="UPH6" s="426"/>
      <c r="UPI6" s="426"/>
      <c r="UPJ6" s="426"/>
      <c r="UPK6" s="426"/>
      <c r="UPL6" s="426"/>
      <c r="UPM6" s="426"/>
      <c r="UPN6" s="426"/>
      <c r="UPO6" s="426"/>
      <c r="UPP6" s="426"/>
      <c r="UPQ6" s="426"/>
      <c r="UPR6" s="426"/>
      <c r="UPS6" s="426"/>
      <c r="UPT6" s="426"/>
      <c r="UPU6" s="426"/>
      <c r="UPV6" s="426"/>
      <c r="UPW6" s="426"/>
      <c r="UPX6" s="426"/>
      <c r="UPY6" s="426"/>
      <c r="UPZ6" s="426"/>
      <c r="UQA6" s="426"/>
      <c r="UQB6" s="426"/>
      <c r="UQC6" s="426"/>
      <c r="UQD6" s="426"/>
      <c r="UQE6" s="426"/>
      <c r="UQF6" s="426"/>
      <c r="UQG6" s="426"/>
      <c r="UQH6" s="426"/>
      <c r="UQI6" s="426"/>
      <c r="UQJ6" s="426"/>
      <c r="UQK6" s="426"/>
      <c r="UQL6" s="426"/>
      <c r="UQM6" s="426"/>
      <c r="UQN6" s="426"/>
      <c r="UQO6" s="426"/>
      <c r="UQP6" s="426"/>
      <c r="UQQ6" s="426"/>
      <c r="UQR6" s="426"/>
      <c r="UQS6" s="426"/>
      <c r="UQT6" s="426"/>
      <c r="UQU6" s="426"/>
      <c r="UQV6" s="426"/>
      <c r="UQW6" s="426"/>
      <c r="UQX6" s="426"/>
      <c r="UQY6" s="426"/>
      <c r="UQZ6" s="426"/>
      <c r="URA6" s="426"/>
      <c r="URB6" s="426"/>
      <c r="URC6" s="426"/>
      <c r="URD6" s="426"/>
      <c r="URE6" s="426"/>
      <c r="URF6" s="426"/>
      <c r="URG6" s="426"/>
      <c r="URH6" s="426"/>
      <c r="URI6" s="426"/>
      <c r="URJ6" s="426"/>
      <c r="URK6" s="426"/>
      <c r="URL6" s="426"/>
      <c r="URM6" s="426"/>
      <c r="URN6" s="426"/>
      <c r="URO6" s="426"/>
      <c r="URP6" s="426"/>
      <c r="URQ6" s="426"/>
      <c r="URR6" s="426"/>
      <c r="URS6" s="426"/>
      <c r="URT6" s="426"/>
      <c r="URU6" s="426"/>
      <c r="URV6" s="426"/>
      <c r="URW6" s="426"/>
      <c r="URX6" s="426"/>
      <c r="URY6" s="426"/>
      <c r="URZ6" s="426"/>
      <c r="USA6" s="426"/>
      <c r="USB6" s="426"/>
      <c r="USC6" s="426"/>
      <c r="USD6" s="426"/>
      <c r="USE6" s="426"/>
      <c r="USF6" s="426"/>
      <c r="USG6" s="426"/>
      <c r="USH6" s="426"/>
      <c r="USI6" s="426"/>
      <c r="USJ6" s="426"/>
      <c r="USK6" s="426"/>
      <c r="USL6" s="426"/>
      <c r="USM6" s="426"/>
      <c r="USN6" s="426"/>
      <c r="USO6" s="426"/>
      <c r="USP6" s="426"/>
      <c r="USQ6" s="426"/>
      <c r="USR6" s="426"/>
      <c r="USS6" s="426"/>
      <c r="UST6" s="426"/>
      <c r="USU6" s="426"/>
      <c r="USV6" s="426"/>
      <c r="USW6" s="426"/>
      <c r="USX6" s="426"/>
      <c r="USY6" s="426"/>
      <c r="USZ6" s="426"/>
      <c r="UTA6" s="426"/>
      <c r="UTB6" s="426"/>
      <c r="UTC6" s="426"/>
      <c r="UTD6" s="426"/>
      <c r="UTE6" s="426"/>
      <c r="UTF6" s="426"/>
      <c r="UTG6" s="426"/>
      <c r="UTH6" s="426"/>
      <c r="UTI6" s="426"/>
      <c r="UTJ6" s="426"/>
      <c r="UTK6" s="426"/>
      <c r="UTL6" s="426"/>
      <c r="UTM6" s="426"/>
      <c r="UTN6" s="426"/>
      <c r="UTO6" s="426"/>
      <c r="UTP6" s="426"/>
      <c r="UTQ6" s="426"/>
      <c r="UTR6" s="426"/>
      <c r="UTS6" s="426"/>
      <c r="UTT6" s="426"/>
      <c r="UTU6" s="426"/>
      <c r="UTV6" s="426"/>
      <c r="UTW6" s="426"/>
      <c r="UTX6" s="426"/>
      <c r="UTY6" s="426"/>
      <c r="UTZ6" s="426"/>
      <c r="UUA6" s="426"/>
      <c r="UUB6" s="426"/>
      <c r="UUC6" s="426"/>
      <c r="UUD6" s="426"/>
      <c r="UUE6" s="426"/>
      <c r="UUF6" s="426"/>
      <c r="UUG6" s="426"/>
      <c r="UUH6" s="426"/>
      <c r="UUI6" s="426"/>
      <c r="UUJ6" s="426"/>
      <c r="UUK6" s="426"/>
      <c r="UUL6" s="426"/>
      <c r="UUM6" s="426"/>
      <c r="UUN6" s="426"/>
      <c r="UUO6" s="426"/>
      <c r="UUP6" s="426"/>
      <c r="UUQ6" s="426"/>
      <c r="UUR6" s="426"/>
      <c r="UUS6" s="426"/>
      <c r="UUT6" s="426"/>
      <c r="UUU6" s="426"/>
      <c r="UUV6" s="426"/>
      <c r="UUW6" s="426"/>
      <c r="UUX6" s="426"/>
      <c r="UUY6" s="426"/>
      <c r="UUZ6" s="426"/>
      <c r="UVA6" s="426"/>
      <c r="UVB6" s="426"/>
      <c r="UVC6" s="426"/>
      <c r="UVD6" s="426"/>
      <c r="UVE6" s="426"/>
      <c r="UVF6" s="426"/>
      <c r="UVG6" s="426"/>
      <c r="UVH6" s="426"/>
      <c r="UVI6" s="426"/>
      <c r="UVJ6" s="426"/>
      <c r="UVK6" s="426"/>
      <c r="UVL6" s="426"/>
      <c r="UVM6" s="426"/>
      <c r="UVN6" s="426"/>
      <c r="UVO6" s="426"/>
      <c r="UVP6" s="426"/>
      <c r="UVQ6" s="426"/>
      <c r="UVR6" s="426"/>
      <c r="UVS6" s="426"/>
      <c r="UVT6" s="426"/>
      <c r="UVU6" s="426"/>
      <c r="UVV6" s="426"/>
      <c r="UVW6" s="426"/>
      <c r="UVX6" s="426"/>
      <c r="UVY6" s="426"/>
      <c r="UVZ6" s="426"/>
      <c r="UWA6" s="426"/>
      <c r="UWB6" s="426"/>
      <c r="UWC6" s="426"/>
      <c r="UWD6" s="426"/>
      <c r="UWE6" s="426"/>
      <c r="UWF6" s="426"/>
      <c r="UWG6" s="426"/>
      <c r="UWH6" s="426"/>
      <c r="UWI6" s="426"/>
      <c r="UWJ6" s="426"/>
      <c r="UWK6" s="426"/>
      <c r="UWL6" s="426"/>
      <c r="UWM6" s="426"/>
      <c r="UWN6" s="426"/>
      <c r="UWO6" s="426"/>
      <c r="UWP6" s="426"/>
      <c r="UWQ6" s="426"/>
      <c r="UWR6" s="426"/>
      <c r="UWS6" s="426"/>
      <c r="UWT6" s="426"/>
      <c r="UWU6" s="426"/>
      <c r="UWV6" s="426"/>
      <c r="UWW6" s="426"/>
      <c r="UWX6" s="426"/>
      <c r="UWY6" s="426"/>
      <c r="UWZ6" s="426"/>
      <c r="UXA6" s="426"/>
      <c r="UXB6" s="426"/>
      <c r="UXC6" s="426"/>
      <c r="UXD6" s="426"/>
      <c r="UXE6" s="426"/>
      <c r="UXF6" s="426"/>
      <c r="UXG6" s="426"/>
      <c r="UXH6" s="426"/>
      <c r="UXI6" s="426"/>
      <c r="UXJ6" s="426"/>
      <c r="UXK6" s="426"/>
      <c r="UXL6" s="426"/>
      <c r="UXM6" s="426"/>
      <c r="UXN6" s="426"/>
      <c r="UXO6" s="426"/>
      <c r="UXP6" s="426"/>
      <c r="UXQ6" s="426"/>
      <c r="UXR6" s="426"/>
      <c r="UXS6" s="426"/>
      <c r="UXT6" s="426"/>
      <c r="UXU6" s="426"/>
      <c r="UXV6" s="426"/>
      <c r="UXW6" s="426"/>
      <c r="UXX6" s="426"/>
      <c r="UXY6" s="426"/>
      <c r="UXZ6" s="426"/>
      <c r="UYA6" s="426"/>
      <c r="UYB6" s="426"/>
      <c r="UYC6" s="426"/>
      <c r="UYD6" s="426"/>
      <c r="UYE6" s="426"/>
      <c r="UYF6" s="426"/>
      <c r="UYG6" s="426"/>
      <c r="UYH6" s="426"/>
      <c r="UYI6" s="426"/>
      <c r="UYJ6" s="426"/>
      <c r="UYK6" s="426"/>
      <c r="UYL6" s="426"/>
      <c r="UYM6" s="426"/>
      <c r="UYN6" s="426"/>
      <c r="UYO6" s="426"/>
      <c r="UYP6" s="426"/>
      <c r="UYQ6" s="426"/>
      <c r="UYR6" s="426"/>
      <c r="UYS6" s="426"/>
      <c r="UYT6" s="426"/>
      <c r="UYU6" s="426"/>
      <c r="UYV6" s="426"/>
      <c r="UYW6" s="426"/>
      <c r="UYX6" s="426"/>
      <c r="UYY6" s="426"/>
      <c r="UYZ6" s="426"/>
      <c r="UZA6" s="426"/>
      <c r="UZB6" s="426"/>
      <c r="UZC6" s="426"/>
      <c r="UZD6" s="426"/>
      <c r="UZE6" s="426"/>
      <c r="UZF6" s="426"/>
      <c r="UZG6" s="426"/>
      <c r="UZH6" s="426"/>
      <c r="UZI6" s="426"/>
      <c r="UZJ6" s="426"/>
      <c r="UZK6" s="426"/>
      <c r="UZL6" s="426"/>
      <c r="UZM6" s="426"/>
      <c r="UZN6" s="426"/>
      <c r="UZO6" s="426"/>
      <c r="UZP6" s="426"/>
      <c r="UZQ6" s="426"/>
      <c r="UZR6" s="426"/>
      <c r="UZS6" s="426"/>
      <c r="UZT6" s="426"/>
      <c r="UZU6" s="426"/>
      <c r="UZV6" s="426"/>
      <c r="UZW6" s="426"/>
      <c r="UZX6" s="426"/>
      <c r="UZY6" s="426"/>
      <c r="UZZ6" s="426"/>
      <c r="VAA6" s="426"/>
      <c r="VAB6" s="426"/>
      <c r="VAC6" s="426"/>
      <c r="VAD6" s="426"/>
      <c r="VAE6" s="426"/>
      <c r="VAF6" s="426"/>
      <c r="VAG6" s="426"/>
      <c r="VAH6" s="426"/>
      <c r="VAI6" s="426"/>
      <c r="VAJ6" s="426"/>
      <c r="VAK6" s="426"/>
      <c r="VAL6" s="426"/>
      <c r="VAM6" s="426"/>
      <c r="VAN6" s="426"/>
      <c r="VAO6" s="426"/>
      <c r="VAP6" s="426"/>
      <c r="VAQ6" s="426"/>
      <c r="VAR6" s="426"/>
      <c r="VAS6" s="426"/>
      <c r="VAT6" s="426"/>
      <c r="VAU6" s="426"/>
      <c r="VAV6" s="426"/>
      <c r="VAW6" s="426"/>
      <c r="VAX6" s="426"/>
      <c r="VAY6" s="426"/>
      <c r="VAZ6" s="426"/>
      <c r="VBA6" s="426"/>
      <c r="VBB6" s="426"/>
      <c r="VBC6" s="426"/>
      <c r="VBD6" s="426"/>
      <c r="VBE6" s="426"/>
      <c r="VBF6" s="426"/>
      <c r="VBG6" s="426"/>
      <c r="VBH6" s="426"/>
      <c r="VBI6" s="426"/>
      <c r="VBJ6" s="426"/>
      <c r="VBK6" s="426"/>
      <c r="VBL6" s="426"/>
      <c r="VBM6" s="426"/>
      <c r="VBN6" s="426"/>
      <c r="VBO6" s="426"/>
      <c r="VBP6" s="426"/>
      <c r="VBQ6" s="426"/>
      <c r="VBR6" s="426"/>
      <c r="VBS6" s="426"/>
      <c r="VBT6" s="426"/>
      <c r="VBU6" s="426"/>
      <c r="VBV6" s="426"/>
      <c r="VBW6" s="426"/>
      <c r="VBX6" s="426"/>
      <c r="VBY6" s="426"/>
      <c r="VBZ6" s="426"/>
      <c r="VCA6" s="426"/>
      <c r="VCB6" s="426"/>
      <c r="VCC6" s="426"/>
      <c r="VCD6" s="426"/>
      <c r="VCE6" s="426"/>
      <c r="VCF6" s="426"/>
      <c r="VCG6" s="426"/>
      <c r="VCH6" s="426"/>
      <c r="VCI6" s="426"/>
      <c r="VCJ6" s="426"/>
      <c r="VCK6" s="426"/>
      <c r="VCL6" s="426"/>
      <c r="VCM6" s="426"/>
      <c r="VCN6" s="426"/>
      <c r="VCO6" s="426"/>
      <c r="VCP6" s="426"/>
      <c r="VCQ6" s="426"/>
      <c r="VCR6" s="426"/>
      <c r="VCS6" s="426"/>
      <c r="VCT6" s="426"/>
      <c r="VCU6" s="426"/>
      <c r="VCV6" s="426"/>
      <c r="VCW6" s="426"/>
      <c r="VCX6" s="426"/>
      <c r="VCY6" s="426"/>
      <c r="VCZ6" s="426"/>
      <c r="VDA6" s="426"/>
      <c r="VDB6" s="426"/>
      <c r="VDC6" s="426"/>
      <c r="VDD6" s="426"/>
      <c r="VDE6" s="426"/>
      <c r="VDF6" s="426"/>
      <c r="VDG6" s="426"/>
      <c r="VDH6" s="426"/>
      <c r="VDI6" s="426"/>
      <c r="VDJ6" s="426"/>
      <c r="VDK6" s="426"/>
      <c r="VDL6" s="426"/>
      <c r="VDM6" s="426"/>
      <c r="VDN6" s="426"/>
      <c r="VDO6" s="426"/>
      <c r="VDP6" s="426"/>
      <c r="VDQ6" s="426"/>
      <c r="VDR6" s="426"/>
      <c r="VDS6" s="426"/>
      <c r="VDT6" s="426"/>
      <c r="VDU6" s="426"/>
      <c r="VDV6" s="426"/>
      <c r="VDW6" s="426"/>
      <c r="VDX6" s="426"/>
      <c r="VDY6" s="426"/>
      <c r="VDZ6" s="426"/>
      <c r="VEA6" s="426"/>
      <c r="VEB6" s="426"/>
      <c r="VEC6" s="426"/>
      <c r="VED6" s="426"/>
      <c r="VEE6" s="426"/>
      <c r="VEF6" s="426"/>
      <c r="VEG6" s="426"/>
      <c r="VEH6" s="426"/>
      <c r="VEI6" s="426"/>
      <c r="VEJ6" s="426"/>
      <c r="VEK6" s="426"/>
      <c r="VEL6" s="426"/>
      <c r="VEM6" s="426"/>
      <c r="VEN6" s="426"/>
      <c r="VEO6" s="426"/>
      <c r="VEP6" s="426"/>
      <c r="VEQ6" s="426"/>
      <c r="VER6" s="426"/>
      <c r="VES6" s="426"/>
      <c r="VET6" s="426"/>
      <c r="VEU6" s="426"/>
      <c r="VEV6" s="426"/>
      <c r="VEW6" s="426"/>
      <c r="VEX6" s="426"/>
      <c r="VEY6" s="426"/>
      <c r="VEZ6" s="426"/>
      <c r="VFA6" s="426"/>
      <c r="VFB6" s="426"/>
      <c r="VFC6" s="426"/>
      <c r="VFD6" s="426"/>
      <c r="VFE6" s="426"/>
      <c r="VFF6" s="426"/>
      <c r="VFG6" s="426"/>
      <c r="VFH6" s="426"/>
      <c r="VFI6" s="426"/>
      <c r="VFJ6" s="426"/>
      <c r="VFK6" s="426"/>
      <c r="VFL6" s="426"/>
      <c r="VFM6" s="426"/>
      <c r="VFN6" s="426"/>
      <c r="VFO6" s="426"/>
      <c r="VFP6" s="426"/>
      <c r="VFQ6" s="426"/>
      <c r="VFR6" s="426"/>
      <c r="VFS6" s="426"/>
      <c r="VFT6" s="426"/>
      <c r="VFU6" s="426"/>
      <c r="VFV6" s="426"/>
      <c r="VFW6" s="426"/>
      <c r="VFX6" s="426"/>
      <c r="VFY6" s="426"/>
      <c r="VFZ6" s="426"/>
      <c r="VGA6" s="426"/>
      <c r="VGB6" s="426"/>
      <c r="VGC6" s="426"/>
      <c r="VGD6" s="426"/>
      <c r="VGE6" s="426"/>
      <c r="VGF6" s="426"/>
      <c r="VGG6" s="426"/>
      <c r="VGH6" s="426"/>
      <c r="VGI6" s="426"/>
      <c r="VGJ6" s="426"/>
      <c r="VGK6" s="426"/>
      <c r="VGL6" s="426"/>
      <c r="VGM6" s="426"/>
      <c r="VGN6" s="426"/>
      <c r="VGO6" s="426"/>
      <c r="VGP6" s="426"/>
      <c r="VGQ6" s="426"/>
      <c r="VGR6" s="426"/>
      <c r="VGS6" s="426"/>
      <c r="VGT6" s="426"/>
      <c r="VGU6" s="426"/>
      <c r="VGV6" s="426"/>
      <c r="VGW6" s="426"/>
      <c r="VGX6" s="426"/>
      <c r="VGY6" s="426"/>
      <c r="VGZ6" s="426"/>
      <c r="VHA6" s="426"/>
      <c r="VHB6" s="426"/>
      <c r="VHC6" s="426"/>
      <c r="VHD6" s="426"/>
      <c r="VHE6" s="426"/>
      <c r="VHF6" s="426"/>
      <c r="VHG6" s="426"/>
      <c r="VHH6" s="426"/>
      <c r="VHI6" s="426"/>
      <c r="VHJ6" s="426"/>
      <c r="VHK6" s="426"/>
      <c r="VHL6" s="426"/>
      <c r="VHM6" s="426"/>
      <c r="VHN6" s="426"/>
      <c r="VHO6" s="426"/>
      <c r="VHP6" s="426"/>
      <c r="VHQ6" s="426"/>
      <c r="VHR6" s="426"/>
      <c r="VHS6" s="426"/>
      <c r="VHT6" s="426"/>
      <c r="VHU6" s="426"/>
      <c r="VHV6" s="426"/>
      <c r="VHW6" s="426"/>
      <c r="VHX6" s="426"/>
      <c r="VHY6" s="426"/>
      <c r="VHZ6" s="426"/>
      <c r="VIA6" s="426"/>
      <c r="VIB6" s="426"/>
      <c r="VIC6" s="426"/>
      <c r="VID6" s="426"/>
      <c r="VIE6" s="426"/>
      <c r="VIF6" s="426"/>
      <c r="VIG6" s="426"/>
      <c r="VIH6" s="426"/>
      <c r="VII6" s="426"/>
      <c r="VIJ6" s="426"/>
      <c r="VIK6" s="426"/>
      <c r="VIL6" s="426"/>
      <c r="VIM6" s="426"/>
      <c r="VIN6" s="426"/>
      <c r="VIO6" s="426"/>
      <c r="VIP6" s="426"/>
      <c r="VIQ6" s="426"/>
      <c r="VIR6" s="426"/>
      <c r="VIS6" s="426"/>
      <c r="VIT6" s="426"/>
      <c r="VIU6" s="426"/>
      <c r="VIV6" s="426"/>
      <c r="VIW6" s="426"/>
      <c r="VIX6" s="426"/>
      <c r="VIY6" s="426"/>
      <c r="VIZ6" s="426"/>
      <c r="VJA6" s="426"/>
      <c r="VJB6" s="426"/>
      <c r="VJC6" s="426"/>
      <c r="VJD6" s="426"/>
      <c r="VJE6" s="426"/>
      <c r="VJF6" s="426"/>
      <c r="VJG6" s="426"/>
      <c r="VJH6" s="426"/>
      <c r="VJI6" s="426"/>
      <c r="VJJ6" s="426"/>
      <c r="VJK6" s="426"/>
      <c r="VJL6" s="426"/>
      <c r="VJM6" s="426"/>
      <c r="VJN6" s="426"/>
      <c r="VJO6" s="426"/>
      <c r="VJP6" s="426"/>
      <c r="VJQ6" s="426"/>
      <c r="VJR6" s="426"/>
      <c r="VJS6" s="426"/>
      <c r="VJT6" s="426"/>
      <c r="VJU6" s="426"/>
      <c r="VJV6" s="426"/>
      <c r="VJW6" s="426"/>
      <c r="VJX6" s="426"/>
      <c r="VJY6" s="426"/>
      <c r="VJZ6" s="426"/>
      <c r="VKA6" s="426"/>
      <c r="VKB6" s="426"/>
      <c r="VKC6" s="426"/>
      <c r="VKD6" s="426"/>
      <c r="VKE6" s="426"/>
      <c r="VKF6" s="426"/>
      <c r="VKG6" s="426"/>
      <c r="VKH6" s="426"/>
      <c r="VKI6" s="426"/>
      <c r="VKJ6" s="426"/>
      <c r="VKK6" s="426"/>
      <c r="VKL6" s="426"/>
      <c r="VKM6" s="426"/>
      <c r="VKN6" s="426"/>
      <c r="VKO6" s="426"/>
      <c r="VKP6" s="426"/>
      <c r="VKQ6" s="426"/>
      <c r="VKR6" s="426"/>
      <c r="VKS6" s="426"/>
      <c r="VKT6" s="426"/>
      <c r="VKU6" s="426"/>
      <c r="VKV6" s="426"/>
      <c r="VKW6" s="426"/>
      <c r="VKX6" s="426"/>
      <c r="VKY6" s="426"/>
      <c r="VKZ6" s="426"/>
      <c r="VLA6" s="426"/>
      <c r="VLB6" s="426"/>
      <c r="VLC6" s="426"/>
      <c r="VLD6" s="426"/>
      <c r="VLE6" s="426"/>
      <c r="VLF6" s="426"/>
      <c r="VLG6" s="426"/>
      <c r="VLH6" s="426"/>
      <c r="VLI6" s="426"/>
      <c r="VLJ6" s="426"/>
      <c r="VLK6" s="426"/>
      <c r="VLL6" s="426"/>
      <c r="VLM6" s="426"/>
      <c r="VLN6" s="426"/>
      <c r="VLO6" s="426"/>
      <c r="VLP6" s="426"/>
      <c r="VLQ6" s="426"/>
      <c r="VLR6" s="426"/>
      <c r="VLS6" s="426"/>
      <c r="VLT6" s="426"/>
      <c r="VLU6" s="426"/>
      <c r="VLV6" s="426"/>
      <c r="VLW6" s="426"/>
      <c r="VLX6" s="426"/>
      <c r="VLY6" s="426"/>
      <c r="VLZ6" s="426"/>
      <c r="VMA6" s="426"/>
      <c r="VMB6" s="426"/>
      <c r="VMC6" s="426"/>
      <c r="VMD6" s="426"/>
      <c r="VME6" s="426"/>
      <c r="VMF6" s="426"/>
      <c r="VMG6" s="426"/>
      <c r="VMH6" s="426"/>
      <c r="VMI6" s="426"/>
      <c r="VMJ6" s="426"/>
      <c r="VMK6" s="426"/>
      <c r="VML6" s="426"/>
      <c r="VMM6" s="426"/>
      <c r="VMN6" s="426"/>
      <c r="VMO6" s="426"/>
      <c r="VMP6" s="426"/>
      <c r="VMQ6" s="426"/>
      <c r="VMR6" s="426"/>
      <c r="VMS6" s="426"/>
      <c r="VMT6" s="426"/>
      <c r="VMU6" s="426"/>
      <c r="VMV6" s="426"/>
      <c r="VMW6" s="426"/>
      <c r="VMX6" s="426"/>
      <c r="VMY6" s="426"/>
      <c r="VMZ6" s="426"/>
      <c r="VNA6" s="426"/>
      <c r="VNB6" s="426"/>
      <c r="VNC6" s="426"/>
      <c r="VND6" s="426"/>
      <c r="VNE6" s="426"/>
      <c r="VNF6" s="426"/>
      <c r="VNG6" s="426"/>
      <c r="VNH6" s="426"/>
      <c r="VNI6" s="426"/>
      <c r="VNJ6" s="426"/>
      <c r="VNK6" s="426"/>
      <c r="VNL6" s="426"/>
      <c r="VNM6" s="426"/>
      <c r="VNN6" s="426"/>
      <c r="VNO6" s="426"/>
      <c r="VNP6" s="426"/>
      <c r="VNQ6" s="426"/>
      <c r="VNR6" s="426"/>
      <c r="VNS6" s="426"/>
      <c r="VNT6" s="426"/>
      <c r="VNU6" s="426"/>
      <c r="VNV6" s="426"/>
      <c r="VNW6" s="426"/>
      <c r="VNX6" s="426"/>
      <c r="VNY6" s="426"/>
      <c r="VNZ6" s="426"/>
      <c r="VOA6" s="426"/>
      <c r="VOB6" s="426"/>
      <c r="VOC6" s="426"/>
      <c r="VOD6" s="426"/>
      <c r="VOE6" s="426"/>
      <c r="VOF6" s="426"/>
      <c r="VOG6" s="426"/>
      <c r="VOH6" s="426"/>
      <c r="VOI6" s="426"/>
      <c r="VOJ6" s="426"/>
      <c r="VOK6" s="426"/>
      <c r="VOL6" s="426"/>
      <c r="VOM6" s="426"/>
      <c r="VON6" s="426"/>
      <c r="VOO6" s="426"/>
      <c r="VOP6" s="426"/>
      <c r="VOQ6" s="426"/>
      <c r="VOR6" s="426"/>
      <c r="VOS6" s="426"/>
      <c r="VOT6" s="426"/>
      <c r="VOU6" s="426"/>
      <c r="VOV6" s="426"/>
      <c r="VOW6" s="426"/>
      <c r="VOX6" s="426"/>
      <c r="VOY6" s="426"/>
      <c r="VOZ6" s="426"/>
      <c r="VPA6" s="426"/>
      <c r="VPB6" s="426"/>
      <c r="VPC6" s="426"/>
      <c r="VPD6" s="426"/>
      <c r="VPE6" s="426"/>
      <c r="VPF6" s="426"/>
      <c r="VPG6" s="426"/>
      <c r="VPH6" s="426"/>
      <c r="VPI6" s="426"/>
      <c r="VPJ6" s="426"/>
      <c r="VPK6" s="426"/>
      <c r="VPL6" s="426"/>
      <c r="VPM6" s="426"/>
      <c r="VPN6" s="426"/>
      <c r="VPO6" s="426"/>
      <c r="VPP6" s="426"/>
      <c r="VPQ6" s="426"/>
      <c r="VPR6" s="426"/>
      <c r="VPS6" s="426"/>
      <c r="VPT6" s="426"/>
      <c r="VPU6" s="426"/>
      <c r="VPV6" s="426"/>
      <c r="VPW6" s="426"/>
      <c r="VPX6" s="426"/>
      <c r="VPY6" s="426"/>
      <c r="VPZ6" s="426"/>
      <c r="VQA6" s="426"/>
      <c r="VQB6" s="426"/>
      <c r="VQC6" s="426"/>
      <c r="VQD6" s="426"/>
      <c r="VQE6" s="426"/>
      <c r="VQF6" s="426"/>
      <c r="VQG6" s="426"/>
      <c r="VQH6" s="426"/>
      <c r="VQI6" s="426"/>
      <c r="VQJ6" s="426"/>
      <c r="VQK6" s="426"/>
      <c r="VQL6" s="426"/>
      <c r="VQM6" s="426"/>
      <c r="VQN6" s="426"/>
      <c r="VQO6" s="426"/>
      <c r="VQP6" s="426"/>
      <c r="VQQ6" s="426"/>
      <c r="VQR6" s="426"/>
      <c r="VQS6" s="426"/>
      <c r="VQT6" s="426"/>
      <c r="VQU6" s="426"/>
      <c r="VQV6" s="426"/>
      <c r="VQW6" s="426"/>
      <c r="VQX6" s="426"/>
      <c r="VQY6" s="426"/>
      <c r="VQZ6" s="426"/>
      <c r="VRA6" s="426"/>
      <c r="VRB6" s="426"/>
      <c r="VRC6" s="426"/>
      <c r="VRD6" s="426"/>
      <c r="VRE6" s="426"/>
      <c r="VRF6" s="426"/>
      <c r="VRG6" s="426"/>
      <c r="VRH6" s="426"/>
      <c r="VRI6" s="426"/>
      <c r="VRJ6" s="426"/>
      <c r="VRK6" s="426"/>
      <c r="VRL6" s="426"/>
      <c r="VRM6" s="426"/>
      <c r="VRN6" s="426"/>
      <c r="VRO6" s="426"/>
      <c r="VRP6" s="426"/>
      <c r="VRQ6" s="426"/>
      <c r="VRR6" s="426"/>
      <c r="VRS6" s="426"/>
      <c r="VRT6" s="426"/>
      <c r="VRU6" s="426"/>
      <c r="VRV6" s="426"/>
      <c r="VRW6" s="426"/>
      <c r="VRX6" s="426"/>
      <c r="VRY6" s="426"/>
      <c r="VRZ6" s="426"/>
      <c r="VSA6" s="426"/>
      <c r="VSB6" s="426"/>
      <c r="VSC6" s="426"/>
      <c r="VSD6" s="426"/>
      <c r="VSE6" s="426"/>
      <c r="VSF6" s="426"/>
      <c r="VSG6" s="426"/>
      <c r="VSH6" s="426"/>
      <c r="VSI6" s="426"/>
      <c r="VSJ6" s="426"/>
      <c r="VSK6" s="426"/>
      <c r="VSL6" s="426"/>
      <c r="VSM6" s="426"/>
      <c r="VSN6" s="426"/>
      <c r="VSO6" s="426"/>
      <c r="VSP6" s="426"/>
      <c r="VSQ6" s="426"/>
      <c r="VSR6" s="426"/>
      <c r="VSS6" s="426"/>
      <c r="VST6" s="426"/>
      <c r="VSU6" s="426"/>
      <c r="VSV6" s="426"/>
      <c r="VSW6" s="426"/>
      <c r="VSX6" s="426"/>
      <c r="VSY6" s="426"/>
      <c r="VSZ6" s="426"/>
      <c r="VTA6" s="426"/>
      <c r="VTB6" s="426"/>
      <c r="VTC6" s="426"/>
      <c r="VTD6" s="426"/>
      <c r="VTE6" s="426"/>
      <c r="VTF6" s="426"/>
      <c r="VTG6" s="426"/>
      <c r="VTH6" s="426"/>
      <c r="VTI6" s="426"/>
      <c r="VTJ6" s="426"/>
      <c r="VTK6" s="426"/>
      <c r="VTL6" s="426"/>
      <c r="VTM6" s="426"/>
      <c r="VTN6" s="426"/>
      <c r="VTO6" s="426"/>
      <c r="VTP6" s="426"/>
      <c r="VTQ6" s="426"/>
      <c r="VTR6" s="426"/>
      <c r="VTS6" s="426"/>
      <c r="VTT6" s="426"/>
      <c r="VTU6" s="426"/>
      <c r="VTV6" s="426"/>
      <c r="VTW6" s="426"/>
      <c r="VTX6" s="426"/>
      <c r="VTY6" s="426"/>
      <c r="VTZ6" s="426"/>
      <c r="VUA6" s="426"/>
      <c r="VUB6" s="426"/>
      <c r="VUC6" s="426"/>
      <c r="VUD6" s="426"/>
      <c r="VUE6" s="426"/>
      <c r="VUF6" s="426"/>
      <c r="VUG6" s="426"/>
      <c r="VUH6" s="426"/>
      <c r="VUI6" s="426"/>
      <c r="VUJ6" s="426"/>
      <c r="VUK6" s="426"/>
      <c r="VUL6" s="426"/>
      <c r="VUM6" s="426"/>
      <c r="VUN6" s="426"/>
      <c r="VUO6" s="426"/>
      <c r="VUP6" s="426"/>
      <c r="VUQ6" s="426"/>
      <c r="VUR6" s="426"/>
      <c r="VUS6" s="426"/>
      <c r="VUT6" s="426"/>
      <c r="VUU6" s="426"/>
      <c r="VUV6" s="426"/>
      <c r="VUW6" s="426"/>
      <c r="VUX6" s="426"/>
      <c r="VUY6" s="426"/>
      <c r="VUZ6" s="426"/>
      <c r="VVA6" s="426"/>
      <c r="VVB6" s="426"/>
      <c r="VVC6" s="426"/>
      <c r="VVD6" s="426"/>
      <c r="VVE6" s="426"/>
      <c r="VVF6" s="426"/>
      <c r="VVG6" s="426"/>
      <c r="VVH6" s="426"/>
      <c r="VVI6" s="426"/>
      <c r="VVJ6" s="426"/>
      <c r="VVK6" s="426"/>
      <c r="VVL6" s="426"/>
      <c r="VVM6" s="426"/>
      <c r="VVN6" s="426"/>
      <c r="VVO6" s="426"/>
      <c r="VVP6" s="426"/>
      <c r="VVQ6" s="426"/>
      <c r="VVR6" s="426"/>
      <c r="VVS6" s="426"/>
      <c r="VVT6" s="426"/>
      <c r="VVU6" s="426"/>
      <c r="VVV6" s="426"/>
      <c r="VVW6" s="426"/>
      <c r="VVX6" s="426"/>
      <c r="VVY6" s="426"/>
      <c r="VVZ6" s="426"/>
      <c r="VWA6" s="426"/>
      <c r="VWB6" s="426"/>
      <c r="VWC6" s="426"/>
      <c r="VWD6" s="426"/>
      <c r="VWE6" s="426"/>
      <c r="VWF6" s="426"/>
      <c r="VWG6" s="426"/>
      <c r="VWH6" s="426"/>
      <c r="VWI6" s="426"/>
      <c r="VWJ6" s="426"/>
      <c r="VWK6" s="426"/>
      <c r="VWL6" s="426"/>
      <c r="VWM6" s="426"/>
      <c r="VWN6" s="426"/>
      <c r="VWO6" s="426"/>
      <c r="VWP6" s="426"/>
      <c r="VWQ6" s="426"/>
      <c r="VWR6" s="426"/>
      <c r="VWS6" s="426"/>
      <c r="VWT6" s="426"/>
      <c r="VWU6" s="426"/>
      <c r="VWV6" s="426"/>
      <c r="VWW6" s="426"/>
      <c r="VWX6" s="426"/>
      <c r="VWY6" s="426"/>
      <c r="VWZ6" s="426"/>
      <c r="VXA6" s="426"/>
      <c r="VXB6" s="426"/>
      <c r="VXC6" s="426"/>
      <c r="VXD6" s="426"/>
      <c r="VXE6" s="426"/>
      <c r="VXF6" s="426"/>
      <c r="VXG6" s="426"/>
      <c r="VXH6" s="426"/>
      <c r="VXI6" s="426"/>
      <c r="VXJ6" s="426"/>
      <c r="VXK6" s="426"/>
      <c r="VXL6" s="426"/>
      <c r="VXM6" s="426"/>
      <c r="VXN6" s="426"/>
      <c r="VXO6" s="426"/>
      <c r="VXP6" s="426"/>
      <c r="VXQ6" s="426"/>
      <c r="VXR6" s="426"/>
      <c r="VXS6" s="426"/>
      <c r="VXT6" s="426"/>
      <c r="VXU6" s="426"/>
      <c r="VXV6" s="426"/>
      <c r="VXW6" s="426"/>
      <c r="VXX6" s="426"/>
      <c r="VXY6" s="426"/>
      <c r="VXZ6" s="426"/>
      <c r="VYA6" s="426"/>
      <c r="VYB6" s="426"/>
      <c r="VYC6" s="426"/>
      <c r="VYD6" s="426"/>
      <c r="VYE6" s="426"/>
      <c r="VYF6" s="426"/>
      <c r="VYG6" s="426"/>
      <c r="VYH6" s="426"/>
      <c r="VYI6" s="426"/>
      <c r="VYJ6" s="426"/>
      <c r="VYK6" s="426"/>
      <c r="VYL6" s="426"/>
      <c r="VYM6" s="426"/>
      <c r="VYN6" s="426"/>
      <c r="VYO6" s="426"/>
      <c r="VYP6" s="426"/>
      <c r="VYQ6" s="426"/>
      <c r="VYR6" s="426"/>
      <c r="VYS6" s="426"/>
      <c r="VYT6" s="426"/>
      <c r="VYU6" s="426"/>
      <c r="VYV6" s="426"/>
      <c r="VYW6" s="426"/>
      <c r="VYX6" s="426"/>
      <c r="VYY6" s="426"/>
      <c r="VYZ6" s="426"/>
      <c r="VZA6" s="426"/>
      <c r="VZB6" s="426"/>
      <c r="VZC6" s="426"/>
      <c r="VZD6" s="426"/>
      <c r="VZE6" s="426"/>
      <c r="VZF6" s="426"/>
      <c r="VZG6" s="426"/>
      <c r="VZH6" s="426"/>
      <c r="VZI6" s="426"/>
      <c r="VZJ6" s="426"/>
      <c r="VZK6" s="426"/>
      <c r="VZL6" s="426"/>
      <c r="VZM6" s="426"/>
      <c r="VZN6" s="426"/>
      <c r="VZO6" s="426"/>
      <c r="VZP6" s="426"/>
      <c r="VZQ6" s="426"/>
      <c r="VZR6" s="426"/>
      <c r="VZS6" s="426"/>
      <c r="VZT6" s="426"/>
      <c r="VZU6" s="426"/>
      <c r="VZV6" s="426"/>
      <c r="VZW6" s="426"/>
      <c r="VZX6" s="426"/>
      <c r="VZY6" s="426"/>
      <c r="VZZ6" s="426"/>
      <c r="WAA6" s="426"/>
      <c r="WAB6" s="426"/>
      <c r="WAC6" s="426"/>
      <c r="WAD6" s="426"/>
      <c r="WAE6" s="426"/>
      <c r="WAF6" s="426"/>
      <c r="WAG6" s="426"/>
      <c r="WAH6" s="426"/>
      <c r="WAI6" s="426"/>
      <c r="WAJ6" s="426"/>
      <c r="WAK6" s="426"/>
      <c r="WAL6" s="426"/>
      <c r="WAM6" s="426"/>
      <c r="WAN6" s="426"/>
      <c r="WAO6" s="426"/>
      <c r="WAP6" s="426"/>
      <c r="WAQ6" s="426"/>
      <c r="WAR6" s="426"/>
      <c r="WAS6" s="426"/>
      <c r="WAT6" s="426"/>
      <c r="WAU6" s="426"/>
      <c r="WAV6" s="426"/>
      <c r="WAW6" s="426"/>
      <c r="WAX6" s="426"/>
      <c r="WAY6" s="426"/>
      <c r="WAZ6" s="426"/>
      <c r="WBA6" s="426"/>
      <c r="WBB6" s="426"/>
      <c r="WBC6" s="426"/>
      <c r="WBD6" s="426"/>
      <c r="WBE6" s="426"/>
      <c r="WBF6" s="426"/>
      <c r="WBG6" s="426"/>
      <c r="WBH6" s="426"/>
      <c r="WBI6" s="426"/>
      <c r="WBJ6" s="426"/>
      <c r="WBK6" s="426"/>
      <c r="WBL6" s="426"/>
      <c r="WBM6" s="426"/>
      <c r="WBN6" s="426"/>
      <c r="WBO6" s="426"/>
      <c r="WBP6" s="426"/>
      <c r="WBQ6" s="426"/>
      <c r="WBR6" s="426"/>
      <c r="WBS6" s="426"/>
      <c r="WBT6" s="426"/>
      <c r="WBU6" s="426"/>
      <c r="WBV6" s="426"/>
      <c r="WBW6" s="426"/>
      <c r="WBX6" s="426"/>
      <c r="WBY6" s="426"/>
      <c r="WBZ6" s="426"/>
      <c r="WCA6" s="426"/>
      <c r="WCB6" s="426"/>
      <c r="WCC6" s="426"/>
      <c r="WCD6" s="426"/>
      <c r="WCE6" s="426"/>
      <c r="WCF6" s="426"/>
      <c r="WCG6" s="426"/>
      <c r="WCH6" s="426"/>
      <c r="WCI6" s="426"/>
      <c r="WCJ6" s="426"/>
      <c r="WCK6" s="426"/>
      <c r="WCL6" s="426"/>
      <c r="WCM6" s="426"/>
      <c r="WCN6" s="426"/>
      <c r="WCO6" s="426"/>
      <c r="WCP6" s="426"/>
      <c r="WCQ6" s="426"/>
      <c r="WCR6" s="426"/>
      <c r="WCS6" s="426"/>
      <c r="WCT6" s="426"/>
      <c r="WCU6" s="426"/>
      <c r="WCV6" s="426"/>
      <c r="WCW6" s="426"/>
      <c r="WCX6" s="426"/>
      <c r="WCY6" s="426"/>
      <c r="WCZ6" s="426"/>
      <c r="WDA6" s="426"/>
      <c r="WDB6" s="426"/>
      <c r="WDC6" s="426"/>
      <c r="WDD6" s="426"/>
      <c r="WDE6" s="426"/>
      <c r="WDF6" s="426"/>
      <c r="WDG6" s="426"/>
      <c r="WDH6" s="426"/>
      <c r="WDI6" s="426"/>
      <c r="WDJ6" s="426"/>
      <c r="WDK6" s="426"/>
      <c r="WDL6" s="426"/>
      <c r="WDM6" s="426"/>
      <c r="WDN6" s="426"/>
      <c r="WDO6" s="426"/>
      <c r="WDP6" s="426"/>
      <c r="WDQ6" s="426"/>
      <c r="WDR6" s="426"/>
      <c r="WDS6" s="426"/>
      <c r="WDT6" s="426"/>
      <c r="WDU6" s="426"/>
      <c r="WDV6" s="426"/>
      <c r="WDW6" s="426"/>
      <c r="WDX6" s="426"/>
      <c r="WDY6" s="426"/>
      <c r="WDZ6" s="426"/>
      <c r="WEA6" s="426"/>
      <c r="WEB6" s="426"/>
      <c r="WEC6" s="426"/>
      <c r="WED6" s="426"/>
      <c r="WEE6" s="426"/>
      <c r="WEF6" s="426"/>
      <c r="WEG6" s="426"/>
      <c r="WEH6" s="426"/>
      <c r="WEI6" s="426"/>
      <c r="WEJ6" s="426"/>
      <c r="WEK6" s="426"/>
      <c r="WEL6" s="426"/>
      <c r="WEM6" s="426"/>
      <c r="WEN6" s="426"/>
      <c r="WEO6" s="426"/>
      <c r="WEP6" s="426"/>
      <c r="WEQ6" s="426"/>
      <c r="WER6" s="426"/>
      <c r="WES6" s="426"/>
      <c r="WET6" s="426"/>
      <c r="WEU6" s="426"/>
      <c r="WEV6" s="426"/>
      <c r="WEW6" s="426"/>
      <c r="WEX6" s="426"/>
      <c r="WEY6" s="426"/>
      <c r="WEZ6" s="426"/>
      <c r="WFA6" s="426"/>
      <c r="WFB6" s="426"/>
      <c r="WFC6" s="426"/>
      <c r="WFD6" s="426"/>
      <c r="WFE6" s="426"/>
      <c r="WFF6" s="426"/>
      <c r="WFG6" s="426"/>
      <c r="WFH6" s="426"/>
      <c r="WFI6" s="426"/>
      <c r="WFJ6" s="426"/>
      <c r="WFK6" s="426"/>
      <c r="WFL6" s="426"/>
      <c r="WFM6" s="426"/>
      <c r="WFN6" s="426"/>
      <c r="WFO6" s="426"/>
      <c r="WFP6" s="426"/>
      <c r="WFQ6" s="426"/>
      <c r="WFR6" s="426"/>
      <c r="WFS6" s="426"/>
      <c r="WFT6" s="426"/>
      <c r="WFU6" s="426"/>
      <c r="WFV6" s="426"/>
      <c r="WFW6" s="426"/>
      <c r="WFX6" s="426"/>
      <c r="WFY6" s="426"/>
      <c r="WFZ6" s="426"/>
      <c r="WGA6" s="426"/>
      <c r="WGB6" s="426"/>
      <c r="WGC6" s="426"/>
      <c r="WGD6" s="426"/>
      <c r="WGE6" s="426"/>
      <c r="WGF6" s="426"/>
      <c r="WGG6" s="426"/>
      <c r="WGH6" s="426"/>
      <c r="WGI6" s="426"/>
      <c r="WGJ6" s="426"/>
      <c r="WGK6" s="426"/>
      <c r="WGL6" s="426"/>
      <c r="WGM6" s="426"/>
      <c r="WGN6" s="426"/>
      <c r="WGO6" s="426"/>
      <c r="WGP6" s="426"/>
      <c r="WGQ6" s="426"/>
      <c r="WGR6" s="426"/>
      <c r="WGS6" s="426"/>
      <c r="WGT6" s="426"/>
      <c r="WGU6" s="426"/>
      <c r="WGV6" s="426"/>
      <c r="WGW6" s="426"/>
      <c r="WGX6" s="426"/>
      <c r="WGY6" s="426"/>
      <c r="WGZ6" s="426"/>
      <c r="WHA6" s="426"/>
      <c r="WHB6" s="426"/>
      <c r="WHC6" s="426"/>
      <c r="WHD6" s="426"/>
      <c r="WHE6" s="426"/>
      <c r="WHF6" s="426"/>
      <c r="WHG6" s="426"/>
      <c r="WHH6" s="426"/>
      <c r="WHI6" s="426"/>
      <c r="WHJ6" s="426"/>
      <c r="WHK6" s="426"/>
      <c r="WHL6" s="426"/>
      <c r="WHM6" s="426"/>
      <c r="WHN6" s="426"/>
      <c r="WHO6" s="426"/>
      <c r="WHP6" s="426"/>
      <c r="WHQ6" s="426"/>
      <c r="WHR6" s="426"/>
      <c r="WHS6" s="426"/>
      <c r="WHT6" s="426"/>
      <c r="WHU6" s="426"/>
      <c r="WHV6" s="426"/>
      <c r="WHW6" s="426"/>
      <c r="WHX6" s="426"/>
      <c r="WHY6" s="426"/>
      <c r="WHZ6" s="426"/>
      <c r="WIA6" s="426"/>
      <c r="WIB6" s="426"/>
      <c r="WIC6" s="426"/>
      <c r="WID6" s="426"/>
      <c r="WIE6" s="426"/>
      <c r="WIF6" s="426"/>
      <c r="WIG6" s="426"/>
      <c r="WIH6" s="426"/>
      <c r="WII6" s="426"/>
      <c r="WIJ6" s="426"/>
      <c r="WIK6" s="426"/>
      <c r="WIL6" s="426"/>
      <c r="WIM6" s="426"/>
      <c r="WIN6" s="426"/>
      <c r="WIO6" s="426"/>
      <c r="WIP6" s="426"/>
      <c r="WIQ6" s="426"/>
      <c r="WIR6" s="426"/>
      <c r="WIS6" s="426"/>
      <c r="WIT6" s="426"/>
      <c r="WIU6" s="426"/>
      <c r="WIV6" s="426"/>
      <c r="WIW6" s="426"/>
      <c r="WIX6" s="426"/>
      <c r="WIY6" s="426"/>
      <c r="WIZ6" s="426"/>
      <c r="WJA6" s="426"/>
      <c r="WJB6" s="426"/>
      <c r="WJC6" s="426"/>
      <c r="WJD6" s="426"/>
      <c r="WJE6" s="426"/>
      <c r="WJF6" s="426"/>
      <c r="WJG6" s="426"/>
      <c r="WJH6" s="426"/>
      <c r="WJI6" s="426"/>
      <c r="WJJ6" s="426"/>
      <c r="WJK6" s="426"/>
      <c r="WJL6" s="426"/>
      <c r="WJM6" s="426"/>
      <c r="WJN6" s="426"/>
      <c r="WJO6" s="426"/>
      <c r="WJP6" s="426"/>
      <c r="WJQ6" s="426"/>
      <c r="WJR6" s="426"/>
      <c r="WJS6" s="426"/>
      <c r="WJT6" s="426"/>
      <c r="WJU6" s="426"/>
      <c r="WJV6" s="426"/>
      <c r="WJW6" s="426"/>
      <c r="WJX6" s="426"/>
      <c r="WJY6" s="426"/>
      <c r="WJZ6" s="426"/>
      <c r="WKA6" s="426"/>
      <c r="WKB6" s="426"/>
      <c r="WKC6" s="426"/>
      <c r="WKD6" s="426"/>
      <c r="WKE6" s="426"/>
      <c r="WKF6" s="426"/>
      <c r="WKG6" s="426"/>
      <c r="WKH6" s="426"/>
      <c r="WKI6" s="426"/>
      <c r="WKJ6" s="426"/>
      <c r="WKK6" s="426"/>
      <c r="WKL6" s="426"/>
      <c r="WKM6" s="426"/>
      <c r="WKN6" s="426"/>
      <c r="WKO6" s="426"/>
      <c r="WKP6" s="426"/>
      <c r="WKQ6" s="426"/>
      <c r="WKR6" s="426"/>
      <c r="WKS6" s="426"/>
      <c r="WKT6" s="426"/>
      <c r="WKU6" s="426"/>
      <c r="WKV6" s="426"/>
      <c r="WKW6" s="426"/>
      <c r="WKX6" s="426"/>
      <c r="WKY6" s="426"/>
      <c r="WKZ6" s="426"/>
      <c r="WLA6" s="426"/>
      <c r="WLB6" s="426"/>
      <c r="WLC6" s="426"/>
      <c r="WLD6" s="426"/>
      <c r="WLE6" s="426"/>
      <c r="WLF6" s="426"/>
      <c r="WLG6" s="426"/>
      <c r="WLH6" s="426"/>
      <c r="WLI6" s="426"/>
      <c r="WLJ6" s="426"/>
      <c r="WLK6" s="426"/>
      <c r="WLL6" s="426"/>
      <c r="WLM6" s="426"/>
      <c r="WLN6" s="426"/>
      <c r="WLO6" s="426"/>
      <c r="WLP6" s="426"/>
      <c r="WLQ6" s="426"/>
      <c r="WLR6" s="426"/>
      <c r="WLS6" s="426"/>
      <c r="WLT6" s="426"/>
      <c r="WLU6" s="426"/>
      <c r="WLV6" s="426"/>
      <c r="WLW6" s="426"/>
      <c r="WLX6" s="426"/>
      <c r="WLY6" s="426"/>
      <c r="WLZ6" s="426"/>
      <c r="WMA6" s="426"/>
      <c r="WMB6" s="426"/>
      <c r="WMC6" s="426"/>
      <c r="WMD6" s="426"/>
      <c r="WME6" s="426"/>
      <c r="WMF6" s="426"/>
      <c r="WMG6" s="426"/>
      <c r="WMH6" s="426"/>
      <c r="WMI6" s="426"/>
      <c r="WMJ6" s="426"/>
      <c r="WMK6" s="426"/>
      <c r="WML6" s="426"/>
      <c r="WMM6" s="426"/>
      <c r="WMN6" s="426"/>
      <c r="WMO6" s="426"/>
      <c r="WMP6" s="426"/>
      <c r="WMQ6" s="426"/>
      <c r="WMR6" s="426"/>
      <c r="WMS6" s="426"/>
      <c r="WMT6" s="426"/>
      <c r="WMU6" s="426"/>
      <c r="WMV6" s="426"/>
      <c r="WMW6" s="426"/>
      <c r="WMX6" s="426"/>
      <c r="WMY6" s="426"/>
      <c r="WMZ6" s="426"/>
      <c r="WNA6" s="426"/>
      <c r="WNB6" s="426"/>
      <c r="WNC6" s="426"/>
      <c r="WND6" s="426"/>
      <c r="WNE6" s="426"/>
      <c r="WNF6" s="426"/>
      <c r="WNG6" s="426"/>
      <c r="WNH6" s="426"/>
      <c r="WNI6" s="426"/>
      <c r="WNJ6" s="426"/>
      <c r="WNK6" s="426"/>
      <c r="WNL6" s="426"/>
      <c r="WNM6" s="426"/>
      <c r="WNN6" s="426"/>
      <c r="WNO6" s="426"/>
      <c r="WNP6" s="426"/>
      <c r="WNQ6" s="426"/>
      <c r="WNR6" s="426"/>
      <c r="WNS6" s="426"/>
      <c r="WNT6" s="426"/>
      <c r="WNU6" s="426"/>
      <c r="WNV6" s="426"/>
      <c r="WNW6" s="426"/>
      <c r="WNX6" s="426"/>
      <c r="WNY6" s="426"/>
      <c r="WNZ6" s="426"/>
      <c r="WOA6" s="426"/>
      <c r="WOB6" s="426"/>
      <c r="WOC6" s="426"/>
      <c r="WOD6" s="426"/>
      <c r="WOE6" s="426"/>
      <c r="WOF6" s="426"/>
      <c r="WOG6" s="426"/>
      <c r="WOH6" s="426"/>
      <c r="WOI6" s="426"/>
      <c r="WOJ6" s="426"/>
      <c r="WOK6" s="426"/>
      <c r="WOL6" s="426"/>
      <c r="WOM6" s="426"/>
      <c r="WON6" s="426"/>
      <c r="WOO6" s="426"/>
      <c r="WOP6" s="426"/>
      <c r="WOQ6" s="426"/>
      <c r="WOR6" s="426"/>
      <c r="WOS6" s="426"/>
      <c r="WOT6" s="426"/>
      <c r="WOU6" s="426"/>
      <c r="WOV6" s="426"/>
      <c r="WOW6" s="426"/>
      <c r="WOX6" s="426"/>
      <c r="WOY6" s="426"/>
      <c r="WOZ6" s="426"/>
      <c r="WPA6" s="426"/>
      <c r="WPB6" s="426"/>
      <c r="WPC6" s="426"/>
      <c r="WPD6" s="426"/>
      <c r="WPE6" s="426"/>
      <c r="WPF6" s="426"/>
      <c r="WPG6" s="426"/>
      <c r="WPH6" s="426"/>
      <c r="WPI6" s="426"/>
      <c r="WPJ6" s="426"/>
      <c r="WPK6" s="426"/>
      <c r="WPL6" s="426"/>
      <c r="WPM6" s="426"/>
      <c r="WPN6" s="426"/>
      <c r="WPO6" s="426"/>
      <c r="WPP6" s="426"/>
      <c r="WPQ6" s="426"/>
      <c r="WPR6" s="426"/>
      <c r="WPS6" s="426"/>
      <c r="WPT6" s="426"/>
      <c r="WPU6" s="426"/>
      <c r="WPV6" s="426"/>
      <c r="WPW6" s="426"/>
      <c r="WPX6" s="426"/>
      <c r="WPY6" s="426"/>
      <c r="WPZ6" s="426"/>
      <c r="WQA6" s="426"/>
      <c r="WQB6" s="426"/>
      <c r="WQC6" s="426"/>
      <c r="WQD6" s="426"/>
      <c r="WQE6" s="426"/>
      <c r="WQF6" s="426"/>
      <c r="WQG6" s="426"/>
      <c r="WQH6" s="426"/>
      <c r="WQI6" s="426"/>
      <c r="WQJ6" s="426"/>
      <c r="WQK6" s="426"/>
      <c r="WQL6" s="426"/>
      <c r="WQM6" s="426"/>
      <c r="WQN6" s="426"/>
      <c r="WQO6" s="426"/>
      <c r="WQP6" s="426"/>
      <c r="WQQ6" s="426"/>
      <c r="WQR6" s="426"/>
      <c r="WQS6" s="426"/>
      <c r="WQT6" s="426"/>
      <c r="WQU6" s="426"/>
      <c r="WQV6" s="426"/>
      <c r="WQW6" s="426"/>
      <c r="WQX6" s="426"/>
      <c r="WQY6" s="426"/>
      <c r="WQZ6" s="426"/>
      <c r="WRA6" s="426"/>
      <c r="WRB6" s="426"/>
      <c r="WRC6" s="426"/>
      <c r="WRD6" s="426"/>
      <c r="WRE6" s="426"/>
      <c r="WRF6" s="426"/>
      <c r="WRG6" s="426"/>
      <c r="WRH6" s="426"/>
      <c r="WRI6" s="426"/>
      <c r="WRJ6" s="426"/>
      <c r="WRK6" s="426"/>
      <c r="WRL6" s="426"/>
      <c r="WRM6" s="426"/>
      <c r="WRN6" s="426"/>
      <c r="WRO6" s="426"/>
      <c r="WRP6" s="426"/>
      <c r="WRQ6" s="426"/>
      <c r="WRR6" s="426"/>
      <c r="WRS6" s="426"/>
      <c r="WRT6" s="426"/>
      <c r="WRU6" s="426"/>
      <c r="WRV6" s="426"/>
      <c r="WRW6" s="426"/>
      <c r="WRX6" s="426"/>
      <c r="WRY6" s="426"/>
      <c r="WRZ6" s="426"/>
      <c r="WSA6" s="426"/>
      <c r="WSB6" s="426"/>
      <c r="WSC6" s="426"/>
      <c r="WSD6" s="426"/>
      <c r="WSE6" s="426"/>
      <c r="WSF6" s="426"/>
      <c r="WSG6" s="426"/>
      <c r="WSH6" s="426"/>
      <c r="WSI6" s="426"/>
      <c r="WSJ6" s="426"/>
      <c r="WSK6" s="426"/>
      <c r="WSL6" s="426"/>
      <c r="WSM6" s="426"/>
      <c r="WSN6" s="426"/>
      <c r="WSO6" s="426"/>
      <c r="WSP6" s="426"/>
      <c r="WSQ6" s="426"/>
      <c r="WSR6" s="426"/>
      <c r="WSS6" s="426"/>
      <c r="WST6" s="426"/>
      <c r="WSU6" s="426"/>
      <c r="WSV6" s="426"/>
      <c r="WSW6" s="426"/>
      <c r="WSX6" s="426"/>
      <c r="WSY6" s="426"/>
      <c r="WSZ6" s="426"/>
      <c r="WTA6" s="426"/>
      <c r="WTB6" s="426"/>
      <c r="WTC6" s="426"/>
      <c r="WTD6" s="426"/>
      <c r="WTE6" s="426"/>
      <c r="WTF6" s="426"/>
      <c r="WTG6" s="426"/>
      <c r="WTH6" s="426"/>
      <c r="WTI6" s="426"/>
      <c r="WTJ6" s="426"/>
      <c r="WTK6" s="426"/>
      <c r="WTL6" s="426"/>
      <c r="WTM6" s="426"/>
      <c r="WTN6" s="426"/>
      <c r="WTO6" s="426"/>
      <c r="WTP6" s="426"/>
      <c r="WTQ6" s="426"/>
      <c r="WTR6" s="426"/>
      <c r="WTS6" s="426"/>
      <c r="WTT6" s="426"/>
      <c r="WTU6" s="426"/>
      <c r="WTV6" s="426"/>
      <c r="WTW6" s="426"/>
      <c r="WTX6" s="426"/>
      <c r="WTY6" s="426"/>
      <c r="WTZ6" s="426"/>
      <c r="WUA6" s="426"/>
      <c r="WUB6" s="426"/>
      <c r="WUC6" s="426"/>
      <c r="WUD6" s="426"/>
      <c r="WUE6" s="426"/>
      <c r="WUF6" s="426"/>
      <c r="WUG6" s="426"/>
      <c r="WUH6" s="426"/>
      <c r="WUI6" s="426"/>
      <c r="WUJ6" s="426"/>
      <c r="WUK6" s="426"/>
      <c r="WUL6" s="426"/>
      <c r="WUM6" s="426"/>
      <c r="WUN6" s="426"/>
      <c r="WUO6" s="426"/>
      <c r="WUP6" s="426"/>
      <c r="WUQ6" s="426"/>
      <c r="WUR6" s="426"/>
      <c r="WUS6" s="426"/>
      <c r="WUT6" s="426"/>
      <c r="WUU6" s="426"/>
      <c r="WUV6" s="426"/>
      <c r="WUW6" s="426"/>
      <c r="WUX6" s="426"/>
      <c r="WUY6" s="426"/>
      <c r="WUZ6" s="426"/>
      <c r="WVA6" s="426"/>
      <c r="WVB6" s="426"/>
      <c r="WVC6" s="426"/>
      <c r="WVD6" s="426"/>
      <c r="WVE6" s="426"/>
      <c r="WVF6" s="426"/>
      <c r="WVG6" s="426"/>
      <c r="WVH6" s="426"/>
      <c r="WVI6" s="426"/>
      <c r="WVJ6" s="426"/>
      <c r="WVK6" s="426"/>
      <c r="WVL6" s="426"/>
      <c r="WVM6" s="426"/>
      <c r="WVN6" s="426"/>
      <c r="WVO6" s="426"/>
      <c r="WVP6" s="426"/>
      <c r="WVQ6" s="426"/>
      <c r="WVR6" s="426"/>
      <c r="WVS6" s="426"/>
      <c r="WVT6" s="426"/>
      <c r="WVU6" s="426"/>
      <c r="WVV6" s="426"/>
      <c r="WVW6" s="426"/>
      <c r="WVX6" s="426"/>
      <c r="WVY6" s="426"/>
      <c r="WVZ6" s="426"/>
      <c r="WWA6" s="426"/>
      <c r="WWB6" s="426"/>
      <c r="WWC6" s="426"/>
      <c r="WWD6" s="426"/>
      <c r="WWE6" s="426"/>
      <c r="WWF6" s="426"/>
      <c r="WWG6" s="426"/>
      <c r="WWH6" s="426"/>
      <c r="WWI6" s="426"/>
      <c r="WWJ6" s="426"/>
      <c r="WWK6" s="426"/>
      <c r="WWL6" s="426"/>
      <c r="WWM6" s="426"/>
      <c r="WWN6" s="426"/>
      <c r="WWO6" s="426"/>
      <c r="WWP6" s="426"/>
      <c r="WWQ6" s="426"/>
      <c r="WWR6" s="426"/>
      <c r="WWS6" s="426"/>
      <c r="WWT6" s="426"/>
      <c r="WWU6" s="426"/>
      <c r="WWV6" s="426"/>
      <c r="WWW6" s="426"/>
      <c r="WWX6" s="426"/>
      <c r="WWY6" s="426"/>
      <c r="WWZ6" s="426"/>
      <c r="WXA6" s="426"/>
      <c r="WXB6" s="426"/>
      <c r="WXC6" s="426"/>
      <c r="WXD6" s="426"/>
      <c r="WXE6" s="426"/>
      <c r="WXF6" s="426"/>
      <c r="WXG6" s="426"/>
      <c r="WXH6" s="426"/>
      <c r="WXI6" s="426"/>
      <c r="WXJ6" s="426"/>
      <c r="WXK6" s="426"/>
      <c r="WXL6" s="426"/>
      <c r="WXM6" s="426"/>
      <c r="WXN6" s="426"/>
      <c r="WXO6" s="426"/>
      <c r="WXP6" s="426"/>
      <c r="WXQ6" s="426"/>
      <c r="WXR6" s="426"/>
      <c r="WXS6" s="426"/>
      <c r="WXT6" s="426"/>
      <c r="WXU6" s="426"/>
      <c r="WXV6" s="426"/>
      <c r="WXW6" s="426"/>
      <c r="WXX6" s="426"/>
      <c r="WXY6" s="426"/>
      <c r="WXZ6" s="426"/>
      <c r="WYA6" s="426"/>
      <c r="WYB6" s="426"/>
      <c r="WYC6" s="426"/>
      <c r="WYD6" s="426"/>
      <c r="WYE6" s="426"/>
      <c r="WYF6" s="426"/>
      <c r="WYG6" s="426"/>
      <c r="WYH6" s="426"/>
      <c r="WYI6" s="426"/>
      <c r="WYJ6" s="426"/>
      <c r="WYK6" s="426"/>
      <c r="WYL6" s="426"/>
      <c r="WYM6" s="426"/>
      <c r="WYN6" s="426"/>
      <c r="WYO6" s="426"/>
      <c r="WYP6" s="426"/>
      <c r="WYQ6" s="426"/>
      <c r="WYR6" s="426"/>
      <c r="WYS6" s="426"/>
      <c r="WYT6" s="426"/>
      <c r="WYU6" s="426"/>
      <c r="WYV6" s="426"/>
      <c r="WYW6" s="426"/>
      <c r="WYX6" s="426"/>
      <c r="WYY6" s="426"/>
      <c r="WYZ6" s="426"/>
      <c r="WZA6" s="426"/>
      <c r="WZB6" s="426"/>
      <c r="WZC6" s="426"/>
      <c r="WZD6" s="426"/>
      <c r="WZE6" s="426"/>
      <c r="WZF6" s="426"/>
      <c r="WZG6" s="426"/>
      <c r="WZH6" s="426"/>
      <c r="WZI6" s="426"/>
      <c r="WZJ6" s="426"/>
      <c r="WZK6" s="426"/>
      <c r="WZL6" s="426"/>
      <c r="WZM6" s="426"/>
      <c r="WZN6" s="426"/>
      <c r="WZO6" s="426"/>
      <c r="WZP6" s="426"/>
      <c r="WZQ6" s="426"/>
      <c r="WZR6" s="426"/>
      <c r="WZS6" s="426"/>
      <c r="WZT6" s="426"/>
      <c r="WZU6" s="426"/>
      <c r="WZV6" s="426"/>
      <c r="WZW6" s="426"/>
      <c r="WZX6" s="426"/>
      <c r="WZY6" s="426"/>
      <c r="WZZ6" s="426"/>
      <c r="XAA6" s="426"/>
      <c r="XAB6" s="426"/>
      <c r="XAC6" s="426"/>
      <c r="XAD6" s="426"/>
      <c r="XAE6" s="426"/>
      <c r="XAF6" s="426"/>
      <c r="XAG6" s="426"/>
      <c r="XAH6" s="426"/>
      <c r="XAI6" s="426"/>
      <c r="XAJ6" s="426"/>
      <c r="XAK6" s="426"/>
      <c r="XAL6" s="426"/>
      <c r="XAM6" s="426"/>
      <c r="XAN6" s="426"/>
      <c r="XAO6" s="426"/>
      <c r="XAP6" s="426"/>
      <c r="XAQ6" s="426"/>
      <c r="XAR6" s="426"/>
      <c r="XAS6" s="426"/>
      <c r="XAT6" s="426"/>
      <c r="XAU6" s="426"/>
      <c r="XAV6" s="426"/>
      <c r="XAW6" s="426"/>
      <c r="XAX6" s="426"/>
      <c r="XAY6" s="426"/>
      <c r="XAZ6" s="426"/>
      <c r="XBA6" s="426"/>
      <c r="XBB6" s="426"/>
      <c r="XBC6" s="426"/>
      <c r="XBD6" s="426"/>
      <c r="XBE6" s="426"/>
      <c r="XBF6" s="426"/>
      <c r="XBG6" s="426"/>
      <c r="XBH6" s="426"/>
      <c r="XBI6" s="426"/>
      <c r="XBJ6" s="426"/>
      <c r="XBK6" s="426"/>
      <c r="XBL6" s="426"/>
      <c r="XBM6" s="426"/>
      <c r="XBN6" s="426"/>
      <c r="XBO6" s="426"/>
      <c r="XBP6" s="426"/>
      <c r="XBQ6" s="426"/>
      <c r="XBR6" s="426"/>
      <c r="XBS6" s="426"/>
      <c r="XBT6" s="426"/>
      <c r="XBU6" s="426"/>
      <c r="XBV6" s="426"/>
      <c r="XBW6" s="426"/>
      <c r="XBX6" s="426"/>
      <c r="XBY6" s="426"/>
      <c r="XBZ6" s="426"/>
      <c r="XCA6" s="426"/>
      <c r="XCB6" s="426"/>
      <c r="XCC6" s="426"/>
      <c r="XCD6" s="426"/>
      <c r="XCE6" s="426"/>
      <c r="XCF6" s="426"/>
      <c r="XCG6" s="426"/>
      <c r="XCH6" s="426"/>
      <c r="XCI6" s="426"/>
      <c r="XCJ6" s="426"/>
      <c r="XCK6" s="426"/>
      <c r="XCL6" s="426"/>
      <c r="XCM6" s="426"/>
      <c r="XCN6" s="426"/>
      <c r="XCO6" s="426"/>
      <c r="XCP6" s="426"/>
      <c r="XCQ6" s="426"/>
      <c r="XCR6" s="426"/>
      <c r="XCS6" s="426"/>
      <c r="XCT6" s="426"/>
      <c r="XCU6" s="426"/>
      <c r="XCV6" s="426"/>
      <c r="XCW6" s="426"/>
      <c r="XCX6" s="426"/>
      <c r="XCY6" s="426"/>
      <c r="XCZ6" s="426"/>
      <c r="XDA6" s="426"/>
      <c r="XDB6" s="426"/>
      <c r="XDC6" s="426"/>
      <c r="XDD6" s="426"/>
      <c r="XDE6" s="426"/>
      <c r="XDF6" s="426"/>
      <c r="XDG6" s="426"/>
      <c r="XDH6" s="426"/>
      <c r="XDI6" s="426"/>
      <c r="XDJ6" s="426"/>
      <c r="XDK6" s="426"/>
      <c r="XDL6" s="426"/>
      <c r="XDM6" s="426"/>
      <c r="XDN6" s="426"/>
      <c r="XDO6" s="426"/>
      <c r="XDP6" s="426"/>
      <c r="XDQ6" s="426"/>
      <c r="XDR6" s="426"/>
      <c r="XDS6" s="426"/>
      <c r="XDT6" s="426"/>
      <c r="XDU6" s="426"/>
      <c r="XDV6" s="426"/>
      <c r="XDW6" s="426"/>
      <c r="XDX6" s="426"/>
      <c r="XDY6" s="426"/>
      <c r="XDZ6" s="426"/>
      <c r="XEA6" s="426"/>
      <c r="XEB6" s="426"/>
      <c r="XEC6" s="426"/>
      <c r="XED6" s="426"/>
      <c r="XEE6" s="426"/>
      <c r="XEF6" s="426"/>
      <c r="XEG6" s="426"/>
      <c r="XEH6" s="426"/>
      <c r="XEI6" s="426"/>
      <c r="XEJ6" s="426"/>
      <c r="XEK6" s="426"/>
      <c r="XEL6" s="426"/>
      <c r="XEM6" s="426"/>
      <c r="XEN6" s="426"/>
      <c r="XEO6" s="426"/>
      <c r="XEP6" s="426"/>
      <c r="XEQ6" s="426"/>
      <c r="XER6" s="426"/>
      <c r="XES6" s="426"/>
      <c r="XET6" s="426"/>
      <c r="XEU6" s="426"/>
      <c r="XEV6" s="426"/>
      <c r="XEW6" s="426"/>
      <c r="XEX6" s="426"/>
      <c r="XEY6" s="426"/>
      <c r="XEZ6" s="426"/>
      <c r="XFA6" s="426"/>
      <c r="XFB6" s="426"/>
      <c r="XFC6" s="426"/>
      <c r="XFD6" s="341"/>
    </row>
    <row r="7" spans="1:16384" s="154" customFormat="1" ht="12.75" customHeight="1" x14ac:dyDescent="0.2">
      <c r="A7" s="427" t="str">
        <f>Resumo!A11</f>
        <v>ESCOLA:  E.M.E.F. HILDA DE OLIVEIRA</v>
      </c>
      <c r="B7" s="427"/>
      <c r="C7" s="427"/>
      <c r="D7" s="155"/>
      <c r="E7" s="155"/>
    </row>
    <row r="8" spans="1:16384" x14ac:dyDescent="0.2">
      <c r="A8" s="343" t="str">
        <f>Resumo!A13</f>
        <v>PRAZO DE EXECUÇÃO:  120 DIAS</v>
      </c>
      <c r="B8" s="343"/>
      <c r="C8" s="343"/>
    </row>
    <row r="9" spans="1:16384" ht="13.5" thickBot="1" x14ac:dyDescent="0.25"/>
    <row r="10" spans="1:16384" ht="13.5" thickBot="1" x14ac:dyDescent="0.25">
      <c r="A10" s="515" t="s">
        <v>603</v>
      </c>
      <c r="B10" s="516"/>
      <c r="C10" s="517"/>
    </row>
    <row r="11" spans="1:16384" ht="15" customHeight="1" thickBot="1" x14ac:dyDescent="0.25">
      <c r="A11" s="508" t="s">
        <v>604</v>
      </c>
      <c r="B11" s="509"/>
      <c r="C11" s="510"/>
    </row>
    <row r="12" spans="1:16384" x14ac:dyDescent="0.2">
      <c r="A12" s="344" t="s">
        <v>327</v>
      </c>
      <c r="B12" s="345" t="s">
        <v>605</v>
      </c>
      <c r="C12" s="346" t="s">
        <v>606</v>
      </c>
    </row>
    <row r="13" spans="1:16384" x14ac:dyDescent="0.2">
      <c r="A13" s="347" t="s">
        <v>192</v>
      </c>
      <c r="B13" s="348" t="s">
        <v>607</v>
      </c>
      <c r="C13" s="349">
        <v>3</v>
      </c>
    </row>
    <row r="14" spans="1:16384" x14ac:dyDescent="0.2">
      <c r="A14" s="347" t="s">
        <v>476</v>
      </c>
      <c r="B14" s="348" t="s">
        <v>608</v>
      </c>
      <c r="C14" s="349">
        <v>1.35</v>
      </c>
    </row>
    <row r="15" spans="1:16384" x14ac:dyDescent="0.2">
      <c r="A15" s="347" t="s">
        <v>477</v>
      </c>
      <c r="B15" s="348" t="s">
        <v>609</v>
      </c>
      <c r="C15" s="349">
        <v>1.0604880878992999</v>
      </c>
    </row>
    <row r="16" spans="1:16384" ht="13.5" thickBot="1" x14ac:dyDescent="0.25">
      <c r="A16" s="350" t="s">
        <v>193</v>
      </c>
      <c r="B16" s="351" t="s">
        <v>610</v>
      </c>
      <c r="C16" s="352">
        <v>1.1000000000000001</v>
      </c>
    </row>
    <row r="17" spans="1:3" ht="15" customHeight="1" thickBot="1" x14ac:dyDescent="0.25">
      <c r="A17" s="511" t="s">
        <v>611</v>
      </c>
      <c r="B17" s="512"/>
      <c r="C17" s="353">
        <f>SUM(C13:C16)</f>
        <v>6.510488087899299</v>
      </c>
    </row>
    <row r="18" spans="1:3" ht="13.5" thickBot="1" x14ac:dyDescent="0.25">
      <c r="A18" s="508" t="s">
        <v>612</v>
      </c>
      <c r="B18" s="509"/>
      <c r="C18" s="510"/>
    </row>
    <row r="19" spans="1:3" x14ac:dyDescent="0.2">
      <c r="A19" s="344" t="s">
        <v>327</v>
      </c>
      <c r="B19" s="345" t="s">
        <v>605</v>
      </c>
      <c r="C19" s="346" t="s">
        <v>606</v>
      </c>
    </row>
    <row r="20" spans="1:3" x14ac:dyDescent="0.2">
      <c r="A20" s="347" t="s">
        <v>478</v>
      </c>
      <c r="B20" s="354" t="s">
        <v>488</v>
      </c>
      <c r="C20" s="349">
        <v>0</v>
      </c>
    </row>
    <row r="21" spans="1:3" x14ac:dyDescent="0.2">
      <c r="A21" s="347" t="s">
        <v>195</v>
      </c>
      <c r="B21" s="348" t="s">
        <v>613</v>
      </c>
      <c r="C21" s="349">
        <v>2</v>
      </c>
    </row>
    <row r="22" spans="1:3" x14ac:dyDescent="0.2">
      <c r="A22" s="347" t="s">
        <v>196</v>
      </c>
      <c r="B22" s="348" t="s">
        <v>614</v>
      </c>
      <c r="C22" s="349">
        <v>1.28</v>
      </c>
    </row>
    <row r="23" spans="1:3" x14ac:dyDescent="0.2">
      <c r="A23" s="347" t="s">
        <v>198</v>
      </c>
      <c r="B23" s="348" t="s">
        <v>615</v>
      </c>
      <c r="C23" s="349">
        <v>0</v>
      </c>
    </row>
    <row r="24" spans="1:3" ht="13.5" thickBot="1" x14ac:dyDescent="0.25">
      <c r="A24" s="347" t="s">
        <v>199</v>
      </c>
      <c r="B24" s="348" t="s">
        <v>616</v>
      </c>
      <c r="C24" s="349">
        <v>1.22</v>
      </c>
    </row>
    <row r="25" spans="1:3" ht="13.5" thickBot="1" x14ac:dyDescent="0.25">
      <c r="A25" s="511" t="s">
        <v>617</v>
      </c>
      <c r="B25" s="512"/>
      <c r="C25" s="353">
        <f>SUM(C20:C24)</f>
        <v>4.5</v>
      </c>
    </row>
    <row r="26" spans="1:3" ht="13.5" thickBot="1" x14ac:dyDescent="0.25">
      <c r="A26" s="508" t="s">
        <v>618</v>
      </c>
      <c r="B26" s="509"/>
      <c r="C26" s="510"/>
    </row>
    <row r="27" spans="1:3" x14ac:dyDescent="0.2">
      <c r="A27" s="344" t="s">
        <v>327</v>
      </c>
      <c r="B27" s="345" t="s">
        <v>605</v>
      </c>
      <c r="C27" s="346" t="s">
        <v>606</v>
      </c>
    </row>
    <row r="28" spans="1:3" x14ac:dyDescent="0.2">
      <c r="A28" s="347" t="s">
        <v>204</v>
      </c>
      <c r="B28" s="348" t="s">
        <v>619</v>
      </c>
      <c r="C28" s="349">
        <v>7.8</v>
      </c>
    </row>
    <row r="29" spans="1:3" x14ac:dyDescent="0.2">
      <c r="A29" s="347" t="s">
        <v>205</v>
      </c>
      <c r="B29" s="348" t="s">
        <v>620</v>
      </c>
      <c r="C29" s="349">
        <v>1.2</v>
      </c>
    </row>
    <row r="30" spans="1:3" x14ac:dyDescent="0.2">
      <c r="A30" s="347" t="s">
        <v>621</v>
      </c>
      <c r="B30" s="348" t="s">
        <v>622</v>
      </c>
      <c r="C30" s="349">
        <v>0.51</v>
      </c>
    </row>
    <row r="31" spans="1:3" ht="13.5" thickBot="1" x14ac:dyDescent="0.25">
      <c r="A31" s="347" t="s">
        <v>623</v>
      </c>
      <c r="B31" s="348" t="s">
        <v>624</v>
      </c>
      <c r="C31" s="349">
        <v>1</v>
      </c>
    </row>
    <row r="32" spans="1:3" ht="13.5" thickBot="1" x14ac:dyDescent="0.25">
      <c r="A32" s="511" t="s">
        <v>625</v>
      </c>
      <c r="B32" s="512"/>
      <c r="C32" s="353">
        <f>SUM(C28:C31)</f>
        <v>10.51</v>
      </c>
    </row>
    <row r="33" spans="1:5" ht="13.5" thickBot="1" x14ac:dyDescent="0.25">
      <c r="A33" s="511" t="s">
        <v>626</v>
      </c>
      <c r="B33" s="512"/>
      <c r="C33" s="355">
        <f>(((1+(C17%+C30%+C31%))*(1+C29%)*(1+C28%))/(1-C25%)) -1</f>
        <v>0.23396271405927238</v>
      </c>
      <c r="E33" s="356"/>
    </row>
    <row r="34" spans="1:5" x14ac:dyDescent="0.2">
      <c r="A34" s="513" t="s">
        <v>627</v>
      </c>
      <c r="B34" s="357" t="s">
        <v>628</v>
      </c>
      <c r="C34" s="358"/>
    </row>
    <row r="35" spans="1:5" ht="15.75" customHeight="1" thickBot="1" x14ac:dyDescent="0.25">
      <c r="A35" s="514"/>
      <c r="B35" s="359" t="s">
        <v>629</v>
      </c>
      <c r="C35" s="360"/>
    </row>
    <row r="38" spans="1:5" x14ac:dyDescent="0.2">
      <c r="B38" s="361"/>
    </row>
    <row r="39" spans="1:5" ht="12.75" customHeight="1" x14ac:dyDescent="0.2"/>
    <row r="40" spans="1:5" ht="12.75" customHeight="1" x14ac:dyDescent="0.2"/>
    <row r="41" spans="1:5" ht="12.75" customHeight="1" x14ac:dyDescent="0.2"/>
    <row r="42" spans="1:5" ht="12.75" customHeight="1" x14ac:dyDescent="0.2"/>
    <row r="43" spans="1:5" ht="12.75" customHeight="1" x14ac:dyDescent="0.2"/>
    <row r="44" spans="1:5" ht="12.75" customHeight="1" x14ac:dyDescent="0.2"/>
    <row r="45" spans="1:5" s="148" customFormat="1" ht="20.100000000000001" customHeight="1" x14ac:dyDescent="0.2"/>
    <row r="46" spans="1:5" ht="12.75" customHeight="1" x14ac:dyDescent="0.2"/>
    <row r="47" spans="1:5" ht="12.75" customHeight="1" x14ac:dyDescent="0.2"/>
    <row r="48" spans="1: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</sheetData>
  <mergeCells count="5362">
    <mergeCell ref="MZ6:NB6"/>
    <mergeCell ref="NC6:NE6"/>
    <mergeCell ref="NF6:NH6"/>
    <mergeCell ref="NI6:NK6"/>
    <mergeCell ref="NL6:NN6"/>
    <mergeCell ref="NO6:NQ6"/>
    <mergeCell ref="MH6:MJ6"/>
    <mergeCell ref="MK6:MM6"/>
    <mergeCell ref="MN6:MP6"/>
    <mergeCell ref="MQ6:MS6"/>
    <mergeCell ref="MT6:MV6"/>
    <mergeCell ref="MW6:MY6"/>
    <mergeCell ref="A1:C4"/>
    <mergeCell ref="A5:C5"/>
    <mergeCell ref="LV6:LX6"/>
    <mergeCell ref="LY6:MA6"/>
    <mergeCell ref="MB6:MD6"/>
    <mergeCell ref="ME6:MG6"/>
    <mergeCell ref="PB6:PD6"/>
    <mergeCell ref="PE6:PG6"/>
    <mergeCell ref="PH6:PJ6"/>
    <mergeCell ref="PK6:PM6"/>
    <mergeCell ref="PN6:PP6"/>
    <mergeCell ref="PQ6:PS6"/>
    <mergeCell ref="OJ6:OL6"/>
    <mergeCell ref="OM6:OO6"/>
    <mergeCell ref="OP6:OR6"/>
    <mergeCell ref="OS6:OU6"/>
    <mergeCell ref="OV6:OX6"/>
    <mergeCell ref="OY6:PA6"/>
    <mergeCell ref="NR6:NT6"/>
    <mergeCell ref="NU6:NW6"/>
    <mergeCell ref="NX6:NZ6"/>
    <mergeCell ref="OA6:OC6"/>
    <mergeCell ref="OD6:OF6"/>
    <mergeCell ref="OG6:OI6"/>
    <mergeCell ref="RD6:RF6"/>
    <mergeCell ref="RG6:RI6"/>
    <mergeCell ref="RJ6:RL6"/>
    <mergeCell ref="RM6:RO6"/>
    <mergeCell ref="RP6:RR6"/>
    <mergeCell ref="RS6:RU6"/>
    <mergeCell ref="QL6:QN6"/>
    <mergeCell ref="QO6:QQ6"/>
    <mergeCell ref="QR6:QT6"/>
    <mergeCell ref="QU6:QW6"/>
    <mergeCell ref="QX6:QZ6"/>
    <mergeCell ref="RA6:RC6"/>
    <mergeCell ref="PT6:PV6"/>
    <mergeCell ref="PW6:PY6"/>
    <mergeCell ref="PZ6:QB6"/>
    <mergeCell ref="QC6:QE6"/>
    <mergeCell ref="QF6:QH6"/>
    <mergeCell ref="QI6:QK6"/>
    <mergeCell ref="TF6:TH6"/>
    <mergeCell ref="TI6:TK6"/>
    <mergeCell ref="TL6:TN6"/>
    <mergeCell ref="TO6:TQ6"/>
    <mergeCell ref="TR6:TT6"/>
    <mergeCell ref="TU6:TW6"/>
    <mergeCell ref="SN6:SP6"/>
    <mergeCell ref="SQ6:SS6"/>
    <mergeCell ref="ST6:SV6"/>
    <mergeCell ref="SW6:SY6"/>
    <mergeCell ref="SZ6:TB6"/>
    <mergeCell ref="TC6:TE6"/>
    <mergeCell ref="RV6:RX6"/>
    <mergeCell ref="RY6:SA6"/>
    <mergeCell ref="SB6:SD6"/>
    <mergeCell ref="SE6:SG6"/>
    <mergeCell ref="SH6:SJ6"/>
    <mergeCell ref="SK6:SM6"/>
    <mergeCell ref="VH6:VJ6"/>
    <mergeCell ref="VK6:VM6"/>
    <mergeCell ref="VN6:VP6"/>
    <mergeCell ref="VQ6:VS6"/>
    <mergeCell ref="VT6:VV6"/>
    <mergeCell ref="VW6:VY6"/>
    <mergeCell ref="UP6:UR6"/>
    <mergeCell ref="US6:UU6"/>
    <mergeCell ref="UV6:UX6"/>
    <mergeCell ref="UY6:VA6"/>
    <mergeCell ref="VB6:VD6"/>
    <mergeCell ref="VE6:VG6"/>
    <mergeCell ref="TX6:TZ6"/>
    <mergeCell ref="UA6:UC6"/>
    <mergeCell ref="UD6:UF6"/>
    <mergeCell ref="UG6:UI6"/>
    <mergeCell ref="UJ6:UL6"/>
    <mergeCell ref="UM6:UO6"/>
    <mergeCell ref="XJ6:XL6"/>
    <mergeCell ref="XM6:XO6"/>
    <mergeCell ref="XP6:XR6"/>
    <mergeCell ref="XS6:XU6"/>
    <mergeCell ref="XV6:XX6"/>
    <mergeCell ref="XY6:YA6"/>
    <mergeCell ref="WR6:WT6"/>
    <mergeCell ref="WU6:WW6"/>
    <mergeCell ref="WX6:WZ6"/>
    <mergeCell ref="XA6:XC6"/>
    <mergeCell ref="XD6:XF6"/>
    <mergeCell ref="XG6:XI6"/>
    <mergeCell ref="VZ6:WB6"/>
    <mergeCell ref="WC6:WE6"/>
    <mergeCell ref="WF6:WH6"/>
    <mergeCell ref="WI6:WK6"/>
    <mergeCell ref="WL6:WN6"/>
    <mergeCell ref="WO6:WQ6"/>
    <mergeCell ref="ZL6:ZN6"/>
    <mergeCell ref="ZO6:ZQ6"/>
    <mergeCell ref="ZR6:ZT6"/>
    <mergeCell ref="ZU6:ZW6"/>
    <mergeCell ref="ZX6:ZZ6"/>
    <mergeCell ref="AAA6:AAC6"/>
    <mergeCell ref="YT6:YV6"/>
    <mergeCell ref="YW6:YY6"/>
    <mergeCell ref="YZ6:ZB6"/>
    <mergeCell ref="ZC6:ZE6"/>
    <mergeCell ref="ZF6:ZH6"/>
    <mergeCell ref="ZI6:ZK6"/>
    <mergeCell ref="YB6:YD6"/>
    <mergeCell ref="YE6:YG6"/>
    <mergeCell ref="YH6:YJ6"/>
    <mergeCell ref="YK6:YM6"/>
    <mergeCell ref="YN6:YP6"/>
    <mergeCell ref="YQ6:YS6"/>
    <mergeCell ref="ABN6:ABP6"/>
    <mergeCell ref="ABQ6:ABS6"/>
    <mergeCell ref="ABT6:ABV6"/>
    <mergeCell ref="ABW6:ABY6"/>
    <mergeCell ref="ABZ6:ACB6"/>
    <mergeCell ref="ACC6:ACE6"/>
    <mergeCell ref="AAV6:AAX6"/>
    <mergeCell ref="AAY6:ABA6"/>
    <mergeCell ref="ABB6:ABD6"/>
    <mergeCell ref="ABE6:ABG6"/>
    <mergeCell ref="ABH6:ABJ6"/>
    <mergeCell ref="ABK6:ABM6"/>
    <mergeCell ref="AAD6:AAF6"/>
    <mergeCell ref="AAG6:AAI6"/>
    <mergeCell ref="AAJ6:AAL6"/>
    <mergeCell ref="AAM6:AAO6"/>
    <mergeCell ref="AAP6:AAR6"/>
    <mergeCell ref="AAS6:AAU6"/>
    <mergeCell ref="ADP6:ADR6"/>
    <mergeCell ref="ADS6:ADU6"/>
    <mergeCell ref="ADV6:ADX6"/>
    <mergeCell ref="ADY6:AEA6"/>
    <mergeCell ref="AEB6:AED6"/>
    <mergeCell ref="AEE6:AEG6"/>
    <mergeCell ref="ACX6:ACZ6"/>
    <mergeCell ref="ADA6:ADC6"/>
    <mergeCell ref="ADD6:ADF6"/>
    <mergeCell ref="ADG6:ADI6"/>
    <mergeCell ref="ADJ6:ADL6"/>
    <mergeCell ref="ADM6:ADO6"/>
    <mergeCell ref="ACF6:ACH6"/>
    <mergeCell ref="ACI6:ACK6"/>
    <mergeCell ref="ACL6:ACN6"/>
    <mergeCell ref="ACO6:ACQ6"/>
    <mergeCell ref="ACR6:ACT6"/>
    <mergeCell ref="ACU6:ACW6"/>
    <mergeCell ref="AFR6:AFT6"/>
    <mergeCell ref="AFU6:AFW6"/>
    <mergeCell ref="AFX6:AFZ6"/>
    <mergeCell ref="AGA6:AGC6"/>
    <mergeCell ref="AGD6:AGF6"/>
    <mergeCell ref="AGG6:AGI6"/>
    <mergeCell ref="AEZ6:AFB6"/>
    <mergeCell ref="AFC6:AFE6"/>
    <mergeCell ref="AFF6:AFH6"/>
    <mergeCell ref="AFI6:AFK6"/>
    <mergeCell ref="AFL6:AFN6"/>
    <mergeCell ref="AFO6:AFQ6"/>
    <mergeCell ref="AEH6:AEJ6"/>
    <mergeCell ref="AEK6:AEM6"/>
    <mergeCell ref="AEN6:AEP6"/>
    <mergeCell ref="AEQ6:AES6"/>
    <mergeCell ref="AET6:AEV6"/>
    <mergeCell ref="AEW6:AEY6"/>
    <mergeCell ref="AHT6:AHV6"/>
    <mergeCell ref="AHW6:AHY6"/>
    <mergeCell ref="AHZ6:AIB6"/>
    <mergeCell ref="AIC6:AIE6"/>
    <mergeCell ref="AIF6:AIH6"/>
    <mergeCell ref="AII6:AIK6"/>
    <mergeCell ref="AHB6:AHD6"/>
    <mergeCell ref="AHE6:AHG6"/>
    <mergeCell ref="AHH6:AHJ6"/>
    <mergeCell ref="AHK6:AHM6"/>
    <mergeCell ref="AHN6:AHP6"/>
    <mergeCell ref="AHQ6:AHS6"/>
    <mergeCell ref="AGJ6:AGL6"/>
    <mergeCell ref="AGM6:AGO6"/>
    <mergeCell ref="AGP6:AGR6"/>
    <mergeCell ref="AGS6:AGU6"/>
    <mergeCell ref="AGV6:AGX6"/>
    <mergeCell ref="AGY6:AHA6"/>
    <mergeCell ref="AJV6:AJX6"/>
    <mergeCell ref="AJY6:AKA6"/>
    <mergeCell ref="AKB6:AKD6"/>
    <mergeCell ref="AKE6:AKG6"/>
    <mergeCell ref="AKH6:AKJ6"/>
    <mergeCell ref="AKK6:AKM6"/>
    <mergeCell ref="AJD6:AJF6"/>
    <mergeCell ref="AJG6:AJI6"/>
    <mergeCell ref="AJJ6:AJL6"/>
    <mergeCell ref="AJM6:AJO6"/>
    <mergeCell ref="AJP6:AJR6"/>
    <mergeCell ref="AJS6:AJU6"/>
    <mergeCell ref="AIL6:AIN6"/>
    <mergeCell ref="AIO6:AIQ6"/>
    <mergeCell ref="AIR6:AIT6"/>
    <mergeCell ref="AIU6:AIW6"/>
    <mergeCell ref="AIX6:AIZ6"/>
    <mergeCell ref="AJA6:AJC6"/>
    <mergeCell ref="ALX6:ALZ6"/>
    <mergeCell ref="AMA6:AMC6"/>
    <mergeCell ref="AMD6:AMF6"/>
    <mergeCell ref="AMG6:AMI6"/>
    <mergeCell ref="AMJ6:AML6"/>
    <mergeCell ref="AMM6:AMO6"/>
    <mergeCell ref="ALF6:ALH6"/>
    <mergeCell ref="ALI6:ALK6"/>
    <mergeCell ref="ALL6:ALN6"/>
    <mergeCell ref="ALO6:ALQ6"/>
    <mergeCell ref="ALR6:ALT6"/>
    <mergeCell ref="ALU6:ALW6"/>
    <mergeCell ref="AKN6:AKP6"/>
    <mergeCell ref="AKQ6:AKS6"/>
    <mergeCell ref="AKT6:AKV6"/>
    <mergeCell ref="AKW6:AKY6"/>
    <mergeCell ref="AKZ6:ALB6"/>
    <mergeCell ref="ALC6:ALE6"/>
    <mergeCell ref="ANZ6:AOB6"/>
    <mergeCell ref="AOC6:AOE6"/>
    <mergeCell ref="AOF6:AOH6"/>
    <mergeCell ref="AOI6:AOK6"/>
    <mergeCell ref="AOL6:AON6"/>
    <mergeCell ref="AOO6:AOQ6"/>
    <mergeCell ref="ANH6:ANJ6"/>
    <mergeCell ref="ANK6:ANM6"/>
    <mergeCell ref="ANN6:ANP6"/>
    <mergeCell ref="ANQ6:ANS6"/>
    <mergeCell ref="ANT6:ANV6"/>
    <mergeCell ref="ANW6:ANY6"/>
    <mergeCell ref="AMP6:AMR6"/>
    <mergeCell ref="AMS6:AMU6"/>
    <mergeCell ref="AMV6:AMX6"/>
    <mergeCell ref="AMY6:ANA6"/>
    <mergeCell ref="ANB6:AND6"/>
    <mergeCell ref="ANE6:ANG6"/>
    <mergeCell ref="AQB6:AQD6"/>
    <mergeCell ref="AQE6:AQG6"/>
    <mergeCell ref="AQH6:AQJ6"/>
    <mergeCell ref="AQK6:AQM6"/>
    <mergeCell ref="AQN6:AQP6"/>
    <mergeCell ref="AQQ6:AQS6"/>
    <mergeCell ref="APJ6:APL6"/>
    <mergeCell ref="APM6:APO6"/>
    <mergeCell ref="APP6:APR6"/>
    <mergeCell ref="APS6:APU6"/>
    <mergeCell ref="APV6:APX6"/>
    <mergeCell ref="APY6:AQA6"/>
    <mergeCell ref="AOR6:AOT6"/>
    <mergeCell ref="AOU6:AOW6"/>
    <mergeCell ref="AOX6:AOZ6"/>
    <mergeCell ref="APA6:APC6"/>
    <mergeCell ref="APD6:APF6"/>
    <mergeCell ref="APG6:API6"/>
    <mergeCell ref="ASD6:ASF6"/>
    <mergeCell ref="ASG6:ASI6"/>
    <mergeCell ref="ASJ6:ASL6"/>
    <mergeCell ref="ASM6:ASO6"/>
    <mergeCell ref="ASP6:ASR6"/>
    <mergeCell ref="ASS6:ASU6"/>
    <mergeCell ref="ARL6:ARN6"/>
    <mergeCell ref="ARO6:ARQ6"/>
    <mergeCell ref="ARR6:ART6"/>
    <mergeCell ref="ARU6:ARW6"/>
    <mergeCell ref="ARX6:ARZ6"/>
    <mergeCell ref="ASA6:ASC6"/>
    <mergeCell ref="AQT6:AQV6"/>
    <mergeCell ref="AQW6:AQY6"/>
    <mergeCell ref="AQZ6:ARB6"/>
    <mergeCell ref="ARC6:ARE6"/>
    <mergeCell ref="ARF6:ARH6"/>
    <mergeCell ref="ARI6:ARK6"/>
    <mergeCell ref="AUF6:AUH6"/>
    <mergeCell ref="AUI6:AUK6"/>
    <mergeCell ref="AUL6:AUN6"/>
    <mergeCell ref="AUO6:AUQ6"/>
    <mergeCell ref="AUR6:AUT6"/>
    <mergeCell ref="AUU6:AUW6"/>
    <mergeCell ref="ATN6:ATP6"/>
    <mergeCell ref="ATQ6:ATS6"/>
    <mergeCell ref="ATT6:ATV6"/>
    <mergeCell ref="ATW6:ATY6"/>
    <mergeCell ref="ATZ6:AUB6"/>
    <mergeCell ref="AUC6:AUE6"/>
    <mergeCell ref="ASV6:ASX6"/>
    <mergeCell ref="ASY6:ATA6"/>
    <mergeCell ref="ATB6:ATD6"/>
    <mergeCell ref="ATE6:ATG6"/>
    <mergeCell ref="ATH6:ATJ6"/>
    <mergeCell ref="ATK6:ATM6"/>
    <mergeCell ref="AWH6:AWJ6"/>
    <mergeCell ref="AWK6:AWM6"/>
    <mergeCell ref="AWN6:AWP6"/>
    <mergeCell ref="AWQ6:AWS6"/>
    <mergeCell ref="AWT6:AWV6"/>
    <mergeCell ref="AWW6:AWY6"/>
    <mergeCell ref="AVP6:AVR6"/>
    <mergeCell ref="AVS6:AVU6"/>
    <mergeCell ref="AVV6:AVX6"/>
    <mergeCell ref="AVY6:AWA6"/>
    <mergeCell ref="AWB6:AWD6"/>
    <mergeCell ref="AWE6:AWG6"/>
    <mergeCell ref="AUX6:AUZ6"/>
    <mergeCell ref="AVA6:AVC6"/>
    <mergeCell ref="AVD6:AVF6"/>
    <mergeCell ref="AVG6:AVI6"/>
    <mergeCell ref="AVJ6:AVL6"/>
    <mergeCell ref="AVM6:AVO6"/>
    <mergeCell ref="AYJ6:AYL6"/>
    <mergeCell ref="AYM6:AYO6"/>
    <mergeCell ref="AYP6:AYR6"/>
    <mergeCell ref="AYS6:AYU6"/>
    <mergeCell ref="AYV6:AYX6"/>
    <mergeCell ref="AYY6:AZA6"/>
    <mergeCell ref="AXR6:AXT6"/>
    <mergeCell ref="AXU6:AXW6"/>
    <mergeCell ref="AXX6:AXZ6"/>
    <mergeCell ref="AYA6:AYC6"/>
    <mergeCell ref="AYD6:AYF6"/>
    <mergeCell ref="AYG6:AYI6"/>
    <mergeCell ref="AWZ6:AXB6"/>
    <mergeCell ref="AXC6:AXE6"/>
    <mergeCell ref="AXF6:AXH6"/>
    <mergeCell ref="AXI6:AXK6"/>
    <mergeCell ref="AXL6:AXN6"/>
    <mergeCell ref="AXO6:AXQ6"/>
    <mergeCell ref="BAL6:BAN6"/>
    <mergeCell ref="BAO6:BAQ6"/>
    <mergeCell ref="BAR6:BAT6"/>
    <mergeCell ref="BAU6:BAW6"/>
    <mergeCell ref="BAX6:BAZ6"/>
    <mergeCell ref="BBA6:BBC6"/>
    <mergeCell ref="AZT6:AZV6"/>
    <mergeCell ref="AZW6:AZY6"/>
    <mergeCell ref="AZZ6:BAB6"/>
    <mergeCell ref="BAC6:BAE6"/>
    <mergeCell ref="BAF6:BAH6"/>
    <mergeCell ref="BAI6:BAK6"/>
    <mergeCell ref="AZB6:AZD6"/>
    <mergeCell ref="AZE6:AZG6"/>
    <mergeCell ref="AZH6:AZJ6"/>
    <mergeCell ref="AZK6:AZM6"/>
    <mergeCell ref="AZN6:AZP6"/>
    <mergeCell ref="AZQ6:AZS6"/>
    <mergeCell ref="BCN6:BCP6"/>
    <mergeCell ref="BCQ6:BCS6"/>
    <mergeCell ref="BCT6:BCV6"/>
    <mergeCell ref="BCW6:BCY6"/>
    <mergeCell ref="BCZ6:BDB6"/>
    <mergeCell ref="BDC6:BDE6"/>
    <mergeCell ref="BBV6:BBX6"/>
    <mergeCell ref="BBY6:BCA6"/>
    <mergeCell ref="BCB6:BCD6"/>
    <mergeCell ref="BCE6:BCG6"/>
    <mergeCell ref="BCH6:BCJ6"/>
    <mergeCell ref="BCK6:BCM6"/>
    <mergeCell ref="BBD6:BBF6"/>
    <mergeCell ref="BBG6:BBI6"/>
    <mergeCell ref="BBJ6:BBL6"/>
    <mergeCell ref="BBM6:BBO6"/>
    <mergeCell ref="BBP6:BBR6"/>
    <mergeCell ref="BBS6:BBU6"/>
    <mergeCell ref="BEP6:BER6"/>
    <mergeCell ref="BES6:BEU6"/>
    <mergeCell ref="BEV6:BEX6"/>
    <mergeCell ref="BEY6:BFA6"/>
    <mergeCell ref="BFB6:BFD6"/>
    <mergeCell ref="BFE6:BFG6"/>
    <mergeCell ref="BDX6:BDZ6"/>
    <mergeCell ref="BEA6:BEC6"/>
    <mergeCell ref="BED6:BEF6"/>
    <mergeCell ref="BEG6:BEI6"/>
    <mergeCell ref="BEJ6:BEL6"/>
    <mergeCell ref="BEM6:BEO6"/>
    <mergeCell ref="BDF6:BDH6"/>
    <mergeCell ref="BDI6:BDK6"/>
    <mergeCell ref="BDL6:BDN6"/>
    <mergeCell ref="BDO6:BDQ6"/>
    <mergeCell ref="BDR6:BDT6"/>
    <mergeCell ref="BDU6:BDW6"/>
    <mergeCell ref="BGR6:BGT6"/>
    <mergeCell ref="BGU6:BGW6"/>
    <mergeCell ref="BGX6:BGZ6"/>
    <mergeCell ref="BHA6:BHC6"/>
    <mergeCell ref="BHD6:BHF6"/>
    <mergeCell ref="BHG6:BHI6"/>
    <mergeCell ref="BFZ6:BGB6"/>
    <mergeCell ref="BGC6:BGE6"/>
    <mergeCell ref="BGF6:BGH6"/>
    <mergeCell ref="BGI6:BGK6"/>
    <mergeCell ref="BGL6:BGN6"/>
    <mergeCell ref="BGO6:BGQ6"/>
    <mergeCell ref="BFH6:BFJ6"/>
    <mergeCell ref="BFK6:BFM6"/>
    <mergeCell ref="BFN6:BFP6"/>
    <mergeCell ref="BFQ6:BFS6"/>
    <mergeCell ref="BFT6:BFV6"/>
    <mergeCell ref="BFW6:BFY6"/>
    <mergeCell ref="BIT6:BIV6"/>
    <mergeCell ref="BIW6:BIY6"/>
    <mergeCell ref="BIZ6:BJB6"/>
    <mergeCell ref="BJC6:BJE6"/>
    <mergeCell ref="BJF6:BJH6"/>
    <mergeCell ref="BJI6:BJK6"/>
    <mergeCell ref="BIB6:BID6"/>
    <mergeCell ref="BIE6:BIG6"/>
    <mergeCell ref="BIH6:BIJ6"/>
    <mergeCell ref="BIK6:BIM6"/>
    <mergeCell ref="BIN6:BIP6"/>
    <mergeCell ref="BIQ6:BIS6"/>
    <mergeCell ref="BHJ6:BHL6"/>
    <mergeCell ref="BHM6:BHO6"/>
    <mergeCell ref="BHP6:BHR6"/>
    <mergeCell ref="BHS6:BHU6"/>
    <mergeCell ref="BHV6:BHX6"/>
    <mergeCell ref="BHY6:BIA6"/>
    <mergeCell ref="BKV6:BKX6"/>
    <mergeCell ref="BKY6:BLA6"/>
    <mergeCell ref="BLB6:BLD6"/>
    <mergeCell ref="BLE6:BLG6"/>
    <mergeCell ref="BLH6:BLJ6"/>
    <mergeCell ref="BLK6:BLM6"/>
    <mergeCell ref="BKD6:BKF6"/>
    <mergeCell ref="BKG6:BKI6"/>
    <mergeCell ref="BKJ6:BKL6"/>
    <mergeCell ref="BKM6:BKO6"/>
    <mergeCell ref="BKP6:BKR6"/>
    <mergeCell ref="BKS6:BKU6"/>
    <mergeCell ref="BJL6:BJN6"/>
    <mergeCell ref="BJO6:BJQ6"/>
    <mergeCell ref="BJR6:BJT6"/>
    <mergeCell ref="BJU6:BJW6"/>
    <mergeCell ref="BJX6:BJZ6"/>
    <mergeCell ref="BKA6:BKC6"/>
    <mergeCell ref="BMX6:BMZ6"/>
    <mergeCell ref="BNA6:BNC6"/>
    <mergeCell ref="BND6:BNF6"/>
    <mergeCell ref="BNG6:BNI6"/>
    <mergeCell ref="BNJ6:BNL6"/>
    <mergeCell ref="BNM6:BNO6"/>
    <mergeCell ref="BMF6:BMH6"/>
    <mergeCell ref="BMI6:BMK6"/>
    <mergeCell ref="BML6:BMN6"/>
    <mergeCell ref="BMO6:BMQ6"/>
    <mergeCell ref="BMR6:BMT6"/>
    <mergeCell ref="BMU6:BMW6"/>
    <mergeCell ref="BLN6:BLP6"/>
    <mergeCell ref="BLQ6:BLS6"/>
    <mergeCell ref="BLT6:BLV6"/>
    <mergeCell ref="BLW6:BLY6"/>
    <mergeCell ref="BLZ6:BMB6"/>
    <mergeCell ref="BMC6:BME6"/>
    <mergeCell ref="BOZ6:BPB6"/>
    <mergeCell ref="BPC6:BPE6"/>
    <mergeCell ref="BPF6:BPH6"/>
    <mergeCell ref="BPI6:BPK6"/>
    <mergeCell ref="BPL6:BPN6"/>
    <mergeCell ref="BPO6:BPQ6"/>
    <mergeCell ref="BOH6:BOJ6"/>
    <mergeCell ref="BOK6:BOM6"/>
    <mergeCell ref="BON6:BOP6"/>
    <mergeCell ref="BOQ6:BOS6"/>
    <mergeCell ref="BOT6:BOV6"/>
    <mergeCell ref="BOW6:BOY6"/>
    <mergeCell ref="BNP6:BNR6"/>
    <mergeCell ref="BNS6:BNU6"/>
    <mergeCell ref="BNV6:BNX6"/>
    <mergeCell ref="BNY6:BOA6"/>
    <mergeCell ref="BOB6:BOD6"/>
    <mergeCell ref="BOE6:BOG6"/>
    <mergeCell ref="BRB6:BRD6"/>
    <mergeCell ref="BRE6:BRG6"/>
    <mergeCell ref="BRH6:BRJ6"/>
    <mergeCell ref="BRK6:BRM6"/>
    <mergeCell ref="BRN6:BRP6"/>
    <mergeCell ref="BRQ6:BRS6"/>
    <mergeCell ref="BQJ6:BQL6"/>
    <mergeCell ref="BQM6:BQO6"/>
    <mergeCell ref="BQP6:BQR6"/>
    <mergeCell ref="BQS6:BQU6"/>
    <mergeCell ref="BQV6:BQX6"/>
    <mergeCell ref="BQY6:BRA6"/>
    <mergeCell ref="BPR6:BPT6"/>
    <mergeCell ref="BPU6:BPW6"/>
    <mergeCell ref="BPX6:BPZ6"/>
    <mergeCell ref="BQA6:BQC6"/>
    <mergeCell ref="BQD6:BQF6"/>
    <mergeCell ref="BQG6:BQI6"/>
    <mergeCell ref="BTD6:BTF6"/>
    <mergeCell ref="BTG6:BTI6"/>
    <mergeCell ref="BTJ6:BTL6"/>
    <mergeCell ref="BTM6:BTO6"/>
    <mergeCell ref="BTP6:BTR6"/>
    <mergeCell ref="BTS6:BTU6"/>
    <mergeCell ref="BSL6:BSN6"/>
    <mergeCell ref="BSO6:BSQ6"/>
    <mergeCell ref="BSR6:BST6"/>
    <mergeCell ref="BSU6:BSW6"/>
    <mergeCell ref="BSX6:BSZ6"/>
    <mergeCell ref="BTA6:BTC6"/>
    <mergeCell ref="BRT6:BRV6"/>
    <mergeCell ref="BRW6:BRY6"/>
    <mergeCell ref="BRZ6:BSB6"/>
    <mergeCell ref="BSC6:BSE6"/>
    <mergeCell ref="BSF6:BSH6"/>
    <mergeCell ref="BSI6:BSK6"/>
    <mergeCell ref="BVF6:BVH6"/>
    <mergeCell ref="BVI6:BVK6"/>
    <mergeCell ref="BVL6:BVN6"/>
    <mergeCell ref="BVO6:BVQ6"/>
    <mergeCell ref="BVR6:BVT6"/>
    <mergeCell ref="BVU6:BVW6"/>
    <mergeCell ref="BUN6:BUP6"/>
    <mergeCell ref="BUQ6:BUS6"/>
    <mergeCell ref="BUT6:BUV6"/>
    <mergeCell ref="BUW6:BUY6"/>
    <mergeCell ref="BUZ6:BVB6"/>
    <mergeCell ref="BVC6:BVE6"/>
    <mergeCell ref="BTV6:BTX6"/>
    <mergeCell ref="BTY6:BUA6"/>
    <mergeCell ref="BUB6:BUD6"/>
    <mergeCell ref="BUE6:BUG6"/>
    <mergeCell ref="BUH6:BUJ6"/>
    <mergeCell ref="BUK6:BUM6"/>
    <mergeCell ref="BXH6:BXJ6"/>
    <mergeCell ref="BXK6:BXM6"/>
    <mergeCell ref="BXN6:BXP6"/>
    <mergeCell ref="BXQ6:BXS6"/>
    <mergeCell ref="BXT6:BXV6"/>
    <mergeCell ref="BXW6:BXY6"/>
    <mergeCell ref="BWP6:BWR6"/>
    <mergeCell ref="BWS6:BWU6"/>
    <mergeCell ref="BWV6:BWX6"/>
    <mergeCell ref="BWY6:BXA6"/>
    <mergeCell ref="BXB6:BXD6"/>
    <mergeCell ref="BXE6:BXG6"/>
    <mergeCell ref="BVX6:BVZ6"/>
    <mergeCell ref="BWA6:BWC6"/>
    <mergeCell ref="BWD6:BWF6"/>
    <mergeCell ref="BWG6:BWI6"/>
    <mergeCell ref="BWJ6:BWL6"/>
    <mergeCell ref="BWM6:BWO6"/>
    <mergeCell ref="BZJ6:BZL6"/>
    <mergeCell ref="BZM6:BZO6"/>
    <mergeCell ref="BZP6:BZR6"/>
    <mergeCell ref="BZS6:BZU6"/>
    <mergeCell ref="BZV6:BZX6"/>
    <mergeCell ref="BZY6:CAA6"/>
    <mergeCell ref="BYR6:BYT6"/>
    <mergeCell ref="BYU6:BYW6"/>
    <mergeCell ref="BYX6:BYZ6"/>
    <mergeCell ref="BZA6:BZC6"/>
    <mergeCell ref="BZD6:BZF6"/>
    <mergeCell ref="BZG6:BZI6"/>
    <mergeCell ref="BXZ6:BYB6"/>
    <mergeCell ref="BYC6:BYE6"/>
    <mergeCell ref="BYF6:BYH6"/>
    <mergeCell ref="BYI6:BYK6"/>
    <mergeCell ref="BYL6:BYN6"/>
    <mergeCell ref="BYO6:BYQ6"/>
    <mergeCell ref="CBL6:CBN6"/>
    <mergeCell ref="CBO6:CBQ6"/>
    <mergeCell ref="CBR6:CBT6"/>
    <mergeCell ref="CBU6:CBW6"/>
    <mergeCell ref="CBX6:CBZ6"/>
    <mergeCell ref="CCA6:CCC6"/>
    <mergeCell ref="CAT6:CAV6"/>
    <mergeCell ref="CAW6:CAY6"/>
    <mergeCell ref="CAZ6:CBB6"/>
    <mergeCell ref="CBC6:CBE6"/>
    <mergeCell ref="CBF6:CBH6"/>
    <mergeCell ref="CBI6:CBK6"/>
    <mergeCell ref="CAB6:CAD6"/>
    <mergeCell ref="CAE6:CAG6"/>
    <mergeCell ref="CAH6:CAJ6"/>
    <mergeCell ref="CAK6:CAM6"/>
    <mergeCell ref="CAN6:CAP6"/>
    <mergeCell ref="CAQ6:CAS6"/>
    <mergeCell ref="CDN6:CDP6"/>
    <mergeCell ref="CDQ6:CDS6"/>
    <mergeCell ref="CDT6:CDV6"/>
    <mergeCell ref="CDW6:CDY6"/>
    <mergeCell ref="CDZ6:CEB6"/>
    <mergeCell ref="CEC6:CEE6"/>
    <mergeCell ref="CCV6:CCX6"/>
    <mergeCell ref="CCY6:CDA6"/>
    <mergeCell ref="CDB6:CDD6"/>
    <mergeCell ref="CDE6:CDG6"/>
    <mergeCell ref="CDH6:CDJ6"/>
    <mergeCell ref="CDK6:CDM6"/>
    <mergeCell ref="CCD6:CCF6"/>
    <mergeCell ref="CCG6:CCI6"/>
    <mergeCell ref="CCJ6:CCL6"/>
    <mergeCell ref="CCM6:CCO6"/>
    <mergeCell ref="CCP6:CCR6"/>
    <mergeCell ref="CCS6:CCU6"/>
    <mergeCell ref="CFP6:CFR6"/>
    <mergeCell ref="CFS6:CFU6"/>
    <mergeCell ref="CFV6:CFX6"/>
    <mergeCell ref="CFY6:CGA6"/>
    <mergeCell ref="CGB6:CGD6"/>
    <mergeCell ref="CGE6:CGG6"/>
    <mergeCell ref="CEX6:CEZ6"/>
    <mergeCell ref="CFA6:CFC6"/>
    <mergeCell ref="CFD6:CFF6"/>
    <mergeCell ref="CFG6:CFI6"/>
    <mergeCell ref="CFJ6:CFL6"/>
    <mergeCell ref="CFM6:CFO6"/>
    <mergeCell ref="CEF6:CEH6"/>
    <mergeCell ref="CEI6:CEK6"/>
    <mergeCell ref="CEL6:CEN6"/>
    <mergeCell ref="CEO6:CEQ6"/>
    <mergeCell ref="CER6:CET6"/>
    <mergeCell ref="CEU6:CEW6"/>
    <mergeCell ref="CHR6:CHT6"/>
    <mergeCell ref="CHU6:CHW6"/>
    <mergeCell ref="CHX6:CHZ6"/>
    <mergeCell ref="CIA6:CIC6"/>
    <mergeCell ref="CID6:CIF6"/>
    <mergeCell ref="CIG6:CII6"/>
    <mergeCell ref="CGZ6:CHB6"/>
    <mergeCell ref="CHC6:CHE6"/>
    <mergeCell ref="CHF6:CHH6"/>
    <mergeCell ref="CHI6:CHK6"/>
    <mergeCell ref="CHL6:CHN6"/>
    <mergeCell ref="CHO6:CHQ6"/>
    <mergeCell ref="CGH6:CGJ6"/>
    <mergeCell ref="CGK6:CGM6"/>
    <mergeCell ref="CGN6:CGP6"/>
    <mergeCell ref="CGQ6:CGS6"/>
    <mergeCell ref="CGT6:CGV6"/>
    <mergeCell ref="CGW6:CGY6"/>
    <mergeCell ref="CJT6:CJV6"/>
    <mergeCell ref="CJW6:CJY6"/>
    <mergeCell ref="CJZ6:CKB6"/>
    <mergeCell ref="CKC6:CKE6"/>
    <mergeCell ref="CKF6:CKH6"/>
    <mergeCell ref="CKI6:CKK6"/>
    <mergeCell ref="CJB6:CJD6"/>
    <mergeCell ref="CJE6:CJG6"/>
    <mergeCell ref="CJH6:CJJ6"/>
    <mergeCell ref="CJK6:CJM6"/>
    <mergeCell ref="CJN6:CJP6"/>
    <mergeCell ref="CJQ6:CJS6"/>
    <mergeCell ref="CIJ6:CIL6"/>
    <mergeCell ref="CIM6:CIO6"/>
    <mergeCell ref="CIP6:CIR6"/>
    <mergeCell ref="CIS6:CIU6"/>
    <mergeCell ref="CIV6:CIX6"/>
    <mergeCell ref="CIY6:CJA6"/>
    <mergeCell ref="CLV6:CLX6"/>
    <mergeCell ref="CLY6:CMA6"/>
    <mergeCell ref="CMB6:CMD6"/>
    <mergeCell ref="CME6:CMG6"/>
    <mergeCell ref="CMH6:CMJ6"/>
    <mergeCell ref="CMK6:CMM6"/>
    <mergeCell ref="CLD6:CLF6"/>
    <mergeCell ref="CLG6:CLI6"/>
    <mergeCell ref="CLJ6:CLL6"/>
    <mergeCell ref="CLM6:CLO6"/>
    <mergeCell ref="CLP6:CLR6"/>
    <mergeCell ref="CLS6:CLU6"/>
    <mergeCell ref="CKL6:CKN6"/>
    <mergeCell ref="CKO6:CKQ6"/>
    <mergeCell ref="CKR6:CKT6"/>
    <mergeCell ref="CKU6:CKW6"/>
    <mergeCell ref="CKX6:CKZ6"/>
    <mergeCell ref="CLA6:CLC6"/>
    <mergeCell ref="CNX6:CNZ6"/>
    <mergeCell ref="COA6:COC6"/>
    <mergeCell ref="COD6:COF6"/>
    <mergeCell ref="COG6:COI6"/>
    <mergeCell ref="COJ6:COL6"/>
    <mergeCell ref="COM6:COO6"/>
    <mergeCell ref="CNF6:CNH6"/>
    <mergeCell ref="CNI6:CNK6"/>
    <mergeCell ref="CNL6:CNN6"/>
    <mergeCell ref="CNO6:CNQ6"/>
    <mergeCell ref="CNR6:CNT6"/>
    <mergeCell ref="CNU6:CNW6"/>
    <mergeCell ref="CMN6:CMP6"/>
    <mergeCell ref="CMQ6:CMS6"/>
    <mergeCell ref="CMT6:CMV6"/>
    <mergeCell ref="CMW6:CMY6"/>
    <mergeCell ref="CMZ6:CNB6"/>
    <mergeCell ref="CNC6:CNE6"/>
    <mergeCell ref="CPZ6:CQB6"/>
    <mergeCell ref="CQC6:CQE6"/>
    <mergeCell ref="CQF6:CQH6"/>
    <mergeCell ref="CQI6:CQK6"/>
    <mergeCell ref="CQL6:CQN6"/>
    <mergeCell ref="CQO6:CQQ6"/>
    <mergeCell ref="CPH6:CPJ6"/>
    <mergeCell ref="CPK6:CPM6"/>
    <mergeCell ref="CPN6:CPP6"/>
    <mergeCell ref="CPQ6:CPS6"/>
    <mergeCell ref="CPT6:CPV6"/>
    <mergeCell ref="CPW6:CPY6"/>
    <mergeCell ref="COP6:COR6"/>
    <mergeCell ref="COS6:COU6"/>
    <mergeCell ref="COV6:COX6"/>
    <mergeCell ref="COY6:CPA6"/>
    <mergeCell ref="CPB6:CPD6"/>
    <mergeCell ref="CPE6:CPG6"/>
    <mergeCell ref="CSB6:CSD6"/>
    <mergeCell ref="CSE6:CSG6"/>
    <mergeCell ref="CSH6:CSJ6"/>
    <mergeCell ref="CSK6:CSM6"/>
    <mergeCell ref="CSN6:CSP6"/>
    <mergeCell ref="CSQ6:CSS6"/>
    <mergeCell ref="CRJ6:CRL6"/>
    <mergeCell ref="CRM6:CRO6"/>
    <mergeCell ref="CRP6:CRR6"/>
    <mergeCell ref="CRS6:CRU6"/>
    <mergeCell ref="CRV6:CRX6"/>
    <mergeCell ref="CRY6:CSA6"/>
    <mergeCell ref="CQR6:CQT6"/>
    <mergeCell ref="CQU6:CQW6"/>
    <mergeCell ref="CQX6:CQZ6"/>
    <mergeCell ref="CRA6:CRC6"/>
    <mergeCell ref="CRD6:CRF6"/>
    <mergeCell ref="CRG6:CRI6"/>
    <mergeCell ref="CUD6:CUF6"/>
    <mergeCell ref="CUG6:CUI6"/>
    <mergeCell ref="CUJ6:CUL6"/>
    <mergeCell ref="CUM6:CUO6"/>
    <mergeCell ref="CUP6:CUR6"/>
    <mergeCell ref="CUS6:CUU6"/>
    <mergeCell ref="CTL6:CTN6"/>
    <mergeCell ref="CTO6:CTQ6"/>
    <mergeCell ref="CTR6:CTT6"/>
    <mergeCell ref="CTU6:CTW6"/>
    <mergeCell ref="CTX6:CTZ6"/>
    <mergeCell ref="CUA6:CUC6"/>
    <mergeCell ref="CST6:CSV6"/>
    <mergeCell ref="CSW6:CSY6"/>
    <mergeCell ref="CSZ6:CTB6"/>
    <mergeCell ref="CTC6:CTE6"/>
    <mergeCell ref="CTF6:CTH6"/>
    <mergeCell ref="CTI6:CTK6"/>
    <mergeCell ref="CWF6:CWH6"/>
    <mergeCell ref="CWI6:CWK6"/>
    <mergeCell ref="CWL6:CWN6"/>
    <mergeCell ref="CWO6:CWQ6"/>
    <mergeCell ref="CWR6:CWT6"/>
    <mergeCell ref="CWU6:CWW6"/>
    <mergeCell ref="CVN6:CVP6"/>
    <mergeCell ref="CVQ6:CVS6"/>
    <mergeCell ref="CVT6:CVV6"/>
    <mergeCell ref="CVW6:CVY6"/>
    <mergeCell ref="CVZ6:CWB6"/>
    <mergeCell ref="CWC6:CWE6"/>
    <mergeCell ref="CUV6:CUX6"/>
    <mergeCell ref="CUY6:CVA6"/>
    <mergeCell ref="CVB6:CVD6"/>
    <mergeCell ref="CVE6:CVG6"/>
    <mergeCell ref="CVH6:CVJ6"/>
    <mergeCell ref="CVK6:CVM6"/>
    <mergeCell ref="CYH6:CYJ6"/>
    <mergeCell ref="CYK6:CYM6"/>
    <mergeCell ref="CYN6:CYP6"/>
    <mergeCell ref="CYQ6:CYS6"/>
    <mergeCell ref="CYT6:CYV6"/>
    <mergeCell ref="CYW6:CYY6"/>
    <mergeCell ref="CXP6:CXR6"/>
    <mergeCell ref="CXS6:CXU6"/>
    <mergeCell ref="CXV6:CXX6"/>
    <mergeCell ref="CXY6:CYA6"/>
    <mergeCell ref="CYB6:CYD6"/>
    <mergeCell ref="CYE6:CYG6"/>
    <mergeCell ref="CWX6:CWZ6"/>
    <mergeCell ref="CXA6:CXC6"/>
    <mergeCell ref="CXD6:CXF6"/>
    <mergeCell ref="CXG6:CXI6"/>
    <mergeCell ref="CXJ6:CXL6"/>
    <mergeCell ref="CXM6:CXO6"/>
    <mergeCell ref="DAJ6:DAL6"/>
    <mergeCell ref="DAM6:DAO6"/>
    <mergeCell ref="DAP6:DAR6"/>
    <mergeCell ref="DAS6:DAU6"/>
    <mergeCell ref="DAV6:DAX6"/>
    <mergeCell ref="DAY6:DBA6"/>
    <mergeCell ref="CZR6:CZT6"/>
    <mergeCell ref="CZU6:CZW6"/>
    <mergeCell ref="CZX6:CZZ6"/>
    <mergeCell ref="DAA6:DAC6"/>
    <mergeCell ref="DAD6:DAF6"/>
    <mergeCell ref="DAG6:DAI6"/>
    <mergeCell ref="CYZ6:CZB6"/>
    <mergeCell ref="CZC6:CZE6"/>
    <mergeCell ref="CZF6:CZH6"/>
    <mergeCell ref="CZI6:CZK6"/>
    <mergeCell ref="CZL6:CZN6"/>
    <mergeCell ref="CZO6:CZQ6"/>
    <mergeCell ref="DCL6:DCN6"/>
    <mergeCell ref="DCO6:DCQ6"/>
    <mergeCell ref="DCR6:DCT6"/>
    <mergeCell ref="DCU6:DCW6"/>
    <mergeCell ref="DCX6:DCZ6"/>
    <mergeCell ref="DDA6:DDC6"/>
    <mergeCell ref="DBT6:DBV6"/>
    <mergeCell ref="DBW6:DBY6"/>
    <mergeCell ref="DBZ6:DCB6"/>
    <mergeCell ref="DCC6:DCE6"/>
    <mergeCell ref="DCF6:DCH6"/>
    <mergeCell ref="DCI6:DCK6"/>
    <mergeCell ref="DBB6:DBD6"/>
    <mergeCell ref="DBE6:DBG6"/>
    <mergeCell ref="DBH6:DBJ6"/>
    <mergeCell ref="DBK6:DBM6"/>
    <mergeCell ref="DBN6:DBP6"/>
    <mergeCell ref="DBQ6:DBS6"/>
    <mergeCell ref="DEN6:DEP6"/>
    <mergeCell ref="DEQ6:DES6"/>
    <mergeCell ref="DET6:DEV6"/>
    <mergeCell ref="DEW6:DEY6"/>
    <mergeCell ref="DEZ6:DFB6"/>
    <mergeCell ref="DFC6:DFE6"/>
    <mergeCell ref="DDV6:DDX6"/>
    <mergeCell ref="DDY6:DEA6"/>
    <mergeCell ref="DEB6:DED6"/>
    <mergeCell ref="DEE6:DEG6"/>
    <mergeCell ref="DEH6:DEJ6"/>
    <mergeCell ref="DEK6:DEM6"/>
    <mergeCell ref="DDD6:DDF6"/>
    <mergeCell ref="DDG6:DDI6"/>
    <mergeCell ref="DDJ6:DDL6"/>
    <mergeCell ref="DDM6:DDO6"/>
    <mergeCell ref="DDP6:DDR6"/>
    <mergeCell ref="DDS6:DDU6"/>
    <mergeCell ref="DGP6:DGR6"/>
    <mergeCell ref="DGS6:DGU6"/>
    <mergeCell ref="DGV6:DGX6"/>
    <mergeCell ref="DGY6:DHA6"/>
    <mergeCell ref="DHB6:DHD6"/>
    <mergeCell ref="DHE6:DHG6"/>
    <mergeCell ref="DFX6:DFZ6"/>
    <mergeCell ref="DGA6:DGC6"/>
    <mergeCell ref="DGD6:DGF6"/>
    <mergeCell ref="DGG6:DGI6"/>
    <mergeCell ref="DGJ6:DGL6"/>
    <mergeCell ref="DGM6:DGO6"/>
    <mergeCell ref="DFF6:DFH6"/>
    <mergeCell ref="DFI6:DFK6"/>
    <mergeCell ref="DFL6:DFN6"/>
    <mergeCell ref="DFO6:DFQ6"/>
    <mergeCell ref="DFR6:DFT6"/>
    <mergeCell ref="DFU6:DFW6"/>
    <mergeCell ref="DIR6:DIT6"/>
    <mergeCell ref="DIU6:DIW6"/>
    <mergeCell ref="DIX6:DIZ6"/>
    <mergeCell ref="DJA6:DJC6"/>
    <mergeCell ref="DJD6:DJF6"/>
    <mergeCell ref="DJG6:DJI6"/>
    <mergeCell ref="DHZ6:DIB6"/>
    <mergeCell ref="DIC6:DIE6"/>
    <mergeCell ref="DIF6:DIH6"/>
    <mergeCell ref="DII6:DIK6"/>
    <mergeCell ref="DIL6:DIN6"/>
    <mergeCell ref="DIO6:DIQ6"/>
    <mergeCell ref="DHH6:DHJ6"/>
    <mergeCell ref="DHK6:DHM6"/>
    <mergeCell ref="DHN6:DHP6"/>
    <mergeCell ref="DHQ6:DHS6"/>
    <mergeCell ref="DHT6:DHV6"/>
    <mergeCell ref="DHW6:DHY6"/>
    <mergeCell ref="DKT6:DKV6"/>
    <mergeCell ref="DKW6:DKY6"/>
    <mergeCell ref="DKZ6:DLB6"/>
    <mergeCell ref="DLC6:DLE6"/>
    <mergeCell ref="DLF6:DLH6"/>
    <mergeCell ref="DLI6:DLK6"/>
    <mergeCell ref="DKB6:DKD6"/>
    <mergeCell ref="DKE6:DKG6"/>
    <mergeCell ref="DKH6:DKJ6"/>
    <mergeCell ref="DKK6:DKM6"/>
    <mergeCell ref="DKN6:DKP6"/>
    <mergeCell ref="DKQ6:DKS6"/>
    <mergeCell ref="DJJ6:DJL6"/>
    <mergeCell ref="DJM6:DJO6"/>
    <mergeCell ref="DJP6:DJR6"/>
    <mergeCell ref="DJS6:DJU6"/>
    <mergeCell ref="DJV6:DJX6"/>
    <mergeCell ref="DJY6:DKA6"/>
    <mergeCell ref="DMV6:DMX6"/>
    <mergeCell ref="DMY6:DNA6"/>
    <mergeCell ref="DNB6:DND6"/>
    <mergeCell ref="DNE6:DNG6"/>
    <mergeCell ref="DNH6:DNJ6"/>
    <mergeCell ref="DNK6:DNM6"/>
    <mergeCell ref="DMD6:DMF6"/>
    <mergeCell ref="DMG6:DMI6"/>
    <mergeCell ref="DMJ6:DML6"/>
    <mergeCell ref="DMM6:DMO6"/>
    <mergeCell ref="DMP6:DMR6"/>
    <mergeCell ref="DMS6:DMU6"/>
    <mergeCell ref="DLL6:DLN6"/>
    <mergeCell ref="DLO6:DLQ6"/>
    <mergeCell ref="DLR6:DLT6"/>
    <mergeCell ref="DLU6:DLW6"/>
    <mergeCell ref="DLX6:DLZ6"/>
    <mergeCell ref="DMA6:DMC6"/>
    <mergeCell ref="DOX6:DOZ6"/>
    <mergeCell ref="DPA6:DPC6"/>
    <mergeCell ref="DPD6:DPF6"/>
    <mergeCell ref="DPG6:DPI6"/>
    <mergeCell ref="DPJ6:DPL6"/>
    <mergeCell ref="DPM6:DPO6"/>
    <mergeCell ref="DOF6:DOH6"/>
    <mergeCell ref="DOI6:DOK6"/>
    <mergeCell ref="DOL6:DON6"/>
    <mergeCell ref="DOO6:DOQ6"/>
    <mergeCell ref="DOR6:DOT6"/>
    <mergeCell ref="DOU6:DOW6"/>
    <mergeCell ref="DNN6:DNP6"/>
    <mergeCell ref="DNQ6:DNS6"/>
    <mergeCell ref="DNT6:DNV6"/>
    <mergeCell ref="DNW6:DNY6"/>
    <mergeCell ref="DNZ6:DOB6"/>
    <mergeCell ref="DOC6:DOE6"/>
    <mergeCell ref="DQZ6:DRB6"/>
    <mergeCell ref="DRC6:DRE6"/>
    <mergeCell ref="DRF6:DRH6"/>
    <mergeCell ref="DRI6:DRK6"/>
    <mergeCell ref="DRL6:DRN6"/>
    <mergeCell ref="DRO6:DRQ6"/>
    <mergeCell ref="DQH6:DQJ6"/>
    <mergeCell ref="DQK6:DQM6"/>
    <mergeCell ref="DQN6:DQP6"/>
    <mergeCell ref="DQQ6:DQS6"/>
    <mergeCell ref="DQT6:DQV6"/>
    <mergeCell ref="DQW6:DQY6"/>
    <mergeCell ref="DPP6:DPR6"/>
    <mergeCell ref="DPS6:DPU6"/>
    <mergeCell ref="DPV6:DPX6"/>
    <mergeCell ref="DPY6:DQA6"/>
    <mergeCell ref="DQB6:DQD6"/>
    <mergeCell ref="DQE6:DQG6"/>
    <mergeCell ref="DTB6:DTD6"/>
    <mergeCell ref="DTE6:DTG6"/>
    <mergeCell ref="DTH6:DTJ6"/>
    <mergeCell ref="DTK6:DTM6"/>
    <mergeCell ref="DTN6:DTP6"/>
    <mergeCell ref="DTQ6:DTS6"/>
    <mergeCell ref="DSJ6:DSL6"/>
    <mergeCell ref="DSM6:DSO6"/>
    <mergeCell ref="DSP6:DSR6"/>
    <mergeCell ref="DSS6:DSU6"/>
    <mergeCell ref="DSV6:DSX6"/>
    <mergeCell ref="DSY6:DTA6"/>
    <mergeCell ref="DRR6:DRT6"/>
    <mergeCell ref="DRU6:DRW6"/>
    <mergeCell ref="DRX6:DRZ6"/>
    <mergeCell ref="DSA6:DSC6"/>
    <mergeCell ref="DSD6:DSF6"/>
    <mergeCell ref="DSG6:DSI6"/>
    <mergeCell ref="DVD6:DVF6"/>
    <mergeCell ref="DVG6:DVI6"/>
    <mergeCell ref="DVJ6:DVL6"/>
    <mergeCell ref="DVM6:DVO6"/>
    <mergeCell ref="DVP6:DVR6"/>
    <mergeCell ref="DVS6:DVU6"/>
    <mergeCell ref="DUL6:DUN6"/>
    <mergeCell ref="DUO6:DUQ6"/>
    <mergeCell ref="DUR6:DUT6"/>
    <mergeCell ref="DUU6:DUW6"/>
    <mergeCell ref="DUX6:DUZ6"/>
    <mergeCell ref="DVA6:DVC6"/>
    <mergeCell ref="DTT6:DTV6"/>
    <mergeCell ref="DTW6:DTY6"/>
    <mergeCell ref="DTZ6:DUB6"/>
    <mergeCell ref="DUC6:DUE6"/>
    <mergeCell ref="DUF6:DUH6"/>
    <mergeCell ref="DUI6:DUK6"/>
    <mergeCell ref="DXF6:DXH6"/>
    <mergeCell ref="DXI6:DXK6"/>
    <mergeCell ref="DXL6:DXN6"/>
    <mergeCell ref="DXO6:DXQ6"/>
    <mergeCell ref="DXR6:DXT6"/>
    <mergeCell ref="DXU6:DXW6"/>
    <mergeCell ref="DWN6:DWP6"/>
    <mergeCell ref="DWQ6:DWS6"/>
    <mergeCell ref="DWT6:DWV6"/>
    <mergeCell ref="DWW6:DWY6"/>
    <mergeCell ref="DWZ6:DXB6"/>
    <mergeCell ref="DXC6:DXE6"/>
    <mergeCell ref="DVV6:DVX6"/>
    <mergeCell ref="DVY6:DWA6"/>
    <mergeCell ref="DWB6:DWD6"/>
    <mergeCell ref="DWE6:DWG6"/>
    <mergeCell ref="DWH6:DWJ6"/>
    <mergeCell ref="DWK6:DWM6"/>
    <mergeCell ref="DZH6:DZJ6"/>
    <mergeCell ref="DZK6:DZM6"/>
    <mergeCell ref="DZN6:DZP6"/>
    <mergeCell ref="DZQ6:DZS6"/>
    <mergeCell ref="DZT6:DZV6"/>
    <mergeCell ref="DZW6:DZY6"/>
    <mergeCell ref="DYP6:DYR6"/>
    <mergeCell ref="DYS6:DYU6"/>
    <mergeCell ref="DYV6:DYX6"/>
    <mergeCell ref="DYY6:DZA6"/>
    <mergeCell ref="DZB6:DZD6"/>
    <mergeCell ref="DZE6:DZG6"/>
    <mergeCell ref="DXX6:DXZ6"/>
    <mergeCell ref="DYA6:DYC6"/>
    <mergeCell ref="DYD6:DYF6"/>
    <mergeCell ref="DYG6:DYI6"/>
    <mergeCell ref="DYJ6:DYL6"/>
    <mergeCell ref="DYM6:DYO6"/>
    <mergeCell ref="EBJ6:EBL6"/>
    <mergeCell ref="EBM6:EBO6"/>
    <mergeCell ref="EBP6:EBR6"/>
    <mergeCell ref="EBS6:EBU6"/>
    <mergeCell ref="EBV6:EBX6"/>
    <mergeCell ref="EBY6:ECA6"/>
    <mergeCell ref="EAR6:EAT6"/>
    <mergeCell ref="EAU6:EAW6"/>
    <mergeCell ref="EAX6:EAZ6"/>
    <mergeCell ref="EBA6:EBC6"/>
    <mergeCell ref="EBD6:EBF6"/>
    <mergeCell ref="EBG6:EBI6"/>
    <mergeCell ref="DZZ6:EAB6"/>
    <mergeCell ref="EAC6:EAE6"/>
    <mergeCell ref="EAF6:EAH6"/>
    <mergeCell ref="EAI6:EAK6"/>
    <mergeCell ref="EAL6:EAN6"/>
    <mergeCell ref="EAO6:EAQ6"/>
    <mergeCell ref="EDL6:EDN6"/>
    <mergeCell ref="EDO6:EDQ6"/>
    <mergeCell ref="EDR6:EDT6"/>
    <mergeCell ref="EDU6:EDW6"/>
    <mergeCell ref="EDX6:EDZ6"/>
    <mergeCell ref="EEA6:EEC6"/>
    <mergeCell ref="ECT6:ECV6"/>
    <mergeCell ref="ECW6:ECY6"/>
    <mergeCell ref="ECZ6:EDB6"/>
    <mergeCell ref="EDC6:EDE6"/>
    <mergeCell ref="EDF6:EDH6"/>
    <mergeCell ref="EDI6:EDK6"/>
    <mergeCell ref="ECB6:ECD6"/>
    <mergeCell ref="ECE6:ECG6"/>
    <mergeCell ref="ECH6:ECJ6"/>
    <mergeCell ref="ECK6:ECM6"/>
    <mergeCell ref="ECN6:ECP6"/>
    <mergeCell ref="ECQ6:ECS6"/>
    <mergeCell ref="EFN6:EFP6"/>
    <mergeCell ref="EFQ6:EFS6"/>
    <mergeCell ref="EFT6:EFV6"/>
    <mergeCell ref="EFW6:EFY6"/>
    <mergeCell ref="EFZ6:EGB6"/>
    <mergeCell ref="EGC6:EGE6"/>
    <mergeCell ref="EEV6:EEX6"/>
    <mergeCell ref="EEY6:EFA6"/>
    <mergeCell ref="EFB6:EFD6"/>
    <mergeCell ref="EFE6:EFG6"/>
    <mergeCell ref="EFH6:EFJ6"/>
    <mergeCell ref="EFK6:EFM6"/>
    <mergeCell ref="EED6:EEF6"/>
    <mergeCell ref="EEG6:EEI6"/>
    <mergeCell ref="EEJ6:EEL6"/>
    <mergeCell ref="EEM6:EEO6"/>
    <mergeCell ref="EEP6:EER6"/>
    <mergeCell ref="EES6:EEU6"/>
    <mergeCell ref="EHP6:EHR6"/>
    <mergeCell ref="EHS6:EHU6"/>
    <mergeCell ref="EHV6:EHX6"/>
    <mergeCell ref="EHY6:EIA6"/>
    <mergeCell ref="EIB6:EID6"/>
    <mergeCell ref="EIE6:EIG6"/>
    <mergeCell ref="EGX6:EGZ6"/>
    <mergeCell ref="EHA6:EHC6"/>
    <mergeCell ref="EHD6:EHF6"/>
    <mergeCell ref="EHG6:EHI6"/>
    <mergeCell ref="EHJ6:EHL6"/>
    <mergeCell ref="EHM6:EHO6"/>
    <mergeCell ref="EGF6:EGH6"/>
    <mergeCell ref="EGI6:EGK6"/>
    <mergeCell ref="EGL6:EGN6"/>
    <mergeCell ref="EGO6:EGQ6"/>
    <mergeCell ref="EGR6:EGT6"/>
    <mergeCell ref="EGU6:EGW6"/>
    <mergeCell ref="EJR6:EJT6"/>
    <mergeCell ref="EJU6:EJW6"/>
    <mergeCell ref="EJX6:EJZ6"/>
    <mergeCell ref="EKA6:EKC6"/>
    <mergeCell ref="EKD6:EKF6"/>
    <mergeCell ref="EKG6:EKI6"/>
    <mergeCell ref="EIZ6:EJB6"/>
    <mergeCell ref="EJC6:EJE6"/>
    <mergeCell ref="EJF6:EJH6"/>
    <mergeCell ref="EJI6:EJK6"/>
    <mergeCell ref="EJL6:EJN6"/>
    <mergeCell ref="EJO6:EJQ6"/>
    <mergeCell ref="EIH6:EIJ6"/>
    <mergeCell ref="EIK6:EIM6"/>
    <mergeCell ref="EIN6:EIP6"/>
    <mergeCell ref="EIQ6:EIS6"/>
    <mergeCell ref="EIT6:EIV6"/>
    <mergeCell ref="EIW6:EIY6"/>
    <mergeCell ref="ELT6:ELV6"/>
    <mergeCell ref="ELW6:ELY6"/>
    <mergeCell ref="ELZ6:EMB6"/>
    <mergeCell ref="EMC6:EME6"/>
    <mergeCell ref="EMF6:EMH6"/>
    <mergeCell ref="EMI6:EMK6"/>
    <mergeCell ref="ELB6:ELD6"/>
    <mergeCell ref="ELE6:ELG6"/>
    <mergeCell ref="ELH6:ELJ6"/>
    <mergeCell ref="ELK6:ELM6"/>
    <mergeCell ref="ELN6:ELP6"/>
    <mergeCell ref="ELQ6:ELS6"/>
    <mergeCell ref="EKJ6:EKL6"/>
    <mergeCell ref="EKM6:EKO6"/>
    <mergeCell ref="EKP6:EKR6"/>
    <mergeCell ref="EKS6:EKU6"/>
    <mergeCell ref="EKV6:EKX6"/>
    <mergeCell ref="EKY6:ELA6"/>
    <mergeCell ref="ENV6:ENX6"/>
    <mergeCell ref="ENY6:EOA6"/>
    <mergeCell ref="EOB6:EOD6"/>
    <mergeCell ref="EOE6:EOG6"/>
    <mergeCell ref="EOH6:EOJ6"/>
    <mergeCell ref="EOK6:EOM6"/>
    <mergeCell ref="END6:ENF6"/>
    <mergeCell ref="ENG6:ENI6"/>
    <mergeCell ref="ENJ6:ENL6"/>
    <mergeCell ref="ENM6:ENO6"/>
    <mergeCell ref="ENP6:ENR6"/>
    <mergeCell ref="ENS6:ENU6"/>
    <mergeCell ref="EML6:EMN6"/>
    <mergeCell ref="EMO6:EMQ6"/>
    <mergeCell ref="EMR6:EMT6"/>
    <mergeCell ref="EMU6:EMW6"/>
    <mergeCell ref="EMX6:EMZ6"/>
    <mergeCell ref="ENA6:ENC6"/>
    <mergeCell ref="EPX6:EPZ6"/>
    <mergeCell ref="EQA6:EQC6"/>
    <mergeCell ref="EQD6:EQF6"/>
    <mergeCell ref="EQG6:EQI6"/>
    <mergeCell ref="EQJ6:EQL6"/>
    <mergeCell ref="EQM6:EQO6"/>
    <mergeCell ref="EPF6:EPH6"/>
    <mergeCell ref="EPI6:EPK6"/>
    <mergeCell ref="EPL6:EPN6"/>
    <mergeCell ref="EPO6:EPQ6"/>
    <mergeCell ref="EPR6:EPT6"/>
    <mergeCell ref="EPU6:EPW6"/>
    <mergeCell ref="EON6:EOP6"/>
    <mergeCell ref="EOQ6:EOS6"/>
    <mergeCell ref="EOT6:EOV6"/>
    <mergeCell ref="EOW6:EOY6"/>
    <mergeCell ref="EOZ6:EPB6"/>
    <mergeCell ref="EPC6:EPE6"/>
    <mergeCell ref="ERZ6:ESB6"/>
    <mergeCell ref="ESC6:ESE6"/>
    <mergeCell ref="ESF6:ESH6"/>
    <mergeCell ref="ESI6:ESK6"/>
    <mergeCell ref="ESL6:ESN6"/>
    <mergeCell ref="ESO6:ESQ6"/>
    <mergeCell ref="ERH6:ERJ6"/>
    <mergeCell ref="ERK6:ERM6"/>
    <mergeCell ref="ERN6:ERP6"/>
    <mergeCell ref="ERQ6:ERS6"/>
    <mergeCell ref="ERT6:ERV6"/>
    <mergeCell ref="ERW6:ERY6"/>
    <mergeCell ref="EQP6:EQR6"/>
    <mergeCell ref="EQS6:EQU6"/>
    <mergeCell ref="EQV6:EQX6"/>
    <mergeCell ref="EQY6:ERA6"/>
    <mergeCell ref="ERB6:ERD6"/>
    <mergeCell ref="ERE6:ERG6"/>
    <mergeCell ref="EUB6:EUD6"/>
    <mergeCell ref="EUE6:EUG6"/>
    <mergeCell ref="EUH6:EUJ6"/>
    <mergeCell ref="EUK6:EUM6"/>
    <mergeCell ref="EUN6:EUP6"/>
    <mergeCell ref="EUQ6:EUS6"/>
    <mergeCell ref="ETJ6:ETL6"/>
    <mergeCell ref="ETM6:ETO6"/>
    <mergeCell ref="ETP6:ETR6"/>
    <mergeCell ref="ETS6:ETU6"/>
    <mergeCell ref="ETV6:ETX6"/>
    <mergeCell ref="ETY6:EUA6"/>
    <mergeCell ref="ESR6:EST6"/>
    <mergeCell ref="ESU6:ESW6"/>
    <mergeCell ref="ESX6:ESZ6"/>
    <mergeCell ref="ETA6:ETC6"/>
    <mergeCell ref="ETD6:ETF6"/>
    <mergeCell ref="ETG6:ETI6"/>
    <mergeCell ref="EWD6:EWF6"/>
    <mergeCell ref="EWG6:EWI6"/>
    <mergeCell ref="EWJ6:EWL6"/>
    <mergeCell ref="EWM6:EWO6"/>
    <mergeCell ref="EWP6:EWR6"/>
    <mergeCell ref="EWS6:EWU6"/>
    <mergeCell ref="EVL6:EVN6"/>
    <mergeCell ref="EVO6:EVQ6"/>
    <mergeCell ref="EVR6:EVT6"/>
    <mergeCell ref="EVU6:EVW6"/>
    <mergeCell ref="EVX6:EVZ6"/>
    <mergeCell ref="EWA6:EWC6"/>
    <mergeCell ref="EUT6:EUV6"/>
    <mergeCell ref="EUW6:EUY6"/>
    <mergeCell ref="EUZ6:EVB6"/>
    <mergeCell ref="EVC6:EVE6"/>
    <mergeCell ref="EVF6:EVH6"/>
    <mergeCell ref="EVI6:EVK6"/>
    <mergeCell ref="EYF6:EYH6"/>
    <mergeCell ref="EYI6:EYK6"/>
    <mergeCell ref="EYL6:EYN6"/>
    <mergeCell ref="EYO6:EYQ6"/>
    <mergeCell ref="EYR6:EYT6"/>
    <mergeCell ref="EYU6:EYW6"/>
    <mergeCell ref="EXN6:EXP6"/>
    <mergeCell ref="EXQ6:EXS6"/>
    <mergeCell ref="EXT6:EXV6"/>
    <mergeCell ref="EXW6:EXY6"/>
    <mergeCell ref="EXZ6:EYB6"/>
    <mergeCell ref="EYC6:EYE6"/>
    <mergeCell ref="EWV6:EWX6"/>
    <mergeCell ref="EWY6:EXA6"/>
    <mergeCell ref="EXB6:EXD6"/>
    <mergeCell ref="EXE6:EXG6"/>
    <mergeCell ref="EXH6:EXJ6"/>
    <mergeCell ref="EXK6:EXM6"/>
    <mergeCell ref="FAH6:FAJ6"/>
    <mergeCell ref="FAK6:FAM6"/>
    <mergeCell ref="FAN6:FAP6"/>
    <mergeCell ref="FAQ6:FAS6"/>
    <mergeCell ref="FAT6:FAV6"/>
    <mergeCell ref="FAW6:FAY6"/>
    <mergeCell ref="EZP6:EZR6"/>
    <mergeCell ref="EZS6:EZU6"/>
    <mergeCell ref="EZV6:EZX6"/>
    <mergeCell ref="EZY6:FAA6"/>
    <mergeCell ref="FAB6:FAD6"/>
    <mergeCell ref="FAE6:FAG6"/>
    <mergeCell ref="EYX6:EYZ6"/>
    <mergeCell ref="EZA6:EZC6"/>
    <mergeCell ref="EZD6:EZF6"/>
    <mergeCell ref="EZG6:EZI6"/>
    <mergeCell ref="EZJ6:EZL6"/>
    <mergeCell ref="EZM6:EZO6"/>
    <mergeCell ref="FCJ6:FCL6"/>
    <mergeCell ref="FCM6:FCO6"/>
    <mergeCell ref="FCP6:FCR6"/>
    <mergeCell ref="FCS6:FCU6"/>
    <mergeCell ref="FCV6:FCX6"/>
    <mergeCell ref="FCY6:FDA6"/>
    <mergeCell ref="FBR6:FBT6"/>
    <mergeCell ref="FBU6:FBW6"/>
    <mergeCell ref="FBX6:FBZ6"/>
    <mergeCell ref="FCA6:FCC6"/>
    <mergeCell ref="FCD6:FCF6"/>
    <mergeCell ref="FCG6:FCI6"/>
    <mergeCell ref="FAZ6:FBB6"/>
    <mergeCell ref="FBC6:FBE6"/>
    <mergeCell ref="FBF6:FBH6"/>
    <mergeCell ref="FBI6:FBK6"/>
    <mergeCell ref="FBL6:FBN6"/>
    <mergeCell ref="FBO6:FBQ6"/>
    <mergeCell ref="FEL6:FEN6"/>
    <mergeCell ref="FEO6:FEQ6"/>
    <mergeCell ref="FER6:FET6"/>
    <mergeCell ref="FEU6:FEW6"/>
    <mergeCell ref="FEX6:FEZ6"/>
    <mergeCell ref="FFA6:FFC6"/>
    <mergeCell ref="FDT6:FDV6"/>
    <mergeCell ref="FDW6:FDY6"/>
    <mergeCell ref="FDZ6:FEB6"/>
    <mergeCell ref="FEC6:FEE6"/>
    <mergeCell ref="FEF6:FEH6"/>
    <mergeCell ref="FEI6:FEK6"/>
    <mergeCell ref="FDB6:FDD6"/>
    <mergeCell ref="FDE6:FDG6"/>
    <mergeCell ref="FDH6:FDJ6"/>
    <mergeCell ref="FDK6:FDM6"/>
    <mergeCell ref="FDN6:FDP6"/>
    <mergeCell ref="FDQ6:FDS6"/>
    <mergeCell ref="FGN6:FGP6"/>
    <mergeCell ref="FGQ6:FGS6"/>
    <mergeCell ref="FGT6:FGV6"/>
    <mergeCell ref="FGW6:FGY6"/>
    <mergeCell ref="FGZ6:FHB6"/>
    <mergeCell ref="FHC6:FHE6"/>
    <mergeCell ref="FFV6:FFX6"/>
    <mergeCell ref="FFY6:FGA6"/>
    <mergeCell ref="FGB6:FGD6"/>
    <mergeCell ref="FGE6:FGG6"/>
    <mergeCell ref="FGH6:FGJ6"/>
    <mergeCell ref="FGK6:FGM6"/>
    <mergeCell ref="FFD6:FFF6"/>
    <mergeCell ref="FFG6:FFI6"/>
    <mergeCell ref="FFJ6:FFL6"/>
    <mergeCell ref="FFM6:FFO6"/>
    <mergeCell ref="FFP6:FFR6"/>
    <mergeCell ref="FFS6:FFU6"/>
    <mergeCell ref="FIP6:FIR6"/>
    <mergeCell ref="FIS6:FIU6"/>
    <mergeCell ref="FIV6:FIX6"/>
    <mergeCell ref="FIY6:FJA6"/>
    <mergeCell ref="FJB6:FJD6"/>
    <mergeCell ref="FJE6:FJG6"/>
    <mergeCell ref="FHX6:FHZ6"/>
    <mergeCell ref="FIA6:FIC6"/>
    <mergeCell ref="FID6:FIF6"/>
    <mergeCell ref="FIG6:FII6"/>
    <mergeCell ref="FIJ6:FIL6"/>
    <mergeCell ref="FIM6:FIO6"/>
    <mergeCell ref="FHF6:FHH6"/>
    <mergeCell ref="FHI6:FHK6"/>
    <mergeCell ref="FHL6:FHN6"/>
    <mergeCell ref="FHO6:FHQ6"/>
    <mergeCell ref="FHR6:FHT6"/>
    <mergeCell ref="FHU6:FHW6"/>
    <mergeCell ref="FKR6:FKT6"/>
    <mergeCell ref="FKU6:FKW6"/>
    <mergeCell ref="FKX6:FKZ6"/>
    <mergeCell ref="FLA6:FLC6"/>
    <mergeCell ref="FLD6:FLF6"/>
    <mergeCell ref="FLG6:FLI6"/>
    <mergeCell ref="FJZ6:FKB6"/>
    <mergeCell ref="FKC6:FKE6"/>
    <mergeCell ref="FKF6:FKH6"/>
    <mergeCell ref="FKI6:FKK6"/>
    <mergeCell ref="FKL6:FKN6"/>
    <mergeCell ref="FKO6:FKQ6"/>
    <mergeCell ref="FJH6:FJJ6"/>
    <mergeCell ref="FJK6:FJM6"/>
    <mergeCell ref="FJN6:FJP6"/>
    <mergeCell ref="FJQ6:FJS6"/>
    <mergeCell ref="FJT6:FJV6"/>
    <mergeCell ref="FJW6:FJY6"/>
    <mergeCell ref="FMT6:FMV6"/>
    <mergeCell ref="FMW6:FMY6"/>
    <mergeCell ref="FMZ6:FNB6"/>
    <mergeCell ref="FNC6:FNE6"/>
    <mergeCell ref="FNF6:FNH6"/>
    <mergeCell ref="FNI6:FNK6"/>
    <mergeCell ref="FMB6:FMD6"/>
    <mergeCell ref="FME6:FMG6"/>
    <mergeCell ref="FMH6:FMJ6"/>
    <mergeCell ref="FMK6:FMM6"/>
    <mergeCell ref="FMN6:FMP6"/>
    <mergeCell ref="FMQ6:FMS6"/>
    <mergeCell ref="FLJ6:FLL6"/>
    <mergeCell ref="FLM6:FLO6"/>
    <mergeCell ref="FLP6:FLR6"/>
    <mergeCell ref="FLS6:FLU6"/>
    <mergeCell ref="FLV6:FLX6"/>
    <mergeCell ref="FLY6:FMA6"/>
    <mergeCell ref="FOV6:FOX6"/>
    <mergeCell ref="FOY6:FPA6"/>
    <mergeCell ref="FPB6:FPD6"/>
    <mergeCell ref="FPE6:FPG6"/>
    <mergeCell ref="FPH6:FPJ6"/>
    <mergeCell ref="FPK6:FPM6"/>
    <mergeCell ref="FOD6:FOF6"/>
    <mergeCell ref="FOG6:FOI6"/>
    <mergeCell ref="FOJ6:FOL6"/>
    <mergeCell ref="FOM6:FOO6"/>
    <mergeCell ref="FOP6:FOR6"/>
    <mergeCell ref="FOS6:FOU6"/>
    <mergeCell ref="FNL6:FNN6"/>
    <mergeCell ref="FNO6:FNQ6"/>
    <mergeCell ref="FNR6:FNT6"/>
    <mergeCell ref="FNU6:FNW6"/>
    <mergeCell ref="FNX6:FNZ6"/>
    <mergeCell ref="FOA6:FOC6"/>
    <mergeCell ref="FQX6:FQZ6"/>
    <mergeCell ref="FRA6:FRC6"/>
    <mergeCell ref="FRD6:FRF6"/>
    <mergeCell ref="FRG6:FRI6"/>
    <mergeCell ref="FRJ6:FRL6"/>
    <mergeCell ref="FRM6:FRO6"/>
    <mergeCell ref="FQF6:FQH6"/>
    <mergeCell ref="FQI6:FQK6"/>
    <mergeCell ref="FQL6:FQN6"/>
    <mergeCell ref="FQO6:FQQ6"/>
    <mergeCell ref="FQR6:FQT6"/>
    <mergeCell ref="FQU6:FQW6"/>
    <mergeCell ref="FPN6:FPP6"/>
    <mergeCell ref="FPQ6:FPS6"/>
    <mergeCell ref="FPT6:FPV6"/>
    <mergeCell ref="FPW6:FPY6"/>
    <mergeCell ref="FPZ6:FQB6"/>
    <mergeCell ref="FQC6:FQE6"/>
    <mergeCell ref="FSZ6:FTB6"/>
    <mergeCell ref="FTC6:FTE6"/>
    <mergeCell ref="FTF6:FTH6"/>
    <mergeCell ref="FTI6:FTK6"/>
    <mergeCell ref="FTL6:FTN6"/>
    <mergeCell ref="FTO6:FTQ6"/>
    <mergeCell ref="FSH6:FSJ6"/>
    <mergeCell ref="FSK6:FSM6"/>
    <mergeCell ref="FSN6:FSP6"/>
    <mergeCell ref="FSQ6:FSS6"/>
    <mergeCell ref="FST6:FSV6"/>
    <mergeCell ref="FSW6:FSY6"/>
    <mergeCell ref="FRP6:FRR6"/>
    <mergeCell ref="FRS6:FRU6"/>
    <mergeCell ref="FRV6:FRX6"/>
    <mergeCell ref="FRY6:FSA6"/>
    <mergeCell ref="FSB6:FSD6"/>
    <mergeCell ref="FSE6:FSG6"/>
    <mergeCell ref="FVB6:FVD6"/>
    <mergeCell ref="FVE6:FVG6"/>
    <mergeCell ref="FVH6:FVJ6"/>
    <mergeCell ref="FVK6:FVM6"/>
    <mergeCell ref="FVN6:FVP6"/>
    <mergeCell ref="FVQ6:FVS6"/>
    <mergeCell ref="FUJ6:FUL6"/>
    <mergeCell ref="FUM6:FUO6"/>
    <mergeCell ref="FUP6:FUR6"/>
    <mergeCell ref="FUS6:FUU6"/>
    <mergeCell ref="FUV6:FUX6"/>
    <mergeCell ref="FUY6:FVA6"/>
    <mergeCell ref="FTR6:FTT6"/>
    <mergeCell ref="FTU6:FTW6"/>
    <mergeCell ref="FTX6:FTZ6"/>
    <mergeCell ref="FUA6:FUC6"/>
    <mergeCell ref="FUD6:FUF6"/>
    <mergeCell ref="FUG6:FUI6"/>
    <mergeCell ref="FXD6:FXF6"/>
    <mergeCell ref="FXG6:FXI6"/>
    <mergeCell ref="FXJ6:FXL6"/>
    <mergeCell ref="FXM6:FXO6"/>
    <mergeCell ref="FXP6:FXR6"/>
    <mergeCell ref="FXS6:FXU6"/>
    <mergeCell ref="FWL6:FWN6"/>
    <mergeCell ref="FWO6:FWQ6"/>
    <mergeCell ref="FWR6:FWT6"/>
    <mergeCell ref="FWU6:FWW6"/>
    <mergeCell ref="FWX6:FWZ6"/>
    <mergeCell ref="FXA6:FXC6"/>
    <mergeCell ref="FVT6:FVV6"/>
    <mergeCell ref="FVW6:FVY6"/>
    <mergeCell ref="FVZ6:FWB6"/>
    <mergeCell ref="FWC6:FWE6"/>
    <mergeCell ref="FWF6:FWH6"/>
    <mergeCell ref="FWI6:FWK6"/>
    <mergeCell ref="FZF6:FZH6"/>
    <mergeCell ref="FZI6:FZK6"/>
    <mergeCell ref="FZL6:FZN6"/>
    <mergeCell ref="FZO6:FZQ6"/>
    <mergeCell ref="FZR6:FZT6"/>
    <mergeCell ref="FZU6:FZW6"/>
    <mergeCell ref="FYN6:FYP6"/>
    <mergeCell ref="FYQ6:FYS6"/>
    <mergeCell ref="FYT6:FYV6"/>
    <mergeCell ref="FYW6:FYY6"/>
    <mergeCell ref="FYZ6:FZB6"/>
    <mergeCell ref="FZC6:FZE6"/>
    <mergeCell ref="FXV6:FXX6"/>
    <mergeCell ref="FXY6:FYA6"/>
    <mergeCell ref="FYB6:FYD6"/>
    <mergeCell ref="FYE6:FYG6"/>
    <mergeCell ref="FYH6:FYJ6"/>
    <mergeCell ref="FYK6:FYM6"/>
    <mergeCell ref="GBH6:GBJ6"/>
    <mergeCell ref="GBK6:GBM6"/>
    <mergeCell ref="GBN6:GBP6"/>
    <mergeCell ref="GBQ6:GBS6"/>
    <mergeCell ref="GBT6:GBV6"/>
    <mergeCell ref="GBW6:GBY6"/>
    <mergeCell ref="GAP6:GAR6"/>
    <mergeCell ref="GAS6:GAU6"/>
    <mergeCell ref="GAV6:GAX6"/>
    <mergeCell ref="GAY6:GBA6"/>
    <mergeCell ref="GBB6:GBD6"/>
    <mergeCell ref="GBE6:GBG6"/>
    <mergeCell ref="FZX6:FZZ6"/>
    <mergeCell ref="GAA6:GAC6"/>
    <mergeCell ref="GAD6:GAF6"/>
    <mergeCell ref="GAG6:GAI6"/>
    <mergeCell ref="GAJ6:GAL6"/>
    <mergeCell ref="GAM6:GAO6"/>
    <mergeCell ref="GDJ6:GDL6"/>
    <mergeCell ref="GDM6:GDO6"/>
    <mergeCell ref="GDP6:GDR6"/>
    <mergeCell ref="GDS6:GDU6"/>
    <mergeCell ref="GDV6:GDX6"/>
    <mergeCell ref="GDY6:GEA6"/>
    <mergeCell ref="GCR6:GCT6"/>
    <mergeCell ref="GCU6:GCW6"/>
    <mergeCell ref="GCX6:GCZ6"/>
    <mergeCell ref="GDA6:GDC6"/>
    <mergeCell ref="GDD6:GDF6"/>
    <mergeCell ref="GDG6:GDI6"/>
    <mergeCell ref="GBZ6:GCB6"/>
    <mergeCell ref="GCC6:GCE6"/>
    <mergeCell ref="GCF6:GCH6"/>
    <mergeCell ref="GCI6:GCK6"/>
    <mergeCell ref="GCL6:GCN6"/>
    <mergeCell ref="GCO6:GCQ6"/>
    <mergeCell ref="GFL6:GFN6"/>
    <mergeCell ref="GFO6:GFQ6"/>
    <mergeCell ref="GFR6:GFT6"/>
    <mergeCell ref="GFU6:GFW6"/>
    <mergeCell ref="GFX6:GFZ6"/>
    <mergeCell ref="GGA6:GGC6"/>
    <mergeCell ref="GET6:GEV6"/>
    <mergeCell ref="GEW6:GEY6"/>
    <mergeCell ref="GEZ6:GFB6"/>
    <mergeCell ref="GFC6:GFE6"/>
    <mergeCell ref="GFF6:GFH6"/>
    <mergeCell ref="GFI6:GFK6"/>
    <mergeCell ref="GEB6:GED6"/>
    <mergeCell ref="GEE6:GEG6"/>
    <mergeCell ref="GEH6:GEJ6"/>
    <mergeCell ref="GEK6:GEM6"/>
    <mergeCell ref="GEN6:GEP6"/>
    <mergeCell ref="GEQ6:GES6"/>
    <mergeCell ref="GHN6:GHP6"/>
    <mergeCell ref="GHQ6:GHS6"/>
    <mergeCell ref="GHT6:GHV6"/>
    <mergeCell ref="GHW6:GHY6"/>
    <mergeCell ref="GHZ6:GIB6"/>
    <mergeCell ref="GIC6:GIE6"/>
    <mergeCell ref="GGV6:GGX6"/>
    <mergeCell ref="GGY6:GHA6"/>
    <mergeCell ref="GHB6:GHD6"/>
    <mergeCell ref="GHE6:GHG6"/>
    <mergeCell ref="GHH6:GHJ6"/>
    <mergeCell ref="GHK6:GHM6"/>
    <mergeCell ref="GGD6:GGF6"/>
    <mergeCell ref="GGG6:GGI6"/>
    <mergeCell ref="GGJ6:GGL6"/>
    <mergeCell ref="GGM6:GGO6"/>
    <mergeCell ref="GGP6:GGR6"/>
    <mergeCell ref="GGS6:GGU6"/>
    <mergeCell ref="GJP6:GJR6"/>
    <mergeCell ref="GJS6:GJU6"/>
    <mergeCell ref="GJV6:GJX6"/>
    <mergeCell ref="GJY6:GKA6"/>
    <mergeCell ref="GKB6:GKD6"/>
    <mergeCell ref="GKE6:GKG6"/>
    <mergeCell ref="GIX6:GIZ6"/>
    <mergeCell ref="GJA6:GJC6"/>
    <mergeCell ref="GJD6:GJF6"/>
    <mergeCell ref="GJG6:GJI6"/>
    <mergeCell ref="GJJ6:GJL6"/>
    <mergeCell ref="GJM6:GJO6"/>
    <mergeCell ref="GIF6:GIH6"/>
    <mergeCell ref="GII6:GIK6"/>
    <mergeCell ref="GIL6:GIN6"/>
    <mergeCell ref="GIO6:GIQ6"/>
    <mergeCell ref="GIR6:GIT6"/>
    <mergeCell ref="GIU6:GIW6"/>
    <mergeCell ref="GLR6:GLT6"/>
    <mergeCell ref="GLU6:GLW6"/>
    <mergeCell ref="GLX6:GLZ6"/>
    <mergeCell ref="GMA6:GMC6"/>
    <mergeCell ref="GMD6:GMF6"/>
    <mergeCell ref="GMG6:GMI6"/>
    <mergeCell ref="GKZ6:GLB6"/>
    <mergeCell ref="GLC6:GLE6"/>
    <mergeCell ref="GLF6:GLH6"/>
    <mergeCell ref="GLI6:GLK6"/>
    <mergeCell ref="GLL6:GLN6"/>
    <mergeCell ref="GLO6:GLQ6"/>
    <mergeCell ref="GKH6:GKJ6"/>
    <mergeCell ref="GKK6:GKM6"/>
    <mergeCell ref="GKN6:GKP6"/>
    <mergeCell ref="GKQ6:GKS6"/>
    <mergeCell ref="GKT6:GKV6"/>
    <mergeCell ref="GKW6:GKY6"/>
    <mergeCell ref="GNT6:GNV6"/>
    <mergeCell ref="GNW6:GNY6"/>
    <mergeCell ref="GNZ6:GOB6"/>
    <mergeCell ref="GOC6:GOE6"/>
    <mergeCell ref="GOF6:GOH6"/>
    <mergeCell ref="GOI6:GOK6"/>
    <mergeCell ref="GNB6:GND6"/>
    <mergeCell ref="GNE6:GNG6"/>
    <mergeCell ref="GNH6:GNJ6"/>
    <mergeCell ref="GNK6:GNM6"/>
    <mergeCell ref="GNN6:GNP6"/>
    <mergeCell ref="GNQ6:GNS6"/>
    <mergeCell ref="GMJ6:GML6"/>
    <mergeCell ref="GMM6:GMO6"/>
    <mergeCell ref="GMP6:GMR6"/>
    <mergeCell ref="GMS6:GMU6"/>
    <mergeCell ref="GMV6:GMX6"/>
    <mergeCell ref="GMY6:GNA6"/>
    <mergeCell ref="GPV6:GPX6"/>
    <mergeCell ref="GPY6:GQA6"/>
    <mergeCell ref="GQB6:GQD6"/>
    <mergeCell ref="GQE6:GQG6"/>
    <mergeCell ref="GQH6:GQJ6"/>
    <mergeCell ref="GQK6:GQM6"/>
    <mergeCell ref="GPD6:GPF6"/>
    <mergeCell ref="GPG6:GPI6"/>
    <mergeCell ref="GPJ6:GPL6"/>
    <mergeCell ref="GPM6:GPO6"/>
    <mergeCell ref="GPP6:GPR6"/>
    <mergeCell ref="GPS6:GPU6"/>
    <mergeCell ref="GOL6:GON6"/>
    <mergeCell ref="GOO6:GOQ6"/>
    <mergeCell ref="GOR6:GOT6"/>
    <mergeCell ref="GOU6:GOW6"/>
    <mergeCell ref="GOX6:GOZ6"/>
    <mergeCell ref="GPA6:GPC6"/>
    <mergeCell ref="GRX6:GRZ6"/>
    <mergeCell ref="GSA6:GSC6"/>
    <mergeCell ref="GSD6:GSF6"/>
    <mergeCell ref="GSG6:GSI6"/>
    <mergeCell ref="GSJ6:GSL6"/>
    <mergeCell ref="GSM6:GSO6"/>
    <mergeCell ref="GRF6:GRH6"/>
    <mergeCell ref="GRI6:GRK6"/>
    <mergeCell ref="GRL6:GRN6"/>
    <mergeCell ref="GRO6:GRQ6"/>
    <mergeCell ref="GRR6:GRT6"/>
    <mergeCell ref="GRU6:GRW6"/>
    <mergeCell ref="GQN6:GQP6"/>
    <mergeCell ref="GQQ6:GQS6"/>
    <mergeCell ref="GQT6:GQV6"/>
    <mergeCell ref="GQW6:GQY6"/>
    <mergeCell ref="GQZ6:GRB6"/>
    <mergeCell ref="GRC6:GRE6"/>
    <mergeCell ref="GTZ6:GUB6"/>
    <mergeCell ref="GUC6:GUE6"/>
    <mergeCell ref="GUF6:GUH6"/>
    <mergeCell ref="GUI6:GUK6"/>
    <mergeCell ref="GUL6:GUN6"/>
    <mergeCell ref="GUO6:GUQ6"/>
    <mergeCell ref="GTH6:GTJ6"/>
    <mergeCell ref="GTK6:GTM6"/>
    <mergeCell ref="GTN6:GTP6"/>
    <mergeCell ref="GTQ6:GTS6"/>
    <mergeCell ref="GTT6:GTV6"/>
    <mergeCell ref="GTW6:GTY6"/>
    <mergeCell ref="GSP6:GSR6"/>
    <mergeCell ref="GSS6:GSU6"/>
    <mergeCell ref="GSV6:GSX6"/>
    <mergeCell ref="GSY6:GTA6"/>
    <mergeCell ref="GTB6:GTD6"/>
    <mergeCell ref="GTE6:GTG6"/>
    <mergeCell ref="GWB6:GWD6"/>
    <mergeCell ref="GWE6:GWG6"/>
    <mergeCell ref="GWH6:GWJ6"/>
    <mergeCell ref="GWK6:GWM6"/>
    <mergeCell ref="GWN6:GWP6"/>
    <mergeCell ref="GWQ6:GWS6"/>
    <mergeCell ref="GVJ6:GVL6"/>
    <mergeCell ref="GVM6:GVO6"/>
    <mergeCell ref="GVP6:GVR6"/>
    <mergeCell ref="GVS6:GVU6"/>
    <mergeCell ref="GVV6:GVX6"/>
    <mergeCell ref="GVY6:GWA6"/>
    <mergeCell ref="GUR6:GUT6"/>
    <mergeCell ref="GUU6:GUW6"/>
    <mergeCell ref="GUX6:GUZ6"/>
    <mergeCell ref="GVA6:GVC6"/>
    <mergeCell ref="GVD6:GVF6"/>
    <mergeCell ref="GVG6:GVI6"/>
    <mergeCell ref="GYD6:GYF6"/>
    <mergeCell ref="GYG6:GYI6"/>
    <mergeCell ref="GYJ6:GYL6"/>
    <mergeCell ref="GYM6:GYO6"/>
    <mergeCell ref="GYP6:GYR6"/>
    <mergeCell ref="GYS6:GYU6"/>
    <mergeCell ref="GXL6:GXN6"/>
    <mergeCell ref="GXO6:GXQ6"/>
    <mergeCell ref="GXR6:GXT6"/>
    <mergeCell ref="GXU6:GXW6"/>
    <mergeCell ref="GXX6:GXZ6"/>
    <mergeCell ref="GYA6:GYC6"/>
    <mergeCell ref="GWT6:GWV6"/>
    <mergeCell ref="GWW6:GWY6"/>
    <mergeCell ref="GWZ6:GXB6"/>
    <mergeCell ref="GXC6:GXE6"/>
    <mergeCell ref="GXF6:GXH6"/>
    <mergeCell ref="GXI6:GXK6"/>
    <mergeCell ref="HAF6:HAH6"/>
    <mergeCell ref="HAI6:HAK6"/>
    <mergeCell ref="HAL6:HAN6"/>
    <mergeCell ref="HAO6:HAQ6"/>
    <mergeCell ref="HAR6:HAT6"/>
    <mergeCell ref="HAU6:HAW6"/>
    <mergeCell ref="GZN6:GZP6"/>
    <mergeCell ref="GZQ6:GZS6"/>
    <mergeCell ref="GZT6:GZV6"/>
    <mergeCell ref="GZW6:GZY6"/>
    <mergeCell ref="GZZ6:HAB6"/>
    <mergeCell ref="HAC6:HAE6"/>
    <mergeCell ref="GYV6:GYX6"/>
    <mergeCell ref="GYY6:GZA6"/>
    <mergeCell ref="GZB6:GZD6"/>
    <mergeCell ref="GZE6:GZG6"/>
    <mergeCell ref="GZH6:GZJ6"/>
    <mergeCell ref="GZK6:GZM6"/>
    <mergeCell ref="HCH6:HCJ6"/>
    <mergeCell ref="HCK6:HCM6"/>
    <mergeCell ref="HCN6:HCP6"/>
    <mergeCell ref="HCQ6:HCS6"/>
    <mergeCell ref="HCT6:HCV6"/>
    <mergeCell ref="HCW6:HCY6"/>
    <mergeCell ref="HBP6:HBR6"/>
    <mergeCell ref="HBS6:HBU6"/>
    <mergeCell ref="HBV6:HBX6"/>
    <mergeCell ref="HBY6:HCA6"/>
    <mergeCell ref="HCB6:HCD6"/>
    <mergeCell ref="HCE6:HCG6"/>
    <mergeCell ref="HAX6:HAZ6"/>
    <mergeCell ref="HBA6:HBC6"/>
    <mergeCell ref="HBD6:HBF6"/>
    <mergeCell ref="HBG6:HBI6"/>
    <mergeCell ref="HBJ6:HBL6"/>
    <mergeCell ref="HBM6:HBO6"/>
    <mergeCell ref="HEJ6:HEL6"/>
    <mergeCell ref="HEM6:HEO6"/>
    <mergeCell ref="HEP6:HER6"/>
    <mergeCell ref="HES6:HEU6"/>
    <mergeCell ref="HEV6:HEX6"/>
    <mergeCell ref="HEY6:HFA6"/>
    <mergeCell ref="HDR6:HDT6"/>
    <mergeCell ref="HDU6:HDW6"/>
    <mergeCell ref="HDX6:HDZ6"/>
    <mergeCell ref="HEA6:HEC6"/>
    <mergeCell ref="HED6:HEF6"/>
    <mergeCell ref="HEG6:HEI6"/>
    <mergeCell ref="HCZ6:HDB6"/>
    <mergeCell ref="HDC6:HDE6"/>
    <mergeCell ref="HDF6:HDH6"/>
    <mergeCell ref="HDI6:HDK6"/>
    <mergeCell ref="HDL6:HDN6"/>
    <mergeCell ref="HDO6:HDQ6"/>
    <mergeCell ref="HGL6:HGN6"/>
    <mergeCell ref="HGO6:HGQ6"/>
    <mergeCell ref="HGR6:HGT6"/>
    <mergeCell ref="HGU6:HGW6"/>
    <mergeCell ref="HGX6:HGZ6"/>
    <mergeCell ref="HHA6:HHC6"/>
    <mergeCell ref="HFT6:HFV6"/>
    <mergeCell ref="HFW6:HFY6"/>
    <mergeCell ref="HFZ6:HGB6"/>
    <mergeCell ref="HGC6:HGE6"/>
    <mergeCell ref="HGF6:HGH6"/>
    <mergeCell ref="HGI6:HGK6"/>
    <mergeCell ref="HFB6:HFD6"/>
    <mergeCell ref="HFE6:HFG6"/>
    <mergeCell ref="HFH6:HFJ6"/>
    <mergeCell ref="HFK6:HFM6"/>
    <mergeCell ref="HFN6:HFP6"/>
    <mergeCell ref="HFQ6:HFS6"/>
    <mergeCell ref="HIN6:HIP6"/>
    <mergeCell ref="HIQ6:HIS6"/>
    <mergeCell ref="HIT6:HIV6"/>
    <mergeCell ref="HIW6:HIY6"/>
    <mergeCell ref="HIZ6:HJB6"/>
    <mergeCell ref="HJC6:HJE6"/>
    <mergeCell ref="HHV6:HHX6"/>
    <mergeCell ref="HHY6:HIA6"/>
    <mergeCell ref="HIB6:HID6"/>
    <mergeCell ref="HIE6:HIG6"/>
    <mergeCell ref="HIH6:HIJ6"/>
    <mergeCell ref="HIK6:HIM6"/>
    <mergeCell ref="HHD6:HHF6"/>
    <mergeCell ref="HHG6:HHI6"/>
    <mergeCell ref="HHJ6:HHL6"/>
    <mergeCell ref="HHM6:HHO6"/>
    <mergeCell ref="HHP6:HHR6"/>
    <mergeCell ref="HHS6:HHU6"/>
    <mergeCell ref="HKP6:HKR6"/>
    <mergeCell ref="HKS6:HKU6"/>
    <mergeCell ref="HKV6:HKX6"/>
    <mergeCell ref="HKY6:HLA6"/>
    <mergeCell ref="HLB6:HLD6"/>
    <mergeCell ref="HLE6:HLG6"/>
    <mergeCell ref="HJX6:HJZ6"/>
    <mergeCell ref="HKA6:HKC6"/>
    <mergeCell ref="HKD6:HKF6"/>
    <mergeCell ref="HKG6:HKI6"/>
    <mergeCell ref="HKJ6:HKL6"/>
    <mergeCell ref="HKM6:HKO6"/>
    <mergeCell ref="HJF6:HJH6"/>
    <mergeCell ref="HJI6:HJK6"/>
    <mergeCell ref="HJL6:HJN6"/>
    <mergeCell ref="HJO6:HJQ6"/>
    <mergeCell ref="HJR6:HJT6"/>
    <mergeCell ref="HJU6:HJW6"/>
    <mergeCell ref="HMR6:HMT6"/>
    <mergeCell ref="HMU6:HMW6"/>
    <mergeCell ref="HMX6:HMZ6"/>
    <mergeCell ref="HNA6:HNC6"/>
    <mergeCell ref="HND6:HNF6"/>
    <mergeCell ref="HNG6:HNI6"/>
    <mergeCell ref="HLZ6:HMB6"/>
    <mergeCell ref="HMC6:HME6"/>
    <mergeCell ref="HMF6:HMH6"/>
    <mergeCell ref="HMI6:HMK6"/>
    <mergeCell ref="HML6:HMN6"/>
    <mergeCell ref="HMO6:HMQ6"/>
    <mergeCell ref="HLH6:HLJ6"/>
    <mergeCell ref="HLK6:HLM6"/>
    <mergeCell ref="HLN6:HLP6"/>
    <mergeCell ref="HLQ6:HLS6"/>
    <mergeCell ref="HLT6:HLV6"/>
    <mergeCell ref="HLW6:HLY6"/>
    <mergeCell ref="HOT6:HOV6"/>
    <mergeCell ref="HOW6:HOY6"/>
    <mergeCell ref="HOZ6:HPB6"/>
    <mergeCell ref="HPC6:HPE6"/>
    <mergeCell ref="HPF6:HPH6"/>
    <mergeCell ref="HPI6:HPK6"/>
    <mergeCell ref="HOB6:HOD6"/>
    <mergeCell ref="HOE6:HOG6"/>
    <mergeCell ref="HOH6:HOJ6"/>
    <mergeCell ref="HOK6:HOM6"/>
    <mergeCell ref="HON6:HOP6"/>
    <mergeCell ref="HOQ6:HOS6"/>
    <mergeCell ref="HNJ6:HNL6"/>
    <mergeCell ref="HNM6:HNO6"/>
    <mergeCell ref="HNP6:HNR6"/>
    <mergeCell ref="HNS6:HNU6"/>
    <mergeCell ref="HNV6:HNX6"/>
    <mergeCell ref="HNY6:HOA6"/>
    <mergeCell ref="HQV6:HQX6"/>
    <mergeCell ref="HQY6:HRA6"/>
    <mergeCell ref="HRB6:HRD6"/>
    <mergeCell ref="HRE6:HRG6"/>
    <mergeCell ref="HRH6:HRJ6"/>
    <mergeCell ref="HRK6:HRM6"/>
    <mergeCell ref="HQD6:HQF6"/>
    <mergeCell ref="HQG6:HQI6"/>
    <mergeCell ref="HQJ6:HQL6"/>
    <mergeCell ref="HQM6:HQO6"/>
    <mergeCell ref="HQP6:HQR6"/>
    <mergeCell ref="HQS6:HQU6"/>
    <mergeCell ref="HPL6:HPN6"/>
    <mergeCell ref="HPO6:HPQ6"/>
    <mergeCell ref="HPR6:HPT6"/>
    <mergeCell ref="HPU6:HPW6"/>
    <mergeCell ref="HPX6:HPZ6"/>
    <mergeCell ref="HQA6:HQC6"/>
    <mergeCell ref="HSX6:HSZ6"/>
    <mergeCell ref="HTA6:HTC6"/>
    <mergeCell ref="HTD6:HTF6"/>
    <mergeCell ref="HTG6:HTI6"/>
    <mergeCell ref="HTJ6:HTL6"/>
    <mergeCell ref="HTM6:HTO6"/>
    <mergeCell ref="HSF6:HSH6"/>
    <mergeCell ref="HSI6:HSK6"/>
    <mergeCell ref="HSL6:HSN6"/>
    <mergeCell ref="HSO6:HSQ6"/>
    <mergeCell ref="HSR6:HST6"/>
    <mergeCell ref="HSU6:HSW6"/>
    <mergeCell ref="HRN6:HRP6"/>
    <mergeCell ref="HRQ6:HRS6"/>
    <mergeCell ref="HRT6:HRV6"/>
    <mergeCell ref="HRW6:HRY6"/>
    <mergeCell ref="HRZ6:HSB6"/>
    <mergeCell ref="HSC6:HSE6"/>
    <mergeCell ref="HUZ6:HVB6"/>
    <mergeCell ref="HVC6:HVE6"/>
    <mergeCell ref="HVF6:HVH6"/>
    <mergeCell ref="HVI6:HVK6"/>
    <mergeCell ref="HVL6:HVN6"/>
    <mergeCell ref="HVO6:HVQ6"/>
    <mergeCell ref="HUH6:HUJ6"/>
    <mergeCell ref="HUK6:HUM6"/>
    <mergeCell ref="HUN6:HUP6"/>
    <mergeCell ref="HUQ6:HUS6"/>
    <mergeCell ref="HUT6:HUV6"/>
    <mergeCell ref="HUW6:HUY6"/>
    <mergeCell ref="HTP6:HTR6"/>
    <mergeCell ref="HTS6:HTU6"/>
    <mergeCell ref="HTV6:HTX6"/>
    <mergeCell ref="HTY6:HUA6"/>
    <mergeCell ref="HUB6:HUD6"/>
    <mergeCell ref="HUE6:HUG6"/>
    <mergeCell ref="HXB6:HXD6"/>
    <mergeCell ref="HXE6:HXG6"/>
    <mergeCell ref="HXH6:HXJ6"/>
    <mergeCell ref="HXK6:HXM6"/>
    <mergeCell ref="HXN6:HXP6"/>
    <mergeCell ref="HXQ6:HXS6"/>
    <mergeCell ref="HWJ6:HWL6"/>
    <mergeCell ref="HWM6:HWO6"/>
    <mergeCell ref="HWP6:HWR6"/>
    <mergeCell ref="HWS6:HWU6"/>
    <mergeCell ref="HWV6:HWX6"/>
    <mergeCell ref="HWY6:HXA6"/>
    <mergeCell ref="HVR6:HVT6"/>
    <mergeCell ref="HVU6:HVW6"/>
    <mergeCell ref="HVX6:HVZ6"/>
    <mergeCell ref="HWA6:HWC6"/>
    <mergeCell ref="HWD6:HWF6"/>
    <mergeCell ref="HWG6:HWI6"/>
    <mergeCell ref="HZD6:HZF6"/>
    <mergeCell ref="HZG6:HZI6"/>
    <mergeCell ref="HZJ6:HZL6"/>
    <mergeCell ref="HZM6:HZO6"/>
    <mergeCell ref="HZP6:HZR6"/>
    <mergeCell ref="HZS6:HZU6"/>
    <mergeCell ref="HYL6:HYN6"/>
    <mergeCell ref="HYO6:HYQ6"/>
    <mergeCell ref="HYR6:HYT6"/>
    <mergeCell ref="HYU6:HYW6"/>
    <mergeCell ref="HYX6:HYZ6"/>
    <mergeCell ref="HZA6:HZC6"/>
    <mergeCell ref="HXT6:HXV6"/>
    <mergeCell ref="HXW6:HXY6"/>
    <mergeCell ref="HXZ6:HYB6"/>
    <mergeCell ref="HYC6:HYE6"/>
    <mergeCell ref="HYF6:HYH6"/>
    <mergeCell ref="HYI6:HYK6"/>
    <mergeCell ref="IBF6:IBH6"/>
    <mergeCell ref="IBI6:IBK6"/>
    <mergeCell ref="IBL6:IBN6"/>
    <mergeCell ref="IBO6:IBQ6"/>
    <mergeCell ref="IBR6:IBT6"/>
    <mergeCell ref="IBU6:IBW6"/>
    <mergeCell ref="IAN6:IAP6"/>
    <mergeCell ref="IAQ6:IAS6"/>
    <mergeCell ref="IAT6:IAV6"/>
    <mergeCell ref="IAW6:IAY6"/>
    <mergeCell ref="IAZ6:IBB6"/>
    <mergeCell ref="IBC6:IBE6"/>
    <mergeCell ref="HZV6:HZX6"/>
    <mergeCell ref="HZY6:IAA6"/>
    <mergeCell ref="IAB6:IAD6"/>
    <mergeCell ref="IAE6:IAG6"/>
    <mergeCell ref="IAH6:IAJ6"/>
    <mergeCell ref="IAK6:IAM6"/>
    <mergeCell ref="IDH6:IDJ6"/>
    <mergeCell ref="IDK6:IDM6"/>
    <mergeCell ref="IDN6:IDP6"/>
    <mergeCell ref="IDQ6:IDS6"/>
    <mergeCell ref="IDT6:IDV6"/>
    <mergeCell ref="IDW6:IDY6"/>
    <mergeCell ref="ICP6:ICR6"/>
    <mergeCell ref="ICS6:ICU6"/>
    <mergeCell ref="ICV6:ICX6"/>
    <mergeCell ref="ICY6:IDA6"/>
    <mergeCell ref="IDB6:IDD6"/>
    <mergeCell ref="IDE6:IDG6"/>
    <mergeCell ref="IBX6:IBZ6"/>
    <mergeCell ref="ICA6:ICC6"/>
    <mergeCell ref="ICD6:ICF6"/>
    <mergeCell ref="ICG6:ICI6"/>
    <mergeCell ref="ICJ6:ICL6"/>
    <mergeCell ref="ICM6:ICO6"/>
    <mergeCell ref="IFJ6:IFL6"/>
    <mergeCell ref="IFM6:IFO6"/>
    <mergeCell ref="IFP6:IFR6"/>
    <mergeCell ref="IFS6:IFU6"/>
    <mergeCell ref="IFV6:IFX6"/>
    <mergeCell ref="IFY6:IGA6"/>
    <mergeCell ref="IER6:IET6"/>
    <mergeCell ref="IEU6:IEW6"/>
    <mergeCell ref="IEX6:IEZ6"/>
    <mergeCell ref="IFA6:IFC6"/>
    <mergeCell ref="IFD6:IFF6"/>
    <mergeCell ref="IFG6:IFI6"/>
    <mergeCell ref="IDZ6:IEB6"/>
    <mergeCell ref="IEC6:IEE6"/>
    <mergeCell ref="IEF6:IEH6"/>
    <mergeCell ref="IEI6:IEK6"/>
    <mergeCell ref="IEL6:IEN6"/>
    <mergeCell ref="IEO6:IEQ6"/>
    <mergeCell ref="IHL6:IHN6"/>
    <mergeCell ref="IHO6:IHQ6"/>
    <mergeCell ref="IHR6:IHT6"/>
    <mergeCell ref="IHU6:IHW6"/>
    <mergeCell ref="IHX6:IHZ6"/>
    <mergeCell ref="IIA6:IIC6"/>
    <mergeCell ref="IGT6:IGV6"/>
    <mergeCell ref="IGW6:IGY6"/>
    <mergeCell ref="IGZ6:IHB6"/>
    <mergeCell ref="IHC6:IHE6"/>
    <mergeCell ref="IHF6:IHH6"/>
    <mergeCell ref="IHI6:IHK6"/>
    <mergeCell ref="IGB6:IGD6"/>
    <mergeCell ref="IGE6:IGG6"/>
    <mergeCell ref="IGH6:IGJ6"/>
    <mergeCell ref="IGK6:IGM6"/>
    <mergeCell ref="IGN6:IGP6"/>
    <mergeCell ref="IGQ6:IGS6"/>
    <mergeCell ref="IJN6:IJP6"/>
    <mergeCell ref="IJQ6:IJS6"/>
    <mergeCell ref="IJT6:IJV6"/>
    <mergeCell ref="IJW6:IJY6"/>
    <mergeCell ref="IJZ6:IKB6"/>
    <mergeCell ref="IKC6:IKE6"/>
    <mergeCell ref="IIV6:IIX6"/>
    <mergeCell ref="IIY6:IJA6"/>
    <mergeCell ref="IJB6:IJD6"/>
    <mergeCell ref="IJE6:IJG6"/>
    <mergeCell ref="IJH6:IJJ6"/>
    <mergeCell ref="IJK6:IJM6"/>
    <mergeCell ref="IID6:IIF6"/>
    <mergeCell ref="IIG6:III6"/>
    <mergeCell ref="IIJ6:IIL6"/>
    <mergeCell ref="IIM6:IIO6"/>
    <mergeCell ref="IIP6:IIR6"/>
    <mergeCell ref="IIS6:IIU6"/>
    <mergeCell ref="ILP6:ILR6"/>
    <mergeCell ref="ILS6:ILU6"/>
    <mergeCell ref="ILV6:ILX6"/>
    <mergeCell ref="ILY6:IMA6"/>
    <mergeCell ref="IMB6:IMD6"/>
    <mergeCell ref="IME6:IMG6"/>
    <mergeCell ref="IKX6:IKZ6"/>
    <mergeCell ref="ILA6:ILC6"/>
    <mergeCell ref="ILD6:ILF6"/>
    <mergeCell ref="ILG6:ILI6"/>
    <mergeCell ref="ILJ6:ILL6"/>
    <mergeCell ref="ILM6:ILO6"/>
    <mergeCell ref="IKF6:IKH6"/>
    <mergeCell ref="IKI6:IKK6"/>
    <mergeCell ref="IKL6:IKN6"/>
    <mergeCell ref="IKO6:IKQ6"/>
    <mergeCell ref="IKR6:IKT6"/>
    <mergeCell ref="IKU6:IKW6"/>
    <mergeCell ref="INR6:INT6"/>
    <mergeCell ref="INU6:INW6"/>
    <mergeCell ref="INX6:INZ6"/>
    <mergeCell ref="IOA6:IOC6"/>
    <mergeCell ref="IOD6:IOF6"/>
    <mergeCell ref="IOG6:IOI6"/>
    <mergeCell ref="IMZ6:INB6"/>
    <mergeCell ref="INC6:INE6"/>
    <mergeCell ref="INF6:INH6"/>
    <mergeCell ref="INI6:INK6"/>
    <mergeCell ref="INL6:INN6"/>
    <mergeCell ref="INO6:INQ6"/>
    <mergeCell ref="IMH6:IMJ6"/>
    <mergeCell ref="IMK6:IMM6"/>
    <mergeCell ref="IMN6:IMP6"/>
    <mergeCell ref="IMQ6:IMS6"/>
    <mergeCell ref="IMT6:IMV6"/>
    <mergeCell ref="IMW6:IMY6"/>
    <mergeCell ref="IPT6:IPV6"/>
    <mergeCell ref="IPW6:IPY6"/>
    <mergeCell ref="IPZ6:IQB6"/>
    <mergeCell ref="IQC6:IQE6"/>
    <mergeCell ref="IQF6:IQH6"/>
    <mergeCell ref="IQI6:IQK6"/>
    <mergeCell ref="IPB6:IPD6"/>
    <mergeCell ref="IPE6:IPG6"/>
    <mergeCell ref="IPH6:IPJ6"/>
    <mergeCell ref="IPK6:IPM6"/>
    <mergeCell ref="IPN6:IPP6"/>
    <mergeCell ref="IPQ6:IPS6"/>
    <mergeCell ref="IOJ6:IOL6"/>
    <mergeCell ref="IOM6:IOO6"/>
    <mergeCell ref="IOP6:IOR6"/>
    <mergeCell ref="IOS6:IOU6"/>
    <mergeCell ref="IOV6:IOX6"/>
    <mergeCell ref="IOY6:IPA6"/>
    <mergeCell ref="IRV6:IRX6"/>
    <mergeCell ref="IRY6:ISA6"/>
    <mergeCell ref="ISB6:ISD6"/>
    <mergeCell ref="ISE6:ISG6"/>
    <mergeCell ref="ISH6:ISJ6"/>
    <mergeCell ref="ISK6:ISM6"/>
    <mergeCell ref="IRD6:IRF6"/>
    <mergeCell ref="IRG6:IRI6"/>
    <mergeCell ref="IRJ6:IRL6"/>
    <mergeCell ref="IRM6:IRO6"/>
    <mergeCell ref="IRP6:IRR6"/>
    <mergeCell ref="IRS6:IRU6"/>
    <mergeCell ref="IQL6:IQN6"/>
    <mergeCell ref="IQO6:IQQ6"/>
    <mergeCell ref="IQR6:IQT6"/>
    <mergeCell ref="IQU6:IQW6"/>
    <mergeCell ref="IQX6:IQZ6"/>
    <mergeCell ref="IRA6:IRC6"/>
    <mergeCell ref="ITX6:ITZ6"/>
    <mergeCell ref="IUA6:IUC6"/>
    <mergeCell ref="IUD6:IUF6"/>
    <mergeCell ref="IUG6:IUI6"/>
    <mergeCell ref="IUJ6:IUL6"/>
    <mergeCell ref="IUM6:IUO6"/>
    <mergeCell ref="ITF6:ITH6"/>
    <mergeCell ref="ITI6:ITK6"/>
    <mergeCell ref="ITL6:ITN6"/>
    <mergeCell ref="ITO6:ITQ6"/>
    <mergeCell ref="ITR6:ITT6"/>
    <mergeCell ref="ITU6:ITW6"/>
    <mergeCell ref="ISN6:ISP6"/>
    <mergeCell ref="ISQ6:ISS6"/>
    <mergeCell ref="IST6:ISV6"/>
    <mergeCell ref="ISW6:ISY6"/>
    <mergeCell ref="ISZ6:ITB6"/>
    <mergeCell ref="ITC6:ITE6"/>
    <mergeCell ref="IVZ6:IWB6"/>
    <mergeCell ref="IWC6:IWE6"/>
    <mergeCell ref="IWF6:IWH6"/>
    <mergeCell ref="IWI6:IWK6"/>
    <mergeCell ref="IWL6:IWN6"/>
    <mergeCell ref="IWO6:IWQ6"/>
    <mergeCell ref="IVH6:IVJ6"/>
    <mergeCell ref="IVK6:IVM6"/>
    <mergeCell ref="IVN6:IVP6"/>
    <mergeCell ref="IVQ6:IVS6"/>
    <mergeCell ref="IVT6:IVV6"/>
    <mergeCell ref="IVW6:IVY6"/>
    <mergeCell ref="IUP6:IUR6"/>
    <mergeCell ref="IUS6:IUU6"/>
    <mergeCell ref="IUV6:IUX6"/>
    <mergeCell ref="IUY6:IVA6"/>
    <mergeCell ref="IVB6:IVD6"/>
    <mergeCell ref="IVE6:IVG6"/>
    <mergeCell ref="IYB6:IYD6"/>
    <mergeCell ref="IYE6:IYG6"/>
    <mergeCell ref="IYH6:IYJ6"/>
    <mergeCell ref="IYK6:IYM6"/>
    <mergeCell ref="IYN6:IYP6"/>
    <mergeCell ref="IYQ6:IYS6"/>
    <mergeCell ref="IXJ6:IXL6"/>
    <mergeCell ref="IXM6:IXO6"/>
    <mergeCell ref="IXP6:IXR6"/>
    <mergeCell ref="IXS6:IXU6"/>
    <mergeCell ref="IXV6:IXX6"/>
    <mergeCell ref="IXY6:IYA6"/>
    <mergeCell ref="IWR6:IWT6"/>
    <mergeCell ref="IWU6:IWW6"/>
    <mergeCell ref="IWX6:IWZ6"/>
    <mergeCell ref="IXA6:IXC6"/>
    <mergeCell ref="IXD6:IXF6"/>
    <mergeCell ref="IXG6:IXI6"/>
    <mergeCell ref="JAD6:JAF6"/>
    <mergeCell ref="JAG6:JAI6"/>
    <mergeCell ref="JAJ6:JAL6"/>
    <mergeCell ref="JAM6:JAO6"/>
    <mergeCell ref="JAP6:JAR6"/>
    <mergeCell ref="JAS6:JAU6"/>
    <mergeCell ref="IZL6:IZN6"/>
    <mergeCell ref="IZO6:IZQ6"/>
    <mergeCell ref="IZR6:IZT6"/>
    <mergeCell ref="IZU6:IZW6"/>
    <mergeCell ref="IZX6:IZZ6"/>
    <mergeCell ref="JAA6:JAC6"/>
    <mergeCell ref="IYT6:IYV6"/>
    <mergeCell ref="IYW6:IYY6"/>
    <mergeCell ref="IYZ6:IZB6"/>
    <mergeCell ref="IZC6:IZE6"/>
    <mergeCell ref="IZF6:IZH6"/>
    <mergeCell ref="IZI6:IZK6"/>
    <mergeCell ref="JCF6:JCH6"/>
    <mergeCell ref="JCI6:JCK6"/>
    <mergeCell ref="JCL6:JCN6"/>
    <mergeCell ref="JCO6:JCQ6"/>
    <mergeCell ref="JCR6:JCT6"/>
    <mergeCell ref="JCU6:JCW6"/>
    <mergeCell ref="JBN6:JBP6"/>
    <mergeCell ref="JBQ6:JBS6"/>
    <mergeCell ref="JBT6:JBV6"/>
    <mergeCell ref="JBW6:JBY6"/>
    <mergeCell ref="JBZ6:JCB6"/>
    <mergeCell ref="JCC6:JCE6"/>
    <mergeCell ref="JAV6:JAX6"/>
    <mergeCell ref="JAY6:JBA6"/>
    <mergeCell ref="JBB6:JBD6"/>
    <mergeCell ref="JBE6:JBG6"/>
    <mergeCell ref="JBH6:JBJ6"/>
    <mergeCell ref="JBK6:JBM6"/>
    <mergeCell ref="JEH6:JEJ6"/>
    <mergeCell ref="JEK6:JEM6"/>
    <mergeCell ref="JEN6:JEP6"/>
    <mergeCell ref="JEQ6:JES6"/>
    <mergeCell ref="JET6:JEV6"/>
    <mergeCell ref="JEW6:JEY6"/>
    <mergeCell ref="JDP6:JDR6"/>
    <mergeCell ref="JDS6:JDU6"/>
    <mergeCell ref="JDV6:JDX6"/>
    <mergeCell ref="JDY6:JEA6"/>
    <mergeCell ref="JEB6:JED6"/>
    <mergeCell ref="JEE6:JEG6"/>
    <mergeCell ref="JCX6:JCZ6"/>
    <mergeCell ref="JDA6:JDC6"/>
    <mergeCell ref="JDD6:JDF6"/>
    <mergeCell ref="JDG6:JDI6"/>
    <mergeCell ref="JDJ6:JDL6"/>
    <mergeCell ref="JDM6:JDO6"/>
    <mergeCell ref="JGJ6:JGL6"/>
    <mergeCell ref="JGM6:JGO6"/>
    <mergeCell ref="JGP6:JGR6"/>
    <mergeCell ref="JGS6:JGU6"/>
    <mergeCell ref="JGV6:JGX6"/>
    <mergeCell ref="JGY6:JHA6"/>
    <mergeCell ref="JFR6:JFT6"/>
    <mergeCell ref="JFU6:JFW6"/>
    <mergeCell ref="JFX6:JFZ6"/>
    <mergeCell ref="JGA6:JGC6"/>
    <mergeCell ref="JGD6:JGF6"/>
    <mergeCell ref="JGG6:JGI6"/>
    <mergeCell ref="JEZ6:JFB6"/>
    <mergeCell ref="JFC6:JFE6"/>
    <mergeCell ref="JFF6:JFH6"/>
    <mergeCell ref="JFI6:JFK6"/>
    <mergeCell ref="JFL6:JFN6"/>
    <mergeCell ref="JFO6:JFQ6"/>
    <mergeCell ref="JIL6:JIN6"/>
    <mergeCell ref="JIO6:JIQ6"/>
    <mergeCell ref="JIR6:JIT6"/>
    <mergeCell ref="JIU6:JIW6"/>
    <mergeCell ref="JIX6:JIZ6"/>
    <mergeCell ref="JJA6:JJC6"/>
    <mergeCell ref="JHT6:JHV6"/>
    <mergeCell ref="JHW6:JHY6"/>
    <mergeCell ref="JHZ6:JIB6"/>
    <mergeCell ref="JIC6:JIE6"/>
    <mergeCell ref="JIF6:JIH6"/>
    <mergeCell ref="JII6:JIK6"/>
    <mergeCell ref="JHB6:JHD6"/>
    <mergeCell ref="JHE6:JHG6"/>
    <mergeCell ref="JHH6:JHJ6"/>
    <mergeCell ref="JHK6:JHM6"/>
    <mergeCell ref="JHN6:JHP6"/>
    <mergeCell ref="JHQ6:JHS6"/>
    <mergeCell ref="JKN6:JKP6"/>
    <mergeCell ref="JKQ6:JKS6"/>
    <mergeCell ref="JKT6:JKV6"/>
    <mergeCell ref="JKW6:JKY6"/>
    <mergeCell ref="JKZ6:JLB6"/>
    <mergeCell ref="JLC6:JLE6"/>
    <mergeCell ref="JJV6:JJX6"/>
    <mergeCell ref="JJY6:JKA6"/>
    <mergeCell ref="JKB6:JKD6"/>
    <mergeCell ref="JKE6:JKG6"/>
    <mergeCell ref="JKH6:JKJ6"/>
    <mergeCell ref="JKK6:JKM6"/>
    <mergeCell ref="JJD6:JJF6"/>
    <mergeCell ref="JJG6:JJI6"/>
    <mergeCell ref="JJJ6:JJL6"/>
    <mergeCell ref="JJM6:JJO6"/>
    <mergeCell ref="JJP6:JJR6"/>
    <mergeCell ref="JJS6:JJU6"/>
    <mergeCell ref="JMP6:JMR6"/>
    <mergeCell ref="JMS6:JMU6"/>
    <mergeCell ref="JMV6:JMX6"/>
    <mergeCell ref="JMY6:JNA6"/>
    <mergeCell ref="JNB6:JND6"/>
    <mergeCell ref="JNE6:JNG6"/>
    <mergeCell ref="JLX6:JLZ6"/>
    <mergeCell ref="JMA6:JMC6"/>
    <mergeCell ref="JMD6:JMF6"/>
    <mergeCell ref="JMG6:JMI6"/>
    <mergeCell ref="JMJ6:JML6"/>
    <mergeCell ref="JMM6:JMO6"/>
    <mergeCell ref="JLF6:JLH6"/>
    <mergeCell ref="JLI6:JLK6"/>
    <mergeCell ref="JLL6:JLN6"/>
    <mergeCell ref="JLO6:JLQ6"/>
    <mergeCell ref="JLR6:JLT6"/>
    <mergeCell ref="JLU6:JLW6"/>
    <mergeCell ref="JOR6:JOT6"/>
    <mergeCell ref="JOU6:JOW6"/>
    <mergeCell ref="JOX6:JOZ6"/>
    <mergeCell ref="JPA6:JPC6"/>
    <mergeCell ref="JPD6:JPF6"/>
    <mergeCell ref="JPG6:JPI6"/>
    <mergeCell ref="JNZ6:JOB6"/>
    <mergeCell ref="JOC6:JOE6"/>
    <mergeCell ref="JOF6:JOH6"/>
    <mergeCell ref="JOI6:JOK6"/>
    <mergeCell ref="JOL6:JON6"/>
    <mergeCell ref="JOO6:JOQ6"/>
    <mergeCell ref="JNH6:JNJ6"/>
    <mergeCell ref="JNK6:JNM6"/>
    <mergeCell ref="JNN6:JNP6"/>
    <mergeCell ref="JNQ6:JNS6"/>
    <mergeCell ref="JNT6:JNV6"/>
    <mergeCell ref="JNW6:JNY6"/>
    <mergeCell ref="JQT6:JQV6"/>
    <mergeCell ref="JQW6:JQY6"/>
    <mergeCell ref="JQZ6:JRB6"/>
    <mergeCell ref="JRC6:JRE6"/>
    <mergeCell ref="JRF6:JRH6"/>
    <mergeCell ref="JRI6:JRK6"/>
    <mergeCell ref="JQB6:JQD6"/>
    <mergeCell ref="JQE6:JQG6"/>
    <mergeCell ref="JQH6:JQJ6"/>
    <mergeCell ref="JQK6:JQM6"/>
    <mergeCell ref="JQN6:JQP6"/>
    <mergeCell ref="JQQ6:JQS6"/>
    <mergeCell ref="JPJ6:JPL6"/>
    <mergeCell ref="JPM6:JPO6"/>
    <mergeCell ref="JPP6:JPR6"/>
    <mergeCell ref="JPS6:JPU6"/>
    <mergeCell ref="JPV6:JPX6"/>
    <mergeCell ref="JPY6:JQA6"/>
    <mergeCell ref="JSV6:JSX6"/>
    <mergeCell ref="JSY6:JTA6"/>
    <mergeCell ref="JTB6:JTD6"/>
    <mergeCell ref="JTE6:JTG6"/>
    <mergeCell ref="JTH6:JTJ6"/>
    <mergeCell ref="JTK6:JTM6"/>
    <mergeCell ref="JSD6:JSF6"/>
    <mergeCell ref="JSG6:JSI6"/>
    <mergeCell ref="JSJ6:JSL6"/>
    <mergeCell ref="JSM6:JSO6"/>
    <mergeCell ref="JSP6:JSR6"/>
    <mergeCell ref="JSS6:JSU6"/>
    <mergeCell ref="JRL6:JRN6"/>
    <mergeCell ref="JRO6:JRQ6"/>
    <mergeCell ref="JRR6:JRT6"/>
    <mergeCell ref="JRU6:JRW6"/>
    <mergeCell ref="JRX6:JRZ6"/>
    <mergeCell ref="JSA6:JSC6"/>
    <mergeCell ref="JUX6:JUZ6"/>
    <mergeCell ref="JVA6:JVC6"/>
    <mergeCell ref="JVD6:JVF6"/>
    <mergeCell ref="JVG6:JVI6"/>
    <mergeCell ref="JVJ6:JVL6"/>
    <mergeCell ref="JVM6:JVO6"/>
    <mergeCell ref="JUF6:JUH6"/>
    <mergeCell ref="JUI6:JUK6"/>
    <mergeCell ref="JUL6:JUN6"/>
    <mergeCell ref="JUO6:JUQ6"/>
    <mergeCell ref="JUR6:JUT6"/>
    <mergeCell ref="JUU6:JUW6"/>
    <mergeCell ref="JTN6:JTP6"/>
    <mergeCell ref="JTQ6:JTS6"/>
    <mergeCell ref="JTT6:JTV6"/>
    <mergeCell ref="JTW6:JTY6"/>
    <mergeCell ref="JTZ6:JUB6"/>
    <mergeCell ref="JUC6:JUE6"/>
    <mergeCell ref="JWZ6:JXB6"/>
    <mergeCell ref="JXC6:JXE6"/>
    <mergeCell ref="JXF6:JXH6"/>
    <mergeCell ref="JXI6:JXK6"/>
    <mergeCell ref="JXL6:JXN6"/>
    <mergeCell ref="JXO6:JXQ6"/>
    <mergeCell ref="JWH6:JWJ6"/>
    <mergeCell ref="JWK6:JWM6"/>
    <mergeCell ref="JWN6:JWP6"/>
    <mergeCell ref="JWQ6:JWS6"/>
    <mergeCell ref="JWT6:JWV6"/>
    <mergeCell ref="JWW6:JWY6"/>
    <mergeCell ref="JVP6:JVR6"/>
    <mergeCell ref="JVS6:JVU6"/>
    <mergeCell ref="JVV6:JVX6"/>
    <mergeCell ref="JVY6:JWA6"/>
    <mergeCell ref="JWB6:JWD6"/>
    <mergeCell ref="JWE6:JWG6"/>
    <mergeCell ref="JZB6:JZD6"/>
    <mergeCell ref="JZE6:JZG6"/>
    <mergeCell ref="JZH6:JZJ6"/>
    <mergeCell ref="JZK6:JZM6"/>
    <mergeCell ref="JZN6:JZP6"/>
    <mergeCell ref="JZQ6:JZS6"/>
    <mergeCell ref="JYJ6:JYL6"/>
    <mergeCell ref="JYM6:JYO6"/>
    <mergeCell ref="JYP6:JYR6"/>
    <mergeCell ref="JYS6:JYU6"/>
    <mergeCell ref="JYV6:JYX6"/>
    <mergeCell ref="JYY6:JZA6"/>
    <mergeCell ref="JXR6:JXT6"/>
    <mergeCell ref="JXU6:JXW6"/>
    <mergeCell ref="JXX6:JXZ6"/>
    <mergeCell ref="JYA6:JYC6"/>
    <mergeCell ref="JYD6:JYF6"/>
    <mergeCell ref="JYG6:JYI6"/>
    <mergeCell ref="KBD6:KBF6"/>
    <mergeCell ref="KBG6:KBI6"/>
    <mergeCell ref="KBJ6:KBL6"/>
    <mergeCell ref="KBM6:KBO6"/>
    <mergeCell ref="KBP6:KBR6"/>
    <mergeCell ref="KBS6:KBU6"/>
    <mergeCell ref="KAL6:KAN6"/>
    <mergeCell ref="KAO6:KAQ6"/>
    <mergeCell ref="KAR6:KAT6"/>
    <mergeCell ref="KAU6:KAW6"/>
    <mergeCell ref="KAX6:KAZ6"/>
    <mergeCell ref="KBA6:KBC6"/>
    <mergeCell ref="JZT6:JZV6"/>
    <mergeCell ref="JZW6:JZY6"/>
    <mergeCell ref="JZZ6:KAB6"/>
    <mergeCell ref="KAC6:KAE6"/>
    <mergeCell ref="KAF6:KAH6"/>
    <mergeCell ref="KAI6:KAK6"/>
    <mergeCell ref="KDF6:KDH6"/>
    <mergeCell ref="KDI6:KDK6"/>
    <mergeCell ref="KDL6:KDN6"/>
    <mergeCell ref="KDO6:KDQ6"/>
    <mergeCell ref="KDR6:KDT6"/>
    <mergeCell ref="KDU6:KDW6"/>
    <mergeCell ref="KCN6:KCP6"/>
    <mergeCell ref="KCQ6:KCS6"/>
    <mergeCell ref="KCT6:KCV6"/>
    <mergeCell ref="KCW6:KCY6"/>
    <mergeCell ref="KCZ6:KDB6"/>
    <mergeCell ref="KDC6:KDE6"/>
    <mergeCell ref="KBV6:KBX6"/>
    <mergeCell ref="KBY6:KCA6"/>
    <mergeCell ref="KCB6:KCD6"/>
    <mergeCell ref="KCE6:KCG6"/>
    <mergeCell ref="KCH6:KCJ6"/>
    <mergeCell ref="KCK6:KCM6"/>
    <mergeCell ref="KFH6:KFJ6"/>
    <mergeCell ref="KFK6:KFM6"/>
    <mergeCell ref="KFN6:KFP6"/>
    <mergeCell ref="KFQ6:KFS6"/>
    <mergeCell ref="KFT6:KFV6"/>
    <mergeCell ref="KFW6:KFY6"/>
    <mergeCell ref="KEP6:KER6"/>
    <mergeCell ref="KES6:KEU6"/>
    <mergeCell ref="KEV6:KEX6"/>
    <mergeCell ref="KEY6:KFA6"/>
    <mergeCell ref="KFB6:KFD6"/>
    <mergeCell ref="KFE6:KFG6"/>
    <mergeCell ref="KDX6:KDZ6"/>
    <mergeCell ref="KEA6:KEC6"/>
    <mergeCell ref="KED6:KEF6"/>
    <mergeCell ref="KEG6:KEI6"/>
    <mergeCell ref="KEJ6:KEL6"/>
    <mergeCell ref="KEM6:KEO6"/>
    <mergeCell ref="KHJ6:KHL6"/>
    <mergeCell ref="KHM6:KHO6"/>
    <mergeCell ref="KHP6:KHR6"/>
    <mergeCell ref="KHS6:KHU6"/>
    <mergeCell ref="KHV6:KHX6"/>
    <mergeCell ref="KHY6:KIA6"/>
    <mergeCell ref="KGR6:KGT6"/>
    <mergeCell ref="KGU6:KGW6"/>
    <mergeCell ref="KGX6:KGZ6"/>
    <mergeCell ref="KHA6:KHC6"/>
    <mergeCell ref="KHD6:KHF6"/>
    <mergeCell ref="KHG6:KHI6"/>
    <mergeCell ref="KFZ6:KGB6"/>
    <mergeCell ref="KGC6:KGE6"/>
    <mergeCell ref="KGF6:KGH6"/>
    <mergeCell ref="KGI6:KGK6"/>
    <mergeCell ref="KGL6:KGN6"/>
    <mergeCell ref="KGO6:KGQ6"/>
    <mergeCell ref="KJL6:KJN6"/>
    <mergeCell ref="KJO6:KJQ6"/>
    <mergeCell ref="KJR6:KJT6"/>
    <mergeCell ref="KJU6:KJW6"/>
    <mergeCell ref="KJX6:KJZ6"/>
    <mergeCell ref="KKA6:KKC6"/>
    <mergeCell ref="KIT6:KIV6"/>
    <mergeCell ref="KIW6:KIY6"/>
    <mergeCell ref="KIZ6:KJB6"/>
    <mergeCell ref="KJC6:KJE6"/>
    <mergeCell ref="KJF6:KJH6"/>
    <mergeCell ref="KJI6:KJK6"/>
    <mergeCell ref="KIB6:KID6"/>
    <mergeCell ref="KIE6:KIG6"/>
    <mergeCell ref="KIH6:KIJ6"/>
    <mergeCell ref="KIK6:KIM6"/>
    <mergeCell ref="KIN6:KIP6"/>
    <mergeCell ref="KIQ6:KIS6"/>
    <mergeCell ref="KLN6:KLP6"/>
    <mergeCell ref="KLQ6:KLS6"/>
    <mergeCell ref="KLT6:KLV6"/>
    <mergeCell ref="KLW6:KLY6"/>
    <mergeCell ref="KLZ6:KMB6"/>
    <mergeCell ref="KMC6:KME6"/>
    <mergeCell ref="KKV6:KKX6"/>
    <mergeCell ref="KKY6:KLA6"/>
    <mergeCell ref="KLB6:KLD6"/>
    <mergeCell ref="KLE6:KLG6"/>
    <mergeCell ref="KLH6:KLJ6"/>
    <mergeCell ref="KLK6:KLM6"/>
    <mergeCell ref="KKD6:KKF6"/>
    <mergeCell ref="KKG6:KKI6"/>
    <mergeCell ref="KKJ6:KKL6"/>
    <mergeCell ref="KKM6:KKO6"/>
    <mergeCell ref="KKP6:KKR6"/>
    <mergeCell ref="KKS6:KKU6"/>
    <mergeCell ref="KNP6:KNR6"/>
    <mergeCell ref="KNS6:KNU6"/>
    <mergeCell ref="KNV6:KNX6"/>
    <mergeCell ref="KNY6:KOA6"/>
    <mergeCell ref="KOB6:KOD6"/>
    <mergeCell ref="KOE6:KOG6"/>
    <mergeCell ref="KMX6:KMZ6"/>
    <mergeCell ref="KNA6:KNC6"/>
    <mergeCell ref="KND6:KNF6"/>
    <mergeCell ref="KNG6:KNI6"/>
    <mergeCell ref="KNJ6:KNL6"/>
    <mergeCell ref="KNM6:KNO6"/>
    <mergeCell ref="KMF6:KMH6"/>
    <mergeCell ref="KMI6:KMK6"/>
    <mergeCell ref="KML6:KMN6"/>
    <mergeCell ref="KMO6:KMQ6"/>
    <mergeCell ref="KMR6:KMT6"/>
    <mergeCell ref="KMU6:KMW6"/>
    <mergeCell ref="KPR6:KPT6"/>
    <mergeCell ref="KPU6:KPW6"/>
    <mergeCell ref="KPX6:KPZ6"/>
    <mergeCell ref="KQA6:KQC6"/>
    <mergeCell ref="KQD6:KQF6"/>
    <mergeCell ref="KQG6:KQI6"/>
    <mergeCell ref="KOZ6:KPB6"/>
    <mergeCell ref="KPC6:KPE6"/>
    <mergeCell ref="KPF6:KPH6"/>
    <mergeCell ref="KPI6:KPK6"/>
    <mergeCell ref="KPL6:KPN6"/>
    <mergeCell ref="KPO6:KPQ6"/>
    <mergeCell ref="KOH6:KOJ6"/>
    <mergeCell ref="KOK6:KOM6"/>
    <mergeCell ref="KON6:KOP6"/>
    <mergeCell ref="KOQ6:KOS6"/>
    <mergeCell ref="KOT6:KOV6"/>
    <mergeCell ref="KOW6:KOY6"/>
    <mergeCell ref="KRT6:KRV6"/>
    <mergeCell ref="KRW6:KRY6"/>
    <mergeCell ref="KRZ6:KSB6"/>
    <mergeCell ref="KSC6:KSE6"/>
    <mergeCell ref="KSF6:KSH6"/>
    <mergeCell ref="KSI6:KSK6"/>
    <mergeCell ref="KRB6:KRD6"/>
    <mergeCell ref="KRE6:KRG6"/>
    <mergeCell ref="KRH6:KRJ6"/>
    <mergeCell ref="KRK6:KRM6"/>
    <mergeCell ref="KRN6:KRP6"/>
    <mergeCell ref="KRQ6:KRS6"/>
    <mergeCell ref="KQJ6:KQL6"/>
    <mergeCell ref="KQM6:KQO6"/>
    <mergeCell ref="KQP6:KQR6"/>
    <mergeCell ref="KQS6:KQU6"/>
    <mergeCell ref="KQV6:KQX6"/>
    <mergeCell ref="KQY6:KRA6"/>
    <mergeCell ref="KTV6:KTX6"/>
    <mergeCell ref="KTY6:KUA6"/>
    <mergeCell ref="KUB6:KUD6"/>
    <mergeCell ref="KUE6:KUG6"/>
    <mergeCell ref="KUH6:KUJ6"/>
    <mergeCell ref="KUK6:KUM6"/>
    <mergeCell ref="KTD6:KTF6"/>
    <mergeCell ref="KTG6:KTI6"/>
    <mergeCell ref="KTJ6:KTL6"/>
    <mergeCell ref="KTM6:KTO6"/>
    <mergeCell ref="KTP6:KTR6"/>
    <mergeCell ref="KTS6:KTU6"/>
    <mergeCell ref="KSL6:KSN6"/>
    <mergeCell ref="KSO6:KSQ6"/>
    <mergeCell ref="KSR6:KST6"/>
    <mergeCell ref="KSU6:KSW6"/>
    <mergeCell ref="KSX6:KSZ6"/>
    <mergeCell ref="KTA6:KTC6"/>
    <mergeCell ref="KVX6:KVZ6"/>
    <mergeCell ref="KWA6:KWC6"/>
    <mergeCell ref="KWD6:KWF6"/>
    <mergeCell ref="KWG6:KWI6"/>
    <mergeCell ref="KWJ6:KWL6"/>
    <mergeCell ref="KWM6:KWO6"/>
    <mergeCell ref="KVF6:KVH6"/>
    <mergeCell ref="KVI6:KVK6"/>
    <mergeCell ref="KVL6:KVN6"/>
    <mergeCell ref="KVO6:KVQ6"/>
    <mergeCell ref="KVR6:KVT6"/>
    <mergeCell ref="KVU6:KVW6"/>
    <mergeCell ref="KUN6:KUP6"/>
    <mergeCell ref="KUQ6:KUS6"/>
    <mergeCell ref="KUT6:KUV6"/>
    <mergeCell ref="KUW6:KUY6"/>
    <mergeCell ref="KUZ6:KVB6"/>
    <mergeCell ref="KVC6:KVE6"/>
    <mergeCell ref="KXZ6:KYB6"/>
    <mergeCell ref="KYC6:KYE6"/>
    <mergeCell ref="KYF6:KYH6"/>
    <mergeCell ref="KYI6:KYK6"/>
    <mergeCell ref="KYL6:KYN6"/>
    <mergeCell ref="KYO6:KYQ6"/>
    <mergeCell ref="KXH6:KXJ6"/>
    <mergeCell ref="KXK6:KXM6"/>
    <mergeCell ref="KXN6:KXP6"/>
    <mergeCell ref="KXQ6:KXS6"/>
    <mergeCell ref="KXT6:KXV6"/>
    <mergeCell ref="KXW6:KXY6"/>
    <mergeCell ref="KWP6:KWR6"/>
    <mergeCell ref="KWS6:KWU6"/>
    <mergeCell ref="KWV6:KWX6"/>
    <mergeCell ref="KWY6:KXA6"/>
    <mergeCell ref="KXB6:KXD6"/>
    <mergeCell ref="KXE6:KXG6"/>
    <mergeCell ref="LAB6:LAD6"/>
    <mergeCell ref="LAE6:LAG6"/>
    <mergeCell ref="LAH6:LAJ6"/>
    <mergeCell ref="LAK6:LAM6"/>
    <mergeCell ref="LAN6:LAP6"/>
    <mergeCell ref="LAQ6:LAS6"/>
    <mergeCell ref="KZJ6:KZL6"/>
    <mergeCell ref="KZM6:KZO6"/>
    <mergeCell ref="KZP6:KZR6"/>
    <mergeCell ref="KZS6:KZU6"/>
    <mergeCell ref="KZV6:KZX6"/>
    <mergeCell ref="KZY6:LAA6"/>
    <mergeCell ref="KYR6:KYT6"/>
    <mergeCell ref="KYU6:KYW6"/>
    <mergeCell ref="KYX6:KYZ6"/>
    <mergeCell ref="KZA6:KZC6"/>
    <mergeCell ref="KZD6:KZF6"/>
    <mergeCell ref="KZG6:KZI6"/>
    <mergeCell ref="LCD6:LCF6"/>
    <mergeCell ref="LCG6:LCI6"/>
    <mergeCell ref="LCJ6:LCL6"/>
    <mergeCell ref="LCM6:LCO6"/>
    <mergeCell ref="LCP6:LCR6"/>
    <mergeCell ref="LCS6:LCU6"/>
    <mergeCell ref="LBL6:LBN6"/>
    <mergeCell ref="LBO6:LBQ6"/>
    <mergeCell ref="LBR6:LBT6"/>
    <mergeCell ref="LBU6:LBW6"/>
    <mergeCell ref="LBX6:LBZ6"/>
    <mergeCell ref="LCA6:LCC6"/>
    <mergeCell ref="LAT6:LAV6"/>
    <mergeCell ref="LAW6:LAY6"/>
    <mergeCell ref="LAZ6:LBB6"/>
    <mergeCell ref="LBC6:LBE6"/>
    <mergeCell ref="LBF6:LBH6"/>
    <mergeCell ref="LBI6:LBK6"/>
    <mergeCell ref="LEF6:LEH6"/>
    <mergeCell ref="LEI6:LEK6"/>
    <mergeCell ref="LEL6:LEN6"/>
    <mergeCell ref="LEO6:LEQ6"/>
    <mergeCell ref="LER6:LET6"/>
    <mergeCell ref="LEU6:LEW6"/>
    <mergeCell ref="LDN6:LDP6"/>
    <mergeCell ref="LDQ6:LDS6"/>
    <mergeCell ref="LDT6:LDV6"/>
    <mergeCell ref="LDW6:LDY6"/>
    <mergeCell ref="LDZ6:LEB6"/>
    <mergeCell ref="LEC6:LEE6"/>
    <mergeCell ref="LCV6:LCX6"/>
    <mergeCell ref="LCY6:LDA6"/>
    <mergeCell ref="LDB6:LDD6"/>
    <mergeCell ref="LDE6:LDG6"/>
    <mergeCell ref="LDH6:LDJ6"/>
    <mergeCell ref="LDK6:LDM6"/>
    <mergeCell ref="LGH6:LGJ6"/>
    <mergeCell ref="LGK6:LGM6"/>
    <mergeCell ref="LGN6:LGP6"/>
    <mergeCell ref="LGQ6:LGS6"/>
    <mergeCell ref="LGT6:LGV6"/>
    <mergeCell ref="LGW6:LGY6"/>
    <mergeCell ref="LFP6:LFR6"/>
    <mergeCell ref="LFS6:LFU6"/>
    <mergeCell ref="LFV6:LFX6"/>
    <mergeCell ref="LFY6:LGA6"/>
    <mergeCell ref="LGB6:LGD6"/>
    <mergeCell ref="LGE6:LGG6"/>
    <mergeCell ref="LEX6:LEZ6"/>
    <mergeCell ref="LFA6:LFC6"/>
    <mergeCell ref="LFD6:LFF6"/>
    <mergeCell ref="LFG6:LFI6"/>
    <mergeCell ref="LFJ6:LFL6"/>
    <mergeCell ref="LFM6:LFO6"/>
    <mergeCell ref="LIJ6:LIL6"/>
    <mergeCell ref="LIM6:LIO6"/>
    <mergeCell ref="LIP6:LIR6"/>
    <mergeCell ref="LIS6:LIU6"/>
    <mergeCell ref="LIV6:LIX6"/>
    <mergeCell ref="LIY6:LJA6"/>
    <mergeCell ref="LHR6:LHT6"/>
    <mergeCell ref="LHU6:LHW6"/>
    <mergeCell ref="LHX6:LHZ6"/>
    <mergeCell ref="LIA6:LIC6"/>
    <mergeCell ref="LID6:LIF6"/>
    <mergeCell ref="LIG6:LII6"/>
    <mergeCell ref="LGZ6:LHB6"/>
    <mergeCell ref="LHC6:LHE6"/>
    <mergeCell ref="LHF6:LHH6"/>
    <mergeCell ref="LHI6:LHK6"/>
    <mergeCell ref="LHL6:LHN6"/>
    <mergeCell ref="LHO6:LHQ6"/>
    <mergeCell ref="LKL6:LKN6"/>
    <mergeCell ref="LKO6:LKQ6"/>
    <mergeCell ref="LKR6:LKT6"/>
    <mergeCell ref="LKU6:LKW6"/>
    <mergeCell ref="LKX6:LKZ6"/>
    <mergeCell ref="LLA6:LLC6"/>
    <mergeCell ref="LJT6:LJV6"/>
    <mergeCell ref="LJW6:LJY6"/>
    <mergeCell ref="LJZ6:LKB6"/>
    <mergeCell ref="LKC6:LKE6"/>
    <mergeCell ref="LKF6:LKH6"/>
    <mergeCell ref="LKI6:LKK6"/>
    <mergeCell ref="LJB6:LJD6"/>
    <mergeCell ref="LJE6:LJG6"/>
    <mergeCell ref="LJH6:LJJ6"/>
    <mergeCell ref="LJK6:LJM6"/>
    <mergeCell ref="LJN6:LJP6"/>
    <mergeCell ref="LJQ6:LJS6"/>
    <mergeCell ref="LMN6:LMP6"/>
    <mergeCell ref="LMQ6:LMS6"/>
    <mergeCell ref="LMT6:LMV6"/>
    <mergeCell ref="LMW6:LMY6"/>
    <mergeCell ref="LMZ6:LNB6"/>
    <mergeCell ref="LNC6:LNE6"/>
    <mergeCell ref="LLV6:LLX6"/>
    <mergeCell ref="LLY6:LMA6"/>
    <mergeCell ref="LMB6:LMD6"/>
    <mergeCell ref="LME6:LMG6"/>
    <mergeCell ref="LMH6:LMJ6"/>
    <mergeCell ref="LMK6:LMM6"/>
    <mergeCell ref="LLD6:LLF6"/>
    <mergeCell ref="LLG6:LLI6"/>
    <mergeCell ref="LLJ6:LLL6"/>
    <mergeCell ref="LLM6:LLO6"/>
    <mergeCell ref="LLP6:LLR6"/>
    <mergeCell ref="LLS6:LLU6"/>
    <mergeCell ref="LOP6:LOR6"/>
    <mergeCell ref="LOS6:LOU6"/>
    <mergeCell ref="LOV6:LOX6"/>
    <mergeCell ref="LOY6:LPA6"/>
    <mergeCell ref="LPB6:LPD6"/>
    <mergeCell ref="LPE6:LPG6"/>
    <mergeCell ref="LNX6:LNZ6"/>
    <mergeCell ref="LOA6:LOC6"/>
    <mergeCell ref="LOD6:LOF6"/>
    <mergeCell ref="LOG6:LOI6"/>
    <mergeCell ref="LOJ6:LOL6"/>
    <mergeCell ref="LOM6:LOO6"/>
    <mergeCell ref="LNF6:LNH6"/>
    <mergeCell ref="LNI6:LNK6"/>
    <mergeCell ref="LNL6:LNN6"/>
    <mergeCell ref="LNO6:LNQ6"/>
    <mergeCell ref="LNR6:LNT6"/>
    <mergeCell ref="LNU6:LNW6"/>
    <mergeCell ref="LQR6:LQT6"/>
    <mergeCell ref="LQU6:LQW6"/>
    <mergeCell ref="LQX6:LQZ6"/>
    <mergeCell ref="LRA6:LRC6"/>
    <mergeCell ref="LRD6:LRF6"/>
    <mergeCell ref="LRG6:LRI6"/>
    <mergeCell ref="LPZ6:LQB6"/>
    <mergeCell ref="LQC6:LQE6"/>
    <mergeCell ref="LQF6:LQH6"/>
    <mergeCell ref="LQI6:LQK6"/>
    <mergeCell ref="LQL6:LQN6"/>
    <mergeCell ref="LQO6:LQQ6"/>
    <mergeCell ref="LPH6:LPJ6"/>
    <mergeCell ref="LPK6:LPM6"/>
    <mergeCell ref="LPN6:LPP6"/>
    <mergeCell ref="LPQ6:LPS6"/>
    <mergeCell ref="LPT6:LPV6"/>
    <mergeCell ref="LPW6:LPY6"/>
    <mergeCell ref="LST6:LSV6"/>
    <mergeCell ref="LSW6:LSY6"/>
    <mergeCell ref="LSZ6:LTB6"/>
    <mergeCell ref="LTC6:LTE6"/>
    <mergeCell ref="LTF6:LTH6"/>
    <mergeCell ref="LTI6:LTK6"/>
    <mergeCell ref="LSB6:LSD6"/>
    <mergeCell ref="LSE6:LSG6"/>
    <mergeCell ref="LSH6:LSJ6"/>
    <mergeCell ref="LSK6:LSM6"/>
    <mergeCell ref="LSN6:LSP6"/>
    <mergeCell ref="LSQ6:LSS6"/>
    <mergeCell ref="LRJ6:LRL6"/>
    <mergeCell ref="LRM6:LRO6"/>
    <mergeCell ref="LRP6:LRR6"/>
    <mergeCell ref="LRS6:LRU6"/>
    <mergeCell ref="LRV6:LRX6"/>
    <mergeCell ref="LRY6:LSA6"/>
    <mergeCell ref="LUV6:LUX6"/>
    <mergeCell ref="LUY6:LVA6"/>
    <mergeCell ref="LVB6:LVD6"/>
    <mergeCell ref="LVE6:LVG6"/>
    <mergeCell ref="LVH6:LVJ6"/>
    <mergeCell ref="LVK6:LVM6"/>
    <mergeCell ref="LUD6:LUF6"/>
    <mergeCell ref="LUG6:LUI6"/>
    <mergeCell ref="LUJ6:LUL6"/>
    <mergeCell ref="LUM6:LUO6"/>
    <mergeCell ref="LUP6:LUR6"/>
    <mergeCell ref="LUS6:LUU6"/>
    <mergeCell ref="LTL6:LTN6"/>
    <mergeCell ref="LTO6:LTQ6"/>
    <mergeCell ref="LTR6:LTT6"/>
    <mergeCell ref="LTU6:LTW6"/>
    <mergeCell ref="LTX6:LTZ6"/>
    <mergeCell ref="LUA6:LUC6"/>
    <mergeCell ref="LWX6:LWZ6"/>
    <mergeCell ref="LXA6:LXC6"/>
    <mergeCell ref="LXD6:LXF6"/>
    <mergeCell ref="LXG6:LXI6"/>
    <mergeCell ref="LXJ6:LXL6"/>
    <mergeCell ref="LXM6:LXO6"/>
    <mergeCell ref="LWF6:LWH6"/>
    <mergeCell ref="LWI6:LWK6"/>
    <mergeCell ref="LWL6:LWN6"/>
    <mergeCell ref="LWO6:LWQ6"/>
    <mergeCell ref="LWR6:LWT6"/>
    <mergeCell ref="LWU6:LWW6"/>
    <mergeCell ref="LVN6:LVP6"/>
    <mergeCell ref="LVQ6:LVS6"/>
    <mergeCell ref="LVT6:LVV6"/>
    <mergeCell ref="LVW6:LVY6"/>
    <mergeCell ref="LVZ6:LWB6"/>
    <mergeCell ref="LWC6:LWE6"/>
    <mergeCell ref="LYZ6:LZB6"/>
    <mergeCell ref="LZC6:LZE6"/>
    <mergeCell ref="LZF6:LZH6"/>
    <mergeCell ref="LZI6:LZK6"/>
    <mergeCell ref="LZL6:LZN6"/>
    <mergeCell ref="LZO6:LZQ6"/>
    <mergeCell ref="LYH6:LYJ6"/>
    <mergeCell ref="LYK6:LYM6"/>
    <mergeCell ref="LYN6:LYP6"/>
    <mergeCell ref="LYQ6:LYS6"/>
    <mergeCell ref="LYT6:LYV6"/>
    <mergeCell ref="LYW6:LYY6"/>
    <mergeCell ref="LXP6:LXR6"/>
    <mergeCell ref="LXS6:LXU6"/>
    <mergeCell ref="LXV6:LXX6"/>
    <mergeCell ref="LXY6:LYA6"/>
    <mergeCell ref="LYB6:LYD6"/>
    <mergeCell ref="LYE6:LYG6"/>
    <mergeCell ref="MBB6:MBD6"/>
    <mergeCell ref="MBE6:MBG6"/>
    <mergeCell ref="MBH6:MBJ6"/>
    <mergeCell ref="MBK6:MBM6"/>
    <mergeCell ref="MBN6:MBP6"/>
    <mergeCell ref="MBQ6:MBS6"/>
    <mergeCell ref="MAJ6:MAL6"/>
    <mergeCell ref="MAM6:MAO6"/>
    <mergeCell ref="MAP6:MAR6"/>
    <mergeCell ref="MAS6:MAU6"/>
    <mergeCell ref="MAV6:MAX6"/>
    <mergeCell ref="MAY6:MBA6"/>
    <mergeCell ref="LZR6:LZT6"/>
    <mergeCell ref="LZU6:LZW6"/>
    <mergeCell ref="LZX6:LZZ6"/>
    <mergeCell ref="MAA6:MAC6"/>
    <mergeCell ref="MAD6:MAF6"/>
    <mergeCell ref="MAG6:MAI6"/>
    <mergeCell ref="MDD6:MDF6"/>
    <mergeCell ref="MDG6:MDI6"/>
    <mergeCell ref="MDJ6:MDL6"/>
    <mergeCell ref="MDM6:MDO6"/>
    <mergeCell ref="MDP6:MDR6"/>
    <mergeCell ref="MDS6:MDU6"/>
    <mergeCell ref="MCL6:MCN6"/>
    <mergeCell ref="MCO6:MCQ6"/>
    <mergeCell ref="MCR6:MCT6"/>
    <mergeCell ref="MCU6:MCW6"/>
    <mergeCell ref="MCX6:MCZ6"/>
    <mergeCell ref="MDA6:MDC6"/>
    <mergeCell ref="MBT6:MBV6"/>
    <mergeCell ref="MBW6:MBY6"/>
    <mergeCell ref="MBZ6:MCB6"/>
    <mergeCell ref="MCC6:MCE6"/>
    <mergeCell ref="MCF6:MCH6"/>
    <mergeCell ref="MCI6:MCK6"/>
    <mergeCell ref="MFF6:MFH6"/>
    <mergeCell ref="MFI6:MFK6"/>
    <mergeCell ref="MFL6:MFN6"/>
    <mergeCell ref="MFO6:MFQ6"/>
    <mergeCell ref="MFR6:MFT6"/>
    <mergeCell ref="MFU6:MFW6"/>
    <mergeCell ref="MEN6:MEP6"/>
    <mergeCell ref="MEQ6:MES6"/>
    <mergeCell ref="MET6:MEV6"/>
    <mergeCell ref="MEW6:MEY6"/>
    <mergeCell ref="MEZ6:MFB6"/>
    <mergeCell ref="MFC6:MFE6"/>
    <mergeCell ref="MDV6:MDX6"/>
    <mergeCell ref="MDY6:MEA6"/>
    <mergeCell ref="MEB6:MED6"/>
    <mergeCell ref="MEE6:MEG6"/>
    <mergeCell ref="MEH6:MEJ6"/>
    <mergeCell ref="MEK6:MEM6"/>
    <mergeCell ref="MHH6:MHJ6"/>
    <mergeCell ref="MHK6:MHM6"/>
    <mergeCell ref="MHN6:MHP6"/>
    <mergeCell ref="MHQ6:MHS6"/>
    <mergeCell ref="MHT6:MHV6"/>
    <mergeCell ref="MHW6:MHY6"/>
    <mergeCell ref="MGP6:MGR6"/>
    <mergeCell ref="MGS6:MGU6"/>
    <mergeCell ref="MGV6:MGX6"/>
    <mergeCell ref="MGY6:MHA6"/>
    <mergeCell ref="MHB6:MHD6"/>
    <mergeCell ref="MHE6:MHG6"/>
    <mergeCell ref="MFX6:MFZ6"/>
    <mergeCell ref="MGA6:MGC6"/>
    <mergeCell ref="MGD6:MGF6"/>
    <mergeCell ref="MGG6:MGI6"/>
    <mergeCell ref="MGJ6:MGL6"/>
    <mergeCell ref="MGM6:MGO6"/>
    <mergeCell ref="MJJ6:MJL6"/>
    <mergeCell ref="MJM6:MJO6"/>
    <mergeCell ref="MJP6:MJR6"/>
    <mergeCell ref="MJS6:MJU6"/>
    <mergeCell ref="MJV6:MJX6"/>
    <mergeCell ref="MJY6:MKA6"/>
    <mergeCell ref="MIR6:MIT6"/>
    <mergeCell ref="MIU6:MIW6"/>
    <mergeCell ref="MIX6:MIZ6"/>
    <mergeCell ref="MJA6:MJC6"/>
    <mergeCell ref="MJD6:MJF6"/>
    <mergeCell ref="MJG6:MJI6"/>
    <mergeCell ref="MHZ6:MIB6"/>
    <mergeCell ref="MIC6:MIE6"/>
    <mergeCell ref="MIF6:MIH6"/>
    <mergeCell ref="MII6:MIK6"/>
    <mergeCell ref="MIL6:MIN6"/>
    <mergeCell ref="MIO6:MIQ6"/>
    <mergeCell ref="MLL6:MLN6"/>
    <mergeCell ref="MLO6:MLQ6"/>
    <mergeCell ref="MLR6:MLT6"/>
    <mergeCell ref="MLU6:MLW6"/>
    <mergeCell ref="MLX6:MLZ6"/>
    <mergeCell ref="MMA6:MMC6"/>
    <mergeCell ref="MKT6:MKV6"/>
    <mergeCell ref="MKW6:MKY6"/>
    <mergeCell ref="MKZ6:MLB6"/>
    <mergeCell ref="MLC6:MLE6"/>
    <mergeCell ref="MLF6:MLH6"/>
    <mergeCell ref="MLI6:MLK6"/>
    <mergeCell ref="MKB6:MKD6"/>
    <mergeCell ref="MKE6:MKG6"/>
    <mergeCell ref="MKH6:MKJ6"/>
    <mergeCell ref="MKK6:MKM6"/>
    <mergeCell ref="MKN6:MKP6"/>
    <mergeCell ref="MKQ6:MKS6"/>
    <mergeCell ref="MNN6:MNP6"/>
    <mergeCell ref="MNQ6:MNS6"/>
    <mergeCell ref="MNT6:MNV6"/>
    <mergeCell ref="MNW6:MNY6"/>
    <mergeCell ref="MNZ6:MOB6"/>
    <mergeCell ref="MOC6:MOE6"/>
    <mergeCell ref="MMV6:MMX6"/>
    <mergeCell ref="MMY6:MNA6"/>
    <mergeCell ref="MNB6:MND6"/>
    <mergeCell ref="MNE6:MNG6"/>
    <mergeCell ref="MNH6:MNJ6"/>
    <mergeCell ref="MNK6:MNM6"/>
    <mergeCell ref="MMD6:MMF6"/>
    <mergeCell ref="MMG6:MMI6"/>
    <mergeCell ref="MMJ6:MML6"/>
    <mergeCell ref="MMM6:MMO6"/>
    <mergeCell ref="MMP6:MMR6"/>
    <mergeCell ref="MMS6:MMU6"/>
    <mergeCell ref="MPP6:MPR6"/>
    <mergeCell ref="MPS6:MPU6"/>
    <mergeCell ref="MPV6:MPX6"/>
    <mergeCell ref="MPY6:MQA6"/>
    <mergeCell ref="MQB6:MQD6"/>
    <mergeCell ref="MQE6:MQG6"/>
    <mergeCell ref="MOX6:MOZ6"/>
    <mergeCell ref="MPA6:MPC6"/>
    <mergeCell ref="MPD6:MPF6"/>
    <mergeCell ref="MPG6:MPI6"/>
    <mergeCell ref="MPJ6:MPL6"/>
    <mergeCell ref="MPM6:MPO6"/>
    <mergeCell ref="MOF6:MOH6"/>
    <mergeCell ref="MOI6:MOK6"/>
    <mergeCell ref="MOL6:MON6"/>
    <mergeCell ref="MOO6:MOQ6"/>
    <mergeCell ref="MOR6:MOT6"/>
    <mergeCell ref="MOU6:MOW6"/>
    <mergeCell ref="MRR6:MRT6"/>
    <mergeCell ref="MRU6:MRW6"/>
    <mergeCell ref="MRX6:MRZ6"/>
    <mergeCell ref="MSA6:MSC6"/>
    <mergeCell ref="MSD6:MSF6"/>
    <mergeCell ref="MSG6:MSI6"/>
    <mergeCell ref="MQZ6:MRB6"/>
    <mergeCell ref="MRC6:MRE6"/>
    <mergeCell ref="MRF6:MRH6"/>
    <mergeCell ref="MRI6:MRK6"/>
    <mergeCell ref="MRL6:MRN6"/>
    <mergeCell ref="MRO6:MRQ6"/>
    <mergeCell ref="MQH6:MQJ6"/>
    <mergeCell ref="MQK6:MQM6"/>
    <mergeCell ref="MQN6:MQP6"/>
    <mergeCell ref="MQQ6:MQS6"/>
    <mergeCell ref="MQT6:MQV6"/>
    <mergeCell ref="MQW6:MQY6"/>
    <mergeCell ref="MTT6:MTV6"/>
    <mergeCell ref="MTW6:MTY6"/>
    <mergeCell ref="MTZ6:MUB6"/>
    <mergeCell ref="MUC6:MUE6"/>
    <mergeCell ref="MUF6:MUH6"/>
    <mergeCell ref="MUI6:MUK6"/>
    <mergeCell ref="MTB6:MTD6"/>
    <mergeCell ref="MTE6:MTG6"/>
    <mergeCell ref="MTH6:MTJ6"/>
    <mergeCell ref="MTK6:MTM6"/>
    <mergeCell ref="MTN6:MTP6"/>
    <mergeCell ref="MTQ6:MTS6"/>
    <mergeCell ref="MSJ6:MSL6"/>
    <mergeCell ref="MSM6:MSO6"/>
    <mergeCell ref="MSP6:MSR6"/>
    <mergeCell ref="MSS6:MSU6"/>
    <mergeCell ref="MSV6:MSX6"/>
    <mergeCell ref="MSY6:MTA6"/>
    <mergeCell ref="MVV6:MVX6"/>
    <mergeCell ref="MVY6:MWA6"/>
    <mergeCell ref="MWB6:MWD6"/>
    <mergeCell ref="MWE6:MWG6"/>
    <mergeCell ref="MWH6:MWJ6"/>
    <mergeCell ref="MWK6:MWM6"/>
    <mergeCell ref="MVD6:MVF6"/>
    <mergeCell ref="MVG6:MVI6"/>
    <mergeCell ref="MVJ6:MVL6"/>
    <mergeCell ref="MVM6:MVO6"/>
    <mergeCell ref="MVP6:MVR6"/>
    <mergeCell ref="MVS6:MVU6"/>
    <mergeCell ref="MUL6:MUN6"/>
    <mergeCell ref="MUO6:MUQ6"/>
    <mergeCell ref="MUR6:MUT6"/>
    <mergeCell ref="MUU6:MUW6"/>
    <mergeCell ref="MUX6:MUZ6"/>
    <mergeCell ref="MVA6:MVC6"/>
    <mergeCell ref="MXX6:MXZ6"/>
    <mergeCell ref="MYA6:MYC6"/>
    <mergeCell ref="MYD6:MYF6"/>
    <mergeCell ref="MYG6:MYI6"/>
    <mergeCell ref="MYJ6:MYL6"/>
    <mergeCell ref="MYM6:MYO6"/>
    <mergeCell ref="MXF6:MXH6"/>
    <mergeCell ref="MXI6:MXK6"/>
    <mergeCell ref="MXL6:MXN6"/>
    <mergeCell ref="MXO6:MXQ6"/>
    <mergeCell ref="MXR6:MXT6"/>
    <mergeCell ref="MXU6:MXW6"/>
    <mergeCell ref="MWN6:MWP6"/>
    <mergeCell ref="MWQ6:MWS6"/>
    <mergeCell ref="MWT6:MWV6"/>
    <mergeCell ref="MWW6:MWY6"/>
    <mergeCell ref="MWZ6:MXB6"/>
    <mergeCell ref="MXC6:MXE6"/>
    <mergeCell ref="MZZ6:NAB6"/>
    <mergeCell ref="NAC6:NAE6"/>
    <mergeCell ref="NAF6:NAH6"/>
    <mergeCell ref="NAI6:NAK6"/>
    <mergeCell ref="NAL6:NAN6"/>
    <mergeCell ref="NAO6:NAQ6"/>
    <mergeCell ref="MZH6:MZJ6"/>
    <mergeCell ref="MZK6:MZM6"/>
    <mergeCell ref="MZN6:MZP6"/>
    <mergeCell ref="MZQ6:MZS6"/>
    <mergeCell ref="MZT6:MZV6"/>
    <mergeCell ref="MZW6:MZY6"/>
    <mergeCell ref="MYP6:MYR6"/>
    <mergeCell ref="MYS6:MYU6"/>
    <mergeCell ref="MYV6:MYX6"/>
    <mergeCell ref="MYY6:MZA6"/>
    <mergeCell ref="MZB6:MZD6"/>
    <mergeCell ref="MZE6:MZG6"/>
    <mergeCell ref="NCB6:NCD6"/>
    <mergeCell ref="NCE6:NCG6"/>
    <mergeCell ref="NCH6:NCJ6"/>
    <mergeCell ref="NCK6:NCM6"/>
    <mergeCell ref="NCN6:NCP6"/>
    <mergeCell ref="NCQ6:NCS6"/>
    <mergeCell ref="NBJ6:NBL6"/>
    <mergeCell ref="NBM6:NBO6"/>
    <mergeCell ref="NBP6:NBR6"/>
    <mergeCell ref="NBS6:NBU6"/>
    <mergeCell ref="NBV6:NBX6"/>
    <mergeCell ref="NBY6:NCA6"/>
    <mergeCell ref="NAR6:NAT6"/>
    <mergeCell ref="NAU6:NAW6"/>
    <mergeCell ref="NAX6:NAZ6"/>
    <mergeCell ref="NBA6:NBC6"/>
    <mergeCell ref="NBD6:NBF6"/>
    <mergeCell ref="NBG6:NBI6"/>
    <mergeCell ref="NED6:NEF6"/>
    <mergeCell ref="NEG6:NEI6"/>
    <mergeCell ref="NEJ6:NEL6"/>
    <mergeCell ref="NEM6:NEO6"/>
    <mergeCell ref="NEP6:NER6"/>
    <mergeCell ref="NES6:NEU6"/>
    <mergeCell ref="NDL6:NDN6"/>
    <mergeCell ref="NDO6:NDQ6"/>
    <mergeCell ref="NDR6:NDT6"/>
    <mergeCell ref="NDU6:NDW6"/>
    <mergeCell ref="NDX6:NDZ6"/>
    <mergeCell ref="NEA6:NEC6"/>
    <mergeCell ref="NCT6:NCV6"/>
    <mergeCell ref="NCW6:NCY6"/>
    <mergeCell ref="NCZ6:NDB6"/>
    <mergeCell ref="NDC6:NDE6"/>
    <mergeCell ref="NDF6:NDH6"/>
    <mergeCell ref="NDI6:NDK6"/>
    <mergeCell ref="NGF6:NGH6"/>
    <mergeCell ref="NGI6:NGK6"/>
    <mergeCell ref="NGL6:NGN6"/>
    <mergeCell ref="NGO6:NGQ6"/>
    <mergeCell ref="NGR6:NGT6"/>
    <mergeCell ref="NGU6:NGW6"/>
    <mergeCell ref="NFN6:NFP6"/>
    <mergeCell ref="NFQ6:NFS6"/>
    <mergeCell ref="NFT6:NFV6"/>
    <mergeCell ref="NFW6:NFY6"/>
    <mergeCell ref="NFZ6:NGB6"/>
    <mergeCell ref="NGC6:NGE6"/>
    <mergeCell ref="NEV6:NEX6"/>
    <mergeCell ref="NEY6:NFA6"/>
    <mergeCell ref="NFB6:NFD6"/>
    <mergeCell ref="NFE6:NFG6"/>
    <mergeCell ref="NFH6:NFJ6"/>
    <mergeCell ref="NFK6:NFM6"/>
    <mergeCell ref="NIH6:NIJ6"/>
    <mergeCell ref="NIK6:NIM6"/>
    <mergeCell ref="NIN6:NIP6"/>
    <mergeCell ref="NIQ6:NIS6"/>
    <mergeCell ref="NIT6:NIV6"/>
    <mergeCell ref="NIW6:NIY6"/>
    <mergeCell ref="NHP6:NHR6"/>
    <mergeCell ref="NHS6:NHU6"/>
    <mergeCell ref="NHV6:NHX6"/>
    <mergeCell ref="NHY6:NIA6"/>
    <mergeCell ref="NIB6:NID6"/>
    <mergeCell ref="NIE6:NIG6"/>
    <mergeCell ref="NGX6:NGZ6"/>
    <mergeCell ref="NHA6:NHC6"/>
    <mergeCell ref="NHD6:NHF6"/>
    <mergeCell ref="NHG6:NHI6"/>
    <mergeCell ref="NHJ6:NHL6"/>
    <mergeCell ref="NHM6:NHO6"/>
    <mergeCell ref="NKJ6:NKL6"/>
    <mergeCell ref="NKM6:NKO6"/>
    <mergeCell ref="NKP6:NKR6"/>
    <mergeCell ref="NKS6:NKU6"/>
    <mergeCell ref="NKV6:NKX6"/>
    <mergeCell ref="NKY6:NLA6"/>
    <mergeCell ref="NJR6:NJT6"/>
    <mergeCell ref="NJU6:NJW6"/>
    <mergeCell ref="NJX6:NJZ6"/>
    <mergeCell ref="NKA6:NKC6"/>
    <mergeCell ref="NKD6:NKF6"/>
    <mergeCell ref="NKG6:NKI6"/>
    <mergeCell ref="NIZ6:NJB6"/>
    <mergeCell ref="NJC6:NJE6"/>
    <mergeCell ref="NJF6:NJH6"/>
    <mergeCell ref="NJI6:NJK6"/>
    <mergeCell ref="NJL6:NJN6"/>
    <mergeCell ref="NJO6:NJQ6"/>
    <mergeCell ref="NML6:NMN6"/>
    <mergeCell ref="NMO6:NMQ6"/>
    <mergeCell ref="NMR6:NMT6"/>
    <mergeCell ref="NMU6:NMW6"/>
    <mergeCell ref="NMX6:NMZ6"/>
    <mergeCell ref="NNA6:NNC6"/>
    <mergeCell ref="NLT6:NLV6"/>
    <mergeCell ref="NLW6:NLY6"/>
    <mergeCell ref="NLZ6:NMB6"/>
    <mergeCell ref="NMC6:NME6"/>
    <mergeCell ref="NMF6:NMH6"/>
    <mergeCell ref="NMI6:NMK6"/>
    <mergeCell ref="NLB6:NLD6"/>
    <mergeCell ref="NLE6:NLG6"/>
    <mergeCell ref="NLH6:NLJ6"/>
    <mergeCell ref="NLK6:NLM6"/>
    <mergeCell ref="NLN6:NLP6"/>
    <mergeCell ref="NLQ6:NLS6"/>
    <mergeCell ref="NON6:NOP6"/>
    <mergeCell ref="NOQ6:NOS6"/>
    <mergeCell ref="NOT6:NOV6"/>
    <mergeCell ref="NOW6:NOY6"/>
    <mergeCell ref="NOZ6:NPB6"/>
    <mergeCell ref="NPC6:NPE6"/>
    <mergeCell ref="NNV6:NNX6"/>
    <mergeCell ref="NNY6:NOA6"/>
    <mergeCell ref="NOB6:NOD6"/>
    <mergeCell ref="NOE6:NOG6"/>
    <mergeCell ref="NOH6:NOJ6"/>
    <mergeCell ref="NOK6:NOM6"/>
    <mergeCell ref="NND6:NNF6"/>
    <mergeCell ref="NNG6:NNI6"/>
    <mergeCell ref="NNJ6:NNL6"/>
    <mergeCell ref="NNM6:NNO6"/>
    <mergeCell ref="NNP6:NNR6"/>
    <mergeCell ref="NNS6:NNU6"/>
    <mergeCell ref="NQP6:NQR6"/>
    <mergeCell ref="NQS6:NQU6"/>
    <mergeCell ref="NQV6:NQX6"/>
    <mergeCell ref="NQY6:NRA6"/>
    <mergeCell ref="NRB6:NRD6"/>
    <mergeCell ref="NRE6:NRG6"/>
    <mergeCell ref="NPX6:NPZ6"/>
    <mergeCell ref="NQA6:NQC6"/>
    <mergeCell ref="NQD6:NQF6"/>
    <mergeCell ref="NQG6:NQI6"/>
    <mergeCell ref="NQJ6:NQL6"/>
    <mergeCell ref="NQM6:NQO6"/>
    <mergeCell ref="NPF6:NPH6"/>
    <mergeCell ref="NPI6:NPK6"/>
    <mergeCell ref="NPL6:NPN6"/>
    <mergeCell ref="NPO6:NPQ6"/>
    <mergeCell ref="NPR6:NPT6"/>
    <mergeCell ref="NPU6:NPW6"/>
    <mergeCell ref="NSR6:NST6"/>
    <mergeCell ref="NSU6:NSW6"/>
    <mergeCell ref="NSX6:NSZ6"/>
    <mergeCell ref="NTA6:NTC6"/>
    <mergeCell ref="NTD6:NTF6"/>
    <mergeCell ref="NTG6:NTI6"/>
    <mergeCell ref="NRZ6:NSB6"/>
    <mergeCell ref="NSC6:NSE6"/>
    <mergeCell ref="NSF6:NSH6"/>
    <mergeCell ref="NSI6:NSK6"/>
    <mergeCell ref="NSL6:NSN6"/>
    <mergeCell ref="NSO6:NSQ6"/>
    <mergeCell ref="NRH6:NRJ6"/>
    <mergeCell ref="NRK6:NRM6"/>
    <mergeCell ref="NRN6:NRP6"/>
    <mergeCell ref="NRQ6:NRS6"/>
    <mergeCell ref="NRT6:NRV6"/>
    <mergeCell ref="NRW6:NRY6"/>
    <mergeCell ref="NUT6:NUV6"/>
    <mergeCell ref="NUW6:NUY6"/>
    <mergeCell ref="NUZ6:NVB6"/>
    <mergeCell ref="NVC6:NVE6"/>
    <mergeCell ref="NVF6:NVH6"/>
    <mergeCell ref="NVI6:NVK6"/>
    <mergeCell ref="NUB6:NUD6"/>
    <mergeCell ref="NUE6:NUG6"/>
    <mergeCell ref="NUH6:NUJ6"/>
    <mergeCell ref="NUK6:NUM6"/>
    <mergeCell ref="NUN6:NUP6"/>
    <mergeCell ref="NUQ6:NUS6"/>
    <mergeCell ref="NTJ6:NTL6"/>
    <mergeCell ref="NTM6:NTO6"/>
    <mergeCell ref="NTP6:NTR6"/>
    <mergeCell ref="NTS6:NTU6"/>
    <mergeCell ref="NTV6:NTX6"/>
    <mergeCell ref="NTY6:NUA6"/>
    <mergeCell ref="NWV6:NWX6"/>
    <mergeCell ref="NWY6:NXA6"/>
    <mergeCell ref="NXB6:NXD6"/>
    <mergeCell ref="NXE6:NXG6"/>
    <mergeCell ref="NXH6:NXJ6"/>
    <mergeCell ref="NXK6:NXM6"/>
    <mergeCell ref="NWD6:NWF6"/>
    <mergeCell ref="NWG6:NWI6"/>
    <mergeCell ref="NWJ6:NWL6"/>
    <mergeCell ref="NWM6:NWO6"/>
    <mergeCell ref="NWP6:NWR6"/>
    <mergeCell ref="NWS6:NWU6"/>
    <mergeCell ref="NVL6:NVN6"/>
    <mergeCell ref="NVO6:NVQ6"/>
    <mergeCell ref="NVR6:NVT6"/>
    <mergeCell ref="NVU6:NVW6"/>
    <mergeCell ref="NVX6:NVZ6"/>
    <mergeCell ref="NWA6:NWC6"/>
    <mergeCell ref="NYX6:NYZ6"/>
    <mergeCell ref="NZA6:NZC6"/>
    <mergeCell ref="NZD6:NZF6"/>
    <mergeCell ref="NZG6:NZI6"/>
    <mergeCell ref="NZJ6:NZL6"/>
    <mergeCell ref="NZM6:NZO6"/>
    <mergeCell ref="NYF6:NYH6"/>
    <mergeCell ref="NYI6:NYK6"/>
    <mergeCell ref="NYL6:NYN6"/>
    <mergeCell ref="NYO6:NYQ6"/>
    <mergeCell ref="NYR6:NYT6"/>
    <mergeCell ref="NYU6:NYW6"/>
    <mergeCell ref="NXN6:NXP6"/>
    <mergeCell ref="NXQ6:NXS6"/>
    <mergeCell ref="NXT6:NXV6"/>
    <mergeCell ref="NXW6:NXY6"/>
    <mergeCell ref="NXZ6:NYB6"/>
    <mergeCell ref="NYC6:NYE6"/>
    <mergeCell ref="OAZ6:OBB6"/>
    <mergeCell ref="OBC6:OBE6"/>
    <mergeCell ref="OBF6:OBH6"/>
    <mergeCell ref="OBI6:OBK6"/>
    <mergeCell ref="OBL6:OBN6"/>
    <mergeCell ref="OBO6:OBQ6"/>
    <mergeCell ref="OAH6:OAJ6"/>
    <mergeCell ref="OAK6:OAM6"/>
    <mergeCell ref="OAN6:OAP6"/>
    <mergeCell ref="OAQ6:OAS6"/>
    <mergeCell ref="OAT6:OAV6"/>
    <mergeCell ref="OAW6:OAY6"/>
    <mergeCell ref="NZP6:NZR6"/>
    <mergeCell ref="NZS6:NZU6"/>
    <mergeCell ref="NZV6:NZX6"/>
    <mergeCell ref="NZY6:OAA6"/>
    <mergeCell ref="OAB6:OAD6"/>
    <mergeCell ref="OAE6:OAG6"/>
    <mergeCell ref="ODB6:ODD6"/>
    <mergeCell ref="ODE6:ODG6"/>
    <mergeCell ref="ODH6:ODJ6"/>
    <mergeCell ref="ODK6:ODM6"/>
    <mergeCell ref="ODN6:ODP6"/>
    <mergeCell ref="ODQ6:ODS6"/>
    <mergeCell ref="OCJ6:OCL6"/>
    <mergeCell ref="OCM6:OCO6"/>
    <mergeCell ref="OCP6:OCR6"/>
    <mergeCell ref="OCS6:OCU6"/>
    <mergeCell ref="OCV6:OCX6"/>
    <mergeCell ref="OCY6:ODA6"/>
    <mergeCell ref="OBR6:OBT6"/>
    <mergeCell ref="OBU6:OBW6"/>
    <mergeCell ref="OBX6:OBZ6"/>
    <mergeCell ref="OCA6:OCC6"/>
    <mergeCell ref="OCD6:OCF6"/>
    <mergeCell ref="OCG6:OCI6"/>
    <mergeCell ref="OFD6:OFF6"/>
    <mergeCell ref="OFG6:OFI6"/>
    <mergeCell ref="OFJ6:OFL6"/>
    <mergeCell ref="OFM6:OFO6"/>
    <mergeCell ref="OFP6:OFR6"/>
    <mergeCell ref="OFS6:OFU6"/>
    <mergeCell ref="OEL6:OEN6"/>
    <mergeCell ref="OEO6:OEQ6"/>
    <mergeCell ref="OER6:OET6"/>
    <mergeCell ref="OEU6:OEW6"/>
    <mergeCell ref="OEX6:OEZ6"/>
    <mergeCell ref="OFA6:OFC6"/>
    <mergeCell ref="ODT6:ODV6"/>
    <mergeCell ref="ODW6:ODY6"/>
    <mergeCell ref="ODZ6:OEB6"/>
    <mergeCell ref="OEC6:OEE6"/>
    <mergeCell ref="OEF6:OEH6"/>
    <mergeCell ref="OEI6:OEK6"/>
    <mergeCell ref="OHF6:OHH6"/>
    <mergeCell ref="OHI6:OHK6"/>
    <mergeCell ref="OHL6:OHN6"/>
    <mergeCell ref="OHO6:OHQ6"/>
    <mergeCell ref="OHR6:OHT6"/>
    <mergeCell ref="OHU6:OHW6"/>
    <mergeCell ref="OGN6:OGP6"/>
    <mergeCell ref="OGQ6:OGS6"/>
    <mergeCell ref="OGT6:OGV6"/>
    <mergeCell ref="OGW6:OGY6"/>
    <mergeCell ref="OGZ6:OHB6"/>
    <mergeCell ref="OHC6:OHE6"/>
    <mergeCell ref="OFV6:OFX6"/>
    <mergeCell ref="OFY6:OGA6"/>
    <mergeCell ref="OGB6:OGD6"/>
    <mergeCell ref="OGE6:OGG6"/>
    <mergeCell ref="OGH6:OGJ6"/>
    <mergeCell ref="OGK6:OGM6"/>
    <mergeCell ref="OJH6:OJJ6"/>
    <mergeCell ref="OJK6:OJM6"/>
    <mergeCell ref="OJN6:OJP6"/>
    <mergeCell ref="OJQ6:OJS6"/>
    <mergeCell ref="OJT6:OJV6"/>
    <mergeCell ref="OJW6:OJY6"/>
    <mergeCell ref="OIP6:OIR6"/>
    <mergeCell ref="OIS6:OIU6"/>
    <mergeCell ref="OIV6:OIX6"/>
    <mergeCell ref="OIY6:OJA6"/>
    <mergeCell ref="OJB6:OJD6"/>
    <mergeCell ref="OJE6:OJG6"/>
    <mergeCell ref="OHX6:OHZ6"/>
    <mergeCell ref="OIA6:OIC6"/>
    <mergeCell ref="OID6:OIF6"/>
    <mergeCell ref="OIG6:OII6"/>
    <mergeCell ref="OIJ6:OIL6"/>
    <mergeCell ref="OIM6:OIO6"/>
    <mergeCell ref="OLJ6:OLL6"/>
    <mergeCell ref="OLM6:OLO6"/>
    <mergeCell ref="OLP6:OLR6"/>
    <mergeCell ref="OLS6:OLU6"/>
    <mergeCell ref="OLV6:OLX6"/>
    <mergeCell ref="OLY6:OMA6"/>
    <mergeCell ref="OKR6:OKT6"/>
    <mergeCell ref="OKU6:OKW6"/>
    <mergeCell ref="OKX6:OKZ6"/>
    <mergeCell ref="OLA6:OLC6"/>
    <mergeCell ref="OLD6:OLF6"/>
    <mergeCell ref="OLG6:OLI6"/>
    <mergeCell ref="OJZ6:OKB6"/>
    <mergeCell ref="OKC6:OKE6"/>
    <mergeCell ref="OKF6:OKH6"/>
    <mergeCell ref="OKI6:OKK6"/>
    <mergeCell ref="OKL6:OKN6"/>
    <mergeCell ref="OKO6:OKQ6"/>
    <mergeCell ref="ONL6:ONN6"/>
    <mergeCell ref="ONO6:ONQ6"/>
    <mergeCell ref="ONR6:ONT6"/>
    <mergeCell ref="ONU6:ONW6"/>
    <mergeCell ref="ONX6:ONZ6"/>
    <mergeCell ref="OOA6:OOC6"/>
    <mergeCell ref="OMT6:OMV6"/>
    <mergeCell ref="OMW6:OMY6"/>
    <mergeCell ref="OMZ6:ONB6"/>
    <mergeCell ref="ONC6:ONE6"/>
    <mergeCell ref="ONF6:ONH6"/>
    <mergeCell ref="ONI6:ONK6"/>
    <mergeCell ref="OMB6:OMD6"/>
    <mergeCell ref="OME6:OMG6"/>
    <mergeCell ref="OMH6:OMJ6"/>
    <mergeCell ref="OMK6:OMM6"/>
    <mergeCell ref="OMN6:OMP6"/>
    <mergeCell ref="OMQ6:OMS6"/>
    <mergeCell ref="OPN6:OPP6"/>
    <mergeCell ref="OPQ6:OPS6"/>
    <mergeCell ref="OPT6:OPV6"/>
    <mergeCell ref="OPW6:OPY6"/>
    <mergeCell ref="OPZ6:OQB6"/>
    <mergeCell ref="OQC6:OQE6"/>
    <mergeCell ref="OOV6:OOX6"/>
    <mergeCell ref="OOY6:OPA6"/>
    <mergeCell ref="OPB6:OPD6"/>
    <mergeCell ref="OPE6:OPG6"/>
    <mergeCell ref="OPH6:OPJ6"/>
    <mergeCell ref="OPK6:OPM6"/>
    <mergeCell ref="OOD6:OOF6"/>
    <mergeCell ref="OOG6:OOI6"/>
    <mergeCell ref="OOJ6:OOL6"/>
    <mergeCell ref="OOM6:OOO6"/>
    <mergeCell ref="OOP6:OOR6"/>
    <mergeCell ref="OOS6:OOU6"/>
    <mergeCell ref="ORP6:ORR6"/>
    <mergeCell ref="ORS6:ORU6"/>
    <mergeCell ref="ORV6:ORX6"/>
    <mergeCell ref="ORY6:OSA6"/>
    <mergeCell ref="OSB6:OSD6"/>
    <mergeCell ref="OSE6:OSG6"/>
    <mergeCell ref="OQX6:OQZ6"/>
    <mergeCell ref="ORA6:ORC6"/>
    <mergeCell ref="ORD6:ORF6"/>
    <mergeCell ref="ORG6:ORI6"/>
    <mergeCell ref="ORJ6:ORL6"/>
    <mergeCell ref="ORM6:ORO6"/>
    <mergeCell ref="OQF6:OQH6"/>
    <mergeCell ref="OQI6:OQK6"/>
    <mergeCell ref="OQL6:OQN6"/>
    <mergeCell ref="OQO6:OQQ6"/>
    <mergeCell ref="OQR6:OQT6"/>
    <mergeCell ref="OQU6:OQW6"/>
    <mergeCell ref="OTR6:OTT6"/>
    <mergeCell ref="OTU6:OTW6"/>
    <mergeCell ref="OTX6:OTZ6"/>
    <mergeCell ref="OUA6:OUC6"/>
    <mergeCell ref="OUD6:OUF6"/>
    <mergeCell ref="OUG6:OUI6"/>
    <mergeCell ref="OSZ6:OTB6"/>
    <mergeCell ref="OTC6:OTE6"/>
    <mergeCell ref="OTF6:OTH6"/>
    <mergeCell ref="OTI6:OTK6"/>
    <mergeCell ref="OTL6:OTN6"/>
    <mergeCell ref="OTO6:OTQ6"/>
    <mergeCell ref="OSH6:OSJ6"/>
    <mergeCell ref="OSK6:OSM6"/>
    <mergeCell ref="OSN6:OSP6"/>
    <mergeCell ref="OSQ6:OSS6"/>
    <mergeCell ref="OST6:OSV6"/>
    <mergeCell ref="OSW6:OSY6"/>
    <mergeCell ref="OVT6:OVV6"/>
    <mergeCell ref="OVW6:OVY6"/>
    <mergeCell ref="OVZ6:OWB6"/>
    <mergeCell ref="OWC6:OWE6"/>
    <mergeCell ref="OWF6:OWH6"/>
    <mergeCell ref="OWI6:OWK6"/>
    <mergeCell ref="OVB6:OVD6"/>
    <mergeCell ref="OVE6:OVG6"/>
    <mergeCell ref="OVH6:OVJ6"/>
    <mergeCell ref="OVK6:OVM6"/>
    <mergeCell ref="OVN6:OVP6"/>
    <mergeCell ref="OVQ6:OVS6"/>
    <mergeCell ref="OUJ6:OUL6"/>
    <mergeCell ref="OUM6:OUO6"/>
    <mergeCell ref="OUP6:OUR6"/>
    <mergeCell ref="OUS6:OUU6"/>
    <mergeCell ref="OUV6:OUX6"/>
    <mergeCell ref="OUY6:OVA6"/>
    <mergeCell ref="OXV6:OXX6"/>
    <mergeCell ref="OXY6:OYA6"/>
    <mergeCell ref="OYB6:OYD6"/>
    <mergeCell ref="OYE6:OYG6"/>
    <mergeCell ref="OYH6:OYJ6"/>
    <mergeCell ref="OYK6:OYM6"/>
    <mergeCell ref="OXD6:OXF6"/>
    <mergeCell ref="OXG6:OXI6"/>
    <mergeCell ref="OXJ6:OXL6"/>
    <mergeCell ref="OXM6:OXO6"/>
    <mergeCell ref="OXP6:OXR6"/>
    <mergeCell ref="OXS6:OXU6"/>
    <mergeCell ref="OWL6:OWN6"/>
    <mergeCell ref="OWO6:OWQ6"/>
    <mergeCell ref="OWR6:OWT6"/>
    <mergeCell ref="OWU6:OWW6"/>
    <mergeCell ref="OWX6:OWZ6"/>
    <mergeCell ref="OXA6:OXC6"/>
    <mergeCell ref="OZX6:OZZ6"/>
    <mergeCell ref="PAA6:PAC6"/>
    <mergeCell ref="PAD6:PAF6"/>
    <mergeCell ref="PAG6:PAI6"/>
    <mergeCell ref="PAJ6:PAL6"/>
    <mergeCell ref="PAM6:PAO6"/>
    <mergeCell ref="OZF6:OZH6"/>
    <mergeCell ref="OZI6:OZK6"/>
    <mergeCell ref="OZL6:OZN6"/>
    <mergeCell ref="OZO6:OZQ6"/>
    <mergeCell ref="OZR6:OZT6"/>
    <mergeCell ref="OZU6:OZW6"/>
    <mergeCell ref="OYN6:OYP6"/>
    <mergeCell ref="OYQ6:OYS6"/>
    <mergeCell ref="OYT6:OYV6"/>
    <mergeCell ref="OYW6:OYY6"/>
    <mergeCell ref="OYZ6:OZB6"/>
    <mergeCell ref="OZC6:OZE6"/>
    <mergeCell ref="PBZ6:PCB6"/>
    <mergeCell ref="PCC6:PCE6"/>
    <mergeCell ref="PCF6:PCH6"/>
    <mergeCell ref="PCI6:PCK6"/>
    <mergeCell ref="PCL6:PCN6"/>
    <mergeCell ref="PCO6:PCQ6"/>
    <mergeCell ref="PBH6:PBJ6"/>
    <mergeCell ref="PBK6:PBM6"/>
    <mergeCell ref="PBN6:PBP6"/>
    <mergeCell ref="PBQ6:PBS6"/>
    <mergeCell ref="PBT6:PBV6"/>
    <mergeCell ref="PBW6:PBY6"/>
    <mergeCell ref="PAP6:PAR6"/>
    <mergeCell ref="PAS6:PAU6"/>
    <mergeCell ref="PAV6:PAX6"/>
    <mergeCell ref="PAY6:PBA6"/>
    <mergeCell ref="PBB6:PBD6"/>
    <mergeCell ref="PBE6:PBG6"/>
    <mergeCell ref="PEB6:PED6"/>
    <mergeCell ref="PEE6:PEG6"/>
    <mergeCell ref="PEH6:PEJ6"/>
    <mergeCell ref="PEK6:PEM6"/>
    <mergeCell ref="PEN6:PEP6"/>
    <mergeCell ref="PEQ6:PES6"/>
    <mergeCell ref="PDJ6:PDL6"/>
    <mergeCell ref="PDM6:PDO6"/>
    <mergeCell ref="PDP6:PDR6"/>
    <mergeCell ref="PDS6:PDU6"/>
    <mergeCell ref="PDV6:PDX6"/>
    <mergeCell ref="PDY6:PEA6"/>
    <mergeCell ref="PCR6:PCT6"/>
    <mergeCell ref="PCU6:PCW6"/>
    <mergeCell ref="PCX6:PCZ6"/>
    <mergeCell ref="PDA6:PDC6"/>
    <mergeCell ref="PDD6:PDF6"/>
    <mergeCell ref="PDG6:PDI6"/>
    <mergeCell ref="PGD6:PGF6"/>
    <mergeCell ref="PGG6:PGI6"/>
    <mergeCell ref="PGJ6:PGL6"/>
    <mergeCell ref="PGM6:PGO6"/>
    <mergeCell ref="PGP6:PGR6"/>
    <mergeCell ref="PGS6:PGU6"/>
    <mergeCell ref="PFL6:PFN6"/>
    <mergeCell ref="PFO6:PFQ6"/>
    <mergeCell ref="PFR6:PFT6"/>
    <mergeCell ref="PFU6:PFW6"/>
    <mergeCell ref="PFX6:PFZ6"/>
    <mergeCell ref="PGA6:PGC6"/>
    <mergeCell ref="PET6:PEV6"/>
    <mergeCell ref="PEW6:PEY6"/>
    <mergeCell ref="PEZ6:PFB6"/>
    <mergeCell ref="PFC6:PFE6"/>
    <mergeCell ref="PFF6:PFH6"/>
    <mergeCell ref="PFI6:PFK6"/>
    <mergeCell ref="PIF6:PIH6"/>
    <mergeCell ref="PII6:PIK6"/>
    <mergeCell ref="PIL6:PIN6"/>
    <mergeCell ref="PIO6:PIQ6"/>
    <mergeCell ref="PIR6:PIT6"/>
    <mergeCell ref="PIU6:PIW6"/>
    <mergeCell ref="PHN6:PHP6"/>
    <mergeCell ref="PHQ6:PHS6"/>
    <mergeCell ref="PHT6:PHV6"/>
    <mergeCell ref="PHW6:PHY6"/>
    <mergeCell ref="PHZ6:PIB6"/>
    <mergeCell ref="PIC6:PIE6"/>
    <mergeCell ref="PGV6:PGX6"/>
    <mergeCell ref="PGY6:PHA6"/>
    <mergeCell ref="PHB6:PHD6"/>
    <mergeCell ref="PHE6:PHG6"/>
    <mergeCell ref="PHH6:PHJ6"/>
    <mergeCell ref="PHK6:PHM6"/>
    <mergeCell ref="PKH6:PKJ6"/>
    <mergeCell ref="PKK6:PKM6"/>
    <mergeCell ref="PKN6:PKP6"/>
    <mergeCell ref="PKQ6:PKS6"/>
    <mergeCell ref="PKT6:PKV6"/>
    <mergeCell ref="PKW6:PKY6"/>
    <mergeCell ref="PJP6:PJR6"/>
    <mergeCell ref="PJS6:PJU6"/>
    <mergeCell ref="PJV6:PJX6"/>
    <mergeCell ref="PJY6:PKA6"/>
    <mergeCell ref="PKB6:PKD6"/>
    <mergeCell ref="PKE6:PKG6"/>
    <mergeCell ref="PIX6:PIZ6"/>
    <mergeCell ref="PJA6:PJC6"/>
    <mergeCell ref="PJD6:PJF6"/>
    <mergeCell ref="PJG6:PJI6"/>
    <mergeCell ref="PJJ6:PJL6"/>
    <mergeCell ref="PJM6:PJO6"/>
    <mergeCell ref="PMJ6:PML6"/>
    <mergeCell ref="PMM6:PMO6"/>
    <mergeCell ref="PMP6:PMR6"/>
    <mergeCell ref="PMS6:PMU6"/>
    <mergeCell ref="PMV6:PMX6"/>
    <mergeCell ref="PMY6:PNA6"/>
    <mergeCell ref="PLR6:PLT6"/>
    <mergeCell ref="PLU6:PLW6"/>
    <mergeCell ref="PLX6:PLZ6"/>
    <mergeCell ref="PMA6:PMC6"/>
    <mergeCell ref="PMD6:PMF6"/>
    <mergeCell ref="PMG6:PMI6"/>
    <mergeCell ref="PKZ6:PLB6"/>
    <mergeCell ref="PLC6:PLE6"/>
    <mergeCell ref="PLF6:PLH6"/>
    <mergeCell ref="PLI6:PLK6"/>
    <mergeCell ref="PLL6:PLN6"/>
    <mergeCell ref="PLO6:PLQ6"/>
    <mergeCell ref="POL6:PON6"/>
    <mergeCell ref="POO6:POQ6"/>
    <mergeCell ref="POR6:POT6"/>
    <mergeCell ref="POU6:POW6"/>
    <mergeCell ref="POX6:POZ6"/>
    <mergeCell ref="PPA6:PPC6"/>
    <mergeCell ref="PNT6:PNV6"/>
    <mergeCell ref="PNW6:PNY6"/>
    <mergeCell ref="PNZ6:POB6"/>
    <mergeCell ref="POC6:POE6"/>
    <mergeCell ref="POF6:POH6"/>
    <mergeCell ref="POI6:POK6"/>
    <mergeCell ref="PNB6:PND6"/>
    <mergeCell ref="PNE6:PNG6"/>
    <mergeCell ref="PNH6:PNJ6"/>
    <mergeCell ref="PNK6:PNM6"/>
    <mergeCell ref="PNN6:PNP6"/>
    <mergeCell ref="PNQ6:PNS6"/>
    <mergeCell ref="PQN6:PQP6"/>
    <mergeCell ref="PQQ6:PQS6"/>
    <mergeCell ref="PQT6:PQV6"/>
    <mergeCell ref="PQW6:PQY6"/>
    <mergeCell ref="PQZ6:PRB6"/>
    <mergeCell ref="PRC6:PRE6"/>
    <mergeCell ref="PPV6:PPX6"/>
    <mergeCell ref="PPY6:PQA6"/>
    <mergeCell ref="PQB6:PQD6"/>
    <mergeCell ref="PQE6:PQG6"/>
    <mergeCell ref="PQH6:PQJ6"/>
    <mergeCell ref="PQK6:PQM6"/>
    <mergeCell ref="PPD6:PPF6"/>
    <mergeCell ref="PPG6:PPI6"/>
    <mergeCell ref="PPJ6:PPL6"/>
    <mergeCell ref="PPM6:PPO6"/>
    <mergeCell ref="PPP6:PPR6"/>
    <mergeCell ref="PPS6:PPU6"/>
    <mergeCell ref="PSP6:PSR6"/>
    <mergeCell ref="PSS6:PSU6"/>
    <mergeCell ref="PSV6:PSX6"/>
    <mergeCell ref="PSY6:PTA6"/>
    <mergeCell ref="PTB6:PTD6"/>
    <mergeCell ref="PTE6:PTG6"/>
    <mergeCell ref="PRX6:PRZ6"/>
    <mergeCell ref="PSA6:PSC6"/>
    <mergeCell ref="PSD6:PSF6"/>
    <mergeCell ref="PSG6:PSI6"/>
    <mergeCell ref="PSJ6:PSL6"/>
    <mergeCell ref="PSM6:PSO6"/>
    <mergeCell ref="PRF6:PRH6"/>
    <mergeCell ref="PRI6:PRK6"/>
    <mergeCell ref="PRL6:PRN6"/>
    <mergeCell ref="PRO6:PRQ6"/>
    <mergeCell ref="PRR6:PRT6"/>
    <mergeCell ref="PRU6:PRW6"/>
    <mergeCell ref="PUR6:PUT6"/>
    <mergeCell ref="PUU6:PUW6"/>
    <mergeCell ref="PUX6:PUZ6"/>
    <mergeCell ref="PVA6:PVC6"/>
    <mergeCell ref="PVD6:PVF6"/>
    <mergeCell ref="PVG6:PVI6"/>
    <mergeCell ref="PTZ6:PUB6"/>
    <mergeCell ref="PUC6:PUE6"/>
    <mergeCell ref="PUF6:PUH6"/>
    <mergeCell ref="PUI6:PUK6"/>
    <mergeCell ref="PUL6:PUN6"/>
    <mergeCell ref="PUO6:PUQ6"/>
    <mergeCell ref="PTH6:PTJ6"/>
    <mergeCell ref="PTK6:PTM6"/>
    <mergeCell ref="PTN6:PTP6"/>
    <mergeCell ref="PTQ6:PTS6"/>
    <mergeCell ref="PTT6:PTV6"/>
    <mergeCell ref="PTW6:PTY6"/>
    <mergeCell ref="PWT6:PWV6"/>
    <mergeCell ref="PWW6:PWY6"/>
    <mergeCell ref="PWZ6:PXB6"/>
    <mergeCell ref="PXC6:PXE6"/>
    <mergeCell ref="PXF6:PXH6"/>
    <mergeCell ref="PXI6:PXK6"/>
    <mergeCell ref="PWB6:PWD6"/>
    <mergeCell ref="PWE6:PWG6"/>
    <mergeCell ref="PWH6:PWJ6"/>
    <mergeCell ref="PWK6:PWM6"/>
    <mergeCell ref="PWN6:PWP6"/>
    <mergeCell ref="PWQ6:PWS6"/>
    <mergeCell ref="PVJ6:PVL6"/>
    <mergeCell ref="PVM6:PVO6"/>
    <mergeCell ref="PVP6:PVR6"/>
    <mergeCell ref="PVS6:PVU6"/>
    <mergeCell ref="PVV6:PVX6"/>
    <mergeCell ref="PVY6:PWA6"/>
    <mergeCell ref="PYV6:PYX6"/>
    <mergeCell ref="PYY6:PZA6"/>
    <mergeCell ref="PZB6:PZD6"/>
    <mergeCell ref="PZE6:PZG6"/>
    <mergeCell ref="PZH6:PZJ6"/>
    <mergeCell ref="PZK6:PZM6"/>
    <mergeCell ref="PYD6:PYF6"/>
    <mergeCell ref="PYG6:PYI6"/>
    <mergeCell ref="PYJ6:PYL6"/>
    <mergeCell ref="PYM6:PYO6"/>
    <mergeCell ref="PYP6:PYR6"/>
    <mergeCell ref="PYS6:PYU6"/>
    <mergeCell ref="PXL6:PXN6"/>
    <mergeCell ref="PXO6:PXQ6"/>
    <mergeCell ref="PXR6:PXT6"/>
    <mergeCell ref="PXU6:PXW6"/>
    <mergeCell ref="PXX6:PXZ6"/>
    <mergeCell ref="PYA6:PYC6"/>
    <mergeCell ref="QAX6:QAZ6"/>
    <mergeCell ref="QBA6:QBC6"/>
    <mergeCell ref="QBD6:QBF6"/>
    <mergeCell ref="QBG6:QBI6"/>
    <mergeCell ref="QBJ6:QBL6"/>
    <mergeCell ref="QBM6:QBO6"/>
    <mergeCell ref="QAF6:QAH6"/>
    <mergeCell ref="QAI6:QAK6"/>
    <mergeCell ref="QAL6:QAN6"/>
    <mergeCell ref="QAO6:QAQ6"/>
    <mergeCell ref="QAR6:QAT6"/>
    <mergeCell ref="QAU6:QAW6"/>
    <mergeCell ref="PZN6:PZP6"/>
    <mergeCell ref="PZQ6:PZS6"/>
    <mergeCell ref="PZT6:PZV6"/>
    <mergeCell ref="PZW6:PZY6"/>
    <mergeCell ref="PZZ6:QAB6"/>
    <mergeCell ref="QAC6:QAE6"/>
    <mergeCell ref="QCZ6:QDB6"/>
    <mergeCell ref="QDC6:QDE6"/>
    <mergeCell ref="QDF6:QDH6"/>
    <mergeCell ref="QDI6:QDK6"/>
    <mergeCell ref="QDL6:QDN6"/>
    <mergeCell ref="QDO6:QDQ6"/>
    <mergeCell ref="QCH6:QCJ6"/>
    <mergeCell ref="QCK6:QCM6"/>
    <mergeCell ref="QCN6:QCP6"/>
    <mergeCell ref="QCQ6:QCS6"/>
    <mergeCell ref="QCT6:QCV6"/>
    <mergeCell ref="QCW6:QCY6"/>
    <mergeCell ref="QBP6:QBR6"/>
    <mergeCell ref="QBS6:QBU6"/>
    <mergeCell ref="QBV6:QBX6"/>
    <mergeCell ref="QBY6:QCA6"/>
    <mergeCell ref="QCB6:QCD6"/>
    <mergeCell ref="QCE6:QCG6"/>
    <mergeCell ref="QFB6:QFD6"/>
    <mergeCell ref="QFE6:QFG6"/>
    <mergeCell ref="QFH6:QFJ6"/>
    <mergeCell ref="QFK6:QFM6"/>
    <mergeCell ref="QFN6:QFP6"/>
    <mergeCell ref="QFQ6:QFS6"/>
    <mergeCell ref="QEJ6:QEL6"/>
    <mergeCell ref="QEM6:QEO6"/>
    <mergeCell ref="QEP6:QER6"/>
    <mergeCell ref="QES6:QEU6"/>
    <mergeCell ref="QEV6:QEX6"/>
    <mergeCell ref="QEY6:QFA6"/>
    <mergeCell ref="QDR6:QDT6"/>
    <mergeCell ref="QDU6:QDW6"/>
    <mergeCell ref="QDX6:QDZ6"/>
    <mergeCell ref="QEA6:QEC6"/>
    <mergeCell ref="QED6:QEF6"/>
    <mergeCell ref="QEG6:QEI6"/>
    <mergeCell ref="QHD6:QHF6"/>
    <mergeCell ref="QHG6:QHI6"/>
    <mergeCell ref="QHJ6:QHL6"/>
    <mergeCell ref="QHM6:QHO6"/>
    <mergeCell ref="QHP6:QHR6"/>
    <mergeCell ref="QHS6:QHU6"/>
    <mergeCell ref="QGL6:QGN6"/>
    <mergeCell ref="QGO6:QGQ6"/>
    <mergeCell ref="QGR6:QGT6"/>
    <mergeCell ref="QGU6:QGW6"/>
    <mergeCell ref="QGX6:QGZ6"/>
    <mergeCell ref="QHA6:QHC6"/>
    <mergeCell ref="QFT6:QFV6"/>
    <mergeCell ref="QFW6:QFY6"/>
    <mergeCell ref="QFZ6:QGB6"/>
    <mergeCell ref="QGC6:QGE6"/>
    <mergeCell ref="QGF6:QGH6"/>
    <mergeCell ref="QGI6:QGK6"/>
    <mergeCell ref="QJF6:QJH6"/>
    <mergeCell ref="QJI6:QJK6"/>
    <mergeCell ref="QJL6:QJN6"/>
    <mergeCell ref="QJO6:QJQ6"/>
    <mergeCell ref="QJR6:QJT6"/>
    <mergeCell ref="QJU6:QJW6"/>
    <mergeCell ref="QIN6:QIP6"/>
    <mergeCell ref="QIQ6:QIS6"/>
    <mergeCell ref="QIT6:QIV6"/>
    <mergeCell ref="QIW6:QIY6"/>
    <mergeCell ref="QIZ6:QJB6"/>
    <mergeCell ref="QJC6:QJE6"/>
    <mergeCell ref="QHV6:QHX6"/>
    <mergeCell ref="QHY6:QIA6"/>
    <mergeCell ref="QIB6:QID6"/>
    <mergeCell ref="QIE6:QIG6"/>
    <mergeCell ref="QIH6:QIJ6"/>
    <mergeCell ref="QIK6:QIM6"/>
    <mergeCell ref="QLH6:QLJ6"/>
    <mergeCell ref="QLK6:QLM6"/>
    <mergeCell ref="QLN6:QLP6"/>
    <mergeCell ref="QLQ6:QLS6"/>
    <mergeCell ref="QLT6:QLV6"/>
    <mergeCell ref="QLW6:QLY6"/>
    <mergeCell ref="QKP6:QKR6"/>
    <mergeCell ref="QKS6:QKU6"/>
    <mergeCell ref="QKV6:QKX6"/>
    <mergeCell ref="QKY6:QLA6"/>
    <mergeCell ref="QLB6:QLD6"/>
    <mergeCell ref="QLE6:QLG6"/>
    <mergeCell ref="QJX6:QJZ6"/>
    <mergeCell ref="QKA6:QKC6"/>
    <mergeCell ref="QKD6:QKF6"/>
    <mergeCell ref="QKG6:QKI6"/>
    <mergeCell ref="QKJ6:QKL6"/>
    <mergeCell ref="QKM6:QKO6"/>
    <mergeCell ref="QNJ6:QNL6"/>
    <mergeCell ref="QNM6:QNO6"/>
    <mergeCell ref="QNP6:QNR6"/>
    <mergeCell ref="QNS6:QNU6"/>
    <mergeCell ref="QNV6:QNX6"/>
    <mergeCell ref="QNY6:QOA6"/>
    <mergeCell ref="QMR6:QMT6"/>
    <mergeCell ref="QMU6:QMW6"/>
    <mergeCell ref="QMX6:QMZ6"/>
    <mergeCell ref="QNA6:QNC6"/>
    <mergeCell ref="QND6:QNF6"/>
    <mergeCell ref="QNG6:QNI6"/>
    <mergeCell ref="QLZ6:QMB6"/>
    <mergeCell ref="QMC6:QME6"/>
    <mergeCell ref="QMF6:QMH6"/>
    <mergeCell ref="QMI6:QMK6"/>
    <mergeCell ref="QML6:QMN6"/>
    <mergeCell ref="QMO6:QMQ6"/>
    <mergeCell ref="QPL6:QPN6"/>
    <mergeCell ref="QPO6:QPQ6"/>
    <mergeCell ref="QPR6:QPT6"/>
    <mergeCell ref="QPU6:QPW6"/>
    <mergeCell ref="QPX6:QPZ6"/>
    <mergeCell ref="QQA6:QQC6"/>
    <mergeCell ref="QOT6:QOV6"/>
    <mergeCell ref="QOW6:QOY6"/>
    <mergeCell ref="QOZ6:QPB6"/>
    <mergeCell ref="QPC6:QPE6"/>
    <mergeCell ref="QPF6:QPH6"/>
    <mergeCell ref="QPI6:QPK6"/>
    <mergeCell ref="QOB6:QOD6"/>
    <mergeCell ref="QOE6:QOG6"/>
    <mergeCell ref="QOH6:QOJ6"/>
    <mergeCell ref="QOK6:QOM6"/>
    <mergeCell ref="QON6:QOP6"/>
    <mergeCell ref="QOQ6:QOS6"/>
    <mergeCell ref="QRN6:QRP6"/>
    <mergeCell ref="QRQ6:QRS6"/>
    <mergeCell ref="QRT6:QRV6"/>
    <mergeCell ref="QRW6:QRY6"/>
    <mergeCell ref="QRZ6:QSB6"/>
    <mergeCell ref="QSC6:QSE6"/>
    <mergeCell ref="QQV6:QQX6"/>
    <mergeCell ref="QQY6:QRA6"/>
    <mergeCell ref="QRB6:QRD6"/>
    <mergeCell ref="QRE6:QRG6"/>
    <mergeCell ref="QRH6:QRJ6"/>
    <mergeCell ref="QRK6:QRM6"/>
    <mergeCell ref="QQD6:QQF6"/>
    <mergeCell ref="QQG6:QQI6"/>
    <mergeCell ref="QQJ6:QQL6"/>
    <mergeCell ref="QQM6:QQO6"/>
    <mergeCell ref="QQP6:QQR6"/>
    <mergeCell ref="QQS6:QQU6"/>
    <mergeCell ref="QTP6:QTR6"/>
    <mergeCell ref="QTS6:QTU6"/>
    <mergeCell ref="QTV6:QTX6"/>
    <mergeCell ref="QTY6:QUA6"/>
    <mergeCell ref="QUB6:QUD6"/>
    <mergeCell ref="QUE6:QUG6"/>
    <mergeCell ref="QSX6:QSZ6"/>
    <mergeCell ref="QTA6:QTC6"/>
    <mergeCell ref="QTD6:QTF6"/>
    <mergeCell ref="QTG6:QTI6"/>
    <mergeCell ref="QTJ6:QTL6"/>
    <mergeCell ref="QTM6:QTO6"/>
    <mergeCell ref="QSF6:QSH6"/>
    <mergeCell ref="QSI6:QSK6"/>
    <mergeCell ref="QSL6:QSN6"/>
    <mergeCell ref="QSO6:QSQ6"/>
    <mergeCell ref="QSR6:QST6"/>
    <mergeCell ref="QSU6:QSW6"/>
    <mergeCell ref="QVR6:QVT6"/>
    <mergeCell ref="QVU6:QVW6"/>
    <mergeCell ref="QVX6:QVZ6"/>
    <mergeCell ref="QWA6:QWC6"/>
    <mergeCell ref="QWD6:QWF6"/>
    <mergeCell ref="QWG6:QWI6"/>
    <mergeCell ref="QUZ6:QVB6"/>
    <mergeCell ref="QVC6:QVE6"/>
    <mergeCell ref="QVF6:QVH6"/>
    <mergeCell ref="QVI6:QVK6"/>
    <mergeCell ref="QVL6:QVN6"/>
    <mergeCell ref="QVO6:QVQ6"/>
    <mergeCell ref="QUH6:QUJ6"/>
    <mergeCell ref="QUK6:QUM6"/>
    <mergeCell ref="QUN6:QUP6"/>
    <mergeCell ref="QUQ6:QUS6"/>
    <mergeCell ref="QUT6:QUV6"/>
    <mergeCell ref="QUW6:QUY6"/>
    <mergeCell ref="QXT6:QXV6"/>
    <mergeCell ref="QXW6:QXY6"/>
    <mergeCell ref="QXZ6:QYB6"/>
    <mergeCell ref="QYC6:QYE6"/>
    <mergeCell ref="QYF6:QYH6"/>
    <mergeCell ref="QYI6:QYK6"/>
    <mergeCell ref="QXB6:QXD6"/>
    <mergeCell ref="QXE6:QXG6"/>
    <mergeCell ref="QXH6:QXJ6"/>
    <mergeCell ref="QXK6:QXM6"/>
    <mergeCell ref="QXN6:QXP6"/>
    <mergeCell ref="QXQ6:QXS6"/>
    <mergeCell ref="QWJ6:QWL6"/>
    <mergeCell ref="QWM6:QWO6"/>
    <mergeCell ref="QWP6:QWR6"/>
    <mergeCell ref="QWS6:QWU6"/>
    <mergeCell ref="QWV6:QWX6"/>
    <mergeCell ref="QWY6:QXA6"/>
    <mergeCell ref="QZV6:QZX6"/>
    <mergeCell ref="QZY6:RAA6"/>
    <mergeCell ref="RAB6:RAD6"/>
    <mergeCell ref="RAE6:RAG6"/>
    <mergeCell ref="RAH6:RAJ6"/>
    <mergeCell ref="RAK6:RAM6"/>
    <mergeCell ref="QZD6:QZF6"/>
    <mergeCell ref="QZG6:QZI6"/>
    <mergeCell ref="QZJ6:QZL6"/>
    <mergeCell ref="QZM6:QZO6"/>
    <mergeCell ref="QZP6:QZR6"/>
    <mergeCell ref="QZS6:QZU6"/>
    <mergeCell ref="QYL6:QYN6"/>
    <mergeCell ref="QYO6:QYQ6"/>
    <mergeCell ref="QYR6:QYT6"/>
    <mergeCell ref="QYU6:QYW6"/>
    <mergeCell ref="QYX6:QYZ6"/>
    <mergeCell ref="QZA6:QZC6"/>
    <mergeCell ref="RBX6:RBZ6"/>
    <mergeCell ref="RCA6:RCC6"/>
    <mergeCell ref="RCD6:RCF6"/>
    <mergeCell ref="RCG6:RCI6"/>
    <mergeCell ref="RCJ6:RCL6"/>
    <mergeCell ref="RCM6:RCO6"/>
    <mergeCell ref="RBF6:RBH6"/>
    <mergeCell ref="RBI6:RBK6"/>
    <mergeCell ref="RBL6:RBN6"/>
    <mergeCell ref="RBO6:RBQ6"/>
    <mergeCell ref="RBR6:RBT6"/>
    <mergeCell ref="RBU6:RBW6"/>
    <mergeCell ref="RAN6:RAP6"/>
    <mergeCell ref="RAQ6:RAS6"/>
    <mergeCell ref="RAT6:RAV6"/>
    <mergeCell ref="RAW6:RAY6"/>
    <mergeCell ref="RAZ6:RBB6"/>
    <mergeCell ref="RBC6:RBE6"/>
    <mergeCell ref="RDZ6:REB6"/>
    <mergeCell ref="REC6:REE6"/>
    <mergeCell ref="REF6:REH6"/>
    <mergeCell ref="REI6:REK6"/>
    <mergeCell ref="REL6:REN6"/>
    <mergeCell ref="REO6:REQ6"/>
    <mergeCell ref="RDH6:RDJ6"/>
    <mergeCell ref="RDK6:RDM6"/>
    <mergeCell ref="RDN6:RDP6"/>
    <mergeCell ref="RDQ6:RDS6"/>
    <mergeCell ref="RDT6:RDV6"/>
    <mergeCell ref="RDW6:RDY6"/>
    <mergeCell ref="RCP6:RCR6"/>
    <mergeCell ref="RCS6:RCU6"/>
    <mergeCell ref="RCV6:RCX6"/>
    <mergeCell ref="RCY6:RDA6"/>
    <mergeCell ref="RDB6:RDD6"/>
    <mergeCell ref="RDE6:RDG6"/>
    <mergeCell ref="RGB6:RGD6"/>
    <mergeCell ref="RGE6:RGG6"/>
    <mergeCell ref="RGH6:RGJ6"/>
    <mergeCell ref="RGK6:RGM6"/>
    <mergeCell ref="RGN6:RGP6"/>
    <mergeCell ref="RGQ6:RGS6"/>
    <mergeCell ref="RFJ6:RFL6"/>
    <mergeCell ref="RFM6:RFO6"/>
    <mergeCell ref="RFP6:RFR6"/>
    <mergeCell ref="RFS6:RFU6"/>
    <mergeCell ref="RFV6:RFX6"/>
    <mergeCell ref="RFY6:RGA6"/>
    <mergeCell ref="RER6:RET6"/>
    <mergeCell ref="REU6:REW6"/>
    <mergeCell ref="REX6:REZ6"/>
    <mergeCell ref="RFA6:RFC6"/>
    <mergeCell ref="RFD6:RFF6"/>
    <mergeCell ref="RFG6:RFI6"/>
    <mergeCell ref="RID6:RIF6"/>
    <mergeCell ref="RIG6:RII6"/>
    <mergeCell ref="RIJ6:RIL6"/>
    <mergeCell ref="RIM6:RIO6"/>
    <mergeCell ref="RIP6:RIR6"/>
    <mergeCell ref="RIS6:RIU6"/>
    <mergeCell ref="RHL6:RHN6"/>
    <mergeCell ref="RHO6:RHQ6"/>
    <mergeCell ref="RHR6:RHT6"/>
    <mergeCell ref="RHU6:RHW6"/>
    <mergeCell ref="RHX6:RHZ6"/>
    <mergeCell ref="RIA6:RIC6"/>
    <mergeCell ref="RGT6:RGV6"/>
    <mergeCell ref="RGW6:RGY6"/>
    <mergeCell ref="RGZ6:RHB6"/>
    <mergeCell ref="RHC6:RHE6"/>
    <mergeCell ref="RHF6:RHH6"/>
    <mergeCell ref="RHI6:RHK6"/>
    <mergeCell ref="RKF6:RKH6"/>
    <mergeCell ref="RKI6:RKK6"/>
    <mergeCell ref="RKL6:RKN6"/>
    <mergeCell ref="RKO6:RKQ6"/>
    <mergeCell ref="RKR6:RKT6"/>
    <mergeCell ref="RKU6:RKW6"/>
    <mergeCell ref="RJN6:RJP6"/>
    <mergeCell ref="RJQ6:RJS6"/>
    <mergeCell ref="RJT6:RJV6"/>
    <mergeCell ref="RJW6:RJY6"/>
    <mergeCell ref="RJZ6:RKB6"/>
    <mergeCell ref="RKC6:RKE6"/>
    <mergeCell ref="RIV6:RIX6"/>
    <mergeCell ref="RIY6:RJA6"/>
    <mergeCell ref="RJB6:RJD6"/>
    <mergeCell ref="RJE6:RJG6"/>
    <mergeCell ref="RJH6:RJJ6"/>
    <mergeCell ref="RJK6:RJM6"/>
    <mergeCell ref="RMH6:RMJ6"/>
    <mergeCell ref="RMK6:RMM6"/>
    <mergeCell ref="RMN6:RMP6"/>
    <mergeCell ref="RMQ6:RMS6"/>
    <mergeCell ref="RMT6:RMV6"/>
    <mergeCell ref="RMW6:RMY6"/>
    <mergeCell ref="RLP6:RLR6"/>
    <mergeCell ref="RLS6:RLU6"/>
    <mergeCell ref="RLV6:RLX6"/>
    <mergeCell ref="RLY6:RMA6"/>
    <mergeCell ref="RMB6:RMD6"/>
    <mergeCell ref="RME6:RMG6"/>
    <mergeCell ref="RKX6:RKZ6"/>
    <mergeCell ref="RLA6:RLC6"/>
    <mergeCell ref="RLD6:RLF6"/>
    <mergeCell ref="RLG6:RLI6"/>
    <mergeCell ref="RLJ6:RLL6"/>
    <mergeCell ref="RLM6:RLO6"/>
    <mergeCell ref="ROJ6:ROL6"/>
    <mergeCell ref="ROM6:ROO6"/>
    <mergeCell ref="ROP6:ROR6"/>
    <mergeCell ref="ROS6:ROU6"/>
    <mergeCell ref="ROV6:ROX6"/>
    <mergeCell ref="ROY6:RPA6"/>
    <mergeCell ref="RNR6:RNT6"/>
    <mergeCell ref="RNU6:RNW6"/>
    <mergeCell ref="RNX6:RNZ6"/>
    <mergeCell ref="ROA6:ROC6"/>
    <mergeCell ref="ROD6:ROF6"/>
    <mergeCell ref="ROG6:ROI6"/>
    <mergeCell ref="RMZ6:RNB6"/>
    <mergeCell ref="RNC6:RNE6"/>
    <mergeCell ref="RNF6:RNH6"/>
    <mergeCell ref="RNI6:RNK6"/>
    <mergeCell ref="RNL6:RNN6"/>
    <mergeCell ref="RNO6:RNQ6"/>
    <mergeCell ref="RQL6:RQN6"/>
    <mergeCell ref="RQO6:RQQ6"/>
    <mergeCell ref="RQR6:RQT6"/>
    <mergeCell ref="RQU6:RQW6"/>
    <mergeCell ref="RQX6:RQZ6"/>
    <mergeCell ref="RRA6:RRC6"/>
    <mergeCell ref="RPT6:RPV6"/>
    <mergeCell ref="RPW6:RPY6"/>
    <mergeCell ref="RPZ6:RQB6"/>
    <mergeCell ref="RQC6:RQE6"/>
    <mergeCell ref="RQF6:RQH6"/>
    <mergeCell ref="RQI6:RQK6"/>
    <mergeCell ref="RPB6:RPD6"/>
    <mergeCell ref="RPE6:RPG6"/>
    <mergeCell ref="RPH6:RPJ6"/>
    <mergeCell ref="RPK6:RPM6"/>
    <mergeCell ref="RPN6:RPP6"/>
    <mergeCell ref="RPQ6:RPS6"/>
    <mergeCell ref="RSN6:RSP6"/>
    <mergeCell ref="RSQ6:RSS6"/>
    <mergeCell ref="RST6:RSV6"/>
    <mergeCell ref="RSW6:RSY6"/>
    <mergeCell ref="RSZ6:RTB6"/>
    <mergeCell ref="RTC6:RTE6"/>
    <mergeCell ref="RRV6:RRX6"/>
    <mergeCell ref="RRY6:RSA6"/>
    <mergeCell ref="RSB6:RSD6"/>
    <mergeCell ref="RSE6:RSG6"/>
    <mergeCell ref="RSH6:RSJ6"/>
    <mergeCell ref="RSK6:RSM6"/>
    <mergeCell ref="RRD6:RRF6"/>
    <mergeCell ref="RRG6:RRI6"/>
    <mergeCell ref="RRJ6:RRL6"/>
    <mergeCell ref="RRM6:RRO6"/>
    <mergeCell ref="RRP6:RRR6"/>
    <mergeCell ref="RRS6:RRU6"/>
    <mergeCell ref="RUP6:RUR6"/>
    <mergeCell ref="RUS6:RUU6"/>
    <mergeCell ref="RUV6:RUX6"/>
    <mergeCell ref="RUY6:RVA6"/>
    <mergeCell ref="RVB6:RVD6"/>
    <mergeCell ref="RVE6:RVG6"/>
    <mergeCell ref="RTX6:RTZ6"/>
    <mergeCell ref="RUA6:RUC6"/>
    <mergeCell ref="RUD6:RUF6"/>
    <mergeCell ref="RUG6:RUI6"/>
    <mergeCell ref="RUJ6:RUL6"/>
    <mergeCell ref="RUM6:RUO6"/>
    <mergeCell ref="RTF6:RTH6"/>
    <mergeCell ref="RTI6:RTK6"/>
    <mergeCell ref="RTL6:RTN6"/>
    <mergeCell ref="RTO6:RTQ6"/>
    <mergeCell ref="RTR6:RTT6"/>
    <mergeCell ref="RTU6:RTW6"/>
    <mergeCell ref="RWR6:RWT6"/>
    <mergeCell ref="RWU6:RWW6"/>
    <mergeCell ref="RWX6:RWZ6"/>
    <mergeCell ref="RXA6:RXC6"/>
    <mergeCell ref="RXD6:RXF6"/>
    <mergeCell ref="RXG6:RXI6"/>
    <mergeCell ref="RVZ6:RWB6"/>
    <mergeCell ref="RWC6:RWE6"/>
    <mergeCell ref="RWF6:RWH6"/>
    <mergeCell ref="RWI6:RWK6"/>
    <mergeCell ref="RWL6:RWN6"/>
    <mergeCell ref="RWO6:RWQ6"/>
    <mergeCell ref="RVH6:RVJ6"/>
    <mergeCell ref="RVK6:RVM6"/>
    <mergeCell ref="RVN6:RVP6"/>
    <mergeCell ref="RVQ6:RVS6"/>
    <mergeCell ref="RVT6:RVV6"/>
    <mergeCell ref="RVW6:RVY6"/>
    <mergeCell ref="RYT6:RYV6"/>
    <mergeCell ref="RYW6:RYY6"/>
    <mergeCell ref="RYZ6:RZB6"/>
    <mergeCell ref="RZC6:RZE6"/>
    <mergeCell ref="RZF6:RZH6"/>
    <mergeCell ref="RZI6:RZK6"/>
    <mergeCell ref="RYB6:RYD6"/>
    <mergeCell ref="RYE6:RYG6"/>
    <mergeCell ref="RYH6:RYJ6"/>
    <mergeCell ref="RYK6:RYM6"/>
    <mergeCell ref="RYN6:RYP6"/>
    <mergeCell ref="RYQ6:RYS6"/>
    <mergeCell ref="RXJ6:RXL6"/>
    <mergeCell ref="RXM6:RXO6"/>
    <mergeCell ref="RXP6:RXR6"/>
    <mergeCell ref="RXS6:RXU6"/>
    <mergeCell ref="RXV6:RXX6"/>
    <mergeCell ref="RXY6:RYA6"/>
    <mergeCell ref="SAV6:SAX6"/>
    <mergeCell ref="SAY6:SBA6"/>
    <mergeCell ref="SBB6:SBD6"/>
    <mergeCell ref="SBE6:SBG6"/>
    <mergeCell ref="SBH6:SBJ6"/>
    <mergeCell ref="SBK6:SBM6"/>
    <mergeCell ref="SAD6:SAF6"/>
    <mergeCell ref="SAG6:SAI6"/>
    <mergeCell ref="SAJ6:SAL6"/>
    <mergeCell ref="SAM6:SAO6"/>
    <mergeCell ref="SAP6:SAR6"/>
    <mergeCell ref="SAS6:SAU6"/>
    <mergeCell ref="RZL6:RZN6"/>
    <mergeCell ref="RZO6:RZQ6"/>
    <mergeCell ref="RZR6:RZT6"/>
    <mergeCell ref="RZU6:RZW6"/>
    <mergeCell ref="RZX6:RZZ6"/>
    <mergeCell ref="SAA6:SAC6"/>
    <mergeCell ref="SCX6:SCZ6"/>
    <mergeCell ref="SDA6:SDC6"/>
    <mergeCell ref="SDD6:SDF6"/>
    <mergeCell ref="SDG6:SDI6"/>
    <mergeCell ref="SDJ6:SDL6"/>
    <mergeCell ref="SDM6:SDO6"/>
    <mergeCell ref="SCF6:SCH6"/>
    <mergeCell ref="SCI6:SCK6"/>
    <mergeCell ref="SCL6:SCN6"/>
    <mergeCell ref="SCO6:SCQ6"/>
    <mergeCell ref="SCR6:SCT6"/>
    <mergeCell ref="SCU6:SCW6"/>
    <mergeCell ref="SBN6:SBP6"/>
    <mergeCell ref="SBQ6:SBS6"/>
    <mergeCell ref="SBT6:SBV6"/>
    <mergeCell ref="SBW6:SBY6"/>
    <mergeCell ref="SBZ6:SCB6"/>
    <mergeCell ref="SCC6:SCE6"/>
    <mergeCell ref="SEZ6:SFB6"/>
    <mergeCell ref="SFC6:SFE6"/>
    <mergeCell ref="SFF6:SFH6"/>
    <mergeCell ref="SFI6:SFK6"/>
    <mergeCell ref="SFL6:SFN6"/>
    <mergeCell ref="SFO6:SFQ6"/>
    <mergeCell ref="SEH6:SEJ6"/>
    <mergeCell ref="SEK6:SEM6"/>
    <mergeCell ref="SEN6:SEP6"/>
    <mergeCell ref="SEQ6:SES6"/>
    <mergeCell ref="SET6:SEV6"/>
    <mergeCell ref="SEW6:SEY6"/>
    <mergeCell ref="SDP6:SDR6"/>
    <mergeCell ref="SDS6:SDU6"/>
    <mergeCell ref="SDV6:SDX6"/>
    <mergeCell ref="SDY6:SEA6"/>
    <mergeCell ref="SEB6:SED6"/>
    <mergeCell ref="SEE6:SEG6"/>
    <mergeCell ref="SHB6:SHD6"/>
    <mergeCell ref="SHE6:SHG6"/>
    <mergeCell ref="SHH6:SHJ6"/>
    <mergeCell ref="SHK6:SHM6"/>
    <mergeCell ref="SHN6:SHP6"/>
    <mergeCell ref="SHQ6:SHS6"/>
    <mergeCell ref="SGJ6:SGL6"/>
    <mergeCell ref="SGM6:SGO6"/>
    <mergeCell ref="SGP6:SGR6"/>
    <mergeCell ref="SGS6:SGU6"/>
    <mergeCell ref="SGV6:SGX6"/>
    <mergeCell ref="SGY6:SHA6"/>
    <mergeCell ref="SFR6:SFT6"/>
    <mergeCell ref="SFU6:SFW6"/>
    <mergeCell ref="SFX6:SFZ6"/>
    <mergeCell ref="SGA6:SGC6"/>
    <mergeCell ref="SGD6:SGF6"/>
    <mergeCell ref="SGG6:SGI6"/>
    <mergeCell ref="SJD6:SJF6"/>
    <mergeCell ref="SJG6:SJI6"/>
    <mergeCell ref="SJJ6:SJL6"/>
    <mergeCell ref="SJM6:SJO6"/>
    <mergeCell ref="SJP6:SJR6"/>
    <mergeCell ref="SJS6:SJU6"/>
    <mergeCell ref="SIL6:SIN6"/>
    <mergeCell ref="SIO6:SIQ6"/>
    <mergeCell ref="SIR6:SIT6"/>
    <mergeCell ref="SIU6:SIW6"/>
    <mergeCell ref="SIX6:SIZ6"/>
    <mergeCell ref="SJA6:SJC6"/>
    <mergeCell ref="SHT6:SHV6"/>
    <mergeCell ref="SHW6:SHY6"/>
    <mergeCell ref="SHZ6:SIB6"/>
    <mergeCell ref="SIC6:SIE6"/>
    <mergeCell ref="SIF6:SIH6"/>
    <mergeCell ref="SII6:SIK6"/>
    <mergeCell ref="SLF6:SLH6"/>
    <mergeCell ref="SLI6:SLK6"/>
    <mergeCell ref="SLL6:SLN6"/>
    <mergeCell ref="SLO6:SLQ6"/>
    <mergeCell ref="SLR6:SLT6"/>
    <mergeCell ref="SLU6:SLW6"/>
    <mergeCell ref="SKN6:SKP6"/>
    <mergeCell ref="SKQ6:SKS6"/>
    <mergeCell ref="SKT6:SKV6"/>
    <mergeCell ref="SKW6:SKY6"/>
    <mergeCell ref="SKZ6:SLB6"/>
    <mergeCell ref="SLC6:SLE6"/>
    <mergeCell ref="SJV6:SJX6"/>
    <mergeCell ref="SJY6:SKA6"/>
    <mergeCell ref="SKB6:SKD6"/>
    <mergeCell ref="SKE6:SKG6"/>
    <mergeCell ref="SKH6:SKJ6"/>
    <mergeCell ref="SKK6:SKM6"/>
    <mergeCell ref="SNH6:SNJ6"/>
    <mergeCell ref="SNK6:SNM6"/>
    <mergeCell ref="SNN6:SNP6"/>
    <mergeCell ref="SNQ6:SNS6"/>
    <mergeCell ref="SNT6:SNV6"/>
    <mergeCell ref="SNW6:SNY6"/>
    <mergeCell ref="SMP6:SMR6"/>
    <mergeCell ref="SMS6:SMU6"/>
    <mergeCell ref="SMV6:SMX6"/>
    <mergeCell ref="SMY6:SNA6"/>
    <mergeCell ref="SNB6:SND6"/>
    <mergeCell ref="SNE6:SNG6"/>
    <mergeCell ref="SLX6:SLZ6"/>
    <mergeCell ref="SMA6:SMC6"/>
    <mergeCell ref="SMD6:SMF6"/>
    <mergeCell ref="SMG6:SMI6"/>
    <mergeCell ref="SMJ6:SML6"/>
    <mergeCell ref="SMM6:SMO6"/>
    <mergeCell ref="SPJ6:SPL6"/>
    <mergeCell ref="SPM6:SPO6"/>
    <mergeCell ref="SPP6:SPR6"/>
    <mergeCell ref="SPS6:SPU6"/>
    <mergeCell ref="SPV6:SPX6"/>
    <mergeCell ref="SPY6:SQA6"/>
    <mergeCell ref="SOR6:SOT6"/>
    <mergeCell ref="SOU6:SOW6"/>
    <mergeCell ref="SOX6:SOZ6"/>
    <mergeCell ref="SPA6:SPC6"/>
    <mergeCell ref="SPD6:SPF6"/>
    <mergeCell ref="SPG6:SPI6"/>
    <mergeCell ref="SNZ6:SOB6"/>
    <mergeCell ref="SOC6:SOE6"/>
    <mergeCell ref="SOF6:SOH6"/>
    <mergeCell ref="SOI6:SOK6"/>
    <mergeCell ref="SOL6:SON6"/>
    <mergeCell ref="SOO6:SOQ6"/>
    <mergeCell ref="SRL6:SRN6"/>
    <mergeCell ref="SRO6:SRQ6"/>
    <mergeCell ref="SRR6:SRT6"/>
    <mergeCell ref="SRU6:SRW6"/>
    <mergeCell ref="SRX6:SRZ6"/>
    <mergeCell ref="SSA6:SSC6"/>
    <mergeCell ref="SQT6:SQV6"/>
    <mergeCell ref="SQW6:SQY6"/>
    <mergeCell ref="SQZ6:SRB6"/>
    <mergeCell ref="SRC6:SRE6"/>
    <mergeCell ref="SRF6:SRH6"/>
    <mergeCell ref="SRI6:SRK6"/>
    <mergeCell ref="SQB6:SQD6"/>
    <mergeCell ref="SQE6:SQG6"/>
    <mergeCell ref="SQH6:SQJ6"/>
    <mergeCell ref="SQK6:SQM6"/>
    <mergeCell ref="SQN6:SQP6"/>
    <mergeCell ref="SQQ6:SQS6"/>
    <mergeCell ref="STN6:STP6"/>
    <mergeCell ref="STQ6:STS6"/>
    <mergeCell ref="STT6:STV6"/>
    <mergeCell ref="STW6:STY6"/>
    <mergeCell ref="STZ6:SUB6"/>
    <mergeCell ref="SUC6:SUE6"/>
    <mergeCell ref="SSV6:SSX6"/>
    <mergeCell ref="SSY6:STA6"/>
    <mergeCell ref="STB6:STD6"/>
    <mergeCell ref="STE6:STG6"/>
    <mergeCell ref="STH6:STJ6"/>
    <mergeCell ref="STK6:STM6"/>
    <mergeCell ref="SSD6:SSF6"/>
    <mergeCell ref="SSG6:SSI6"/>
    <mergeCell ref="SSJ6:SSL6"/>
    <mergeCell ref="SSM6:SSO6"/>
    <mergeCell ref="SSP6:SSR6"/>
    <mergeCell ref="SSS6:SSU6"/>
    <mergeCell ref="SVP6:SVR6"/>
    <mergeCell ref="SVS6:SVU6"/>
    <mergeCell ref="SVV6:SVX6"/>
    <mergeCell ref="SVY6:SWA6"/>
    <mergeCell ref="SWB6:SWD6"/>
    <mergeCell ref="SWE6:SWG6"/>
    <mergeCell ref="SUX6:SUZ6"/>
    <mergeCell ref="SVA6:SVC6"/>
    <mergeCell ref="SVD6:SVF6"/>
    <mergeCell ref="SVG6:SVI6"/>
    <mergeCell ref="SVJ6:SVL6"/>
    <mergeCell ref="SVM6:SVO6"/>
    <mergeCell ref="SUF6:SUH6"/>
    <mergeCell ref="SUI6:SUK6"/>
    <mergeCell ref="SUL6:SUN6"/>
    <mergeCell ref="SUO6:SUQ6"/>
    <mergeCell ref="SUR6:SUT6"/>
    <mergeCell ref="SUU6:SUW6"/>
    <mergeCell ref="SXR6:SXT6"/>
    <mergeCell ref="SXU6:SXW6"/>
    <mergeCell ref="SXX6:SXZ6"/>
    <mergeCell ref="SYA6:SYC6"/>
    <mergeCell ref="SYD6:SYF6"/>
    <mergeCell ref="SYG6:SYI6"/>
    <mergeCell ref="SWZ6:SXB6"/>
    <mergeCell ref="SXC6:SXE6"/>
    <mergeCell ref="SXF6:SXH6"/>
    <mergeCell ref="SXI6:SXK6"/>
    <mergeCell ref="SXL6:SXN6"/>
    <mergeCell ref="SXO6:SXQ6"/>
    <mergeCell ref="SWH6:SWJ6"/>
    <mergeCell ref="SWK6:SWM6"/>
    <mergeCell ref="SWN6:SWP6"/>
    <mergeCell ref="SWQ6:SWS6"/>
    <mergeCell ref="SWT6:SWV6"/>
    <mergeCell ref="SWW6:SWY6"/>
    <mergeCell ref="SZT6:SZV6"/>
    <mergeCell ref="SZW6:SZY6"/>
    <mergeCell ref="SZZ6:TAB6"/>
    <mergeCell ref="TAC6:TAE6"/>
    <mergeCell ref="TAF6:TAH6"/>
    <mergeCell ref="TAI6:TAK6"/>
    <mergeCell ref="SZB6:SZD6"/>
    <mergeCell ref="SZE6:SZG6"/>
    <mergeCell ref="SZH6:SZJ6"/>
    <mergeCell ref="SZK6:SZM6"/>
    <mergeCell ref="SZN6:SZP6"/>
    <mergeCell ref="SZQ6:SZS6"/>
    <mergeCell ref="SYJ6:SYL6"/>
    <mergeCell ref="SYM6:SYO6"/>
    <mergeCell ref="SYP6:SYR6"/>
    <mergeCell ref="SYS6:SYU6"/>
    <mergeCell ref="SYV6:SYX6"/>
    <mergeCell ref="SYY6:SZA6"/>
    <mergeCell ref="TBV6:TBX6"/>
    <mergeCell ref="TBY6:TCA6"/>
    <mergeCell ref="TCB6:TCD6"/>
    <mergeCell ref="TCE6:TCG6"/>
    <mergeCell ref="TCH6:TCJ6"/>
    <mergeCell ref="TCK6:TCM6"/>
    <mergeCell ref="TBD6:TBF6"/>
    <mergeCell ref="TBG6:TBI6"/>
    <mergeCell ref="TBJ6:TBL6"/>
    <mergeCell ref="TBM6:TBO6"/>
    <mergeCell ref="TBP6:TBR6"/>
    <mergeCell ref="TBS6:TBU6"/>
    <mergeCell ref="TAL6:TAN6"/>
    <mergeCell ref="TAO6:TAQ6"/>
    <mergeCell ref="TAR6:TAT6"/>
    <mergeCell ref="TAU6:TAW6"/>
    <mergeCell ref="TAX6:TAZ6"/>
    <mergeCell ref="TBA6:TBC6"/>
    <mergeCell ref="TDX6:TDZ6"/>
    <mergeCell ref="TEA6:TEC6"/>
    <mergeCell ref="TED6:TEF6"/>
    <mergeCell ref="TEG6:TEI6"/>
    <mergeCell ref="TEJ6:TEL6"/>
    <mergeCell ref="TEM6:TEO6"/>
    <mergeCell ref="TDF6:TDH6"/>
    <mergeCell ref="TDI6:TDK6"/>
    <mergeCell ref="TDL6:TDN6"/>
    <mergeCell ref="TDO6:TDQ6"/>
    <mergeCell ref="TDR6:TDT6"/>
    <mergeCell ref="TDU6:TDW6"/>
    <mergeCell ref="TCN6:TCP6"/>
    <mergeCell ref="TCQ6:TCS6"/>
    <mergeCell ref="TCT6:TCV6"/>
    <mergeCell ref="TCW6:TCY6"/>
    <mergeCell ref="TCZ6:TDB6"/>
    <mergeCell ref="TDC6:TDE6"/>
    <mergeCell ref="TFZ6:TGB6"/>
    <mergeCell ref="TGC6:TGE6"/>
    <mergeCell ref="TGF6:TGH6"/>
    <mergeCell ref="TGI6:TGK6"/>
    <mergeCell ref="TGL6:TGN6"/>
    <mergeCell ref="TGO6:TGQ6"/>
    <mergeCell ref="TFH6:TFJ6"/>
    <mergeCell ref="TFK6:TFM6"/>
    <mergeCell ref="TFN6:TFP6"/>
    <mergeCell ref="TFQ6:TFS6"/>
    <mergeCell ref="TFT6:TFV6"/>
    <mergeCell ref="TFW6:TFY6"/>
    <mergeCell ref="TEP6:TER6"/>
    <mergeCell ref="TES6:TEU6"/>
    <mergeCell ref="TEV6:TEX6"/>
    <mergeCell ref="TEY6:TFA6"/>
    <mergeCell ref="TFB6:TFD6"/>
    <mergeCell ref="TFE6:TFG6"/>
    <mergeCell ref="TIB6:TID6"/>
    <mergeCell ref="TIE6:TIG6"/>
    <mergeCell ref="TIH6:TIJ6"/>
    <mergeCell ref="TIK6:TIM6"/>
    <mergeCell ref="TIN6:TIP6"/>
    <mergeCell ref="TIQ6:TIS6"/>
    <mergeCell ref="THJ6:THL6"/>
    <mergeCell ref="THM6:THO6"/>
    <mergeCell ref="THP6:THR6"/>
    <mergeCell ref="THS6:THU6"/>
    <mergeCell ref="THV6:THX6"/>
    <mergeCell ref="THY6:TIA6"/>
    <mergeCell ref="TGR6:TGT6"/>
    <mergeCell ref="TGU6:TGW6"/>
    <mergeCell ref="TGX6:TGZ6"/>
    <mergeCell ref="THA6:THC6"/>
    <mergeCell ref="THD6:THF6"/>
    <mergeCell ref="THG6:THI6"/>
    <mergeCell ref="TKD6:TKF6"/>
    <mergeCell ref="TKG6:TKI6"/>
    <mergeCell ref="TKJ6:TKL6"/>
    <mergeCell ref="TKM6:TKO6"/>
    <mergeCell ref="TKP6:TKR6"/>
    <mergeCell ref="TKS6:TKU6"/>
    <mergeCell ref="TJL6:TJN6"/>
    <mergeCell ref="TJO6:TJQ6"/>
    <mergeCell ref="TJR6:TJT6"/>
    <mergeCell ref="TJU6:TJW6"/>
    <mergeCell ref="TJX6:TJZ6"/>
    <mergeCell ref="TKA6:TKC6"/>
    <mergeCell ref="TIT6:TIV6"/>
    <mergeCell ref="TIW6:TIY6"/>
    <mergeCell ref="TIZ6:TJB6"/>
    <mergeCell ref="TJC6:TJE6"/>
    <mergeCell ref="TJF6:TJH6"/>
    <mergeCell ref="TJI6:TJK6"/>
    <mergeCell ref="TMF6:TMH6"/>
    <mergeCell ref="TMI6:TMK6"/>
    <mergeCell ref="TML6:TMN6"/>
    <mergeCell ref="TMO6:TMQ6"/>
    <mergeCell ref="TMR6:TMT6"/>
    <mergeCell ref="TMU6:TMW6"/>
    <mergeCell ref="TLN6:TLP6"/>
    <mergeCell ref="TLQ6:TLS6"/>
    <mergeCell ref="TLT6:TLV6"/>
    <mergeCell ref="TLW6:TLY6"/>
    <mergeCell ref="TLZ6:TMB6"/>
    <mergeCell ref="TMC6:TME6"/>
    <mergeCell ref="TKV6:TKX6"/>
    <mergeCell ref="TKY6:TLA6"/>
    <mergeCell ref="TLB6:TLD6"/>
    <mergeCell ref="TLE6:TLG6"/>
    <mergeCell ref="TLH6:TLJ6"/>
    <mergeCell ref="TLK6:TLM6"/>
    <mergeCell ref="TOH6:TOJ6"/>
    <mergeCell ref="TOK6:TOM6"/>
    <mergeCell ref="TON6:TOP6"/>
    <mergeCell ref="TOQ6:TOS6"/>
    <mergeCell ref="TOT6:TOV6"/>
    <mergeCell ref="TOW6:TOY6"/>
    <mergeCell ref="TNP6:TNR6"/>
    <mergeCell ref="TNS6:TNU6"/>
    <mergeCell ref="TNV6:TNX6"/>
    <mergeCell ref="TNY6:TOA6"/>
    <mergeCell ref="TOB6:TOD6"/>
    <mergeCell ref="TOE6:TOG6"/>
    <mergeCell ref="TMX6:TMZ6"/>
    <mergeCell ref="TNA6:TNC6"/>
    <mergeCell ref="TND6:TNF6"/>
    <mergeCell ref="TNG6:TNI6"/>
    <mergeCell ref="TNJ6:TNL6"/>
    <mergeCell ref="TNM6:TNO6"/>
    <mergeCell ref="TQJ6:TQL6"/>
    <mergeCell ref="TQM6:TQO6"/>
    <mergeCell ref="TQP6:TQR6"/>
    <mergeCell ref="TQS6:TQU6"/>
    <mergeCell ref="TQV6:TQX6"/>
    <mergeCell ref="TQY6:TRA6"/>
    <mergeCell ref="TPR6:TPT6"/>
    <mergeCell ref="TPU6:TPW6"/>
    <mergeCell ref="TPX6:TPZ6"/>
    <mergeCell ref="TQA6:TQC6"/>
    <mergeCell ref="TQD6:TQF6"/>
    <mergeCell ref="TQG6:TQI6"/>
    <mergeCell ref="TOZ6:TPB6"/>
    <mergeCell ref="TPC6:TPE6"/>
    <mergeCell ref="TPF6:TPH6"/>
    <mergeCell ref="TPI6:TPK6"/>
    <mergeCell ref="TPL6:TPN6"/>
    <mergeCell ref="TPO6:TPQ6"/>
    <mergeCell ref="TSL6:TSN6"/>
    <mergeCell ref="TSO6:TSQ6"/>
    <mergeCell ref="TSR6:TST6"/>
    <mergeCell ref="TSU6:TSW6"/>
    <mergeCell ref="TSX6:TSZ6"/>
    <mergeCell ref="TTA6:TTC6"/>
    <mergeCell ref="TRT6:TRV6"/>
    <mergeCell ref="TRW6:TRY6"/>
    <mergeCell ref="TRZ6:TSB6"/>
    <mergeCell ref="TSC6:TSE6"/>
    <mergeCell ref="TSF6:TSH6"/>
    <mergeCell ref="TSI6:TSK6"/>
    <mergeCell ref="TRB6:TRD6"/>
    <mergeCell ref="TRE6:TRG6"/>
    <mergeCell ref="TRH6:TRJ6"/>
    <mergeCell ref="TRK6:TRM6"/>
    <mergeCell ref="TRN6:TRP6"/>
    <mergeCell ref="TRQ6:TRS6"/>
    <mergeCell ref="TUN6:TUP6"/>
    <mergeCell ref="TUQ6:TUS6"/>
    <mergeCell ref="TUT6:TUV6"/>
    <mergeCell ref="TUW6:TUY6"/>
    <mergeCell ref="TUZ6:TVB6"/>
    <mergeCell ref="TVC6:TVE6"/>
    <mergeCell ref="TTV6:TTX6"/>
    <mergeCell ref="TTY6:TUA6"/>
    <mergeCell ref="TUB6:TUD6"/>
    <mergeCell ref="TUE6:TUG6"/>
    <mergeCell ref="TUH6:TUJ6"/>
    <mergeCell ref="TUK6:TUM6"/>
    <mergeCell ref="TTD6:TTF6"/>
    <mergeCell ref="TTG6:TTI6"/>
    <mergeCell ref="TTJ6:TTL6"/>
    <mergeCell ref="TTM6:TTO6"/>
    <mergeCell ref="TTP6:TTR6"/>
    <mergeCell ref="TTS6:TTU6"/>
    <mergeCell ref="TWP6:TWR6"/>
    <mergeCell ref="TWS6:TWU6"/>
    <mergeCell ref="TWV6:TWX6"/>
    <mergeCell ref="TWY6:TXA6"/>
    <mergeCell ref="TXB6:TXD6"/>
    <mergeCell ref="TXE6:TXG6"/>
    <mergeCell ref="TVX6:TVZ6"/>
    <mergeCell ref="TWA6:TWC6"/>
    <mergeCell ref="TWD6:TWF6"/>
    <mergeCell ref="TWG6:TWI6"/>
    <mergeCell ref="TWJ6:TWL6"/>
    <mergeCell ref="TWM6:TWO6"/>
    <mergeCell ref="TVF6:TVH6"/>
    <mergeCell ref="TVI6:TVK6"/>
    <mergeCell ref="TVL6:TVN6"/>
    <mergeCell ref="TVO6:TVQ6"/>
    <mergeCell ref="TVR6:TVT6"/>
    <mergeCell ref="TVU6:TVW6"/>
    <mergeCell ref="TYR6:TYT6"/>
    <mergeCell ref="TYU6:TYW6"/>
    <mergeCell ref="TYX6:TYZ6"/>
    <mergeCell ref="TZA6:TZC6"/>
    <mergeCell ref="TZD6:TZF6"/>
    <mergeCell ref="TZG6:TZI6"/>
    <mergeCell ref="TXZ6:TYB6"/>
    <mergeCell ref="TYC6:TYE6"/>
    <mergeCell ref="TYF6:TYH6"/>
    <mergeCell ref="TYI6:TYK6"/>
    <mergeCell ref="TYL6:TYN6"/>
    <mergeCell ref="TYO6:TYQ6"/>
    <mergeCell ref="TXH6:TXJ6"/>
    <mergeCell ref="TXK6:TXM6"/>
    <mergeCell ref="TXN6:TXP6"/>
    <mergeCell ref="TXQ6:TXS6"/>
    <mergeCell ref="TXT6:TXV6"/>
    <mergeCell ref="TXW6:TXY6"/>
    <mergeCell ref="UAT6:UAV6"/>
    <mergeCell ref="UAW6:UAY6"/>
    <mergeCell ref="UAZ6:UBB6"/>
    <mergeCell ref="UBC6:UBE6"/>
    <mergeCell ref="UBF6:UBH6"/>
    <mergeCell ref="UBI6:UBK6"/>
    <mergeCell ref="UAB6:UAD6"/>
    <mergeCell ref="UAE6:UAG6"/>
    <mergeCell ref="UAH6:UAJ6"/>
    <mergeCell ref="UAK6:UAM6"/>
    <mergeCell ref="UAN6:UAP6"/>
    <mergeCell ref="UAQ6:UAS6"/>
    <mergeCell ref="TZJ6:TZL6"/>
    <mergeCell ref="TZM6:TZO6"/>
    <mergeCell ref="TZP6:TZR6"/>
    <mergeCell ref="TZS6:TZU6"/>
    <mergeCell ref="TZV6:TZX6"/>
    <mergeCell ref="TZY6:UAA6"/>
    <mergeCell ref="UCV6:UCX6"/>
    <mergeCell ref="UCY6:UDA6"/>
    <mergeCell ref="UDB6:UDD6"/>
    <mergeCell ref="UDE6:UDG6"/>
    <mergeCell ref="UDH6:UDJ6"/>
    <mergeCell ref="UDK6:UDM6"/>
    <mergeCell ref="UCD6:UCF6"/>
    <mergeCell ref="UCG6:UCI6"/>
    <mergeCell ref="UCJ6:UCL6"/>
    <mergeCell ref="UCM6:UCO6"/>
    <mergeCell ref="UCP6:UCR6"/>
    <mergeCell ref="UCS6:UCU6"/>
    <mergeCell ref="UBL6:UBN6"/>
    <mergeCell ref="UBO6:UBQ6"/>
    <mergeCell ref="UBR6:UBT6"/>
    <mergeCell ref="UBU6:UBW6"/>
    <mergeCell ref="UBX6:UBZ6"/>
    <mergeCell ref="UCA6:UCC6"/>
    <mergeCell ref="UEX6:UEZ6"/>
    <mergeCell ref="UFA6:UFC6"/>
    <mergeCell ref="UFD6:UFF6"/>
    <mergeCell ref="UFG6:UFI6"/>
    <mergeCell ref="UFJ6:UFL6"/>
    <mergeCell ref="UFM6:UFO6"/>
    <mergeCell ref="UEF6:UEH6"/>
    <mergeCell ref="UEI6:UEK6"/>
    <mergeCell ref="UEL6:UEN6"/>
    <mergeCell ref="UEO6:UEQ6"/>
    <mergeCell ref="UER6:UET6"/>
    <mergeCell ref="UEU6:UEW6"/>
    <mergeCell ref="UDN6:UDP6"/>
    <mergeCell ref="UDQ6:UDS6"/>
    <mergeCell ref="UDT6:UDV6"/>
    <mergeCell ref="UDW6:UDY6"/>
    <mergeCell ref="UDZ6:UEB6"/>
    <mergeCell ref="UEC6:UEE6"/>
    <mergeCell ref="UGZ6:UHB6"/>
    <mergeCell ref="UHC6:UHE6"/>
    <mergeCell ref="UHF6:UHH6"/>
    <mergeCell ref="UHI6:UHK6"/>
    <mergeCell ref="UHL6:UHN6"/>
    <mergeCell ref="UHO6:UHQ6"/>
    <mergeCell ref="UGH6:UGJ6"/>
    <mergeCell ref="UGK6:UGM6"/>
    <mergeCell ref="UGN6:UGP6"/>
    <mergeCell ref="UGQ6:UGS6"/>
    <mergeCell ref="UGT6:UGV6"/>
    <mergeCell ref="UGW6:UGY6"/>
    <mergeCell ref="UFP6:UFR6"/>
    <mergeCell ref="UFS6:UFU6"/>
    <mergeCell ref="UFV6:UFX6"/>
    <mergeCell ref="UFY6:UGA6"/>
    <mergeCell ref="UGB6:UGD6"/>
    <mergeCell ref="UGE6:UGG6"/>
    <mergeCell ref="UJB6:UJD6"/>
    <mergeCell ref="UJE6:UJG6"/>
    <mergeCell ref="UJH6:UJJ6"/>
    <mergeCell ref="UJK6:UJM6"/>
    <mergeCell ref="UJN6:UJP6"/>
    <mergeCell ref="UJQ6:UJS6"/>
    <mergeCell ref="UIJ6:UIL6"/>
    <mergeCell ref="UIM6:UIO6"/>
    <mergeCell ref="UIP6:UIR6"/>
    <mergeCell ref="UIS6:UIU6"/>
    <mergeCell ref="UIV6:UIX6"/>
    <mergeCell ref="UIY6:UJA6"/>
    <mergeCell ref="UHR6:UHT6"/>
    <mergeCell ref="UHU6:UHW6"/>
    <mergeCell ref="UHX6:UHZ6"/>
    <mergeCell ref="UIA6:UIC6"/>
    <mergeCell ref="UID6:UIF6"/>
    <mergeCell ref="UIG6:UII6"/>
    <mergeCell ref="ULD6:ULF6"/>
    <mergeCell ref="ULG6:ULI6"/>
    <mergeCell ref="ULJ6:ULL6"/>
    <mergeCell ref="ULM6:ULO6"/>
    <mergeCell ref="ULP6:ULR6"/>
    <mergeCell ref="ULS6:ULU6"/>
    <mergeCell ref="UKL6:UKN6"/>
    <mergeCell ref="UKO6:UKQ6"/>
    <mergeCell ref="UKR6:UKT6"/>
    <mergeCell ref="UKU6:UKW6"/>
    <mergeCell ref="UKX6:UKZ6"/>
    <mergeCell ref="ULA6:ULC6"/>
    <mergeCell ref="UJT6:UJV6"/>
    <mergeCell ref="UJW6:UJY6"/>
    <mergeCell ref="UJZ6:UKB6"/>
    <mergeCell ref="UKC6:UKE6"/>
    <mergeCell ref="UKF6:UKH6"/>
    <mergeCell ref="UKI6:UKK6"/>
    <mergeCell ref="UNF6:UNH6"/>
    <mergeCell ref="UNI6:UNK6"/>
    <mergeCell ref="UNL6:UNN6"/>
    <mergeCell ref="UNO6:UNQ6"/>
    <mergeCell ref="UNR6:UNT6"/>
    <mergeCell ref="UNU6:UNW6"/>
    <mergeCell ref="UMN6:UMP6"/>
    <mergeCell ref="UMQ6:UMS6"/>
    <mergeCell ref="UMT6:UMV6"/>
    <mergeCell ref="UMW6:UMY6"/>
    <mergeCell ref="UMZ6:UNB6"/>
    <mergeCell ref="UNC6:UNE6"/>
    <mergeCell ref="ULV6:ULX6"/>
    <mergeCell ref="ULY6:UMA6"/>
    <mergeCell ref="UMB6:UMD6"/>
    <mergeCell ref="UME6:UMG6"/>
    <mergeCell ref="UMH6:UMJ6"/>
    <mergeCell ref="UMK6:UMM6"/>
    <mergeCell ref="UPH6:UPJ6"/>
    <mergeCell ref="UPK6:UPM6"/>
    <mergeCell ref="UPN6:UPP6"/>
    <mergeCell ref="UPQ6:UPS6"/>
    <mergeCell ref="UPT6:UPV6"/>
    <mergeCell ref="UPW6:UPY6"/>
    <mergeCell ref="UOP6:UOR6"/>
    <mergeCell ref="UOS6:UOU6"/>
    <mergeCell ref="UOV6:UOX6"/>
    <mergeCell ref="UOY6:UPA6"/>
    <mergeCell ref="UPB6:UPD6"/>
    <mergeCell ref="UPE6:UPG6"/>
    <mergeCell ref="UNX6:UNZ6"/>
    <mergeCell ref="UOA6:UOC6"/>
    <mergeCell ref="UOD6:UOF6"/>
    <mergeCell ref="UOG6:UOI6"/>
    <mergeCell ref="UOJ6:UOL6"/>
    <mergeCell ref="UOM6:UOO6"/>
    <mergeCell ref="URJ6:URL6"/>
    <mergeCell ref="URM6:URO6"/>
    <mergeCell ref="URP6:URR6"/>
    <mergeCell ref="URS6:URU6"/>
    <mergeCell ref="URV6:URX6"/>
    <mergeCell ref="URY6:USA6"/>
    <mergeCell ref="UQR6:UQT6"/>
    <mergeCell ref="UQU6:UQW6"/>
    <mergeCell ref="UQX6:UQZ6"/>
    <mergeCell ref="URA6:URC6"/>
    <mergeCell ref="URD6:URF6"/>
    <mergeCell ref="URG6:URI6"/>
    <mergeCell ref="UPZ6:UQB6"/>
    <mergeCell ref="UQC6:UQE6"/>
    <mergeCell ref="UQF6:UQH6"/>
    <mergeCell ref="UQI6:UQK6"/>
    <mergeCell ref="UQL6:UQN6"/>
    <mergeCell ref="UQO6:UQQ6"/>
    <mergeCell ref="UTL6:UTN6"/>
    <mergeCell ref="UTO6:UTQ6"/>
    <mergeCell ref="UTR6:UTT6"/>
    <mergeCell ref="UTU6:UTW6"/>
    <mergeCell ref="UTX6:UTZ6"/>
    <mergeCell ref="UUA6:UUC6"/>
    <mergeCell ref="UST6:USV6"/>
    <mergeCell ref="USW6:USY6"/>
    <mergeCell ref="USZ6:UTB6"/>
    <mergeCell ref="UTC6:UTE6"/>
    <mergeCell ref="UTF6:UTH6"/>
    <mergeCell ref="UTI6:UTK6"/>
    <mergeCell ref="USB6:USD6"/>
    <mergeCell ref="USE6:USG6"/>
    <mergeCell ref="USH6:USJ6"/>
    <mergeCell ref="USK6:USM6"/>
    <mergeCell ref="USN6:USP6"/>
    <mergeCell ref="USQ6:USS6"/>
    <mergeCell ref="UVN6:UVP6"/>
    <mergeCell ref="UVQ6:UVS6"/>
    <mergeCell ref="UVT6:UVV6"/>
    <mergeCell ref="UVW6:UVY6"/>
    <mergeCell ref="UVZ6:UWB6"/>
    <mergeCell ref="UWC6:UWE6"/>
    <mergeCell ref="UUV6:UUX6"/>
    <mergeCell ref="UUY6:UVA6"/>
    <mergeCell ref="UVB6:UVD6"/>
    <mergeCell ref="UVE6:UVG6"/>
    <mergeCell ref="UVH6:UVJ6"/>
    <mergeCell ref="UVK6:UVM6"/>
    <mergeCell ref="UUD6:UUF6"/>
    <mergeCell ref="UUG6:UUI6"/>
    <mergeCell ref="UUJ6:UUL6"/>
    <mergeCell ref="UUM6:UUO6"/>
    <mergeCell ref="UUP6:UUR6"/>
    <mergeCell ref="UUS6:UUU6"/>
    <mergeCell ref="UXP6:UXR6"/>
    <mergeCell ref="UXS6:UXU6"/>
    <mergeCell ref="UXV6:UXX6"/>
    <mergeCell ref="UXY6:UYA6"/>
    <mergeCell ref="UYB6:UYD6"/>
    <mergeCell ref="UYE6:UYG6"/>
    <mergeCell ref="UWX6:UWZ6"/>
    <mergeCell ref="UXA6:UXC6"/>
    <mergeCell ref="UXD6:UXF6"/>
    <mergeCell ref="UXG6:UXI6"/>
    <mergeCell ref="UXJ6:UXL6"/>
    <mergeCell ref="UXM6:UXO6"/>
    <mergeCell ref="UWF6:UWH6"/>
    <mergeCell ref="UWI6:UWK6"/>
    <mergeCell ref="UWL6:UWN6"/>
    <mergeCell ref="UWO6:UWQ6"/>
    <mergeCell ref="UWR6:UWT6"/>
    <mergeCell ref="UWU6:UWW6"/>
    <mergeCell ref="UZR6:UZT6"/>
    <mergeCell ref="UZU6:UZW6"/>
    <mergeCell ref="UZX6:UZZ6"/>
    <mergeCell ref="VAA6:VAC6"/>
    <mergeCell ref="VAD6:VAF6"/>
    <mergeCell ref="VAG6:VAI6"/>
    <mergeCell ref="UYZ6:UZB6"/>
    <mergeCell ref="UZC6:UZE6"/>
    <mergeCell ref="UZF6:UZH6"/>
    <mergeCell ref="UZI6:UZK6"/>
    <mergeCell ref="UZL6:UZN6"/>
    <mergeCell ref="UZO6:UZQ6"/>
    <mergeCell ref="UYH6:UYJ6"/>
    <mergeCell ref="UYK6:UYM6"/>
    <mergeCell ref="UYN6:UYP6"/>
    <mergeCell ref="UYQ6:UYS6"/>
    <mergeCell ref="UYT6:UYV6"/>
    <mergeCell ref="UYW6:UYY6"/>
    <mergeCell ref="VBT6:VBV6"/>
    <mergeCell ref="VBW6:VBY6"/>
    <mergeCell ref="VBZ6:VCB6"/>
    <mergeCell ref="VCC6:VCE6"/>
    <mergeCell ref="VCF6:VCH6"/>
    <mergeCell ref="VCI6:VCK6"/>
    <mergeCell ref="VBB6:VBD6"/>
    <mergeCell ref="VBE6:VBG6"/>
    <mergeCell ref="VBH6:VBJ6"/>
    <mergeCell ref="VBK6:VBM6"/>
    <mergeCell ref="VBN6:VBP6"/>
    <mergeCell ref="VBQ6:VBS6"/>
    <mergeCell ref="VAJ6:VAL6"/>
    <mergeCell ref="VAM6:VAO6"/>
    <mergeCell ref="VAP6:VAR6"/>
    <mergeCell ref="VAS6:VAU6"/>
    <mergeCell ref="VAV6:VAX6"/>
    <mergeCell ref="VAY6:VBA6"/>
    <mergeCell ref="VDV6:VDX6"/>
    <mergeCell ref="VDY6:VEA6"/>
    <mergeCell ref="VEB6:VED6"/>
    <mergeCell ref="VEE6:VEG6"/>
    <mergeCell ref="VEH6:VEJ6"/>
    <mergeCell ref="VEK6:VEM6"/>
    <mergeCell ref="VDD6:VDF6"/>
    <mergeCell ref="VDG6:VDI6"/>
    <mergeCell ref="VDJ6:VDL6"/>
    <mergeCell ref="VDM6:VDO6"/>
    <mergeCell ref="VDP6:VDR6"/>
    <mergeCell ref="VDS6:VDU6"/>
    <mergeCell ref="VCL6:VCN6"/>
    <mergeCell ref="VCO6:VCQ6"/>
    <mergeCell ref="VCR6:VCT6"/>
    <mergeCell ref="VCU6:VCW6"/>
    <mergeCell ref="VCX6:VCZ6"/>
    <mergeCell ref="VDA6:VDC6"/>
    <mergeCell ref="VFX6:VFZ6"/>
    <mergeCell ref="VGA6:VGC6"/>
    <mergeCell ref="VGD6:VGF6"/>
    <mergeCell ref="VGG6:VGI6"/>
    <mergeCell ref="VGJ6:VGL6"/>
    <mergeCell ref="VGM6:VGO6"/>
    <mergeCell ref="VFF6:VFH6"/>
    <mergeCell ref="VFI6:VFK6"/>
    <mergeCell ref="VFL6:VFN6"/>
    <mergeCell ref="VFO6:VFQ6"/>
    <mergeCell ref="VFR6:VFT6"/>
    <mergeCell ref="VFU6:VFW6"/>
    <mergeCell ref="VEN6:VEP6"/>
    <mergeCell ref="VEQ6:VES6"/>
    <mergeCell ref="VET6:VEV6"/>
    <mergeCell ref="VEW6:VEY6"/>
    <mergeCell ref="VEZ6:VFB6"/>
    <mergeCell ref="VFC6:VFE6"/>
    <mergeCell ref="VHZ6:VIB6"/>
    <mergeCell ref="VIC6:VIE6"/>
    <mergeCell ref="VIF6:VIH6"/>
    <mergeCell ref="VII6:VIK6"/>
    <mergeCell ref="VIL6:VIN6"/>
    <mergeCell ref="VIO6:VIQ6"/>
    <mergeCell ref="VHH6:VHJ6"/>
    <mergeCell ref="VHK6:VHM6"/>
    <mergeCell ref="VHN6:VHP6"/>
    <mergeCell ref="VHQ6:VHS6"/>
    <mergeCell ref="VHT6:VHV6"/>
    <mergeCell ref="VHW6:VHY6"/>
    <mergeCell ref="VGP6:VGR6"/>
    <mergeCell ref="VGS6:VGU6"/>
    <mergeCell ref="VGV6:VGX6"/>
    <mergeCell ref="VGY6:VHA6"/>
    <mergeCell ref="VHB6:VHD6"/>
    <mergeCell ref="VHE6:VHG6"/>
    <mergeCell ref="VKB6:VKD6"/>
    <mergeCell ref="VKE6:VKG6"/>
    <mergeCell ref="VKH6:VKJ6"/>
    <mergeCell ref="VKK6:VKM6"/>
    <mergeCell ref="VKN6:VKP6"/>
    <mergeCell ref="VKQ6:VKS6"/>
    <mergeCell ref="VJJ6:VJL6"/>
    <mergeCell ref="VJM6:VJO6"/>
    <mergeCell ref="VJP6:VJR6"/>
    <mergeCell ref="VJS6:VJU6"/>
    <mergeCell ref="VJV6:VJX6"/>
    <mergeCell ref="VJY6:VKA6"/>
    <mergeCell ref="VIR6:VIT6"/>
    <mergeCell ref="VIU6:VIW6"/>
    <mergeCell ref="VIX6:VIZ6"/>
    <mergeCell ref="VJA6:VJC6"/>
    <mergeCell ref="VJD6:VJF6"/>
    <mergeCell ref="VJG6:VJI6"/>
    <mergeCell ref="VMD6:VMF6"/>
    <mergeCell ref="VMG6:VMI6"/>
    <mergeCell ref="VMJ6:VML6"/>
    <mergeCell ref="VMM6:VMO6"/>
    <mergeCell ref="VMP6:VMR6"/>
    <mergeCell ref="VMS6:VMU6"/>
    <mergeCell ref="VLL6:VLN6"/>
    <mergeCell ref="VLO6:VLQ6"/>
    <mergeCell ref="VLR6:VLT6"/>
    <mergeCell ref="VLU6:VLW6"/>
    <mergeCell ref="VLX6:VLZ6"/>
    <mergeCell ref="VMA6:VMC6"/>
    <mergeCell ref="VKT6:VKV6"/>
    <mergeCell ref="VKW6:VKY6"/>
    <mergeCell ref="VKZ6:VLB6"/>
    <mergeCell ref="VLC6:VLE6"/>
    <mergeCell ref="VLF6:VLH6"/>
    <mergeCell ref="VLI6:VLK6"/>
    <mergeCell ref="VOF6:VOH6"/>
    <mergeCell ref="VOI6:VOK6"/>
    <mergeCell ref="VOL6:VON6"/>
    <mergeCell ref="VOO6:VOQ6"/>
    <mergeCell ref="VOR6:VOT6"/>
    <mergeCell ref="VOU6:VOW6"/>
    <mergeCell ref="VNN6:VNP6"/>
    <mergeCell ref="VNQ6:VNS6"/>
    <mergeCell ref="VNT6:VNV6"/>
    <mergeCell ref="VNW6:VNY6"/>
    <mergeCell ref="VNZ6:VOB6"/>
    <mergeCell ref="VOC6:VOE6"/>
    <mergeCell ref="VMV6:VMX6"/>
    <mergeCell ref="VMY6:VNA6"/>
    <mergeCell ref="VNB6:VND6"/>
    <mergeCell ref="VNE6:VNG6"/>
    <mergeCell ref="VNH6:VNJ6"/>
    <mergeCell ref="VNK6:VNM6"/>
    <mergeCell ref="VQH6:VQJ6"/>
    <mergeCell ref="VQK6:VQM6"/>
    <mergeCell ref="VQN6:VQP6"/>
    <mergeCell ref="VQQ6:VQS6"/>
    <mergeCell ref="VQT6:VQV6"/>
    <mergeCell ref="VQW6:VQY6"/>
    <mergeCell ref="VPP6:VPR6"/>
    <mergeCell ref="VPS6:VPU6"/>
    <mergeCell ref="VPV6:VPX6"/>
    <mergeCell ref="VPY6:VQA6"/>
    <mergeCell ref="VQB6:VQD6"/>
    <mergeCell ref="VQE6:VQG6"/>
    <mergeCell ref="VOX6:VOZ6"/>
    <mergeCell ref="VPA6:VPC6"/>
    <mergeCell ref="VPD6:VPF6"/>
    <mergeCell ref="VPG6:VPI6"/>
    <mergeCell ref="VPJ6:VPL6"/>
    <mergeCell ref="VPM6:VPO6"/>
    <mergeCell ref="VSJ6:VSL6"/>
    <mergeCell ref="VSM6:VSO6"/>
    <mergeCell ref="VSP6:VSR6"/>
    <mergeCell ref="VSS6:VSU6"/>
    <mergeCell ref="VSV6:VSX6"/>
    <mergeCell ref="VSY6:VTA6"/>
    <mergeCell ref="VRR6:VRT6"/>
    <mergeCell ref="VRU6:VRW6"/>
    <mergeCell ref="VRX6:VRZ6"/>
    <mergeCell ref="VSA6:VSC6"/>
    <mergeCell ref="VSD6:VSF6"/>
    <mergeCell ref="VSG6:VSI6"/>
    <mergeCell ref="VQZ6:VRB6"/>
    <mergeCell ref="VRC6:VRE6"/>
    <mergeCell ref="VRF6:VRH6"/>
    <mergeCell ref="VRI6:VRK6"/>
    <mergeCell ref="VRL6:VRN6"/>
    <mergeCell ref="VRO6:VRQ6"/>
    <mergeCell ref="VUL6:VUN6"/>
    <mergeCell ref="VUO6:VUQ6"/>
    <mergeCell ref="VUR6:VUT6"/>
    <mergeCell ref="VUU6:VUW6"/>
    <mergeCell ref="VUX6:VUZ6"/>
    <mergeCell ref="VVA6:VVC6"/>
    <mergeCell ref="VTT6:VTV6"/>
    <mergeCell ref="VTW6:VTY6"/>
    <mergeCell ref="VTZ6:VUB6"/>
    <mergeCell ref="VUC6:VUE6"/>
    <mergeCell ref="VUF6:VUH6"/>
    <mergeCell ref="VUI6:VUK6"/>
    <mergeCell ref="VTB6:VTD6"/>
    <mergeCell ref="VTE6:VTG6"/>
    <mergeCell ref="VTH6:VTJ6"/>
    <mergeCell ref="VTK6:VTM6"/>
    <mergeCell ref="VTN6:VTP6"/>
    <mergeCell ref="VTQ6:VTS6"/>
    <mergeCell ref="VWN6:VWP6"/>
    <mergeCell ref="VWQ6:VWS6"/>
    <mergeCell ref="VWT6:VWV6"/>
    <mergeCell ref="VWW6:VWY6"/>
    <mergeCell ref="VWZ6:VXB6"/>
    <mergeCell ref="VXC6:VXE6"/>
    <mergeCell ref="VVV6:VVX6"/>
    <mergeCell ref="VVY6:VWA6"/>
    <mergeCell ref="VWB6:VWD6"/>
    <mergeCell ref="VWE6:VWG6"/>
    <mergeCell ref="VWH6:VWJ6"/>
    <mergeCell ref="VWK6:VWM6"/>
    <mergeCell ref="VVD6:VVF6"/>
    <mergeCell ref="VVG6:VVI6"/>
    <mergeCell ref="VVJ6:VVL6"/>
    <mergeCell ref="VVM6:VVO6"/>
    <mergeCell ref="VVP6:VVR6"/>
    <mergeCell ref="VVS6:VVU6"/>
    <mergeCell ref="VYP6:VYR6"/>
    <mergeCell ref="VYS6:VYU6"/>
    <mergeCell ref="VYV6:VYX6"/>
    <mergeCell ref="VYY6:VZA6"/>
    <mergeCell ref="VZB6:VZD6"/>
    <mergeCell ref="VZE6:VZG6"/>
    <mergeCell ref="VXX6:VXZ6"/>
    <mergeCell ref="VYA6:VYC6"/>
    <mergeCell ref="VYD6:VYF6"/>
    <mergeCell ref="VYG6:VYI6"/>
    <mergeCell ref="VYJ6:VYL6"/>
    <mergeCell ref="VYM6:VYO6"/>
    <mergeCell ref="VXF6:VXH6"/>
    <mergeCell ref="VXI6:VXK6"/>
    <mergeCell ref="VXL6:VXN6"/>
    <mergeCell ref="VXO6:VXQ6"/>
    <mergeCell ref="VXR6:VXT6"/>
    <mergeCell ref="VXU6:VXW6"/>
    <mergeCell ref="WAR6:WAT6"/>
    <mergeCell ref="WAU6:WAW6"/>
    <mergeCell ref="WAX6:WAZ6"/>
    <mergeCell ref="WBA6:WBC6"/>
    <mergeCell ref="WBD6:WBF6"/>
    <mergeCell ref="WBG6:WBI6"/>
    <mergeCell ref="VZZ6:WAB6"/>
    <mergeCell ref="WAC6:WAE6"/>
    <mergeCell ref="WAF6:WAH6"/>
    <mergeCell ref="WAI6:WAK6"/>
    <mergeCell ref="WAL6:WAN6"/>
    <mergeCell ref="WAO6:WAQ6"/>
    <mergeCell ref="VZH6:VZJ6"/>
    <mergeCell ref="VZK6:VZM6"/>
    <mergeCell ref="VZN6:VZP6"/>
    <mergeCell ref="VZQ6:VZS6"/>
    <mergeCell ref="VZT6:VZV6"/>
    <mergeCell ref="VZW6:VZY6"/>
    <mergeCell ref="WCT6:WCV6"/>
    <mergeCell ref="WCW6:WCY6"/>
    <mergeCell ref="WCZ6:WDB6"/>
    <mergeCell ref="WDC6:WDE6"/>
    <mergeCell ref="WDF6:WDH6"/>
    <mergeCell ref="WDI6:WDK6"/>
    <mergeCell ref="WCB6:WCD6"/>
    <mergeCell ref="WCE6:WCG6"/>
    <mergeCell ref="WCH6:WCJ6"/>
    <mergeCell ref="WCK6:WCM6"/>
    <mergeCell ref="WCN6:WCP6"/>
    <mergeCell ref="WCQ6:WCS6"/>
    <mergeCell ref="WBJ6:WBL6"/>
    <mergeCell ref="WBM6:WBO6"/>
    <mergeCell ref="WBP6:WBR6"/>
    <mergeCell ref="WBS6:WBU6"/>
    <mergeCell ref="WBV6:WBX6"/>
    <mergeCell ref="WBY6:WCA6"/>
    <mergeCell ref="WEV6:WEX6"/>
    <mergeCell ref="WEY6:WFA6"/>
    <mergeCell ref="WFB6:WFD6"/>
    <mergeCell ref="WFE6:WFG6"/>
    <mergeCell ref="WFH6:WFJ6"/>
    <mergeCell ref="WFK6:WFM6"/>
    <mergeCell ref="WED6:WEF6"/>
    <mergeCell ref="WEG6:WEI6"/>
    <mergeCell ref="WEJ6:WEL6"/>
    <mergeCell ref="WEM6:WEO6"/>
    <mergeCell ref="WEP6:WER6"/>
    <mergeCell ref="WES6:WEU6"/>
    <mergeCell ref="WDL6:WDN6"/>
    <mergeCell ref="WDO6:WDQ6"/>
    <mergeCell ref="WDR6:WDT6"/>
    <mergeCell ref="WDU6:WDW6"/>
    <mergeCell ref="WDX6:WDZ6"/>
    <mergeCell ref="WEA6:WEC6"/>
    <mergeCell ref="WGX6:WGZ6"/>
    <mergeCell ref="WHA6:WHC6"/>
    <mergeCell ref="WHD6:WHF6"/>
    <mergeCell ref="WHG6:WHI6"/>
    <mergeCell ref="WHJ6:WHL6"/>
    <mergeCell ref="WHM6:WHO6"/>
    <mergeCell ref="WGF6:WGH6"/>
    <mergeCell ref="WGI6:WGK6"/>
    <mergeCell ref="WGL6:WGN6"/>
    <mergeCell ref="WGO6:WGQ6"/>
    <mergeCell ref="WGR6:WGT6"/>
    <mergeCell ref="WGU6:WGW6"/>
    <mergeCell ref="WFN6:WFP6"/>
    <mergeCell ref="WFQ6:WFS6"/>
    <mergeCell ref="WFT6:WFV6"/>
    <mergeCell ref="WFW6:WFY6"/>
    <mergeCell ref="WFZ6:WGB6"/>
    <mergeCell ref="WGC6:WGE6"/>
    <mergeCell ref="WIZ6:WJB6"/>
    <mergeCell ref="WJC6:WJE6"/>
    <mergeCell ref="WJF6:WJH6"/>
    <mergeCell ref="WJI6:WJK6"/>
    <mergeCell ref="WJL6:WJN6"/>
    <mergeCell ref="WJO6:WJQ6"/>
    <mergeCell ref="WIH6:WIJ6"/>
    <mergeCell ref="WIK6:WIM6"/>
    <mergeCell ref="WIN6:WIP6"/>
    <mergeCell ref="WIQ6:WIS6"/>
    <mergeCell ref="WIT6:WIV6"/>
    <mergeCell ref="WIW6:WIY6"/>
    <mergeCell ref="WHP6:WHR6"/>
    <mergeCell ref="WHS6:WHU6"/>
    <mergeCell ref="WHV6:WHX6"/>
    <mergeCell ref="WHY6:WIA6"/>
    <mergeCell ref="WIB6:WID6"/>
    <mergeCell ref="WIE6:WIG6"/>
    <mergeCell ref="WLB6:WLD6"/>
    <mergeCell ref="WLE6:WLG6"/>
    <mergeCell ref="WLH6:WLJ6"/>
    <mergeCell ref="WLK6:WLM6"/>
    <mergeCell ref="WLN6:WLP6"/>
    <mergeCell ref="WLQ6:WLS6"/>
    <mergeCell ref="WKJ6:WKL6"/>
    <mergeCell ref="WKM6:WKO6"/>
    <mergeCell ref="WKP6:WKR6"/>
    <mergeCell ref="WKS6:WKU6"/>
    <mergeCell ref="WKV6:WKX6"/>
    <mergeCell ref="WKY6:WLA6"/>
    <mergeCell ref="WJR6:WJT6"/>
    <mergeCell ref="WJU6:WJW6"/>
    <mergeCell ref="WJX6:WJZ6"/>
    <mergeCell ref="WKA6:WKC6"/>
    <mergeCell ref="WKD6:WKF6"/>
    <mergeCell ref="WKG6:WKI6"/>
    <mergeCell ref="WND6:WNF6"/>
    <mergeCell ref="WNG6:WNI6"/>
    <mergeCell ref="WNJ6:WNL6"/>
    <mergeCell ref="WNM6:WNO6"/>
    <mergeCell ref="WNP6:WNR6"/>
    <mergeCell ref="WNS6:WNU6"/>
    <mergeCell ref="WML6:WMN6"/>
    <mergeCell ref="WMO6:WMQ6"/>
    <mergeCell ref="WMR6:WMT6"/>
    <mergeCell ref="WMU6:WMW6"/>
    <mergeCell ref="WMX6:WMZ6"/>
    <mergeCell ref="WNA6:WNC6"/>
    <mergeCell ref="WLT6:WLV6"/>
    <mergeCell ref="WLW6:WLY6"/>
    <mergeCell ref="WLZ6:WMB6"/>
    <mergeCell ref="WMC6:WME6"/>
    <mergeCell ref="WMF6:WMH6"/>
    <mergeCell ref="WMI6:WMK6"/>
    <mergeCell ref="WPF6:WPH6"/>
    <mergeCell ref="WPI6:WPK6"/>
    <mergeCell ref="WPL6:WPN6"/>
    <mergeCell ref="WPO6:WPQ6"/>
    <mergeCell ref="WPR6:WPT6"/>
    <mergeCell ref="WPU6:WPW6"/>
    <mergeCell ref="WON6:WOP6"/>
    <mergeCell ref="WOQ6:WOS6"/>
    <mergeCell ref="WOT6:WOV6"/>
    <mergeCell ref="WOW6:WOY6"/>
    <mergeCell ref="WOZ6:WPB6"/>
    <mergeCell ref="WPC6:WPE6"/>
    <mergeCell ref="WNV6:WNX6"/>
    <mergeCell ref="WNY6:WOA6"/>
    <mergeCell ref="WOB6:WOD6"/>
    <mergeCell ref="WOE6:WOG6"/>
    <mergeCell ref="WOH6:WOJ6"/>
    <mergeCell ref="WOK6:WOM6"/>
    <mergeCell ref="WRH6:WRJ6"/>
    <mergeCell ref="WRK6:WRM6"/>
    <mergeCell ref="WRN6:WRP6"/>
    <mergeCell ref="WRQ6:WRS6"/>
    <mergeCell ref="WRT6:WRV6"/>
    <mergeCell ref="WRW6:WRY6"/>
    <mergeCell ref="WQP6:WQR6"/>
    <mergeCell ref="WQS6:WQU6"/>
    <mergeCell ref="WQV6:WQX6"/>
    <mergeCell ref="WQY6:WRA6"/>
    <mergeCell ref="WRB6:WRD6"/>
    <mergeCell ref="WRE6:WRG6"/>
    <mergeCell ref="WPX6:WPZ6"/>
    <mergeCell ref="WQA6:WQC6"/>
    <mergeCell ref="WQD6:WQF6"/>
    <mergeCell ref="WQG6:WQI6"/>
    <mergeCell ref="WQJ6:WQL6"/>
    <mergeCell ref="WQM6:WQO6"/>
    <mergeCell ref="WTJ6:WTL6"/>
    <mergeCell ref="WTM6:WTO6"/>
    <mergeCell ref="WTP6:WTR6"/>
    <mergeCell ref="WTS6:WTU6"/>
    <mergeCell ref="WTV6:WTX6"/>
    <mergeCell ref="WTY6:WUA6"/>
    <mergeCell ref="WSR6:WST6"/>
    <mergeCell ref="WSU6:WSW6"/>
    <mergeCell ref="WSX6:WSZ6"/>
    <mergeCell ref="WTA6:WTC6"/>
    <mergeCell ref="WTD6:WTF6"/>
    <mergeCell ref="WTG6:WTI6"/>
    <mergeCell ref="WRZ6:WSB6"/>
    <mergeCell ref="WSC6:WSE6"/>
    <mergeCell ref="WSF6:WSH6"/>
    <mergeCell ref="WSI6:WSK6"/>
    <mergeCell ref="WSL6:WSN6"/>
    <mergeCell ref="WSO6:WSQ6"/>
    <mergeCell ref="WVL6:WVN6"/>
    <mergeCell ref="WVO6:WVQ6"/>
    <mergeCell ref="WVR6:WVT6"/>
    <mergeCell ref="WVU6:WVW6"/>
    <mergeCell ref="WVX6:WVZ6"/>
    <mergeCell ref="WWA6:WWC6"/>
    <mergeCell ref="WUT6:WUV6"/>
    <mergeCell ref="WUW6:WUY6"/>
    <mergeCell ref="WUZ6:WVB6"/>
    <mergeCell ref="WVC6:WVE6"/>
    <mergeCell ref="WVF6:WVH6"/>
    <mergeCell ref="WVI6:WVK6"/>
    <mergeCell ref="WUB6:WUD6"/>
    <mergeCell ref="WUE6:WUG6"/>
    <mergeCell ref="WUH6:WUJ6"/>
    <mergeCell ref="WUK6:WUM6"/>
    <mergeCell ref="WUN6:WUP6"/>
    <mergeCell ref="WUQ6:WUS6"/>
    <mergeCell ref="WXN6:WXP6"/>
    <mergeCell ref="WXQ6:WXS6"/>
    <mergeCell ref="WXT6:WXV6"/>
    <mergeCell ref="WXW6:WXY6"/>
    <mergeCell ref="WXZ6:WYB6"/>
    <mergeCell ref="WYC6:WYE6"/>
    <mergeCell ref="WWV6:WWX6"/>
    <mergeCell ref="WWY6:WXA6"/>
    <mergeCell ref="WXB6:WXD6"/>
    <mergeCell ref="WXE6:WXG6"/>
    <mergeCell ref="WXH6:WXJ6"/>
    <mergeCell ref="WXK6:WXM6"/>
    <mergeCell ref="WWD6:WWF6"/>
    <mergeCell ref="WWG6:WWI6"/>
    <mergeCell ref="WWJ6:WWL6"/>
    <mergeCell ref="WWM6:WWO6"/>
    <mergeCell ref="WWP6:WWR6"/>
    <mergeCell ref="WWS6:WWU6"/>
    <mergeCell ref="WZP6:WZR6"/>
    <mergeCell ref="WZS6:WZU6"/>
    <mergeCell ref="WZV6:WZX6"/>
    <mergeCell ref="WZY6:XAA6"/>
    <mergeCell ref="XAB6:XAD6"/>
    <mergeCell ref="XAE6:XAG6"/>
    <mergeCell ref="WYX6:WYZ6"/>
    <mergeCell ref="WZA6:WZC6"/>
    <mergeCell ref="WZD6:WZF6"/>
    <mergeCell ref="WZG6:WZI6"/>
    <mergeCell ref="WZJ6:WZL6"/>
    <mergeCell ref="WZM6:WZO6"/>
    <mergeCell ref="WYF6:WYH6"/>
    <mergeCell ref="WYI6:WYK6"/>
    <mergeCell ref="WYL6:WYN6"/>
    <mergeCell ref="WYO6:WYQ6"/>
    <mergeCell ref="WYR6:WYT6"/>
    <mergeCell ref="WYU6:WYW6"/>
    <mergeCell ref="XCV6:XCX6"/>
    <mergeCell ref="XCY6:XDA6"/>
    <mergeCell ref="XBR6:XBT6"/>
    <mergeCell ref="XBU6:XBW6"/>
    <mergeCell ref="XBX6:XBZ6"/>
    <mergeCell ref="XCA6:XCC6"/>
    <mergeCell ref="XCD6:XCF6"/>
    <mergeCell ref="XCG6:XCI6"/>
    <mergeCell ref="XAZ6:XBB6"/>
    <mergeCell ref="XBC6:XBE6"/>
    <mergeCell ref="XBF6:XBH6"/>
    <mergeCell ref="XBI6:XBK6"/>
    <mergeCell ref="XBL6:XBN6"/>
    <mergeCell ref="XBO6:XBQ6"/>
    <mergeCell ref="XAH6:XAJ6"/>
    <mergeCell ref="XAK6:XAM6"/>
    <mergeCell ref="XAN6:XAP6"/>
    <mergeCell ref="XAQ6:XAS6"/>
    <mergeCell ref="XAT6:XAV6"/>
    <mergeCell ref="XAW6:XAY6"/>
    <mergeCell ref="A26:C26"/>
    <mergeCell ref="A32:B32"/>
    <mergeCell ref="A33:B33"/>
    <mergeCell ref="A34:A35"/>
    <mergeCell ref="A7:C7"/>
    <mergeCell ref="A10:C10"/>
    <mergeCell ref="A11:C11"/>
    <mergeCell ref="A17:B17"/>
    <mergeCell ref="A18:C18"/>
    <mergeCell ref="A25:B25"/>
    <mergeCell ref="XEL6:XEN6"/>
    <mergeCell ref="XEO6:XEQ6"/>
    <mergeCell ref="XER6:XET6"/>
    <mergeCell ref="XEU6:XEW6"/>
    <mergeCell ref="XEX6:XEZ6"/>
    <mergeCell ref="XFA6:XFC6"/>
    <mergeCell ref="XDT6:XDV6"/>
    <mergeCell ref="XDW6:XDY6"/>
    <mergeCell ref="XDZ6:XEB6"/>
    <mergeCell ref="XEC6:XEE6"/>
    <mergeCell ref="XEF6:XEH6"/>
    <mergeCell ref="XEI6:XEK6"/>
    <mergeCell ref="XDB6:XDD6"/>
    <mergeCell ref="XDE6:XDG6"/>
    <mergeCell ref="XDH6:XDJ6"/>
    <mergeCell ref="XDK6:XDM6"/>
    <mergeCell ref="XDN6:XDP6"/>
    <mergeCell ref="XDQ6:XDS6"/>
    <mergeCell ref="XCJ6:XCL6"/>
    <mergeCell ref="XCM6:XCO6"/>
    <mergeCell ref="XCP6:XCR6"/>
    <mergeCell ref="XCS6:XCU6"/>
  </mergeCells>
  <printOptions horizontalCentered="1"/>
  <pageMargins left="0.78740157480314965" right="0.78740157480314965" top="0.98425196850393704" bottom="0.98425196850393704" header="0.51181102362204722" footer="0.51181102362204722"/>
  <pageSetup paperSize="9" scale="96" orientation="portrait" horizontalDpi="12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view="pageBreakPreview" topLeftCell="A46" zoomScaleNormal="100" zoomScaleSheetLayoutView="100" workbookViewId="0">
      <selection activeCell="B1251" sqref="B1251"/>
    </sheetView>
  </sheetViews>
  <sheetFormatPr defaultRowHeight="12.75" x14ac:dyDescent="0.2"/>
  <cols>
    <col min="1" max="1" width="9.5" style="364" customWidth="1"/>
    <col min="2" max="2" width="73.83203125" style="364" customWidth="1"/>
    <col min="3" max="3" width="17.6640625" style="364" customWidth="1"/>
    <col min="4" max="4" width="8.1640625" style="364" hidden="1" customWidth="1"/>
    <col min="5" max="5" width="55" style="364" hidden="1" customWidth="1"/>
    <col min="6" max="6" width="12" style="364" hidden="1" customWidth="1"/>
    <col min="7" max="7" width="10" style="364" hidden="1" customWidth="1"/>
    <col min="8" max="8" width="17.6640625" style="364" hidden="1" customWidth="1"/>
    <col min="9" max="10" width="10.6640625" style="157" customWidth="1"/>
    <col min="11" max="256" width="9.33203125" style="157"/>
    <col min="257" max="257" width="9.5" style="157" customWidth="1"/>
    <col min="258" max="258" width="73.83203125" style="157" customWidth="1"/>
    <col min="259" max="259" width="17.6640625" style="157" customWidth="1"/>
    <col min="260" max="264" width="0" style="157" hidden="1" customWidth="1"/>
    <col min="265" max="266" width="10.6640625" style="157" customWidth="1"/>
    <col min="267" max="512" width="9.33203125" style="157"/>
    <col min="513" max="513" width="9.5" style="157" customWidth="1"/>
    <col min="514" max="514" width="73.83203125" style="157" customWidth="1"/>
    <col min="515" max="515" width="17.6640625" style="157" customWidth="1"/>
    <col min="516" max="520" width="0" style="157" hidden="1" customWidth="1"/>
    <col min="521" max="522" width="10.6640625" style="157" customWidth="1"/>
    <col min="523" max="768" width="9.33203125" style="157"/>
    <col min="769" max="769" width="9.5" style="157" customWidth="1"/>
    <col min="770" max="770" width="73.83203125" style="157" customWidth="1"/>
    <col min="771" max="771" width="17.6640625" style="157" customWidth="1"/>
    <col min="772" max="776" width="0" style="157" hidden="1" customWidth="1"/>
    <col min="777" max="778" width="10.6640625" style="157" customWidth="1"/>
    <col min="779" max="1024" width="9.33203125" style="157"/>
    <col min="1025" max="1025" width="9.5" style="157" customWidth="1"/>
    <col min="1026" max="1026" width="73.83203125" style="157" customWidth="1"/>
    <col min="1027" max="1027" width="17.6640625" style="157" customWidth="1"/>
    <col min="1028" max="1032" width="0" style="157" hidden="1" customWidth="1"/>
    <col min="1033" max="1034" width="10.6640625" style="157" customWidth="1"/>
    <col min="1035" max="1280" width="9.33203125" style="157"/>
    <col min="1281" max="1281" width="9.5" style="157" customWidth="1"/>
    <col min="1282" max="1282" width="73.83203125" style="157" customWidth="1"/>
    <col min="1283" max="1283" width="17.6640625" style="157" customWidth="1"/>
    <col min="1284" max="1288" width="0" style="157" hidden="1" customWidth="1"/>
    <col min="1289" max="1290" width="10.6640625" style="157" customWidth="1"/>
    <col min="1291" max="1536" width="9.33203125" style="157"/>
    <col min="1537" max="1537" width="9.5" style="157" customWidth="1"/>
    <col min="1538" max="1538" width="73.83203125" style="157" customWidth="1"/>
    <col min="1539" max="1539" width="17.6640625" style="157" customWidth="1"/>
    <col min="1540" max="1544" width="0" style="157" hidden="1" customWidth="1"/>
    <col min="1545" max="1546" width="10.6640625" style="157" customWidth="1"/>
    <col min="1547" max="1792" width="9.33203125" style="157"/>
    <col min="1793" max="1793" width="9.5" style="157" customWidth="1"/>
    <col min="1794" max="1794" width="73.83203125" style="157" customWidth="1"/>
    <col min="1795" max="1795" width="17.6640625" style="157" customWidth="1"/>
    <col min="1796" max="1800" width="0" style="157" hidden="1" customWidth="1"/>
    <col min="1801" max="1802" width="10.6640625" style="157" customWidth="1"/>
    <col min="1803" max="2048" width="9.33203125" style="157"/>
    <col min="2049" max="2049" width="9.5" style="157" customWidth="1"/>
    <col min="2050" max="2050" width="73.83203125" style="157" customWidth="1"/>
    <col min="2051" max="2051" width="17.6640625" style="157" customWidth="1"/>
    <col min="2052" max="2056" width="0" style="157" hidden="1" customWidth="1"/>
    <col min="2057" max="2058" width="10.6640625" style="157" customWidth="1"/>
    <col min="2059" max="2304" width="9.33203125" style="157"/>
    <col min="2305" max="2305" width="9.5" style="157" customWidth="1"/>
    <col min="2306" max="2306" width="73.83203125" style="157" customWidth="1"/>
    <col min="2307" max="2307" width="17.6640625" style="157" customWidth="1"/>
    <col min="2308" max="2312" width="0" style="157" hidden="1" customWidth="1"/>
    <col min="2313" max="2314" width="10.6640625" style="157" customWidth="1"/>
    <col min="2315" max="2560" width="9.33203125" style="157"/>
    <col min="2561" max="2561" width="9.5" style="157" customWidth="1"/>
    <col min="2562" max="2562" width="73.83203125" style="157" customWidth="1"/>
    <col min="2563" max="2563" width="17.6640625" style="157" customWidth="1"/>
    <col min="2564" max="2568" width="0" style="157" hidden="1" customWidth="1"/>
    <col min="2569" max="2570" width="10.6640625" style="157" customWidth="1"/>
    <col min="2571" max="2816" width="9.33203125" style="157"/>
    <col min="2817" max="2817" width="9.5" style="157" customWidth="1"/>
    <col min="2818" max="2818" width="73.83203125" style="157" customWidth="1"/>
    <col min="2819" max="2819" width="17.6640625" style="157" customWidth="1"/>
    <col min="2820" max="2824" width="0" style="157" hidden="1" customWidth="1"/>
    <col min="2825" max="2826" width="10.6640625" style="157" customWidth="1"/>
    <col min="2827" max="3072" width="9.33203125" style="157"/>
    <col min="3073" max="3073" width="9.5" style="157" customWidth="1"/>
    <col min="3074" max="3074" width="73.83203125" style="157" customWidth="1"/>
    <col min="3075" max="3075" width="17.6640625" style="157" customWidth="1"/>
    <col min="3076" max="3080" width="0" style="157" hidden="1" customWidth="1"/>
    <col min="3081" max="3082" width="10.6640625" style="157" customWidth="1"/>
    <col min="3083" max="3328" width="9.33203125" style="157"/>
    <col min="3329" max="3329" width="9.5" style="157" customWidth="1"/>
    <col min="3330" max="3330" width="73.83203125" style="157" customWidth="1"/>
    <col min="3331" max="3331" width="17.6640625" style="157" customWidth="1"/>
    <col min="3332" max="3336" width="0" style="157" hidden="1" customWidth="1"/>
    <col min="3337" max="3338" width="10.6640625" style="157" customWidth="1"/>
    <col min="3339" max="3584" width="9.33203125" style="157"/>
    <col min="3585" max="3585" width="9.5" style="157" customWidth="1"/>
    <col min="3586" max="3586" width="73.83203125" style="157" customWidth="1"/>
    <col min="3587" max="3587" width="17.6640625" style="157" customWidth="1"/>
    <col min="3588" max="3592" width="0" style="157" hidden="1" customWidth="1"/>
    <col min="3593" max="3594" width="10.6640625" style="157" customWidth="1"/>
    <col min="3595" max="3840" width="9.33203125" style="157"/>
    <col min="3841" max="3841" width="9.5" style="157" customWidth="1"/>
    <col min="3842" max="3842" width="73.83203125" style="157" customWidth="1"/>
    <col min="3843" max="3843" width="17.6640625" style="157" customWidth="1"/>
    <col min="3844" max="3848" width="0" style="157" hidden="1" customWidth="1"/>
    <col min="3849" max="3850" width="10.6640625" style="157" customWidth="1"/>
    <col min="3851" max="4096" width="9.33203125" style="157"/>
    <col min="4097" max="4097" width="9.5" style="157" customWidth="1"/>
    <col min="4098" max="4098" width="73.83203125" style="157" customWidth="1"/>
    <col min="4099" max="4099" width="17.6640625" style="157" customWidth="1"/>
    <col min="4100" max="4104" width="0" style="157" hidden="1" customWidth="1"/>
    <col min="4105" max="4106" width="10.6640625" style="157" customWidth="1"/>
    <col min="4107" max="4352" width="9.33203125" style="157"/>
    <col min="4353" max="4353" width="9.5" style="157" customWidth="1"/>
    <col min="4354" max="4354" width="73.83203125" style="157" customWidth="1"/>
    <col min="4355" max="4355" width="17.6640625" style="157" customWidth="1"/>
    <col min="4356" max="4360" width="0" style="157" hidden="1" customWidth="1"/>
    <col min="4361" max="4362" width="10.6640625" style="157" customWidth="1"/>
    <col min="4363" max="4608" width="9.33203125" style="157"/>
    <col min="4609" max="4609" width="9.5" style="157" customWidth="1"/>
    <col min="4610" max="4610" width="73.83203125" style="157" customWidth="1"/>
    <col min="4611" max="4611" width="17.6640625" style="157" customWidth="1"/>
    <col min="4612" max="4616" width="0" style="157" hidden="1" customWidth="1"/>
    <col min="4617" max="4618" width="10.6640625" style="157" customWidth="1"/>
    <col min="4619" max="4864" width="9.33203125" style="157"/>
    <col min="4865" max="4865" width="9.5" style="157" customWidth="1"/>
    <col min="4866" max="4866" width="73.83203125" style="157" customWidth="1"/>
    <col min="4867" max="4867" width="17.6640625" style="157" customWidth="1"/>
    <col min="4868" max="4872" width="0" style="157" hidden="1" customWidth="1"/>
    <col min="4873" max="4874" width="10.6640625" style="157" customWidth="1"/>
    <col min="4875" max="5120" width="9.33203125" style="157"/>
    <col min="5121" max="5121" width="9.5" style="157" customWidth="1"/>
    <col min="5122" max="5122" width="73.83203125" style="157" customWidth="1"/>
    <col min="5123" max="5123" width="17.6640625" style="157" customWidth="1"/>
    <col min="5124" max="5128" width="0" style="157" hidden="1" customWidth="1"/>
    <col min="5129" max="5130" width="10.6640625" style="157" customWidth="1"/>
    <col min="5131" max="5376" width="9.33203125" style="157"/>
    <col min="5377" max="5377" width="9.5" style="157" customWidth="1"/>
    <col min="5378" max="5378" width="73.83203125" style="157" customWidth="1"/>
    <col min="5379" max="5379" width="17.6640625" style="157" customWidth="1"/>
    <col min="5380" max="5384" width="0" style="157" hidden="1" customWidth="1"/>
    <col min="5385" max="5386" width="10.6640625" style="157" customWidth="1"/>
    <col min="5387" max="5632" width="9.33203125" style="157"/>
    <col min="5633" max="5633" width="9.5" style="157" customWidth="1"/>
    <col min="5634" max="5634" width="73.83203125" style="157" customWidth="1"/>
    <col min="5635" max="5635" width="17.6640625" style="157" customWidth="1"/>
    <col min="5636" max="5640" width="0" style="157" hidden="1" customWidth="1"/>
    <col min="5641" max="5642" width="10.6640625" style="157" customWidth="1"/>
    <col min="5643" max="5888" width="9.33203125" style="157"/>
    <col min="5889" max="5889" width="9.5" style="157" customWidth="1"/>
    <col min="5890" max="5890" width="73.83203125" style="157" customWidth="1"/>
    <col min="5891" max="5891" width="17.6640625" style="157" customWidth="1"/>
    <col min="5892" max="5896" width="0" style="157" hidden="1" customWidth="1"/>
    <col min="5897" max="5898" width="10.6640625" style="157" customWidth="1"/>
    <col min="5899" max="6144" width="9.33203125" style="157"/>
    <col min="6145" max="6145" width="9.5" style="157" customWidth="1"/>
    <col min="6146" max="6146" width="73.83203125" style="157" customWidth="1"/>
    <col min="6147" max="6147" width="17.6640625" style="157" customWidth="1"/>
    <col min="6148" max="6152" width="0" style="157" hidden="1" customWidth="1"/>
    <col min="6153" max="6154" width="10.6640625" style="157" customWidth="1"/>
    <col min="6155" max="6400" width="9.33203125" style="157"/>
    <col min="6401" max="6401" width="9.5" style="157" customWidth="1"/>
    <col min="6402" max="6402" width="73.83203125" style="157" customWidth="1"/>
    <col min="6403" max="6403" width="17.6640625" style="157" customWidth="1"/>
    <col min="6404" max="6408" width="0" style="157" hidden="1" customWidth="1"/>
    <col min="6409" max="6410" width="10.6640625" style="157" customWidth="1"/>
    <col min="6411" max="6656" width="9.33203125" style="157"/>
    <col min="6657" max="6657" width="9.5" style="157" customWidth="1"/>
    <col min="6658" max="6658" width="73.83203125" style="157" customWidth="1"/>
    <col min="6659" max="6659" width="17.6640625" style="157" customWidth="1"/>
    <col min="6660" max="6664" width="0" style="157" hidden="1" customWidth="1"/>
    <col min="6665" max="6666" width="10.6640625" style="157" customWidth="1"/>
    <col min="6667" max="6912" width="9.33203125" style="157"/>
    <col min="6913" max="6913" width="9.5" style="157" customWidth="1"/>
    <col min="6914" max="6914" width="73.83203125" style="157" customWidth="1"/>
    <col min="6915" max="6915" width="17.6640625" style="157" customWidth="1"/>
    <col min="6916" max="6920" width="0" style="157" hidden="1" customWidth="1"/>
    <col min="6921" max="6922" width="10.6640625" style="157" customWidth="1"/>
    <col min="6923" max="7168" width="9.33203125" style="157"/>
    <col min="7169" max="7169" width="9.5" style="157" customWidth="1"/>
    <col min="7170" max="7170" width="73.83203125" style="157" customWidth="1"/>
    <col min="7171" max="7171" width="17.6640625" style="157" customWidth="1"/>
    <col min="7172" max="7176" width="0" style="157" hidden="1" customWidth="1"/>
    <col min="7177" max="7178" width="10.6640625" style="157" customWidth="1"/>
    <col min="7179" max="7424" width="9.33203125" style="157"/>
    <col min="7425" max="7425" width="9.5" style="157" customWidth="1"/>
    <col min="7426" max="7426" width="73.83203125" style="157" customWidth="1"/>
    <col min="7427" max="7427" width="17.6640625" style="157" customWidth="1"/>
    <col min="7428" max="7432" width="0" style="157" hidden="1" customWidth="1"/>
    <col min="7433" max="7434" width="10.6640625" style="157" customWidth="1"/>
    <col min="7435" max="7680" width="9.33203125" style="157"/>
    <col min="7681" max="7681" width="9.5" style="157" customWidth="1"/>
    <col min="7682" max="7682" width="73.83203125" style="157" customWidth="1"/>
    <col min="7683" max="7683" width="17.6640625" style="157" customWidth="1"/>
    <col min="7684" max="7688" width="0" style="157" hidden="1" customWidth="1"/>
    <col min="7689" max="7690" width="10.6640625" style="157" customWidth="1"/>
    <col min="7691" max="7936" width="9.33203125" style="157"/>
    <col min="7937" max="7937" width="9.5" style="157" customWidth="1"/>
    <col min="7938" max="7938" width="73.83203125" style="157" customWidth="1"/>
    <col min="7939" max="7939" width="17.6640625" style="157" customWidth="1"/>
    <col min="7940" max="7944" width="0" style="157" hidden="1" customWidth="1"/>
    <col min="7945" max="7946" width="10.6640625" style="157" customWidth="1"/>
    <col min="7947" max="8192" width="9.33203125" style="157"/>
    <col min="8193" max="8193" width="9.5" style="157" customWidth="1"/>
    <col min="8194" max="8194" width="73.83203125" style="157" customWidth="1"/>
    <col min="8195" max="8195" width="17.6640625" style="157" customWidth="1"/>
    <col min="8196" max="8200" width="0" style="157" hidden="1" customWidth="1"/>
    <col min="8201" max="8202" width="10.6640625" style="157" customWidth="1"/>
    <col min="8203" max="8448" width="9.33203125" style="157"/>
    <col min="8449" max="8449" width="9.5" style="157" customWidth="1"/>
    <col min="8450" max="8450" width="73.83203125" style="157" customWidth="1"/>
    <col min="8451" max="8451" width="17.6640625" style="157" customWidth="1"/>
    <col min="8452" max="8456" width="0" style="157" hidden="1" customWidth="1"/>
    <col min="8457" max="8458" width="10.6640625" style="157" customWidth="1"/>
    <col min="8459" max="8704" width="9.33203125" style="157"/>
    <col min="8705" max="8705" width="9.5" style="157" customWidth="1"/>
    <col min="8706" max="8706" width="73.83203125" style="157" customWidth="1"/>
    <col min="8707" max="8707" width="17.6640625" style="157" customWidth="1"/>
    <col min="8708" max="8712" width="0" style="157" hidden="1" customWidth="1"/>
    <col min="8713" max="8714" width="10.6640625" style="157" customWidth="1"/>
    <col min="8715" max="8960" width="9.33203125" style="157"/>
    <col min="8961" max="8961" width="9.5" style="157" customWidth="1"/>
    <col min="8962" max="8962" width="73.83203125" style="157" customWidth="1"/>
    <col min="8963" max="8963" width="17.6640625" style="157" customWidth="1"/>
    <col min="8964" max="8968" width="0" style="157" hidden="1" customWidth="1"/>
    <col min="8969" max="8970" width="10.6640625" style="157" customWidth="1"/>
    <col min="8971" max="9216" width="9.33203125" style="157"/>
    <col min="9217" max="9217" width="9.5" style="157" customWidth="1"/>
    <col min="9218" max="9218" width="73.83203125" style="157" customWidth="1"/>
    <col min="9219" max="9219" width="17.6640625" style="157" customWidth="1"/>
    <col min="9220" max="9224" width="0" style="157" hidden="1" customWidth="1"/>
    <col min="9225" max="9226" width="10.6640625" style="157" customWidth="1"/>
    <col min="9227" max="9472" width="9.33203125" style="157"/>
    <col min="9473" max="9473" width="9.5" style="157" customWidth="1"/>
    <col min="9474" max="9474" width="73.83203125" style="157" customWidth="1"/>
    <col min="9475" max="9475" width="17.6640625" style="157" customWidth="1"/>
    <col min="9476" max="9480" width="0" style="157" hidden="1" customWidth="1"/>
    <col min="9481" max="9482" width="10.6640625" style="157" customWidth="1"/>
    <col min="9483" max="9728" width="9.33203125" style="157"/>
    <col min="9729" max="9729" width="9.5" style="157" customWidth="1"/>
    <col min="9730" max="9730" width="73.83203125" style="157" customWidth="1"/>
    <col min="9731" max="9731" width="17.6640625" style="157" customWidth="1"/>
    <col min="9732" max="9736" width="0" style="157" hidden="1" customWidth="1"/>
    <col min="9737" max="9738" width="10.6640625" style="157" customWidth="1"/>
    <col min="9739" max="9984" width="9.33203125" style="157"/>
    <col min="9985" max="9985" width="9.5" style="157" customWidth="1"/>
    <col min="9986" max="9986" width="73.83203125" style="157" customWidth="1"/>
    <col min="9987" max="9987" width="17.6640625" style="157" customWidth="1"/>
    <col min="9988" max="9992" width="0" style="157" hidden="1" customWidth="1"/>
    <col min="9993" max="9994" width="10.6640625" style="157" customWidth="1"/>
    <col min="9995" max="10240" width="9.33203125" style="157"/>
    <col min="10241" max="10241" width="9.5" style="157" customWidth="1"/>
    <col min="10242" max="10242" width="73.83203125" style="157" customWidth="1"/>
    <col min="10243" max="10243" width="17.6640625" style="157" customWidth="1"/>
    <col min="10244" max="10248" width="0" style="157" hidden="1" customWidth="1"/>
    <col min="10249" max="10250" width="10.6640625" style="157" customWidth="1"/>
    <col min="10251" max="10496" width="9.33203125" style="157"/>
    <col min="10497" max="10497" width="9.5" style="157" customWidth="1"/>
    <col min="10498" max="10498" width="73.83203125" style="157" customWidth="1"/>
    <col min="10499" max="10499" width="17.6640625" style="157" customWidth="1"/>
    <col min="10500" max="10504" width="0" style="157" hidden="1" customWidth="1"/>
    <col min="10505" max="10506" width="10.6640625" style="157" customWidth="1"/>
    <col min="10507" max="10752" width="9.33203125" style="157"/>
    <col min="10753" max="10753" width="9.5" style="157" customWidth="1"/>
    <col min="10754" max="10754" width="73.83203125" style="157" customWidth="1"/>
    <col min="10755" max="10755" width="17.6640625" style="157" customWidth="1"/>
    <col min="10756" max="10760" width="0" style="157" hidden="1" customWidth="1"/>
    <col min="10761" max="10762" width="10.6640625" style="157" customWidth="1"/>
    <col min="10763" max="11008" width="9.33203125" style="157"/>
    <col min="11009" max="11009" width="9.5" style="157" customWidth="1"/>
    <col min="11010" max="11010" width="73.83203125" style="157" customWidth="1"/>
    <col min="11011" max="11011" width="17.6640625" style="157" customWidth="1"/>
    <col min="11012" max="11016" width="0" style="157" hidden="1" customWidth="1"/>
    <col min="11017" max="11018" width="10.6640625" style="157" customWidth="1"/>
    <col min="11019" max="11264" width="9.33203125" style="157"/>
    <col min="11265" max="11265" width="9.5" style="157" customWidth="1"/>
    <col min="11266" max="11266" width="73.83203125" style="157" customWidth="1"/>
    <col min="11267" max="11267" width="17.6640625" style="157" customWidth="1"/>
    <col min="11268" max="11272" width="0" style="157" hidden="1" customWidth="1"/>
    <col min="11273" max="11274" width="10.6640625" style="157" customWidth="1"/>
    <col min="11275" max="11520" width="9.33203125" style="157"/>
    <col min="11521" max="11521" width="9.5" style="157" customWidth="1"/>
    <col min="11522" max="11522" width="73.83203125" style="157" customWidth="1"/>
    <col min="11523" max="11523" width="17.6640625" style="157" customWidth="1"/>
    <col min="11524" max="11528" width="0" style="157" hidden="1" customWidth="1"/>
    <col min="11529" max="11530" width="10.6640625" style="157" customWidth="1"/>
    <col min="11531" max="11776" width="9.33203125" style="157"/>
    <col min="11777" max="11777" width="9.5" style="157" customWidth="1"/>
    <col min="11778" max="11778" width="73.83203125" style="157" customWidth="1"/>
    <col min="11779" max="11779" width="17.6640625" style="157" customWidth="1"/>
    <col min="11780" max="11784" width="0" style="157" hidden="1" customWidth="1"/>
    <col min="11785" max="11786" width="10.6640625" style="157" customWidth="1"/>
    <col min="11787" max="12032" width="9.33203125" style="157"/>
    <col min="12033" max="12033" width="9.5" style="157" customWidth="1"/>
    <col min="12034" max="12034" width="73.83203125" style="157" customWidth="1"/>
    <col min="12035" max="12035" width="17.6640625" style="157" customWidth="1"/>
    <col min="12036" max="12040" width="0" style="157" hidden="1" customWidth="1"/>
    <col min="12041" max="12042" width="10.6640625" style="157" customWidth="1"/>
    <col min="12043" max="12288" width="9.33203125" style="157"/>
    <col min="12289" max="12289" width="9.5" style="157" customWidth="1"/>
    <col min="12290" max="12290" width="73.83203125" style="157" customWidth="1"/>
    <col min="12291" max="12291" width="17.6640625" style="157" customWidth="1"/>
    <col min="12292" max="12296" width="0" style="157" hidden="1" customWidth="1"/>
    <col min="12297" max="12298" width="10.6640625" style="157" customWidth="1"/>
    <col min="12299" max="12544" width="9.33203125" style="157"/>
    <col min="12545" max="12545" width="9.5" style="157" customWidth="1"/>
    <col min="12546" max="12546" width="73.83203125" style="157" customWidth="1"/>
    <col min="12547" max="12547" width="17.6640625" style="157" customWidth="1"/>
    <col min="12548" max="12552" width="0" style="157" hidden="1" customWidth="1"/>
    <col min="12553" max="12554" width="10.6640625" style="157" customWidth="1"/>
    <col min="12555" max="12800" width="9.33203125" style="157"/>
    <col min="12801" max="12801" width="9.5" style="157" customWidth="1"/>
    <col min="12802" max="12802" width="73.83203125" style="157" customWidth="1"/>
    <col min="12803" max="12803" width="17.6640625" style="157" customWidth="1"/>
    <col min="12804" max="12808" width="0" style="157" hidden="1" customWidth="1"/>
    <col min="12809" max="12810" width="10.6640625" style="157" customWidth="1"/>
    <col min="12811" max="13056" width="9.33203125" style="157"/>
    <col min="13057" max="13057" width="9.5" style="157" customWidth="1"/>
    <col min="13058" max="13058" width="73.83203125" style="157" customWidth="1"/>
    <col min="13059" max="13059" width="17.6640625" style="157" customWidth="1"/>
    <col min="13060" max="13064" width="0" style="157" hidden="1" customWidth="1"/>
    <col min="13065" max="13066" width="10.6640625" style="157" customWidth="1"/>
    <col min="13067" max="13312" width="9.33203125" style="157"/>
    <col min="13313" max="13313" width="9.5" style="157" customWidth="1"/>
    <col min="13314" max="13314" width="73.83203125" style="157" customWidth="1"/>
    <col min="13315" max="13315" width="17.6640625" style="157" customWidth="1"/>
    <col min="13316" max="13320" width="0" style="157" hidden="1" customWidth="1"/>
    <col min="13321" max="13322" width="10.6640625" style="157" customWidth="1"/>
    <col min="13323" max="13568" width="9.33203125" style="157"/>
    <col min="13569" max="13569" width="9.5" style="157" customWidth="1"/>
    <col min="13570" max="13570" width="73.83203125" style="157" customWidth="1"/>
    <col min="13571" max="13571" width="17.6640625" style="157" customWidth="1"/>
    <col min="13572" max="13576" width="0" style="157" hidden="1" customWidth="1"/>
    <col min="13577" max="13578" width="10.6640625" style="157" customWidth="1"/>
    <col min="13579" max="13824" width="9.33203125" style="157"/>
    <col min="13825" max="13825" width="9.5" style="157" customWidth="1"/>
    <col min="13826" max="13826" width="73.83203125" style="157" customWidth="1"/>
    <col min="13827" max="13827" width="17.6640625" style="157" customWidth="1"/>
    <col min="13828" max="13832" width="0" style="157" hidden="1" customWidth="1"/>
    <col min="13833" max="13834" width="10.6640625" style="157" customWidth="1"/>
    <col min="13835" max="14080" width="9.33203125" style="157"/>
    <col min="14081" max="14081" width="9.5" style="157" customWidth="1"/>
    <col min="14082" max="14082" width="73.83203125" style="157" customWidth="1"/>
    <col min="14083" max="14083" width="17.6640625" style="157" customWidth="1"/>
    <col min="14084" max="14088" width="0" style="157" hidden="1" customWidth="1"/>
    <col min="14089" max="14090" width="10.6640625" style="157" customWidth="1"/>
    <col min="14091" max="14336" width="9.33203125" style="157"/>
    <col min="14337" max="14337" width="9.5" style="157" customWidth="1"/>
    <col min="14338" max="14338" width="73.83203125" style="157" customWidth="1"/>
    <col min="14339" max="14339" width="17.6640625" style="157" customWidth="1"/>
    <col min="14340" max="14344" width="0" style="157" hidden="1" customWidth="1"/>
    <col min="14345" max="14346" width="10.6640625" style="157" customWidth="1"/>
    <col min="14347" max="14592" width="9.33203125" style="157"/>
    <col min="14593" max="14593" width="9.5" style="157" customWidth="1"/>
    <col min="14594" max="14594" width="73.83203125" style="157" customWidth="1"/>
    <col min="14595" max="14595" width="17.6640625" style="157" customWidth="1"/>
    <col min="14596" max="14600" width="0" style="157" hidden="1" customWidth="1"/>
    <col min="14601" max="14602" width="10.6640625" style="157" customWidth="1"/>
    <col min="14603" max="14848" width="9.33203125" style="157"/>
    <col min="14849" max="14849" width="9.5" style="157" customWidth="1"/>
    <col min="14850" max="14850" width="73.83203125" style="157" customWidth="1"/>
    <col min="14851" max="14851" width="17.6640625" style="157" customWidth="1"/>
    <col min="14852" max="14856" width="0" style="157" hidden="1" customWidth="1"/>
    <col min="14857" max="14858" width="10.6640625" style="157" customWidth="1"/>
    <col min="14859" max="15104" width="9.33203125" style="157"/>
    <col min="15105" max="15105" width="9.5" style="157" customWidth="1"/>
    <col min="15106" max="15106" width="73.83203125" style="157" customWidth="1"/>
    <col min="15107" max="15107" width="17.6640625" style="157" customWidth="1"/>
    <col min="15108" max="15112" width="0" style="157" hidden="1" customWidth="1"/>
    <col min="15113" max="15114" width="10.6640625" style="157" customWidth="1"/>
    <col min="15115" max="15360" width="9.33203125" style="157"/>
    <col min="15361" max="15361" width="9.5" style="157" customWidth="1"/>
    <col min="15362" max="15362" width="73.83203125" style="157" customWidth="1"/>
    <col min="15363" max="15363" width="17.6640625" style="157" customWidth="1"/>
    <col min="15364" max="15368" width="0" style="157" hidden="1" customWidth="1"/>
    <col min="15369" max="15370" width="10.6640625" style="157" customWidth="1"/>
    <col min="15371" max="15616" width="9.33203125" style="157"/>
    <col min="15617" max="15617" width="9.5" style="157" customWidth="1"/>
    <col min="15618" max="15618" width="73.83203125" style="157" customWidth="1"/>
    <col min="15619" max="15619" width="17.6640625" style="157" customWidth="1"/>
    <col min="15620" max="15624" width="0" style="157" hidden="1" customWidth="1"/>
    <col min="15625" max="15626" width="10.6640625" style="157" customWidth="1"/>
    <col min="15627" max="15872" width="9.33203125" style="157"/>
    <col min="15873" max="15873" width="9.5" style="157" customWidth="1"/>
    <col min="15874" max="15874" width="73.83203125" style="157" customWidth="1"/>
    <col min="15875" max="15875" width="17.6640625" style="157" customWidth="1"/>
    <col min="15876" max="15880" width="0" style="157" hidden="1" customWidth="1"/>
    <col min="15881" max="15882" width="10.6640625" style="157" customWidth="1"/>
    <col min="15883" max="16128" width="9.33203125" style="157"/>
    <col min="16129" max="16129" width="9.5" style="157" customWidth="1"/>
    <col min="16130" max="16130" width="73.83203125" style="157" customWidth="1"/>
    <col min="16131" max="16131" width="17.6640625" style="157" customWidth="1"/>
    <col min="16132" max="16136" width="0" style="157" hidden="1" customWidth="1"/>
    <col min="16137" max="16138" width="10.6640625" style="157" customWidth="1"/>
    <col min="16139" max="16384" width="9.33203125" style="157"/>
  </cols>
  <sheetData>
    <row r="1" spans="1:8" s="148" customFormat="1" ht="12.75" customHeight="1" x14ac:dyDescent="0.2">
      <c r="A1" s="439" t="str">
        <f>Resumo!A1</f>
        <v>TERPLANC - TERRAPLENAGEM  PLANEJAMENTO CONSTRUÇÃO E SEVIÇOS  EIRELE - EPP</v>
      </c>
      <c r="B1" s="439"/>
      <c r="C1" s="439"/>
      <c r="D1" s="439"/>
    </row>
    <row r="2" spans="1:8" s="148" customFormat="1" ht="12.75" customHeight="1" x14ac:dyDescent="0.2">
      <c r="A2" s="439"/>
      <c r="B2" s="439"/>
      <c r="C2" s="439"/>
      <c r="D2" s="439"/>
    </row>
    <row r="3" spans="1:8" s="148" customFormat="1" ht="12.75" customHeight="1" x14ac:dyDescent="0.2">
      <c r="A3" s="439"/>
      <c r="B3" s="439"/>
      <c r="C3" s="439"/>
      <c r="D3" s="439"/>
    </row>
    <row r="4" spans="1:8" s="148" customFormat="1" ht="12.75" customHeight="1" x14ac:dyDescent="0.2">
      <c r="A4" s="439"/>
      <c r="B4" s="439"/>
      <c r="C4" s="439"/>
      <c r="D4" s="439"/>
    </row>
    <row r="5" spans="1:8" s="148" customFormat="1" ht="12.75" customHeight="1" x14ac:dyDescent="0.2">
      <c r="A5" s="523" t="str">
        <f>Resumo!A9</f>
        <v>PREFEITURA MUNICIPAL DE SÃO MIGUEL DO GUAMÁ</v>
      </c>
      <c r="B5" s="523"/>
      <c r="C5" s="523"/>
    </row>
    <row r="6" spans="1:8" s="148" customFormat="1" ht="12.75" hidden="1" customHeight="1" x14ac:dyDescent="0.2"/>
    <row r="7" spans="1:8" s="148" customFormat="1" ht="12.75" customHeight="1" x14ac:dyDescent="0.2">
      <c r="A7" s="523" t="str">
        <f>Resumo!A10</f>
        <v>OBRA: REFORMA E AMPLIAÇÃO</v>
      </c>
      <c r="B7" s="523"/>
      <c r="C7" s="523"/>
    </row>
    <row r="8" spans="1:8" s="148" customFormat="1" ht="12.75" customHeight="1" x14ac:dyDescent="0.2">
      <c r="A8" s="523" t="str">
        <f>Resumo!A12</f>
        <v>LOCAL: PADRE ANGELO</v>
      </c>
      <c r="B8" s="523"/>
      <c r="C8" s="523"/>
    </row>
    <row r="9" spans="1:8" ht="15.75" x14ac:dyDescent="0.2">
      <c r="A9" s="524" t="str">
        <f>Resumo!A13</f>
        <v>PRAZO DE EXECUÇÃO:  120 DIAS</v>
      </c>
      <c r="B9" s="524"/>
      <c r="C9" s="524"/>
      <c r="D9" s="362"/>
      <c r="E9" s="363" t="s">
        <v>630</v>
      </c>
      <c r="F9" s="157"/>
      <c r="G9" s="157"/>
      <c r="H9" s="157"/>
    </row>
    <row r="10" spans="1:8" s="148" customFormat="1" ht="12.75" customHeight="1" x14ac:dyDescent="0.2">
      <c r="A10" s="523"/>
      <c r="B10" s="523"/>
      <c r="C10" s="523"/>
      <c r="E10" s="148" t="s">
        <v>631</v>
      </c>
      <c r="F10" s="148">
        <f>220</f>
        <v>220</v>
      </c>
      <c r="H10" s="148" t="s">
        <v>632</v>
      </c>
    </row>
    <row r="11" spans="1:8" hidden="1" x14ac:dyDescent="0.2">
      <c r="E11" s="364" t="s">
        <v>633</v>
      </c>
      <c r="F11" s="365">
        <v>30</v>
      </c>
      <c r="G11" s="366">
        <f>F10/F11</f>
        <v>7.333333333333333</v>
      </c>
      <c r="H11" s="364" t="s">
        <v>634</v>
      </c>
    </row>
    <row r="12" spans="1:8" x14ac:dyDescent="0.2">
      <c r="E12" s="367" t="s">
        <v>635</v>
      </c>
    </row>
    <row r="13" spans="1:8" ht="15.75" x14ac:dyDescent="0.2">
      <c r="A13" s="525" t="s">
        <v>636</v>
      </c>
      <c r="B13" s="525"/>
      <c r="C13" s="525"/>
      <c r="D13" s="368"/>
      <c r="E13" s="369" t="s">
        <v>637</v>
      </c>
      <c r="F13" s="370">
        <v>52</v>
      </c>
      <c r="G13" s="371">
        <f>((((F69/F23)*F22)-F11)/7)*(F23/F69)*G11</f>
        <v>361.98956022878372</v>
      </c>
      <c r="H13" s="364" t="s">
        <v>638</v>
      </c>
    </row>
    <row r="14" spans="1:8" x14ac:dyDescent="0.2">
      <c r="A14" s="526" t="s">
        <v>639</v>
      </c>
      <c r="B14" s="526"/>
      <c r="C14" s="372" t="s">
        <v>492</v>
      </c>
      <c r="D14" s="373"/>
      <c r="E14" s="374" t="s">
        <v>640</v>
      </c>
      <c r="F14" s="375" t="s">
        <v>641</v>
      </c>
      <c r="G14" s="376">
        <f>(((F69/F23)*F14)*((F69-1)/F69)*(F23/F69))*G11</f>
        <v>86.646768111162686</v>
      </c>
      <c r="H14" s="364" t="s">
        <v>638</v>
      </c>
    </row>
    <row r="15" spans="1:8" x14ac:dyDescent="0.2">
      <c r="A15" s="377" t="s">
        <v>642</v>
      </c>
      <c r="B15" s="378" t="s">
        <v>643</v>
      </c>
      <c r="C15" s="379">
        <v>20</v>
      </c>
      <c r="D15" s="380"/>
      <c r="E15" s="374" t="s">
        <v>644</v>
      </c>
      <c r="F15" s="381">
        <v>15</v>
      </c>
      <c r="G15" s="376">
        <f>((F15*3.4%)+2)*G11</f>
        <v>18.406666666666663</v>
      </c>
      <c r="H15" s="364" t="s">
        <v>638</v>
      </c>
    </row>
    <row r="16" spans="1:8" x14ac:dyDescent="0.2">
      <c r="A16" s="377" t="s">
        <v>645</v>
      </c>
      <c r="B16" s="378" t="s">
        <v>646</v>
      </c>
      <c r="C16" s="379">
        <v>8</v>
      </c>
      <c r="D16" s="380"/>
      <c r="E16" s="374" t="s">
        <v>647</v>
      </c>
      <c r="F16" s="381">
        <v>5</v>
      </c>
      <c r="G16" s="376">
        <f>F16*(92.36%*85.64%*5.93%)*G11</f>
        <v>1.7198346979733334</v>
      </c>
      <c r="H16" s="364" t="s">
        <v>638</v>
      </c>
    </row>
    <row r="17" spans="1:8" x14ac:dyDescent="0.2">
      <c r="A17" s="377" t="s">
        <v>648</v>
      </c>
      <c r="B17" s="378" t="s">
        <v>649</v>
      </c>
      <c r="C17" s="379">
        <v>2.5</v>
      </c>
      <c r="D17" s="380"/>
      <c r="E17" s="382" t="s">
        <v>650</v>
      </c>
      <c r="F17" s="364">
        <v>120</v>
      </c>
      <c r="G17" s="366">
        <f>(4.33%*7.64%*82.4%*(F17/F22)*(F11+F21))*G11</f>
        <v>0.45972588147296367</v>
      </c>
      <c r="H17" s="364" t="s">
        <v>638</v>
      </c>
    </row>
    <row r="18" spans="1:8" x14ac:dyDescent="0.2">
      <c r="A18" s="377" t="s">
        <v>651</v>
      </c>
      <c r="B18" s="378" t="s">
        <v>652</v>
      </c>
      <c r="C18" s="379">
        <v>1.5</v>
      </c>
      <c r="D18" s="380"/>
      <c r="E18" s="383" t="s">
        <v>653</v>
      </c>
      <c r="F18" s="370">
        <v>2</v>
      </c>
      <c r="G18" s="384">
        <f>F18*G11</f>
        <v>14.666666666666666</v>
      </c>
      <c r="H18" s="364" t="s">
        <v>638</v>
      </c>
    </row>
    <row r="19" spans="1:8" x14ac:dyDescent="0.2">
      <c r="A19" s="377" t="s">
        <v>654</v>
      </c>
      <c r="B19" s="378" t="s">
        <v>655</v>
      </c>
      <c r="C19" s="379">
        <v>1</v>
      </c>
      <c r="D19" s="380"/>
      <c r="E19" s="385" t="s">
        <v>656</v>
      </c>
      <c r="F19" s="370">
        <v>190</v>
      </c>
      <c r="G19" s="384">
        <f>(F19*((F22-107.42)/F22)*20%*20%)*G11</f>
        <v>39.342163814738754</v>
      </c>
      <c r="H19" s="364" t="s">
        <v>638</v>
      </c>
    </row>
    <row r="20" spans="1:8" x14ac:dyDescent="0.2">
      <c r="A20" s="377" t="s">
        <v>657</v>
      </c>
      <c r="B20" s="386" t="s">
        <v>488</v>
      </c>
      <c r="C20" s="379">
        <v>0.6</v>
      </c>
      <c r="D20" s="380"/>
      <c r="E20" s="385" t="s">
        <v>658</v>
      </c>
      <c r="F20" s="370">
        <v>15</v>
      </c>
      <c r="G20" s="384">
        <f>(F20*3.5%)*G11</f>
        <v>3.85</v>
      </c>
      <c r="H20" s="364" t="s">
        <v>638</v>
      </c>
    </row>
    <row r="21" spans="1:8" x14ac:dyDescent="0.2">
      <c r="A21" s="377" t="s">
        <v>659</v>
      </c>
      <c r="B21" s="378" t="s">
        <v>660</v>
      </c>
      <c r="C21" s="379">
        <v>0.2</v>
      </c>
      <c r="D21" s="387"/>
      <c r="E21" s="383" t="s">
        <v>661</v>
      </c>
      <c r="F21" s="388">
        <v>40</v>
      </c>
      <c r="G21" s="389">
        <f>F21*(F23/F69)*G11</f>
        <v>192.76410453135199</v>
      </c>
      <c r="H21" s="382" t="s">
        <v>638</v>
      </c>
    </row>
    <row r="22" spans="1:8" x14ac:dyDescent="0.2">
      <c r="A22" s="377" t="s">
        <v>662</v>
      </c>
      <c r="B22" s="378" t="s">
        <v>663</v>
      </c>
      <c r="C22" s="379">
        <v>3</v>
      </c>
      <c r="D22" s="380"/>
      <c r="E22" s="367" t="s">
        <v>664</v>
      </c>
      <c r="F22" s="390">
        <f>365.25</f>
        <v>365.25</v>
      </c>
      <c r="G22" s="391">
        <f>F22*G11</f>
        <v>2678.5</v>
      </c>
      <c r="H22" s="382" t="s">
        <v>638</v>
      </c>
    </row>
    <row r="23" spans="1:8" x14ac:dyDescent="0.2">
      <c r="A23" s="377" t="s">
        <v>665</v>
      </c>
      <c r="B23" s="378" t="s">
        <v>666</v>
      </c>
      <c r="C23" s="392">
        <v>0</v>
      </c>
      <c r="D23" s="380"/>
      <c r="E23" s="367" t="s">
        <v>667</v>
      </c>
      <c r="F23" s="375" t="s">
        <v>668</v>
      </c>
      <c r="G23" s="391">
        <f>G22-SUM(G13:G21)</f>
        <v>1958.6545094011831</v>
      </c>
      <c r="H23" s="382" t="s">
        <v>638</v>
      </c>
    </row>
    <row r="24" spans="1:8" x14ac:dyDescent="0.2">
      <c r="A24" s="520" t="s">
        <v>669</v>
      </c>
      <c r="B24" s="520"/>
      <c r="C24" s="393">
        <f>SUM(C15:C23)</f>
        <v>36.800000000000004</v>
      </c>
      <c r="D24" s="394"/>
      <c r="E24" s="383" t="s">
        <v>670</v>
      </c>
      <c r="F24" s="388">
        <v>30</v>
      </c>
      <c r="G24" s="389">
        <f>F24*G11</f>
        <v>220</v>
      </c>
      <c r="H24" s="382" t="s">
        <v>638</v>
      </c>
    </row>
    <row r="25" spans="1:8" x14ac:dyDescent="0.2">
      <c r="A25" s="518" t="s">
        <v>671</v>
      </c>
      <c r="B25" s="518"/>
      <c r="C25" s="518"/>
      <c r="D25" s="395"/>
      <c r="E25" s="396" t="s">
        <v>672</v>
      </c>
      <c r="F25" s="397">
        <v>33</v>
      </c>
      <c r="G25" s="398">
        <f>(F25*F66*F70*90%)*G11</f>
        <v>121.76466312665308</v>
      </c>
      <c r="H25" s="382" t="s">
        <v>638</v>
      </c>
    </row>
    <row r="26" spans="1:8" x14ac:dyDescent="0.2">
      <c r="A26" s="377" t="s">
        <v>673</v>
      </c>
      <c r="B26" s="399" t="s">
        <v>674</v>
      </c>
      <c r="C26" s="392">
        <f>(SUM(G13:G14)/G23)*100</f>
        <v>22.905332522227589</v>
      </c>
      <c r="D26" s="395"/>
      <c r="E26" s="396" t="s">
        <v>675</v>
      </c>
      <c r="F26" s="397">
        <v>7</v>
      </c>
      <c r="G26" s="400">
        <f>((F26*F66*F70*10%)+(F26*F67*20%*50%))*G11</f>
        <v>6.6346537718642953</v>
      </c>
      <c r="H26" s="382" t="s">
        <v>638</v>
      </c>
    </row>
    <row r="27" spans="1:8" x14ac:dyDescent="0.2">
      <c r="A27" s="377" t="s">
        <v>676</v>
      </c>
      <c r="B27" s="399" t="s">
        <v>677</v>
      </c>
      <c r="C27" s="392">
        <f>(G15/G23)*100</f>
        <v>0.93976076833959388</v>
      </c>
      <c r="D27" s="395"/>
      <c r="E27" s="401" t="s">
        <v>678</v>
      </c>
      <c r="F27" s="397">
        <v>6</v>
      </c>
      <c r="G27" s="400">
        <f>(F21*(F27/F69)*F70)*G11</f>
        <v>81.996406145894326</v>
      </c>
      <c r="H27" s="382" t="s">
        <v>638</v>
      </c>
    </row>
    <row r="28" spans="1:8" x14ac:dyDescent="0.2">
      <c r="A28" s="377" t="s">
        <v>679</v>
      </c>
      <c r="B28" s="399" t="s">
        <v>680</v>
      </c>
      <c r="C28" s="392">
        <f>(G17/G23)*100</f>
        <v>2.3471514719230147E-2</v>
      </c>
      <c r="D28" s="395"/>
      <c r="E28" s="401" t="s">
        <v>681</v>
      </c>
      <c r="F28" s="397"/>
      <c r="G28" s="400">
        <f>((F22+F21)*(F69/F23)*(F66*C16%*50%*F70))*G11</f>
        <v>101.13071770922944</v>
      </c>
      <c r="H28" s="382" t="s">
        <v>638</v>
      </c>
    </row>
    <row r="29" spans="1:8" x14ac:dyDescent="0.2">
      <c r="A29" s="377" t="s">
        <v>682</v>
      </c>
      <c r="B29" s="399" t="s">
        <v>683</v>
      </c>
      <c r="C29" s="392">
        <f>(G24/G23)*100</f>
        <v>11.232200418401524</v>
      </c>
      <c r="D29" s="395"/>
      <c r="E29" s="401" t="s">
        <v>684</v>
      </c>
      <c r="F29" s="398">
        <v>8.3333333333333304</v>
      </c>
      <c r="G29" s="400">
        <f>(F29%*F11*F66*F70)*G11</f>
        <v>10.249550768236785</v>
      </c>
      <c r="H29" s="382" t="s">
        <v>638</v>
      </c>
    </row>
    <row r="30" spans="1:8" ht="38.25" x14ac:dyDescent="0.2">
      <c r="A30" s="377" t="s">
        <v>685</v>
      </c>
      <c r="B30" s="402" t="s">
        <v>686</v>
      </c>
      <c r="C30" s="403">
        <f>SUM(G18:G20)/G23</f>
        <v>2.954008999733931E-2</v>
      </c>
      <c r="D30" s="395"/>
      <c r="E30" s="401"/>
      <c r="F30" s="397"/>
      <c r="G30" s="404"/>
      <c r="H30" s="395"/>
    </row>
    <row r="31" spans="1:8" x14ac:dyDescent="0.2">
      <c r="A31" s="520" t="s">
        <v>687</v>
      </c>
      <c r="B31" s="520"/>
      <c r="C31" s="393">
        <f>SUM(C26:C30)</f>
        <v>35.130305313685277</v>
      </c>
      <c r="D31" s="395"/>
      <c r="E31" s="522" t="s">
        <v>688</v>
      </c>
      <c r="F31" s="522"/>
      <c r="G31" s="404"/>
      <c r="H31" s="395"/>
    </row>
    <row r="32" spans="1:8" x14ac:dyDescent="0.2">
      <c r="A32" s="518" t="s">
        <v>689</v>
      </c>
      <c r="B32" s="518"/>
      <c r="C32" s="518"/>
      <c r="D32" s="395"/>
      <c r="E32" s="382"/>
      <c r="F32" s="382"/>
      <c r="G32" s="404"/>
      <c r="H32" s="395"/>
    </row>
    <row r="33" spans="1:10" ht="25.5" x14ac:dyDescent="0.2">
      <c r="A33" s="377" t="s">
        <v>690</v>
      </c>
      <c r="B33" s="405" t="s">
        <v>691</v>
      </c>
      <c r="C33" s="392">
        <f>50%*(C16+(C16*C31%))</f>
        <v>5.4052122125474114</v>
      </c>
      <c r="D33" s="395"/>
      <c r="E33" s="406" t="s">
        <v>692</v>
      </c>
      <c r="F33" s="406" t="s">
        <v>693</v>
      </c>
      <c r="G33" s="407"/>
      <c r="H33" s="395"/>
    </row>
    <row r="34" spans="1:10" x14ac:dyDescent="0.2">
      <c r="A34" s="377" t="s">
        <v>694</v>
      </c>
      <c r="B34" s="408" t="s">
        <v>695</v>
      </c>
      <c r="C34" s="392">
        <f>(G27/G23)*100</f>
        <v>4.1863639428151611</v>
      </c>
      <c r="D34" s="395"/>
      <c r="E34" s="406" t="s">
        <v>696</v>
      </c>
      <c r="F34" s="409">
        <v>6.25</v>
      </c>
      <c r="G34" s="395"/>
      <c r="H34" s="395"/>
    </row>
    <row r="35" spans="1:10" x14ac:dyDescent="0.2">
      <c r="A35" s="377" t="s">
        <v>697</v>
      </c>
      <c r="B35" s="378" t="s">
        <v>698</v>
      </c>
      <c r="C35" s="392">
        <f>(G25/G23)*100</f>
        <v>6.2167504550805148</v>
      </c>
      <c r="D35" s="395"/>
      <c r="E35" s="406" t="s">
        <v>699</v>
      </c>
      <c r="F35" s="410">
        <v>96</v>
      </c>
      <c r="G35" s="395"/>
      <c r="H35" s="395"/>
    </row>
    <row r="36" spans="1:10" x14ac:dyDescent="0.2">
      <c r="A36" s="520" t="s">
        <v>700</v>
      </c>
      <c r="B36" s="520"/>
      <c r="C36" s="392">
        <f>SUM(C33:C35)</f>
        <v>15.808326610443087</v>
      </c>
      <c r="D36" s="395"/>
      <c r="E36" s="406" t="s">
        <v>701</v>
      </c>
      <c r="F36" s="409">
        <v>1.502</v>
      </c>
      <c r="G36" s="395"/>
      <c r="H36" s="395"/>
    </row>
    <row r="37" spans="1:10" x14ac:dyDescent="0.2">
      <c r="A37" s="518" t="s">
        <v>702</v>
      </c>
      <c r="B37" s="518"/>
      <c r="C37" s="518"/>
      <c r="D37" s="395"/>
      <c r="E37" s="406" t="s">
        <v>703</v>
      </c>
      <c r="F37" s="409">
        <v>7.5</v>
      </c>
      <c r="G37" s="395"/>
      <c r="H37" s="395"/>
    </row>
    <row r="38" spans="1:10" x14ac:dyDescent="0.2">
      <c r="A38" s="377" t="s">
        <v>704</v>
      </c>
      <c r="B38" s="408" t="s">
        <v>705</v>
      </c>
      <c r="C38" s="392">
        <f>C24*C31%</f>
        <v>12.927952355436183</v>
      </c>
      <c r="D38" s="395"/>
      <c r="E38" s="406" t="s">
        <v>706</v>
      </c>
      <c r="F38" s="411">
        <v>24</v>
      </c>
      <c r="G38" s="395"/>
      <c r="H38" s="395"/>
    </row>
    <row r="39" spans="1:10" hidden="1" x14ac:dyDescent="0.2">
      <c r="A39" s="377" t="s">
        <v>707</v>
      </c>
      <c r="B39" s="408" t="s">
        <v>708</v>
      </c>
      <c r="C39" s="392">
        <f>C16*0%</f>
        <v>0</v>
      </c>
      <c r="D39" s="395"/>
      <c r="E39" s="406"/>
      <c r="F39" s="409"/>
      <c r="G39" s="395"/>
      <c r="H39" s="395"/>
    </row>
    <row r="40" spans="1:10" x14ac:dyDescent="0.2">
      <c r="A40" s="520" t="s">
        <v>709</v>
      </c>
      <c r="B40" s="520"/>
      <c r="C40" s="392">
        <f>SUM(C38:C39)</f>
        <v>12.927952355436183</v>
      </c>
      <c r="D40" s="395"/>
      <c r="E40" s="406" t="s">
        <v>710</v>
      </c>
      <c r="F40" s="409">
        <v>19.5</v>
      </c>
      <c r="G40" s="380"/>
      <c r="H40" s="380"/>
    </row>
    <row r="41" spans="1:10" x14ac:dyDescent="0.2">
      <c r="A41" s="518" t="s">
        <v>711</v>
      </c>
      <c r="B41" s="518"/>
      <c r="C41" s="392">
        <f>(C24+C36+C31+C40)</f>
        <v>100.66658427956455</v>
      </c>
      <c r="D41" s="380"/>
      <c r="E41" s="406" t="s">
        <v>712</v>
      </c>
      <c r="F41" s="409">
        <v>28.8</v>
      </c>
      <c r="G41" s="395"/>
      <c r="H41" s="395"/>
    </row>
    <row r="42" spans="1:10" x14ac:dyDescent="0.2">
      <c r="A42" s="521" t="s">
        <v>713</v>
      </c>
      <c r="B42" s="521"/>
      <c r="C42" s="521"/>
      <c r="E42" s="406" t="s">
        <v>714</v>
      </c>
      <c r="F42" s="409">
        <v>600</v>
      </c>
      <c r="G42" s="380"/>
      <c r="H42" s="380"/>
    </row>
    <row r="43" spans="1:10" x14ac:dyDescent="0.2">
      <c r="A43" s="412" t="s">
        <v>715</v>
      </c>
      <c r="B43" s="413" t="s">
        <v>716</v>
      </c>
      <c r="C43" s="403">
        <f>((F34*F35*6%)/F42)*100</f>
        <v>6</v>
      </c>
      <c r="E43" s="411" t="s">
        <v>717</v>
      </c>
      <c r="F43" s="411">
        <v>12</v>
      </c>
      <c r="G43" s="380"/>
      <c r="H43" s="380"/>
    </row>
    <row r="44" spans="1:10" x14ac:dyDescent="0.2">
      <c r="A44" s="412" t="s">
        <v>718</v>
      </c>
      <c r="B44" s="413" t="s">
        <v>719</v>
      </c>
      <c r="C44" s="403">
        <f>((F36*F38-F42/30*F38*1%)/F42)*100</f>
        <v>5.2080000000000002</v>
      </c>
      <c r="G44" s="414"/>
      <c r="H44" s="414"/>
    </row>
    <row r="45" spans="1:10" x14ac:dyDescent="0.2">
      <c r="A45" s="377" t="s">
        <v>720</v>
      </c>
      <c r="B45" s="399" t="s">
        <v>721</v>
      </c>
      <c r="C45" s="403">
        <f>((F37*F38*0.95)/F42)*100</f>
        <v>28.499999999999996</v>
      </c>
    </row>
    <row r="46" spans="1:10" x14ac:dyDescent="0.2">
      <c r="A46" s="377" t="s">
        <v>722</v>
      </c>
      <c r="B46" s="399" t="s">
        <v>723</v>
      </c>
      <c r="C46" s="403">
        <f>(F40/F42)*100</f>
        <v>3.25</v>
      </c>
    </row>
    <row r="47" spans="1:10" ht="12.75" customHeight="1" x14ac:dyDescent="0.2">
      <c r="A47" s="377" t="s">
        <v>724</v>
      </c>
      <c r="B47" s="399" t="s">
        <v>725</v>
      </c>
      <c r="C47" s="403">
        <f>(F41/F42)*100</f>
        <v>4.8</v>
      </c>
    </row>
    <row r="48" spans="1:10" s="364" customFormat="1" ht="12.75" customHeight="1" x14ac:dyDescent="0.2">
      <c r="A48" s="377" t="s">
        <v>726</v>
      </c>
      <c r="B48" s="399" t="s">
        <v>717</v>
      </c>
      <c r="C48" s="403">
        <f>(F43/F42)*100</f>
        <v>2</v>
      </c>
      <c r="E48" s="415" t="s">
        <v>727</v>
      </c>
      <c r="F48" s="415"/>
      <c r="I48" s="157"/>
      <c r="J48" s="157"/>
    </row>
    <row r="49" spans="1:6" x14ac:dyDescent="0.2">
      <c r="A49" s="518" t="s">
        <v>728</v>
      </c>
      <c r="B49" s="518"/>
      <c r="C49" s="403">
        <f>SUM(C43:C47)</f>
        <v>47.757999999999996</v>
      </c>
      <c r="E49" s="416"/>
      <c r="F49" s="416"/>
    </row>
    <row r="50" spans="1:6" x14ac:dyDescent="0.2">
      <c r="A50" s="518" t="s">
        <v>729</v>
      </c>
      <c r="B50" s="518"/>
      <c r="C50" s="393">
        <f>C49+C41</f>
        <v>148.42458427956456</v>
      </c>
      <c r="E50" s="399" t="s">
        <v>730</v>
      </c>
      <c r="F50" s="417">
        <f>SUM(F51:F58)</f>
        <v>72807</v>
      </c>
    </row>
    <row r="51" spans="1:6" x14ac:dyDescent="0.2">
      <c r="A51" s="519"/>
      <c r="B51" s="519"/>
      <c r="C51" s="519"/>
      <c r="E51" s="399" t="s">
        <v>731</v>
      </c>
      <c r="F51" s="417">
        <v>882</v>
      </c>
    </row>
    <row r="52" spans="1:6" x14ac:dyDescent="0.2">
      <c r="E52" s="399" t="s">
        <v>732</v>
      </c>
      <c r="F52" s="417">
        <v>55380</v>
      </c>
    </row>
    <row r="53" spans="1:6" x14ac:dyDescent="0.2">
      <c r="E53" s="399" t="s">
        <v>733</v>
      </c>
      <c r="F53" s="417">
        <v>7553</v>
      </c>
    </row>
    <row r="54" spans="1:6" ht="12.75" customHeight="1" x14ac:dyDescent="0.2">
      <c r="D54" s="418"/>
      <c r="E54" s="399" t="s">
        <v>734</v>
      </c>
      <c r="F54" s="417">
        <v>2241</v>
      </c>
    </row>
    <row r="55" spans="1:6" x14ac:dyDescent="0.2">
      <c r="D55" s="418"/>
      <c r="E55" s="399" t="s">
        <v>735</v>
      </c>
      <c r="F55" s="417">
        <v>6593</v>
      </c>
    </row>
    <row r="56" spans="1:6" x14ac:dyDescent="0.2">
      <c r="E56" s="399" t="s">
        <v>736</v>
      </c>
      <c r="F56" s="417">
        <v>10</v>
      </c>
    </row>
    <row r="57" spans="1:6" x14ac:dyDescent="0.2">
      <c r="E57" s="399" t="s">
        <v>737</v>
      </c>
      <c r="F57" s="417">
        <v>148</v>
      </c>
    </row>
    <row r="58" spans="1:6" x14ac:dyDescent="0.2">
      <c r="E58" s="399" t="s">
        <v>738</v>
      </c>
      <c r="F58" s="417">
        <v>0</v>
      </c>
    </row>
    <row r="59" spans="1:6" x14ac:dyDescent="0.2">
      <c r="E59" s="399" t="s">
        <v>739</v>
      </c>
      <c r="F59" s="417"/>
    </row>
    <row r="60" spans="1:6" x14ac:dyDescent="0.2">
      <c r="E60" s="399" t="s">
        <v>740</v>
      </c>
      <c r="F60" s="417">
        <v>95230</v>
      </c>
    </row>
    <row r="61" spans="1:6" x14ac:dyDescent="0.2">
      <c r="E61" s="399" t="s">
        <v>741</v>
      </c>
      <c r="F61" s="417">
        <v>102886</v>
      </c>
    </row>
    <row r="62" spans="1:6" x14ac:dyDescent="0.2">
      <c r="E62" s="399" t="s">
        <v>742</v>
      </c>
      <c r="F62" s="417">
        <f>SUM(F60:F61)/COUNT(F60:F61)</f>
        <v>99058</v>
      </c>
    </row>
    <row r="63" spans="1:6" ht="38.25" x14ac:dyDescent="0.2">
      <c r="E63" s="402" t="s">
        <v>743</v>
      </c>
      <c r="F63" s="417">
        <f>F50-(F53+F56+F57+F58)</f>
        <v>65096</v>
      </c>
    </row>
    <row r="64" spans="1:6" ht="25.5" x14ac:dyDescent="0.2">
      <c r="E64" s="402" t="s">
        <v>744</v>
      </c>
      <c r="F64" s="417">
        <f>F50-(F56+F57+F58)</f>
        <v>72649</v>
      </c>
    </row>
    <row r="66" spans="5:6" ht="25.5" x14ac:dyDescent="0.2">
      <c r="E66" s="402" t="s">
        <v>745</v>
      </c>
      <c r="F66" s="419">
        <f>(F63/F62)*1</f>
        <v>0.65715035635688179</v>
      </c>
    </row>
    <row r="67" spans="5:6" x14ac:dyDescent="0.2">
      <c r="E67" s="402" t="s">
        <v>746</v>
      </c>
      <c r="F67" s="419">
        <f>(F64/F62)*1</f>
        <v>0.73339861495285585</v>
      </c>
    </row>
    <row r="68" spans="5:6" x14ac:dyDescent="0.2">
      <c r="E68" s="402" t="s">
        <v>747</v>
      </c>
      <c r="F68" s="419">
        <f>(F53/F50)*1</f>
        <v>0.10374002499759638</v>
      </c>
    </row>
    <row r="69" spans="5:6" x14ac:dyDescent="0.2">
      <c r="E69" s="402" t="s">
        <v>748</v>
      </c>
      <c r="F69" s="420">
        <f>12/F66</f>
        <v>18.260661177338086</v>
      </c>
    </row>
    <row r="70" spans="5:6" x14ac:dyDescent="0.2">
      <c r="E70" s="399" t="s">
        <v>749</v>
      </c>
      <c r="F70" s="419">
        <f>(F52/F63)*1</f>
        <v>0.85074351726680597</v>
      </c>
    </row>
    <row r="71" spans="5:6" x14ac:dyDescent="0.2">
      <c r="E71" s="421"/>
      <c r="F71" s="421"/>
    </row>
  </sheetData>
  <mergeCells count="21">
    <mergeCell ref="E31:F31"/>
    <mergeCell ref="A1:D4"/>
    <mergeCell ref="A5:C5"/>
    <mergeCell ref="A7:C7"/>
    <mergeCell ref="A8:C8"/>
    <mergeCell ref="A9:C9"/>
    <mergeCell ref="A10:C10"/>
    <mergeCell ref="A13:C13"/>
    <mergeCell ref="A14:B14"/>
    <mergeCell ref="A24:B24"/>
    <mergeCell ref="A25:C25"/>
    <mergeCell ref="A31:B31"/>
    <mergeCell ref="A49:B49"/>
    <mergeCell ref="A50:B50"/>
    <mergeCell ref="A51:C51"/>
    <mergeCell ref="A32:C32"/>
    <mergeCell ref="A36:B36"/>
    <mergeCell ref="A37:C37"/>
    <mergeCell ref="A40:B40"/>
    <mergeCell ref="A41:B41"/>
    <mergeCell ref="A42:C42"/>
  </mergeCells>
  <printOptions horizontalCentered="1"/>
  <pageMargins left="0.56999999999999995" right="0.34" top="0.98425196850393704" bottom="0.98425196850393704" header="0.51181102362204722" footer="0.51181102362204722"/>
  <pageSetup paperSize="9"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J29" sqref="J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12"/>
  <sheetViews>
    <sheetView view="pageBreakPreview" topLeftCell="A194" zoomScale="80" zoomScaleNormal="85" zoomScaleSheetLayoutView="80" workbookViewId="0">
      <selection activeCell="D211" sqref="D211:E211"/>
    </sheetView>
  </sheetViews>
  <sheetFormatPr defaultRowHeight="12.75" x14ac:dyDescent="0.2"/>
  <cols>
    <col min="1" max="1" width="47.6640625" customWidth="1"/>
    <col min="2" max="2" width="12" customWidth="1"/>
    <col min="3" max="3" width="14" customWidth="1"/>
    <col min="4" max="4" width="11.33203125" customWidth="1"/>
    <col min="5" max="5" width="14.5" customWidth="1"/>
    <col min="6" max="6" width="21.83203125" customWidth="1"/>
  </cols>
  <sheetData>
    <row r="1" spans="1:6" x14ac:dyDescent="0.2">
      <c r="A1" s="1"/>
      <c r="B1" s="1"/>
      <c r="C1" s="1"/>
      <c r="D1" s="1"/>
      <c r="E1" s="1"/>
      <c r="F1" s="1"/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1"/>
      <c r="B3" s="1"/>
      <c r="C3" s="1"/>
      <c r="D3" s="1"/>
      <c r="E3" s="1"/>
      <c r="F3" s="1"/>
    </row>
    <row r="4" spans="1:6" x14ac:dyDescent="0.2">
      <c r="A4" s="1"/>
      <c r="B4" s="1"/>
      <c r="C4" s="1"/>
      <c r="D4" s="1"/>
      <c r="E4" s="1"/>
      <c r="F4" s="1"/>
    </row>
    <row r="5" spans="1:6" x14ac:dyDescent="0.2">
      <c r="A5" s="1"/>
      <c r="B5" s="1"/>
      <c r="C5" s="1"/>
      <c r="D5" s="1"/>
      <c r="E5" s="1"/>
      <c r="F5" s="1"/>
    </row>
    <row r="6" spans="1:6" x14ac:dyDescent="0.2">
      <c r="A6" s="1"/>
      <c r="B6" s="1"/>
      <c r="C6" s="1"/>
      <c r="D6" s="1"/>
      <c r="E6" s="1"/>
      <c r="F6" s="1"/>
    </row>
    <row r="7" spans="1:6" x14ac:dyDescent="0.2">
      <c r="A7" s="1"/>
      <c r="B7" s="1"/>
      <c r="C7" s="1"/>
      <c r="D7" s="1"/>
      <c r="E7" s="1"/>
      <c r="F7" s="1"/>
    </row>
    <row r="8" spans="1:6" ht="15" x14ac:dyDescent="0.25">
      <c r="A8" s="1"/>
      <c r="B8" s="1"/>
      <c r="C8" s="1"/>
      <c r="D8" s="2"/>
      <c r="E8" s="1"/>
      <c r="F8" s="1"/>
    </row>
    <row r="9" spans="1:6" x14ac:dyDescent="0.2">
      <c r="A9" s="3" t="s">
        <v>369</v>
      </c>
      <c r="B9" s="1"/>
      <c r="C9" s="1"/>
      <c r="D9" s="1"/>
      <c r="E9" s="1"/>
      <c r="F9" s="1"/>
    </row>
    <row r="10" spans="1:6" x14ac:dyDescent="0.2">
      <c r="A10" s="3" t="s">
        <v>370</v>
      </c>
      <c r="B10" s="1"/>
      <c r="C10" s="1"/>
      <c r="D10" s="1"/>
      <c r="E10" s="1"/>
      <c r="F10" s="1"/>
    </row>
    <row r="11" spans="1:6" x14ac:dyDescent="0.2">
      <c r="A11" s="3"/>
      <c r="B11" s="1"/>
      <c r="C11" s="1"/>
      <c r="D11" s="1"/>
      <c r="E11" s="1"/>
      <c r="F11" s="1"/>
    </row>
    <row r="12" spans="1:6" ht="23.25" x14ac:dyDescent="0.2">
      <c r="A12" s="541" t="s">
        <v>107</v>
      </c>
      <c r="B12" s="541"/>
      <c r="C12" s="541"/>
      <c r="D12" s="541"/>
      <c r="E12" s="541"/>
      <c r="F12" s="541"/>
    </row>
    <row r="13" spans="1:6" x14ac:dyDescent="0.2">
      <c r="A13" s="1"/>
      <c r="B13" s="1"/>
      <c r="C13" s="1"/>
      <c r="D13" s="1"/>
      <c r="E13" s="1"/>
      <c r="F13" s="1"/>
    </row>
    <row r="14" spans="1:6" ht="15" x14ac:dyDescent="0.25">
      <c r="A14" s="4" t="s">
        <v>108</v>
      </c>
      <c r="B14" s="1"/>
      <c r="C14" s="1"/>
      <c r="D14" s="1"/>
      <c r="E14" s="1"/>
      <c r="F14" s="1"/>
    </row>
    <row r="15" spans="1:6" ht="15" x14ac:dyDescent="0.25">
      <c r="A15" s="5" t="s">
        <v>109</v>
      </c>
      <c r="B15" s="1"/>
      <c r="C15" s="1"/>
      <c r="D15" s="1"/>
      <c r="E15" s="1"/>
      <c r="F15" s="1"/>
    </row>
    <row r="16" spans="1:6" x14ac:dyDescent="0.2">
      <c r="A16" s="6" t="s">
        <v>110</v>
      </c>
      <c r="B16" s="534" t="s">
        <v>111</v>
      </c>
      <c r="C16" s="534"/>
      <c r="D16" s="534" t="s">
        <v>112</v>
      </c>
      <c r="E16" s="534"/>
      <c r="F16" s="48" t="s">
        <v>113</v>
      </c>
    </row>
    <row r="17" spans="1:6" x14ac:dyDescent="0.2">
      <c r="A17" s="6" t="s">
        <v>367</v>
      </c>
      <c r="B17" s="527">
        <v>24.48</v>
      </c>
      <c r="C17" s="527"/>
      <c r="D17" s="527">
        <v>7.5</v>
      </c>
      <c r="E17" s="527"/>
      <c r="F17" s="7">
        <f>D17*B17</f>
        <v>183.6</v>
      </c>
    </row>
    <row r="18" spans="1:6" x14ac:dyDescent="0.2">
      <c r="A18" s="6" t="s">
        <v>368</v>
      </c>
      <c r="B18" s="527">
        <v>12</v>
      </c>
      <c r="C18" s="527"/>
      <c r="D18" s="527">
        <v>5.5</v>
      </c>
      <c r="E18" s="527"/>
      <c r="F18" s="7">
        <f t="shared" ref="F18:F19" si="0">D18*B18</f>
        <v>66</v>
      </c>
    </row>
    <row r="19" spans="1:6" x14ac:dyDescent="0.2">
      <c r="A19" s="6" t="s">
        <v>174</v>
      </c>
      <c r="B19" s="542">
        <v>20.7</v>
      </c>
      <c r="C19" s="543"/>
      <c r="D19" s="527">
        <v>5.12</v>
      </c>
      <c r="E19" s="527"/>
      <c r="F19" s="7">
        <f t="shared" si="0"/>
        <v>105.98399999999999</v>
      </c>
    </row>
    <row r="20" spans="1:6" ht="15.75" x14ac:dyDescent="0.25">
      <c r="A20" s="535" t="s">
        <v>115</v>
      </c>
      <c r="B20" s="535"/>
      <c r="C20" s="535"/>
      <c r="D20" s="8"/>
      <c r="E20" s="9"/>
      <c r="F20" s="10">
        <f>SUM(F17:F19)</f>
        <v>355.584</v>
      </c>
    </row>
    <row r="21" spans="1:6" ht="15" x14ac:dyDescent="0.25">
      <c r="A21" s="5" t="s">
        <v>116</v>
      </c>
      <c r="B21" s="11"/>
      <c r="C21" s="11"/>
      <c r="D21" s="11"/>
      <c r="E21" s="11"/>
      <c r="F21" s="12"/>
    </row>
    <row r="22" spans="1:6" x14ac:dyDescent="0.2">
      <c r="A22" s="6" t="s">
        <v>110</v>
      </c>
      <c r="B22" s="534" t="s">
        <v>111</v>
      </c>
      <c r="C22" s="534"/>
      <c r="D22" s="534" t="s">
        <v>117</v>
      </c>
      <c r="E22" s="534"/>
      <c r="F22" s="48" t="s">
        <v>113</v>
      </c>
    </row>
    <row r="23" spans="1:6" x14ac:dyDescent="0.2">
      <c r="A23" s="6"/>
      <c r="B23" s="527">
        <v>3</v>
      </c>
      <c r="C23" s="527"/>
      <c r="D23" s="527">
        <v>2</v>
      </c>
      <c r="E23" s="527"/>
      <c r="F23" s="7">
        <f>D23*B23</f>
        <v>6</v>
      </c>
    </row>
    <row r="24" spans="1:6" ht="15.75" x14ac:dyDescent="0.25">
      <c r="A24" s="535" t="s">
        <v>115</v>
      </c>
      <c r="B24" s="535"/>
      <c r="C24" s="535"/>
      <c r="D24" s="8"/>
      <c r="E24" s="9"/>
      <c r="F24" s="10">
        <f>SUM(F23)</f>
        <v>6</v>
      </c>
    </row>
    <row r="25" spans="1:6" ht="15" x14ac:dyDescent="0.25">
      <c r="A25" s="4" t="s">
        <v>118</v>
      </c>
      <c r="B25" s="1"/>
      <c r="C25" s="1"/>
      <c r="D25" s="1"/>
      <c r="E25" s="1"/>
      <c r="F25" s="1"/>
    </row>
    <row r="26" spans="1:6" ht="15" x14ac:dyDescent="0.2">
      <c r="A26" s="13" t="s">
        <v>182</v>
      </c>
      <c r="B26" s="545"/>
      <c r="C26" s="545"/>
      <c r="D26" s="545"/>
      <c r="E26" s="545"/>
      <c r="F26" s="1"/>
    </row>
    <row r="27" spans="1:6" x14ac:dyDescent="0.2">
      <c r="A27" s="6" t="s">
        <v>110</v>
      </c>
      <c r="B27" s="534" t="s">
        <v>111</v>
      </c>
      <c r="C27" s="534"/>
      <c r="D27" s="534" t="s">
        <v>112</v>
      </c>
      <c r="E27" s="534"/>
      <c r="F27" s="48" t="s">
        <v>113</v>
      </c>
    </row>
    <row r="28" spans="1:6" x14ac:dyDescent="0.2">
      <c r="A28" s="84" t="s">
        <v>402</v>
      </c>
      <c r="B28" s="527">
        <v>15</v>
      </c>
      <c r="C28" s="527"/>
      <c r="D28" s="527">
        <v>5.8</v>
      </c>
      <c r="E28" s="527"/>
      <c r="F28" s="7">
        <f t="shared" ref="F28:F31" si="1">D28*B28</f>
        <v>87</v>
      </c>
    </row>
    <row r="29" spans="1:6" x14ac:dyDescent="0.2">
      <c r="A29" s="7" t="s">
        <v>121</v>
      </c>
      <c r="B29" s="527">
        <v>7.9</v>
      </c>
      <c r="C29" s="527"/>
      <c r="D29" s="527">
        <v>5.9</v>
      </c>
      <c r="E29" s="527"/>
      <c r="F29" s="7">
        <f t="shared" si="1"/>
        <v>46.610000000000007</v>
      </c>
    </row>
    <row r="30" spans="1:6" x14ac:dyDescent="0.2">
      <c r="A30" s="7" t="s">
        <v>121</v>
      </c>
      <c r="B30" s="527">
        <v>15</v>
      </c>
      <c r="C30" s="527"/>
      <c r="D30" s="527">
        <v>4.5999999999999996</v>
      </c>
      <c r="E30" s="527"/>
      <c r="F30" s="7">
        <f t="shared" si="1"/>
        <v>69</v>
      </c>
    </row>
    <row r="31" spans="1:6" x14ac:dyDescent="0.2">
      <c r="A31" s="7" t="s">
        <v>121</v>
      </c>
      <c r="B31" s="527">
        <v>12</v>
      </c>
      <c r="C31" s="527"/>
      <c r="D31" s="527">
        <v>5</v>
      </c>
      <c r="E31" s="527"/>
      <c r="F31" s="7">
        <f t="shared" si="1"/>
        <v>60</v>
      </c>
    </row>
    <row r="32" spans="1:6" ht="15.75" x14ac:dyDescent="0.25">
      <c r="A32" s="549" t="s">
        <v>115</v>
      </c>
      <c r="B32" s="549"/>
      <c r="C32" s="549"/>
      <c r="D32" s="8"/>
      <c r="E32" s="9"/>
      <c r="F32" s="10">
        <f>SUM(F28:F31)</f>
        <v>262.61</v>
      </c>
    </row>
    <row r="33" spans="1:6" ht="15" x14ac:dyDescent="0.2">
      <c r="A33" s="13" t="s">
        <v>183</v>
      </c>
      <c r="B33" s="545"/>
      <c r="C33" s="545"/>
      <c r="D33" s="545"/>
      <c r="E33" s="545"/>
      <c r="F33" s="1"/>
    </row>
    <row r="34" spans="1:6" x14ac:dyDescent="0.2">
      <c r="A34" s="6" t="s">
        <v>110</v>
      </c>
      <c r="B34" s="534" t="s">
        <v>111</v>
      </c>
      <c r="C34" s="534"/>
      <c r="D34" s="52" t="s">
        <v>117</v>
      </c>
      <c r="E34" s="52" t="s">
        <v>119</v>
      </c>
      <c r="F34" s="48" t="s">
        <v>113</v>
      </c>
    </row>
    <row r="35" spans="1:6" x14ac:dyDescent="0.2">
      <c r="A35" s="6" t="s">
        <v>120</v>
      </c>
      <c r="B35" s="527">
        <v>65</v>
      </c>
      <c r="C35" s="527"/>
      <c r="D35" s="77">
        <v>3</v>
      </c>
      <c r="E35" s="52">
        <v>0.12</v>
      </c>
      <c r="F35" s="6">
        <f>E35*D35*B35</f>
        <v>23.4</v>
      </c>
    </row>
    <row r="36" spans="1:6" ht="15.75" x14ac:dyDescent="0.25">
      <c r="A36" s="535" t="s">
        <v>115</v>
      </c>
      <c r="B36" s="535"/>
      <c r="C36" s="535"/>
      <c r="D36" s="8"/>
      <c r="E36" s="9"/>
      <c r="F36" s="10">
        <f>SUM(F35)</f>
        <v>23.4</v>
      </c>
    </row>
    <row r="37" spans="1:6" ht="15" x14ac:dyDescent="0.2">
      <c r="A37" s="13" t="s">
        <v>186</v>
      </c>
      <c r="B37" s="545"/>
      <c r="C37" s="545"/>
      <c r="D37" s="545"/>
      <c r="E37" s="545"/>
      <c r="F37" s="1"/>
    </row>
    <row r="38" spans="1:6" x14ac:dyDescent="0.2">
      <c r="A38" s="6" t="s">
        <v>110</v>
      </c>
      <c r="B38" s="534" t="s">
        <v>111</v>
      </c>
      <c r="C38" s="534"/>
      <c r="D38" s="52" t="s">
        <v>117</v>
      </c>
      <c r="E38" s="52" t="s">
        <v>152</v>
      </c>
      <c r="F38" s="48" t="s">
        <v>113</v>
      </c>
    </row>
    <row r="39" spans="1:6" x14ac:dyDescent="0.2">
      <c r="A39" s="6" t="s">
        <v>184</v>
      </c>
      <c r="B39" s="531">
        <v>1.2</v>
      </c>
      <c r="C39" s="532"/>
      <c r="D39" s="77">
        <v>1</v>
      </c>
      <c r="E39" s="77">
        <v>3</v>
      </c>
      <c r="F39" s="7">
        <f t="shared" ref="F39" si="2">D39*B39*E39</f>
        <v>3.5999999999999996</v>
      </c>
    </row>
    <row r="40" spans="1:6" x14ac:dyDescent="0.2">
      <c r="A40" s="7" t="s">
        <v>185</v>
      </c>
      <c r="B40" s="527">
        <v>0.8</v>
      </c>
      <c r="C40" s="527"/>
      <c r="D40" s="77">
        <v>2.1</v>
      </c>
      <c r="E40" s="77">
        <v>6</v>
      </c>
      <c r="F40" s="7">
        <f>D40*B40*E40</f>
        <v>10.080000000000002</v>
      </c>
    </row>
    <row r="41" spans="1:6" ht="15.75" x14ac:dyDescent="0.25">
      <c r="A41" s="549" t="s">
        <v>115</v>
      </c>
      <c r="B41" s="549"/>
      <c r="C41" s="549"/>
      <c r="D41" s="8"/>
      <c r="E41" s="9"/>
      <c r="F41" s="10">
        <f>SUM(F39:F40)</f>
        <v>13.680000000000001</v>
      </c>
    </row>
    <row r="42" spans="1:6" ht="15" x14ac:dyDescent="0.2">
      <c r="A42" s="550" t="s">
        <v>187</v>
      </c>
      <c r="B42" s="551"/>
      <c r="C42" s="551"/>
      <c r="D42" s="551"/>
      <c r="E42" s="551"/>
      <c r="F42" s="552"/>
    </row>
    <row r="43" spans="1:6" x14ac:dyDescent="0.2">
      <c r="A43" s="15" t="s">
        <v>110</v>
      </c>
      <c r="B43" s="534" t="s">
        <v>111</v>
      </c>
      <c r="C43" s="534"/>
      <c r="D43" s="52" t="s">
        <v>117</v>
      </c>
      <c r="E43" s="52" t="s">
        <v>152</v>
      </c>
      <c r="F43" s="16" t="s">
        <v>113</v>
      </c>
    </row>
    <row r="44" spans="1:6" x14ac:dyDescent="0.2">
      <c r="A44" s="85" t="s">
        <v>184</v>
      </c>
      <c r="B44" s="531">
        <v>2</v>
      </c>
      <c r="C44" s="532"/>
      <c r="D44" s="77">
        <v>1</v>
      </c>
      <c r="E44" s="77">
        <v>15</v>
      </c>
      <c r="F44" s="7">
        <f t="shared" ref="F44:F45" si="3">D44*B44*E44</f>
        <v>30</v>
      </c>
    </row>
    <row r="45" spans="1:6" x14ac:dyDescent="0.2">
      <c r="A45" s="6" t="s">
        <v>184</v>
      </c>
      <c r="B45" s="531">
        <v>1.2</v>
      </c>
      <c r="C45" s="532"/>
      <c r="D45" s="77">
        <v>1</v>
      </c>
      <c r="E45" s="77">
        <v>6</v>
      </c>
      <c r="F45" s="7">
        <f t="shared" si="3"/>
        <v>7.1999999999999993</v>
      </c>
    </row>
    <row r="46" spans="1:6" x14ac:dyDescent="0.2">
      <c r="A46" s="7" t="s">
        <v>185</v>
      </c>
      <c r="B46" s="527">
        <v>0.8</v>
      </c>
      <c r="C46" s="527"/>
      <c r="D46" s="77">
        <v>2.1</v>
      </c>
      <c r="E46" s="77">
        <v>10</v>
      </c>
      <c r="F46" s="7">
        <f>D46*B46*E46</f>
        <v>16.8</v>
      </c>
    </row>
    <row r="47" spans="1:6" ht="15.75" x14ac:dyDescent="0.25">
      <c r="A47" s="549" t="s">
        <v>115</v>
      </c>
      <c r="B47" s="549"/>
      <c r="C47" s="549"/>
      <c r="D47" s="8"/>
      <c r="E47" s="9"/>
      <c r="F47" s="10">
        <f>SUM(F44:F46)</f>
        <v>54</v>
      </c>
    </row>
    <row r="48" spans="1:6" ht="15" x14ac:dyDescent="0.2">
      <c r="A48" s="550" t="s">
        <v>188</v>
      </c>
      <c r="B48" s="551"/>
      <c r="C48" s="551"/>
      <c r="D48" s="551"/>
      <c r="E48" s="551"/>
      <c r="F48" s="552"/>
    </row>
    <row r="49" spans="1:6" x14ac:dyDescent="0.2">
      <c r="A49" s="15" t="s">
        <v>110</v>
      </c>
      <c r="B49" s="555" t="s">
        <v>111</v>
      </c>
      <c r="C49" s="555"/>
      <c r="D49" s="555" t="s">
        <v>117</v>
      </c>
      <c r="E49" s="555"/>
      <c r="F49" s="38" t="s">
        <v>113</v>
      </c>
    </row>
    <row r="50" spans="1:6" x14ac:dyDescent="0.2">
      <c r="A50" s="7" t="s">
        <v>121</v>
      </c>
      <c r="B50" s="527">
        <f>15*2+4.6*3+5.8*4+16.06*2</f>
        <v>99.12</v>
      </c>
      <c r="C50" s="527"/>
      <c r="D50" s="527">
        <v>3</v>
      </c>
      <c r="E50" s="527"/>
      <c r="F50" s="7">
        <f t="shared" ref="F50" si="4">D50*B50</f>
        <v>297.36</v>
      </c>
    </row>
    <row r="51" spans="1:6" ht="15.75" x14ac:dyDescent="0.25">
      <c r="A51" s="549" t="s">
        <v>115</v>
      </c>
      <c r="B51" s="549"/>
      <c r="C51" s="549"/>
      <c r="D51" s="8"/>
      <c r="E51" s="9"/>
      <c r="F51" s="10">
        <f>SUM(F50:F50)</f>
        <v>297.36</v>
      </c>
    </row>
    <row r="52" spans="1:6" ht="15" x14ac:dyDescent="0.25">
      <c r="A52" s="5" t="s">
        <v>407</v>
      </c>
      <c r="B52" s="1"/>
      <c r="C52" s="1"/>
      <c r="D52" s="1"/>
      <c r="E52" s="1"/>
      <c r="F52" s="1"/>
    </row>
    <row r="53" spans="1:6" x14ac:dyDescent="0.2">
      <c r="A53" s="6" t="s">
        <v>110</v>
      </c>
      <c r="B53" s="534" t="s">
        <v>111</v>
      </c>
      <c r="C53" s="534"/>
      <c r="D53" s="534" t="s">
        <v>112</v>
      </c>
      <c r="E53" s="534"/>
      <c r="F53" s="78" t="s">
        <v>113</v>
      </c>
    </row>
    <row r="54" spans="1:6" x14ac:dyDescent="0.2">
      <c r="A54" s="85" t="s">
        <v>409</v>
      </c>
      <c r="B54" s="527">
        <v>24</v>
      </c>
      <c r="C54" s="527"/>
      <c r="D54" s="527">
        <v>7</v>
      </c>
      <c r="E54" s="527"/>
      <c r="F54" s="7">
        <f>D54*B54</f>
        <v>168</v>
      </c>
    </row>
    <row r="55" spans="1:6" x14ac:dyDescent="0.2">
      <c r="A55" s="85" t="s">
        <v>410</v>
      </c>
      <c r="B55" s="527">
        <v>24</v>
      </c>
      <c r="C55" s="527"/>
      <c r="D55" s="527">
        <v>7.5</v>
      </c>
      <c r="E55" s="527"/>
      <c r="F55" s="7">
        <f>D55*B55</f>
        <v>180</v>
      </c>
    </row>
    <row r="56" spans="1:6" ht="15.75" x14ac:dyDescent="0.25">
      <c r="A56" s="528" t="s">
        <v>115</v>
      </c>
      <c r="B56" s="528"/>
      <c r="C56" s="528"/>
      <c r="D56" s="528"/>
      <c r="E56" s="22"/>
      <c r="F56" s="31">
        <f>SUM(F54:F55)</f>
        <v>348</v>
      </c>
    </row>
    <row r="57" spans="1:6" ht="15" x14ac:dyDescent="0.25">
      <c r="A57" s="5" t="s">
        <v>408</v>
      </c>
      <c r="B57" s="1"/>
      <c r="C57" s="1"/>
      <c r="D57" s="1"/>
      <c r="E57" s="1"/>
      <c r="F57" s="1"/>
    </row>
    <row r="58" spans="1:6" x14ac:dyDescent="0.2">
      <c r="A58" s="6" t="s">
        <v>110</v>
      </c>
      <c r="B58" s="534" t="s">
        <v>111</v>
      </c>
      <c r="C58" s="534"/>
      <c r="D58" s="534" t="s">
        <v>112</v>
      </c>
      <c r="E58" s="534"/>
      <c r="F58" s="78" t="s">
        <v>113</v>
      </c>
    </row>
    <row r="59" spans="1:6" x14ac:dyDescent="0.2">
      <c r="A59" s="85" t="s">
        <v>409</v>
      </c>
      <c r="B59" s="527">
        <f>B54</f>
        <v>24</v>
      </c>
      <c r="C59" s="527"/>
      <c r="D59" s="527">
        <f>D54</f>
        <v>7</v>
      </c>
      <c r="E59" s="527"/>
      <c r="F59" s="7">
        <f>D59*B59</f>
        <v>168</v>
      </c>
    </row>
    <row r="60" spans="1:6" x14ac:dyDescent="0.2">
      <c r="A60" s="85" t="s">
        <v>410</v>
      </c>
      <c r="B60" s="527">
        <f>B55</f>
        <v>24</v>
      </c>
      <c r="C60" s="527"/>
      <c r="D60" s="527">
        <f>D55</f>
        <v>7.5</v>
      </c>
      <c r="E60" s="527"/>
      <c r="F60" s="7">
        <f>D60*B60</f>
        <v>180</v>
      </c>
    </row>
    <row r="61" spans="1:6" ht="15.75" x14ac:dyDescent="0.25">
      <c r="A61" s="528" t="s">
        <v>115</v>
      </c>
      <c r="B61" s="528"/>
      <c r="C61" s="528"/>
      <c r="D61" s="528"/>
      <c r="E61" s="22"/>
      <c r="F61" s="31">
        <f>SUM(F59:F60)</f>
        <v>348</v>
      </c>
    </row>
    <row r="62" spans="1:6" ht="15.75" x14ac:dyDescent="0.25">
      <c r="A62" s="79"/>
      <c r="B62" s="79"/>
      <c r="C62" s="79"/>
      <c r="D62" s="8"/>
      <c r="E62" s="9"/>
      <c r="F62" s="10"/>
    </row>
    <row r="63" spans="1:6" ht="15.75" x14ac:dyDescent="0.25">
      <c r="A63" s="4" t="s">
        <v>175</v>
      </c>
      <c r="B63" s="39"/>
      <c r="C63" s="39"/>
      <c r="D63" s="8"/>
      <c r="E63" s="9"/>
      <c r="F63" s="10"/>
    </row>
    <row r="64" spans="1:6" ht="15.75" x14ac:dyDescent="0.25">
      <c r="A64" s="5" t="s">
        <v>190</v>
      </c>
      <c r="B64" s="39"/>
      <c r="C64" s="39"/>
      <c r="D64" s="8"/>
      <c r="E64" s="9"/>
      <c r="F64" s="10"/>
    </row>
    <row r="65" spans="1:6" x14ac:dyDescent="0.2">
      <c r="A65" s="6" t="s">
        <v>110</v>
      </c>
      <c r="B65" s="534" t="s">
        <v>111</v>
      </c>
      <c r="C65" s="534"/>
      <c r="D65" s="37" t="s">
        <v>112</v>
      </c>
      <c r="E65" s="37" t="s">
        <v>117</v>
      </c>
      <c r="F65" s="37" t="s">
        <v>191</v>
      </c>
    </row>
    <row r="66" spans="1:6" ht="15.75" x14ac:dyDescent="0.25">
      <c r="A66" s="45"/>
      <c r="B66" s="553">
        <v>25.75</v>
      </c>
      <c r="C66" s="553"/>
      <c r="D66" s="76">
        <v>26</v>
      </c>
      <c r="E66" s="76">
        <v>0.6</v>
      </c>
      <c r="F66" s="46">
        <f>E66*D66*B66</f>
        <v>401.7</v>
      </c>
    </row>
    <row r="67" spans="1:6" ht="15.75" x14ac:dyDescent="0.25">
      <c r="A67" s="549" t="s">
        <v>115</v>
      </c>
      <c r="B67" s="549"/>
      <c r="C67" s="549"/>
      <c r="D67" s="8"/>
      <c r="E67" s="9"/>
      <c r="F67" s="10">
        <f>SUM(F66:F66)</f>
        <v>401.7</v>
      </c>
    </row>
    <row r="68" spans="1:6" ht="15" x14ac:dyDescent="0.25">
      <c r="A68" s="5" t="s">
        <v>189</v>
      </c>
      <c r="B68" s="1"/>
      <c r="C68" s="1"/>
      <c r="D68" s="1"/>
      <c r="E68" s="1"/>
      <c r="F68" s="1"/>
    </row>
    <row r="69" spans="1:6" x14ac:dyDescent="0.2">
      <c r="A69" s="17" t="s">
        <v>110</v>
      </c>
      <c r="B69" s="18" t="s">
        <v>112</v>
      </c>
      <c r="C69" s="19" t="s">
        <v>111</v>
      </c>
      <c r="D69" s="19" t="s">
        <v>117</v>
      </c>
      <c r="E69" s="19" t="s">
        <v>100</v>
      </c>
      <c r="F69" s="19" t="s">
        <v>122</v>
      </c>
    </row>
    <row r="70" spans="1:6" ht="15" x14ac:dyDescent="0.25">
      <c r="A70" s="6" t="s">
        <v>123</v>
      </c>
      <c r="B70" s="7">
        <v>0.4</v>
      </c>
      <c r="C70" s="7">
        <v>0.4</v>
      </c>
      <c r="D70" s="20">
        <v>0.6</v>
      </c>
      <c r="E70" s="7">
        <v>35</v>
      </c>
      <c r="F70" s="7">
        <f>D70*C70*B70*E70</f>
        <v>3.36</v>
      </c>
    </row>
    <row r="71" spans="1:6" ht="15" x14ac:dyDescent="0.25">
      <c r="A71" s="6" t="s">
        <v>124</v>
      </c>
      <c r="B71" s="7">
        <v>0.4</v>
      </c>
      <c r="C71" s="7">
        <v>0.4</v>
      </c>
      <c r="D71" s="20">
        <v>0.6</v>
      </c>
      <c r="E71" s="7">
        <v>12</v>
      </c>
      <c r="F71" s="7">
        <f>D71*C71*B71*E71</f>
        <v>1.1520000000000001</v>
      </c>
    </row>
    <row r="72" spans="1:6" ht="15" x14ac:dyDescent="0.25">
      <c r="A72" s="6" t="s">
        <v>126</v>
      </c>
      <c r="B72" s="7">
        <v>0.2</v>
      </c>
      <c r="C72" s="7">
        <v>173.4</v>
      </c>
      <c r="D72" s="20">
        <v>0.6</v>
      </c>
      <c r="E72" s="7"/>
      <c r="F72" s="7">
        <f>D72*B72*C72</f>
        <v>20.808</v>
      </c>
    </row>
    <row r="73" spans="1:6" ht="15" x14ac:dyDescent="0.25">
      <c r="A73" s="6" t="s">
        <v>127</v>
      </c>
      <c r="B73" s="7">
        <v>0.2</v>
      </c>
      <c r="C73" s="7">
        <f>24.48+20.38</f>
        <v>44.86</v>
      </c>
      <c r="D73" s="20">
        <v>0.6</v>
      </c>
      <c r="E73" s="7"/>
      <c r="F73" s="7">
        <f>D73*B73*E73</f>
        <v>0</v>
      </c>
    </row>
    <row r="74" spans="1:6" ht="15.75" x14ac:dyDescent="0.25">
      <c r="A74" s="535" t="s">
        <v>115</v>
      </c>
      <c r="B74" s="535"/>
      <c r="C74" s="535"/>
      <c r="D74" s="8"/>
      <c r="E74" s="9"/>
      <c r="F74" s="10">
        <f>SUM(F70:F73)</f>
        <v>25.32</v>
      </c>
    </row>
    <row r="75" spans="1:6" ht="15" x14ac:dyDescent="0.25">
      <c r="A75" s="4" t="s">
        <v>128</v>
      </c>
      <c r="B75" s="1"/>
      <c r="C75" s="1"/>
      <c r="D75" s="1"/>
      <c r="E75" s="1"/>
      <c r="F75" s="1"/>
    </row>
    <row r="76" spans="1:6" ht="15" x14ac:dyDescent="0.25">
      <c r="A76" s="5" t="s">
        <v>129</v>
      </c>
      <c r="B76" s="1"/>
      <c r="C76" s="1"/>
      <c r="D76" s="1"/>
      <c r="E76" s="1"/>
      <c r="F76" s="1"/>
    </row>
    <row r="77" spans="1:6" x14ac:dyDescent="0.2">
      <c r="A77" s="17" t="s">
        <v>110</v>
      </c>
      <c r="B77" s="18" t="s">
        <v>112</v>
      </c>
      <c r="C77" s="19" t="s">
        <v>111</v>
      </c>
      <c r="D77" s="19" t="s">
        <v>117</v>
      </c>
      <c r="E77" s="19" t="s">
        <v>100</v>
      </c>
      <c r="F77" s="19" t="s">
        <v>122</v>
      </c>
    </row>
    <row r="78" spans="1:6" ht="15" x14ac:dyDescent="0.25">
      <c r="A78" s="6" t="s">
        <v>123</v>
      </c>
      <c r="B78" s="7">
        <v>0.4</v>
      </c>
      <c r="C78" s="7">
        <v>0.4</v>
      </c>
      <c r="D78" s="20">
        <v>0.6</v>
      </c>
      <c r="E78" s="7">
        <v>35</v>
      </c>
      <c r="F78" s="7">
        <f>D78*C78*B78*E78</f>
        <v>3.36</v>
      </c>
    </row>
    <row r="79" spans="1:6" ht="15" x14ac:dyDescent="0.25">
      <c r="A79" s="6" t="s">
        <v>124</v>
      </c>
      <c r="B79" s="7">
        <v>0.4</v>
      </c>
      <c r="C79" s="7">
        <v>0.4</v>
      </c>
      <c r="D79" s="20">
        <v>0.6</v>
      </c>
      <c r="E79" s="7">
        <v>12</v>
      </c>
      <c r="F79" s="7">
        <f>D79*C79*B79*E79</f>
        <v>1.1520000000000001</v>
      </c>
    </row>
    <row r="80" spans="1:6" ht="15" x14ac:dyDescent="0.25">
      <c r="A80" s="6" t="s">
        <v>125</v>
      </c>
      <c r="B80" s="7"/>
      <c r="C80" s="7"/>
      <c r="D80" s="20"/>
      <c r="E80" s="7"/>
      <c r="F80" s="7">
        <f t="shared" ref="F80" si="5">D80*C80*B80*E80</f>
        <v>0</v>
      </c>
    </row>
    <row r="81" spans="1:6" ht="15.75" x14ac:dyDescent="0.25">
      <c r="A81" s="535" t="s">
        <v>115</v>
      </c>
      <c r="B81" s="535"/>
      <c r="C81" s="535"/>
      <c r="D81" s="8"/>
      <c r="E81" s="9"/>
      <c r="F81" s="10">
        <f>SUM(F78:F80)</f>
        <v>4.5120000000000005</v>
      </c>
    </row>
    <row r="82" spans="1:6" ht="30" x14ac:dyDescent="0.25">
      <c r="A82" s="21" t="s">
        <v>316</v>
      </c>
      <c r="B82" s="6"/>
      <c r="C82" s="6"/>
      <c r="D82" s="6"/>
      <c r="E82" s="6"/>
      <c r="F82" s="6"/>
    </row>
    <row r="83" spans="1:6" x14ac:dyDescent="0.2">
      <c r="A83" s="17" t="s">
        <v>110</v>
      </c>
      <c r="B83" s="18" t="s">
        <v>112</v>
      </c>
      <c r="C83" s="19" t="s">
        <v>130</v>
      </c>
      <c r="D83" s="19" t="s">
        <v>117</v>
      </c>
      <c r="E83" s="19" t="s">
        <v>111</v>
      </c>
      <c r="F83" s="19" t="s">
        <v>122</v>
      </c>
    </row>
    <row r="84" spans="1:6" ht="15" x14ac:dyDescent="0.25">
      <c r="A84" s="6" t="s">
        <v>126</v>
      </c>
      <c r="B84" s="7">
        <v>0.15</v>
      </c>
      <c r="C84" s="7"/>
      <c r="D84" s="20">
        <v>0.25</v>
      </c>
      <c r="E84" s="7">
        <v>173.46</v>
      </c>
      <c r="F84" s="7">
        <f>D84*B84*E84</f>
        <v>6.5047500000000005</v>
      </c>
    </row>
    <row r="85" spans="1:6" ht="15" x14ac:dyDescent="0.25">
      <c r="A85" s="6" t="s">
        <v>127</v>
      </c>
      <c r="B85" s="7">
        <v>0.15</v>
      </c>
      <c r="C85" s="7"/>
      <c r="D85" s="20">
        <v>0.25</v>
      </c>
      <c r="E85" s="7">
        <v>44.86</v>
      </c>
      <c r="F85" s="7">
        <f>D85*B85*E85</f>
        <v>1.68225</v>
      </c>
    </row>
    <row r="86" spans="1:6" ht="15.75" x14ac:dyDescent="0.25">
      <c r="A86" s="535" t="s">
        <v>115</v>
      </c>
      <c r="B86" s="535"/>
      <c r="C86" s="535"/>
      <c r="D86" s="8"/>
      <c r="E86" s="9"/>
      <c r="F86" s="10">
        <f>SUM(F84:F85)</f>
        <v>8.1870000000000012</v>
      </c>
    </row>
    <row r="87" spans="1:6" ht="15.75" x14ac:dyDescent="0.25">
      <c r="A87" s="22" t="s">
        <v>131</v>
      </c>
      <c r="B87" s="1"/>
      <c r="C87" s="1"/>
      <c r="D87" s="1"/>
      <c r="E87" s="1"/>
      <c r="F87" s="1"/>
    </row>
    <row r="88" spans="1:6" ht="15" x14ac:dyDescent="0.25">
      <c r="A88" s="5" t="s">
        <v>289</v>
      </c>
      <c r="B88" s="1"/>
      <c r="C88" s="1"/>
      <c r="D88" s="1"/>
      <c r="E88" s="1"/>
      <c r="F88" s="1"/>
    </row>
    <row r="89" spans="1:6" ht="25.5" x14ac:dyDescent="0.2">
      <c r="A89" s="17" t="s">
        <v>110</v>
      </c>
      <c r="B89" s="18" t="s">
        <v>112</v>
      </c>
      <c r="C89" s="19" t="s">
        <v>133</v>
      </c>
      <c r="D89" s="19" t="s">
        <v>117</v>
      </c>
      <c r="E89" s="19" t="s">
        <v>100</v>
      </c>
      <c r="F89" s="19" t="s">
        <v>122</v>
      </c>
    </row>
    <row r="90" spans="1:6" x14ac:dyDescent="0.2">
      <c r="A90" s="6" t="s">
        <v>123</v>
      </c>
      <c r="B90" s="7">
        <v>0.09</v>
      </c>
      <c r="C90" s="7">
        <v>0.12</v>
      </c>
      <c r="D90" s="7">
        <v>3.3</v>
      </c>
      <c r="E90" s="7">
        <v>35</v>
      </c>
      <c r="F90" s="7">
        <f>E90*D90*C90*B90</f>
        <v>1.2473999999999998</v>
      </c>
    </row>
    <row r="91" spans="1:6" x14ac:dyDescent="0.2">
      <c r="A91" s="6" t="s">
        <v>124</v>
      </c>
      <c r="B91" s="7">
        <v>0.09</v>
      </c>
      <c r="C91" s="23">
        <v>0.2</v>
      </c>
      <c r="D91" s="7">
        <v>3.3</v>
      </c>
      <c r="E91" s="7">
        <v>12</v>
      </c>
      <c r="F91" s="7">
        <f t="shared" ref="F91:F93" si="6">E91*D91*C91*B91</f>
        <v>0.71279999999999988</v>
      </c>
    </row>
    <row r="92" spans="1:6" x14ac:dyDescent="0.2">
      <c r="A92" s="6" t="s">
        <v>134</v>
      </c>
      <c r="B92" s="7">
        <v>0.09</v>
      </c>
      <c r="C92" s="7">
        <v>173.46</v>
      </c>
      <c r="D92" s="7">
        <v>0.2</v>
      </c>
      <c r="E92" s="7"/>
      <c r="F92" s="7">
        <f>D92*C92*B92</f>
        <v>3.1222799999999999</v>
      </c>
    </row>
    <row r="93" spans="1:6" x14ac:dyDescent="0.2">
      <c r="A93" s="44" t="s">
        <v>324</v>
      </c>
      <c r="B93" s="7">
        <v>0.09</v>
      </c>
      <c r="C93" s="7">
        <v>0.12</v>
      </c>
      <c r="D93" s="7">
        <v>0.5</v>
      </c>
      <c r="E93" s="7">
        <v>39</v>
      </c>
      <c r="F93" s="7">
        <f t="shared" si="6"/>
        <v>0.21059999999999998</v>
      </c>
    </row>
    <row r="94" spans="1:6" ht="15.75" x14ac:dyDescent="0.25">
      <c r="A94" s="535" t="s">
        <v>115</v>
      </c>
      <c r="B94" s="535"/>
      <c r="C94" s="535"/>
      <c r="D94" s="1"/>
      <c r="E94" s="1"/>
      <c r="F94" s="24">
        <f>SUM(F90:F93)</f>
        <v>5.2930799999999998</v>
      </c>
    </row>
    <row r="95" spans="1:6" ht="15" x14ac:dyDescent="0.25">
      <c r="A95" s="4" t="s">
        <v>135</v>
      </c>
      <c r="B95" s="1"/>
      <c r="C95" s="1"/>
      <c r="D95" s="1"/>
      <c r="E95" s="1"/>
      <c r="F95" s="1"/>
    </row>
    <row r="96" spans="1:6" ht="15" x14ac:dyDescent="0.25">
      <c r="A96" s="5" t="s">
        <v>136</v>
      </c>
      <c r="B96" s="1"/>
      <c r="C96" s="1"/>
      <c r="D96" s="1"/>
      <c r="E96" s="1"/>
      <c r="F96" s="1"/>
    </row>
    <row r="97" spans="1:6" x14ac:dyDescent="0.2">
      <c r="A97" s="6" t="s">
        <v>110</v>
      </c>
      <c r="B97" s="534" t="s">
        <v>111</v>
      </c>
      <c r="C97" s="534"/>
      <c r="D97" s="534" t="s">
        <v>117</v>
      </c>
      <c r="E97" s="534"/>
      <c r="F97" s="25" t="s">
        <v>113</v>
      </c>
    </row>
    <row r="98" spans="1:6" ht="15" x14ac:dyDescent="0.25">
      <c r="A98" s="26" t="s">
        <v>137</v>
      </c>
      <c r="B98" s="554">
        <f>24.48*2+6*4</f>
        <v>72.960000000000008</v>
      </c>
      <c r="C98" s="527"/>
      <c r="D98" s="527">
        <v>3.3</v>
      </c>
      <c r="E98" s="527"/>
      <c r="F98" s="7">
        <f t="shared" ref="F98:F101" si="7">D98*B98</f>
        <v>240.768</v>
      </c>
    </row>
    <row r="99" spans="1:6" ht="15" x14ac:dyDescent="0.25">
      <c r="A99" s="26" t="s">
        <v>371</v>
      </c>
      <c r="B99" s="538">
        <f>6.84*2+4*2</f>
        <v>21.68</v>
      </c>
      <c r="C99" s="539"/>
      <c r="D99" s="531">
        <v>3.3</v>
      </c>
      <c r="E99" s="532"/>
      <c r="F99" s="7">
        <f t="shared" si="7"/>
        <v>71.543999999999997</v>
      </c>
    </row>
    <row r="100" spans="1:6" ht="15" x14ac:dyDescent="0.25">
      <c r="A100" s="26" t="s">
        <v>176</v>
      </c>
      <c r="B100" s="527">
        <f>20.7+5*6+3+1.5</f>
        <v>55.2</v>
      </c>
      <c r="C100" s="527"/>
      <c r="D100" s="527">
        <v>3.3</v>
      </c>
      <c r="E100" s="527"/>
      <c r="F100" s="7">
        <f t="shared" si="7"/>
        <v>182.16</v>
      </c>
    </row>
    <row r="101" spans="1:6" ht="15" x14ac:dyDescent="0.25">
      <c r="A101" s="26" t="s">
        <v>138</v>
      </c>
      <c r="B101" s="527">
        <f>1.4*2+1.7*2+1.5+1.5+4+1.62+1.62</f>
        <v>16.440000000000001</v>
      </c>
      <c r="C101" s="527"/>
      <c r="D101" s="527">
        <v>1.8</v>
      </c>
      <c r="E101" s="527"/>
      <c r="F101" s="7">
        <f t="shared" si="7"/>
        <v>29.592000000000002</v>
      </c>
    </row>
    <row r="102" spans="1:6" ht="15" x14ac:dyDescent="0.25">
      <c r="A102" s="26" t="s">
        <v>121</v>
      </c>
      <c r="B102" s="527">
        <f>4.6+4.6+2.58+1.3+4.6+4.6+10.6+10</f>
        <v>42.88</v>
      </c>
      <c r="C102" s="527"/>
      <c r="D102" s="527">
        <v>3.3</v>
      </c>
      <c r="E102" s="527"/>
      <c r="F102" s="7">
        <f>D102*B102</f>
        <v>141.50399999999999</v>
      </c>
    </row>
    <row r="103" spans="1:6" x14ac:dyDescent="0.2">
      <c r="A103" s="6" t="s">
        <v>382</v>
      </c>
      <c r="B103" s="527">
        <v>32.200000000000003</v>
      </c>
      <c r="C103" s="527"/>
      <c r="D103" s="527">
        <v>0.5</v>
      </c>
      <c r="E103" s="527"/>
      <c r="F103" s="7">
        <f>D103*B103</f>
        <v>16.100000000000001</v>
      </c>
    </row>
    <row r="104" spans="1:6" ht="15" x14ac:dyDescent="0.25">
      <c r="A104" s="26" t="s">
        <v>139</v>
      </c>
      <c r="B104" s="531"/>
      <c r="C104" s="532"/>
      <c r="D104" s="531"/>
      <c r="E104" s="532"/>
      <c r="F104" s="7">
        <v>50</v>
      </c>
    </row>
    <row r="105" spans="1:6" ht="15" x14ac:dyDescent="0.25">
      <c r="A105" s="26" t="s">
        <v>416</v>
      </c>
      <c r="B105" s="531">
        <v>120</v>
      </c>
      <c r="C105" s="532"/>
      <c r="D105" s="531">
        <v>0.4</v>
      </c>
      <c r="E105" s="532"/>
      <c r="F105" s="7">
        <f>D105*B105</f>
        <v>48</v>
      </c>
    </row>
    <row r="106" spans="1:6" x14ac:dyDescent="0.2">
      <c r="A106" s="74" t="s">
        <v>140</v>
      </c>
      <c r="B106" s="534"/>
      <c r="C106" s="534"/>
      <c r="D106" s="527"/>
      <c r="E106" s="527"/>
      <c r="F106" s="7">
        <v>110.23</v>
      </c>
    </row>
    <row r="107" spans="1:6" ht="15.75" x14ac:dyDescent="0.25">
      <c r="A107" s="540" t="s">
        <v>115</v>
      </c>
      <c r="B107" s="540"/>
      <c r="C107" s="540"/>
      <c r="D107" s="28"/>
      <c r="E107" s="28"/>
      <c r="F107" s="29">
        <f>SUM(F97:F105)-F106</f>
        <v>669.43799999999999</v>
      </c>
    </row>
    <row r="108" spans="1:6" ht="15" x14ac:dyDescent="0.25">
      <c r="A108" s="4" t="s">
        <v>141</v>
      </c>
      <c r="B108" s="1"/>
      <c r="C108" s="1"/>
      <c r="D108" s="1"/>
      <c r="E108" s="1"/>
      <c r="F108" s="1"/>
    </row>
    <row r="109" spans="1:6" ht="15" x14ac:dyDescent="0.25">
      <c r="A109" s="5" t="s">
        <v>142</v>
      </c>
      <c r="B109" s="1"/>
      <c r="C109" s="1"/>
      <c r="D109" s="1"/>
      <c r="E109" s="1"/>
      <c r="F109" s="1"/>
    </row>
    <row r="110" spans="1:6" ht="15" x14ac:dyDescent="0.25">
      <c r="A110" s="5" t="s">
        <v>290</v>
      </c>
      <c r="B110" s="1"/>
      <c r="C110" s="1"/>
      <c r="D110" s="1"/>
      <c r="E110" s="1"/>
      <c r="F110" s="1"/>
    </row>
    <row r="111" spans="1:6" x14ac:dyDescent="0.2">
      <c r="A111" s="6" t="s">
        <v>110</v>
      </c>
      <c r="B111" s="534" t="s">
        <v>111</v>
      </c>
      <c r="C111" s="534"/>
      <c r="D111" s="534" t="s">
        <v>112</v>
      </c>
      <c r="E111" s="534"/>
      <c r="F111" s="25" t="s">
        <v>113</v>
      </c>
    </row>
    <row r="112" spans="1:6" x14ac:dyDescent="0.2">
      <c r="A112" s="6" t="s">
        <v>143</v>
      </c>
      <c r="B112" s="527">
        <v>16</v>
      </c>
      <c r="C112" s="527"/>
      <c r="D112" s="527">
        <v>7</v>
      </c>
      <c r="E112" s="527"/>
      <c r="F112" s="7">
        <f>D112*B112</f>
        <v>112</v>
      </c>
    </row>
    <row r="113" spans="1:6" x14ac:dyDescent="0.2">
      <c r="A113" s="6" t="s">
        <v>114</v>
      </c>
      <c r="B113" s="527">
        <v>16.2</v>
      </c>
      <c r="C113" s="527"/>
      <c r="D113" s="527">
        <v>8</v>
      </c>
      <c r="E113" s="527"/>
      <c r="F113" s="7">
        <f>D113*B113</f>
        <v>129.6</v>
      </c>
    </row>
    <row r="114" spans="1:6" x14ac:dyDescent="0.2">
      <c r="A114" s="6" t="s">
        <v>177</v>
      </c>
      <c r="B114" s="527">
        <v>26</v>
      </c>
      <c r="C114" s="527"/>
      <c r="D114" s="527">
        <v>8.4</v>
      </c>
      <c r="E114" s="527"/>
      <c r="F114" s="30">
        <f>D114*B114</f>
        <v>218.4</v>
      </c>
    </row>
    <row r="115" spans="1:6" x14ac:dyDescent="0.2">
      <c r="A115" s="6" t="s">
        <v>178</v>
      </c>
      <c r="B115" s="531">
        <v>22.23</v>
      </c>
      <c r="C115" s="532"/>
      <c r="D115" s="531">
        <v>7</v>
      </c>
      <c r="E115" s="532"/>
      <c r="F115" s="30">
        <f t="shared" ref="F115" si="8">D115*B115</f>
        <v>155.61000000000001</v>
      </c>
    </row>
    <row r="116" spans="1:6" x14ac:dyDescent="0.2">
      <c r="A116" s="6" t="s">
        <v>403</v>
      </c>
      <c r="B116" s="531">
        <v>25.3</v>
      </c>
      <c r="C116" s="532"/>
      <c r="D116" s="531">
        <v>8</v>
      </c>
      <c r="E116" s="532"/>
      <c r="F116" s="30">
        <f t="shared" ref="F116" si="9">D116*B116</f>
        <v>202.4</v>
      </c>
    </row>
    <row r="117" spans="1:6" ht="15.75" x14ac:dyDescent="0.25">
      <c r="A117" s="528" t="s">
        <v>115</v>
      </c>
      <c r="B117" s="528"/>
      <c r="C117" s="528"/>
      <c r="D117" s="528"/>
      <c r="E117" s="22"/>
      <c r="F117" s="31">
        <f>SUM(F112:F116)</f>
        <v>818.01</v>
      </c>
    </row>
    <row r="118" spans="1:6" ht="15" x14ac:dyDescent="0.25">
      <c r="A118" s="5" t="s">
        <v>144</v>
      </c>
      <c r="B118" s="1"/>
      <c r="C118" s="1"/>
      <c r="D118" s="1"/>
      <c r="E118" s="1"/>
      <c r="F118" s="1"/>
    </row>
    <row r="119" spans="1:6" ht="15" x14ac:dyDescent="0.25">
      <c r="A119" s="5" t="s">
        <v>145</v>
      </c>
      <c r="B119" s="1"/>
      <c r="C119" s="1"/>
      <c r="D119" s="1"/>
      <c r="E119" s="1"/>
      <c r="F119" s="1"/>
    </row>
    <row r="120" spans="1:6" x14ac:dyDescent="0.2">
      <c r="A120" s="6" t="s">
        <v>110</v>
      </c>
      <c r="B120" s="534" t="s">
        <v>111</v>
      </c>
      <c r="C120" s="534"/>
      <c r="D120" s="534" t="s">
        <v>112</v>
      </c>
      <c r="E120" s="534"/>
      <c r="F120" s="25" t="s">
        <v>113</v>
      </c>
    </row>
    <row r="121" spans="1:6" x14ac:dyDescent="0.2">
      <c r="A121" s="6" t="s">
        <v>143</v>
      </c>
      <c r="B121" s="527">
        <v>16</v>
      </c>
      <c r="C121" s="527"/>
      <c r="D121" s="527">
        <v>7</v>
      </c>
      <c r="E121" s="527"/>
      <c r="F121" s="7">
        <f>D121*B121</f>
        <v>112</v>
      </c>
    </row>
    <row r="122" spans="1:6" x14ac:dyDescent="0.2">
      <c r="A122" s="6" t="s">
        <v>114</v>
      </c>
      <c r="B122" s="527">
        <v>16.2</v>
      </c>
      <c r="C122" s="527"/>
      <c r="D122" s="527">
        <v>8</v>
      </c>
      <c r="E122" s="527"/>
      <c r="F122" s="7">
        <f>D122*B122</f>
        <v>129.6</v>
      </c>
    </row>
    <row r="123" spans="1:6" x14ac:dyDescent="0.2">
      <c r="A123" s="6" t="s">
        <v>177</v>
      </c>
      <c r="B123" s="527">
        <v>26</v>
      </c>
      <c r="C123" s="527"/>
      <c r="D123" s="527">
        <v>8.4</v>
      </c>
      <c r="E123" s="527"/>
      <c r="F123" s="30">
        <f>D123*B123</f>
        <v>218.4</v>
      </c>
    </row>
    <row r="124" spans="1:6" x14ac:dyDescent="0.2">
      <c r="A124" s="6" t="s">
        <v>178</v>
      </c>
      <c r="B124" s="531">
        <v>22.23</v>
      </c>
      <c r="C124" s="532"/>
      <c r="D124" s="531">
        <v>7</v>
      </c>
      <c r="E124" s="532"/>
      <c r="F124" s="30">
        <f t="shared" ref="F124:F125" si="10">D124*B124</f>
        <v>155.61000000000001</v>
      </c>
    </row>
    <row r="125" spans="1:6" x14ac:dyDescent="0.2">
      <c r="A125" s="6" t="s">
        <v>403</v>
      </c>
      <c r="B125" s="531">
        <v>25.3</v>
      </c>
      <c r="C125" s="532"/>
      <c r="D125" s="531">
        <v>8</v>
      </c>
      <c r="E125" s="532"/>
      <c r="F125" s="30">
        <f t="shared" si="10"/>
        <v>202.4</v>
      </c>
    </row>
    <row r="126" spans="1:6" ht="15.75" x14ac:dyDescent="0.25">
      <c r="A126" s="528" t="s">
        <v>115</v>
      </c>
      <c r="B126" s="528"/>
      <c r="C126" s="528"/>
      <c r="D126" s="528"/>
      <c r="E126" s="22"/>
      <c r="F126" s="31">
        <f>SUM(F121:F125)</f>
        <v>818.01</v>
      </c>
    </row>
    <row r="127" spans="1:6" ht="15" x14ac:dyDescent="0.25">
      <c r="A127" s="5" t="s">
        <v>413</v>
      </c>
      <c r="B127" s="1"/>
      <c r="C127" s="1"/>
      <c r="D127" s="1"/>
      <c r="E127" s="1"/>
      <c r="F127" s="1"/>
    </row>
    <row r="128" spans="1:6" x14ac:dyDescent="0.2">
      <c r="A128" s="6" t="s">
        <v>110</v>
      </c>
      <c r="B128" s="534" t="s">
        <v>111</v>
      </c>
      <c r="C128" s="534"/>
      <c r="D128" s="534" t="s">
        <v>112</v>
      </c>
      <c r="E128" s="534"/>
      <c r="F128" s="78" t="s">
        <v>113</v>
      </c>
    </row>
    <row r="129" spans="1:6" x14ac:dyDescent="0.2">
      <c r="A129" s="85" t="s">
        <v>173</v>
      </c>
      <c r="B129" s="527">
        <v>8</v>
      </c>
      <c r="C129" s="527"/>
      <c r="D129" s="527">
        <v>4.05</v>
      </c>
      <c r="E129" s="527"/>
      <c r="F129" s="7">
        <f>D129*B129</f>
        <v>32.4</v>
      </c>
    </row>
    <row r="130" spans="1:6" x14ac:dyDescent="0.2">
      <c r="A130" s="85" t="s">
        <v>414</v>
      </c>
      <c r="B130" s="527">
        <v>9.8000000000000007</v>
      </c>
      <c r="C130" s="527"/>
      <c r="D130" s="527">
        <v>2.48</v>
      </c>
      <c r="E130" s="527"/>
      <c r="F130" s="7">
        <f>D130*B130</f>
        <v>24.304000000000002</v>
      </c>
    </row>
    <row r="131" spans="1:6" ht="15.75" x14ac:dyDescent="0.25">
      <c r="A131" s="528" t="s">
        <v>115</v>
      </c>
      <c r="B131" s="528"/>
      <c r="C131" s="528"/>
      <c r="D131" s="528"/>
      <c r="E131" s="22"/>
      <c r="F131" s="31">
        <f>SUM(F129:F130)</f>
        <v>56.704000000000001</v>
      </c>
    </row>
    <row r="132" spans="1:6" ht="15" x14ac:dyDescent="0.25">
      <c r="A132" s="4" t="s">
        <v>146</v>
      </c>
      <c r="B132" s="1"/>
      <c r="C132" s="1"/>
      <c r="D132" s="1"/>
      <c r="E132" s="1"/>
      <c r="F132" s="1"/>
    </row>
    <row r="133" spans="1:6" ht="15" x14ac:dyDescent="0.25">
      <c r="A133" s="5" t="s">
        <v>147</v>
      </c>
      <c r="B133" s="1"/>
      <c r="C133" s="1"/>
      <c r="D133" s="1"/>
      <c r="E133" s="1"/>
      <c r="F133" s="1"/>
    </row>
    <row r="134" spans="1:6" x14ac:dyDescent="0.2">
      <c r="A134" s="6" t="s">
        <v>110</v>
      </c>
      <c r="B134" s="534" t="s">
        <v>111</v>
      </c>
      <c r="C134" s="534"/>
      <c r="D134" s="534" t="s">
        <v>148</v>
      </c>
      <c r="E134" s="534"/>
      <c r="F134" s="48" t="s">
        <v>113</v>
      </c>
    </row>
    <row r="135" spans="1:6" ht="15" x14ac:dyDescent="0.25">
      <c r="A135" s="26" t="s">
        <v>149</v>
      </c>
      <c r="B135" s="534"/>
      <c r="C135" s="534"/>
      <c r="D135" s="534"/>
      <c r="E135" s="534"/>
      <c r="F135" s="32">
        <f>F117</f>
        <v>818.01</v>
      </c>
    </row>
    <row r="136" spans="1:6" ht="15.75" x14ac:dyDescent="0.25">
      <c r="A136" s="528" t="s">
        <v>115</v>
      </c>
      <c r="B136" s="528"/>
      <c r="C136" s="528"/>
      <c r="D136" s="528"/>
      <c r="E136" s="22"/>
      <c r="F136" s="31">
        <f>SUM(F135:F135)</f>
        <v>818.01</v>
      </c>
    </row>
    <row r="137" spans="1:6" ht="15" x14ac:dyDescent="0.25">
      <c r="A137" s="4" t="s">
        <v>150</v>
      </c>
      <c r="B137" s="1"/>
      <c r="C137" s="1"/>
      <c r="D137" s="1"/>
      <c r="E137" s="1"/>
      <c r="F137" s="1"/>
    </row>
    <row r="138" spans="1:6" ht="15" x14ac:dyDescent="0.25">
      <c r="A138" s="5" t="s">
        <v>151</v>
      </c>
      <c r="B138" s="1"/>
      <c r="C138" s="1"/>
      <c r="D138" s="1"/>
      <c r="E138" s="1"/>
      <c r="F138" s="1"/>
    </row>
    <row r="139" spans="1:6" x14ac:dyDescent="0.2">
      <c r="A139" s="6" t="s">
        <v>110</v>
      </c>
      <c r="B139" s="544" t="s">
        <v>111</v>
      </c>
      <c r="C139" s="544"/>
      <c r="D139" s="18" t="s">
        <v>117</v>
      </c>
      <c r="E139" s="18" t="s">
        <v>152</v>
      </c>
      <c r="F139" s="18" t="s">
        <v>113</v>
      </c>
    </row>
    <row r="140" spans="1:6" x14ac:dyDescent="0.2">
      <c r="A140" s="6" t="s">
        <v>138</v>
      </c>
      <c r="B140" s="527">
        <v>0.66</v>
      </c>
      <c r="C140" s="527"/>
      <c r="D140" s="33">
        <v>1.8</v>
      </c>
      <c r="E140" s="33">
        <v>4</v>
      </c>
      <c r="F140" s="7">
        <f>E140*D140*B140</f>
        <v>4.7520000000000007</v>
      </c>
    </row>
    <row r="141" spans="1:6" x14ac:dyDescent="0.2">
      <c r="A141" s="6" t="s">
        <v>317</v>
      </c>
      <c r="B141" s="531">
        <v>0.86</v>
      </c>
      <c r="C141" s="532"/>
      <c r="D141" s="33">
        <v>2.1</v>
      </c>
      <c r="E141" s="33">
        <v>1</v>
      </c>
      <c r="F141" s="7">
        <f t="shared" ref="F141:F143" si="11">E141*D141*B141</f>
        <v>1.806</v>
      </c>
    </row>
    <row r="142" spans="1:6" ht="25.5" x14ac:dyDescent="0.2">
      <c r="A142" s="34" t="s">
        <v>179</v>
      </c>
      <c r="B142" s="527">
        <v>0.86</v>
      </c>
      <c r="C142" s="527"/>
      <c r="D142" s="7">
        <v>2.1</v>
      </c>
      <c r="E142" s="7">
        <v>6</v>
      </c>
      <c r="F142" s="7">
        <f t="shared" si="11"/>
        <v>10.836</v>
      </c>
    </row>
    <row r="143" spans="1:6" x14ac:dyDescent="0.2">
      <c r="A143" s="6" t="s">
        <v>153</v>
      </c>
      <c r="B143" s="527">
        <v>0.86</v>
      </c>
      <c r="C143" s="527"/>
      <c r="D143" s="7">
        <v>1.8</v>
      </c>
      <c r="E143" s="7">
        <v>2</v>
      </c>
      <c r="F143" s="7">
        <f t="shared" si="11"/>
        <v>3.0960000000000001</v>
      </c>
    </row>
    <row r="144" spans="1:6" ht="15.75" x14ac:dyDescent="0.25">
      <c r="A144" s="528" t="s">
        <v>115</v>
      </c>
      <c r="B144" s="528"/>
      <c r="C144" s="528"/>
      <c r="D144" s="528"/>
      <c r="E144" s="22"/>
      <c r="F144" s="31">
        <f>SUM(F140:F143)</f>
        <v>20.490000000000002</v>
      </c>
    </row>
    <row r="145" spans="1:6" ht="15" x14ac:dyDescent="0.25">
      <c r="A145" s="5" t="s">
        <v>155</v>
      </c>
      <c r="B145" s="1"/>
      <c r="C145" s="1"/>
      <c r="D145" s="1"/>
      <c r="E145" s="1"/>
      <c r="F145" s="1"/>
    </row>
    <row r="146" spans="1:6" ht="15" x14ac:dyDescent="0.25">
      <c r="A146" s="5" t="s">
        <v>291</v>
      </c>
      <c r="B146" s="545"/>
      <c r="C146" s="545"/>
      <c r="D146" s="1"/>
      <c r="E146" s="1"/>
      <c r="F146" s="1"/>
    </row>
    <row r="147" spans="1:6" x14ac:dyDescent="0.2">
      <c r="A147" s="6" t="s">
        <v>110</v>
      </c>
      <c r="B147" s="534" t="s">
        <v>111</v>
      </c>
      <c r="C147" s="534"/>
      <c r="D147" s="40" t="s">
        <v>117</v>
      </c>
      <c r="E147" s="40" t="s">
        <v>152</v>
      </c>
      <c r="F147" s="40" t="s">
        <v>113</v>
      </c>
    </row>
    <row r="148" spans="1:6" x14ac:dyDescent="0.2">
      <c r="A148" s="6" t="s">
        <v>158</v>
      </c>
      <c r="B148" s="527">
        <v>2</v>
      </c>
      <c r="C148" s="527"/>
      <c r="D148" s="7">
        <v>1</v>
      </c>
      <c r="E148" s="7">
        <v>12</v>
      </c>
      <c r="F148" s="7">
        <f>E148*D148*B148</f>
        <v>24</v>
      </c>
    </row>
    <row r="149" spans="1:6" x14ac:dyDescent="0.2">
      <c r="A149" s="6" t="s">
        <v>158</v>
      </c>
      <c r="B149" s="527">
        <v>2.5</v>
      </c>
      <c r="C149" s="527"/>
      <c r="D149" s="7">
        <v>1</v>
      </c>
      <c r="E149" s="7">
        <v>12</v>
      </c>
      <c r="F149" s="7">
        <f>E149*D149*B149</f>
        <v>30</v>
      </c>
    </row>
    <row r="150" spans="1:6" x14ac:dyDescent="0.2">
      <c r="A150" s="6" t="s">
        <v>159</v>
      </c>
      <c r="B150" s="527">
        <v>1</v>
      </c>
      <c r="C150" s="527"/>
      <c r="D150" s="7">
        <v>2.1</v>
      </c>
      <c r="E150" s="7">
        <v>6</v>
      </c>
      <c r="F150" s="7">
        <f>E150*D150*B150</f>
        <v>12.600000000000001</v>
      </c>
    </row>
    <row r="151" spans="1:6" x14ac:dyDescent="0.2">
      <c r="A151" s="44" t="s">
        <v>383</v>
      </c>
      <c r="B151" s="527">
        <f>19+10</f>
        <v>29</v>
      </c>
      <c r="C151" s="527"/>
      <c r="D151" s="7">
        <v>1.5</v>
      </c>
      <c r="E151" s="7"/>
      <c r="F151" s="7">
        <f>D151*B151</f>
        <v>43.5</v>
      </c>
    </row>
    <row r="152" spans="1:6" ht="15.75" x14ac:dyDescent="0.25">
      <c r="A152" s="528" t="s">
        <v>115</v>
      </c>
      <c r="B152" s="528"/>
      <c r="C152" s="528"/>
      <c r="D152" s="528"/>
      <c r="E152" s="22"/>
      <c r="F152" s="31">
        <f>SUM(F148:F151)</f>
        <v>110.1</v>
      </c>
    </row>
    <row r="153" spans="1:6" ht="15" x14ac:dyDescent="0.25">
      <c r="A153" s="5" t="s">
        <v>292</v>
      </c>
      <c r="B153" s="1"/>
      <c r="C153" s="1"/>
      <c r="D153" s="1"/>
      <c r="E153" s="1"/>
      <c r="F153" s="1"/>
    </row>
    <row r="154" spans="1:6" x14ac:dyDescent="0.2">
      <c r="A154" s="6" t="s">
        <v>110</v>
      </c>
      <c r="B154" s="534" t="s">
        <v>111</v>
      </c>
      <c r="C154" s="534"/>
      <c r="D154" s="25" t="s">
        <v>117</v>
      </c>
      <c r="E154" s="25" t="s">
        <v>152</v>
      </c>
      <c r="F154" s="25" t="s">
        <v>113</v>
      </c>
    </row>
    <row r="155" spans="1:6" ht="15" x14ac:dyDescent="0.25">
      <c r="A155" s="26" t="s">
        <v>156</v>
      </c>
      <c r="B155" s="527">
        <v>2</v>
      </c>
      <c r="C155" s="527"/>
      <c r="D155" s="7">
        <v>1.5</v>
      </c>
      <c r="E155" s="7">
        <v>1</v>
      </c>
      <c r="F155" s="7">
        <f>E155*D155*B155</f>
        <v>3</v>
      </c>
    </row>
    <row r="156" spans="1:6" ht="15.75" x14ac:dyDescent="0.25">
      <c r="A156" s="528" t="s">
        <v>115</v>
      </c>
      <c r="B156" s="528"/>
      <c r="C156" s="528"/>
      <c r="D156" s="528"/>
      <c r="E156" s="22"/>
      <c r="F156" s="31">
        <f>SUM(F155)</f>
        <v>3</v>
      </c>
    </row>
    <row r="157" spans="1:6" ht="15" x14ac:dyDescent="0.25">
      <c r="A157" s="5"/>
      <c r="B157" s="1"/>
      <c r="C157" s="1"/>
      <c r="D157" s="1"/>
      <c r="E157" s="1"/>
      <c r="F157" s="1"/>
    </row>
    <row r="158" spans="1:6" ht="15" x14ac:dyDescent="0.25">
      <c r="A158" s="5" t="s">
        <v>293</v>
      </c>
      <c r="B158" s="1"/>
      <c r="C158" s="1"/>
      <c r="D158" s="1"/>
      <c r="E158" s="1"/>
      <c r="F158" s="1"/>
    </row>
    <row r="159" spans="1:6" x14ac:dyDescent="0.2">
      <c r="A159" s="6" t="s">
        <v>110</v>
      </c>
      <c r="B159" s="534" t="s">
        <v>111</v>
      </c>
      <c r="C159" s="534"/>
      <c r="D159" s="25" t="s">
        <v>117</v>
      </c>
      <c r="E159" s="71" t="s">
        <v>152</v>
      </c>
      <c r="F159" s="25" t="s">
        <v>113</v>
      </c>
    </row>
    <row r="160" spans="1:6" ht="15" x14ac:dyDescent="0.25">
      <c r="A160" s="26" t="s">
        <v>157</v>
      </c>
      <c r="B160" s="527">
        <v>2.5</v>
      </c>
      <c r="C160" s="527"/>
      <c r="D160" s="7">
        <v>2</v>
      </c>
      <c r="E160" s="7">
        <v>1</v>
      </c>
      <c r="F160" s="7">
        <f>D160*B160</f>
        <v>5</v>
      </c>
    </row>
    <row r="161" spans="1:6" ht="15.75" x14ac:dyDescent="0.25">
      <c r="A161" s="528" t="s">
        <v>115</v>
      </c>
      <c r="B161" s="528"/>
      <c r="C161" s="528"/>
      <c r="D161" s="528"/>
      <c r="E161" s="22"/>
      <c r="F161" s="31">
        <f>F160</f>
        <v>5</v>
      </c>
    </row>
    <row r="162" spans="1:6" ht="15" x14ac:dyDescent="0.25">
      <c r="A162" s="5" t="s">
        <v>160</v>
      </c>
      <c r="B162" s="1"/>
      <c r="C162" s="1"/>
      <c r="D162" s="1"/>
      <c r="E162" s="1"/>
      <c r="F162" s="1"/>
    </row>
    <row r="163" spans="1:6" ht="15" x14ac:dyDescent="0.25">
      <c r="A163" s="51" t="s">
        <v>161</v>
      </c>
      <c r="B163" s="1"/>
      <c r="C163" s="1"/>
      <c r="D163" s="1"/>
      <c r="E163" s="1"/>
      <c r="F163" s="1"/>
    </row>
    <row r="164" spans="1:6" x14ac:dyDescent="0.2">
      <c r="A164" s="6" t="s">
        <v>110</v>
      </c>
      <c r="B164" s="534" t="s">
        <v>111</v>
      </c>
      <c r="C164" s="534"/>
      <c r="D164" s="25" t="s">
        <v>117</v>
      </c>
      <c r="E164" s="25" t="s">
        <v>152</v>
      </c>
      <c r="F164" s="25" t="s">
        <v>113</v>
      </c>
    </row>
    <row r="165" spans="1:6" x14ac:dyDescent="0.2">
      <c r="A165" s="85" t="s">
        <v>453</v>
      </c>
      <c r="B165" s="531">
        <v>0.8</v>
      </c>
      <c r="C165" s="532"/>
      <c r="D165" s="41">
        <v>0.6</v>
      </c>
      <c r="E165" s="41">
        <v>4</v>
      </c>
      <c r="F165" s="35">
        <f t="shared" ref="F165:F166" si="12">E165*D165*B165</f>
        <v>1.92</v>
      </c>
    </row>
    <row r="166" spans="1:6" x14ac:dyDescent="0.2">
      <c r="A166" s="6" t="s">
        <v>318</v>
      </c>
      <c r="B166" s="531">
        <v>3.74</v>
      </c>
      <c r="C166" s="532"/>
      <c r="D166" s="41">
        <v>0.6</v>
      </c>
      <c r="E166" s="41">
        <v>2</v>
      </c>
      <c r="F166" s="35">
        <f t="shared" si="12"/>
        <v>4.4880000000000004</v>
      </c>
    </row>
    <row r="167" spans="1:6" ht="25.5" x14ac:dyDescent="0.2">
      <c r="A167" s="88" t="s">
        <v>455</v>
      </c>
      <c r="B167" s="546">
        <v>2</v>
      </c>
      <c r="C167" s="546"/>
      <c r="D167" s="80">
        <v>0.8</v>
      </c>
      <c r="E167" s="80">
        <v>6</v>
      </c>
      <c r="F167" s="35">
        <f>E167*D167*B167</f>
        <v>9.6000000000000014</v>
      </c>
    </row>
    <row r="168" spans="1:6" x14ac:dyDescent="0.2">
      <c r="A168" s="88" t="s">
        <v>454</v>
      </c>
      <c r="B168" s="546">
        <v>1.5</v>
      </c>
      <c r="C168" s="546"/>
      <c r="D168" s="87">
        <v>0.8</v>
      </c>
      <c r="E168" s="87">
        <v>5</v>
      </c>
      <c r="F168" s="35">
        <f>E168*D168*B168</f>
        <v>6</v>
      </c>
    </row>
    <row r="169" spans="1:6" ht="15.75" x14ac:dyDescent="0.25">
      <c r="A169" s="528" t="s">
        <v>115</v>
      </c>
      <c r="B169" s="528"/>
      <c r="C169" s="528"/>
      <c r="D169" s="528"/>
      <c r="E169" s="22"/>
      <c r="F169" s="31">
        <f>SUM(F165:F168)</f>
        <v>22.008000000000003</v>
      </c>
    </row>
    <row r="170" spans="1:6" ht="15" x14ac:dyDescent="0.25">
      <c r="A170" s="4" t="s">
        <v>256</v>
      </c>
      <c r="B170" s="1"/>
      <c r="C170" s="1"/>
      <c r="D170" s="1"/>
      <c r="E170" s="1"/>
      <c r="F170" s="1"/>
    </row>
    <row r="171" spans="1:6" x14ac:dyDescent="0.2">
      <c r="A171" s="6" t="s">
        <v>110</v>
      </c>
      <c r="B171" s="544" t="s">
        <v>111</v>
      </c>
      <c r="C171" s="544"/>
      <c r="D171" s="43" t="s">
        <v>117</v>
      </c>
      <c r="E171" s="43" t="s">
        <v>152</v>
      </c>
      <c r="F171" s="43" t="s">
        <v>113</v>
      </c>
    </row>
    <row r="172" spans="1:6" ht="25.5" x14ac:dyDescent="0.2">
      <c r="A172" s="34" t="s">
        <v>257</v>
      </c>
      <c r="B172" s="527">
        <v>0.9</v>
      </c>
      <c r="C172" s="527"/>
      <c r="D172" s="7">
        <v>2.1</v>
      </c>
      <c r="E172" s="7">
        <v>6</v>
      </c>
      <c r="F172" s="7">
        <f>E172*D172*B172</f>
        <v>11.340000000000002</v>
      </c>
    </row>
    <row r="173" spans="1:6" ht="15.75" x14ac:dyDescent="0.25">
      <c r="A173" s="528" t="s">
        <v>115</v>
      </c>
      <c r="B173" s="528"/>
      <c r="C173" s="528"/>
      <c r="D173" s="528"/>
      <c r="E173" s="22"/>
      <c r="F173" s="31">
        <f>SUM(F172:F172)</f>
        <v>11.340000000000002</v>
      </c>
    </row>
    <row r="174" spans="1:6" ht="15" x14ac:dyDescent="0.25">
      <c r="A174" s="4" t="s">
        <v>294</v>
      </c>
      <c r="B174" s="1"/>
      <c r="C174" s="1"/>
      <c r="D174" s="1"/>
      <c r="E174" s="1"/>
      <c r="F174" s="1"/>
    </row>
    <row r="175" spans="1:6" ht="15" x14ac:dyDescent="0.25">
      <c r="A175" s="5" t="s">
        <v>295</v>
      </c>
      <c r="B175" s="1"/>
      <c r="C175" s="1"/>
      <c r="D175" s="1"/>
      <c r="E175" s="1"/>
      <c r="F175" s="1"/>
    </row>
    <row r="176" spans="1:6" x14ac:dyDescent="0.2">
      <c r="A176" s="6" t="s">
        <v>110</v>
      </c>
      <c r="B176" s="544" t="s">
        <v>111</v>
      </c>
      <c r="C176" s="544"/>
      <c r="D176" s="544" t="s">
        <v>117</v>
      </c>
      <c r="E176" s="544"/>
      <c r="F176" s="43" t="s">
        <v>113</v>
      </c>
    </row>
    <row r="177" spans="1:6" x14ac:dyDescent="0.2">
      <c r="A177" s="6" t="s">
        <v>165</v>
      </c>
      <c r="B177" s="527">
        <v>67.48</v>
      </c>
      <c r="C177" s="527"/>
      <c r="D177" s="527">
        <v>2</v>
      </c>
      <c r="E177" s="527"/>
      <c r="F177" s="6">
        <f>D177*B177</f>
        <v>134.96</v>
      </c>
    </row>
    <row r="178" spans="1:6" x14ac:dyDescent="0.2">
      <c r="A178" s="6" t="s">
        <v>320</v>
      </c>
      <c r="B178" s="527">
        <v>7.76</v>
      </c>
      <c r="C178" s="527"/>
      <c r="D178" s="536">
        <v>2</v>
      </c>
      <c r="E178" s="537"/>
      <c r="F178" s="6">
        <f t="shared" ref="F178:F180" si="13">D178*B178</f>
        <v>15.52</v>
      </c>
    </row>
    <row r="179" spans="1:6" x14ac:dyDescent="0.2">
      <c r="A179" s="6" t="s">
        <v>181</v>
      </c>
      <c r="B179" s="527">
        <v>18.96</v>
      </c>
      <c r="C179" s="527"/>
      <c r="D179" s="527">
        <v>2</v>
      </c>
      <c r="E179" s="527"/>
      <c r="F179" s="6">
        <f t="shared" si="13"/>
        <v>37.92</v>
      </c>
    </row>
    <row r="180" spans="1:6" x14ac:dyDescent="0.2">
      <c r="A180" s="6" t="s">
        <v>319</v>
      </c>
      <c r="B180" s="531">
        <v>15.76</v>
      </c>
      <c r="C180" s="532"/>
      <c r="D180" s="531">
        <v>2</v>
      </c>
      <c r="E180" s="532"/>
      <c r="F180" s="6">
        <f t="shared" si="13"/>
        <v>31.52</v>
      </c>
    </row>
    <row r="181" spans="1:6" x14ac:dyDescent="0.2">
      <c r="A181" s="44" t="s">
        <v>140</v>
      </c>
      <c r="B181" s="531"/>
      <c r="C181" s="532"/>
      <c r="D181" s="531"/>
      <c r="E181" s="532"/>
      <c r="F181" s="6">
        <v>23.51</v>
      </c>
    </row>
    <row r="182" spans="1:6" ht="15.75" x14ac:dyDescent="0.25">
      <c r="A182" s="528" t="s">
        <v>115</v>
      </c>
      <c r="B182" s="528"/>
      <c r="C182" s="528"/>
      <c r="D182" s="528"/>
      <c r="E182" s="22"/>
      <c r="F182" s="31">
        <f>SUM(F177:F180)-F181</f>
        <v>196.41000000000005</v>
      </c>
    </row>
    <row r="183" spans="1:6" ht="15" x14ac:dyDescent="0.25">
      <c r="A183" s="5" t="s">
        <v>296</v>
      </c>
      <c r="B183" s="1"/>
      <c r="C183" s="1"/>
      <c r="D183" s="1"/>
      <c r="E183" s="1"/>
      <c r="F183" s="1"/>
    </row>
    <row r="184" spans="1:6" x14ac:dyDescent="0.2">
      <c r="A184" s="6" t="s">
        <v>110</v>
      </c>
      <c r="B184" s="534" t="s">
        <v>152</v>
      </c>
      <c r="C184" s="534"/>
      <c r="D184" s="534" t="s">
        <v>163</v>
      </c>
      <c r="E184" s="534"/>
      <c r="F184" s="25" t="s">
        <v>113</v>
      </c>
    </row>
    <row r="185" spans="1:6" ht="15" x14ac:dyDescent="0.25">
      <c r="A185" s="26" t="s">
        <v>164</v>
      </c>
      <c r="B185" s="547">
        <f>F107</f>
        <v>669.43799999999999</v>
      </c>
      <c r="C185" s="547"/>
      <c r="D185" s="547">
        <v>2</v>
      </c>
      <c r="E185" s="547"/>
      <c r="F185" s="32">
        <f>D185*B185</f>
        <v>1338.876</v>
      </c>
    </row>
    <row r="186" spans="1:6" ht="15.75" x14ac:dyDescent="0.25">
      <c r="A186" s="528" t="s">
        <v>115</v>
      </c>
      <c r="B186" s="528"/>
      <c r="C186" s="528"/>
      <c r="D186" s="528"/>
      <c r="E186" s="22"/>
      <c r="F186" s="31">
        <f>SUM(F185)</f>
        <v>1338.876</v>
      </c>
    </row>
    <row r="187" spans="1:6" ht="15" x14ac:dyDescent="0.25">
      <c r="A187" s="5" t="s">
        <v>297</v>
      </c>
      <c r="B187" s="1"/>
      <c r="C187" s="1"/>
      <c r="D187" s="1"/>
      <c r="E187" s="1"/>
      <c r="F187" s="1"/>
    </row>
    <row r="188" spans="1:6" x14ac:dyDescent="0.2">
      <c r="A188" s="6" t="s">
        <v>110</v>
      </c>
      <c r="B188" s="534" t="s">
        <v>152</v>
      </c>
      <c r="C188" s="534"/>
      <c r="D188" s="534" t="s">
        <v>163</v>
      </c>
      <c r="E188" s="534"/>
      <c r="F188" s="37" t="s">
        <v>113</v>
      </c>
    </row>
    <row r="189" spans="1:6" x14ac:dyDescent="0.2">
      <c r="A189" s="6" t="s">
        <v>180</v>
      </c>
      <c r="B189" s="547"/>
      <c r="C189" s="534"/>
      <c r="D189" s="527"/>
      <c r="E189" s="527"/>
      <c r="F189" s="32">
        <v>196.41</v>
      </c>
    </row>
    <row r="190" spans="1:6" ht="15.75" x14ac:dyDescent="0.25">
      <c r="A190" s="528" t="s">
        <v>115</v>
      </c>
      <c r="B190" s="528"/>
      <c r="C190" s="528"/>
      <c r="D190" s="528"/>
      <c r="E190" s="22"/>
      <c r="F190" s="31">
        <f>SUM(F189)</f>
        <v>196.41</v>
      </c>
    </row>
    <row r="191" spans="1:6" ht="15" x14ac:dyDescent="0.25">
      <c r="A191" s="5" t="s">
        <v>298</v>
      </c>
      <c r="B191" s="1"/>
      <c r="C191" s="1"/>
      <c r="D191" s="1"/>
      <c r="E191" s="1"/>
      <c r="F191" s="1"/>
    </row>
    <row r="192" spans="1:6" x14ac:dyDescent="0.2">
      <c r="A192" s="6" t="s">
        <v>110</v>
      </c>
      <c r="B192" s="534" t="s">
        <v>152</v>
      </c>
      <c r="C192" s="534"/>
      <c r="D192" s="534" t="s">
        <v>163</v>
      </c>
      <c r="E192" s="534"/>
      <c r="F192" s="25" t="s">
        <v>113</v>
      </c>
    </row>
    <row r="193" spans="1:24" x14ac:dyDescent="0.2">
      <c r="A193" s="6" t="s">
        <v>164</v>
      </c>
      <c r="B193" s="547">
        <f>B185-48</f>
        <v>621.43799999999999</v>
      </c>
      <c r="C193" s="534"/>
      <c r="D193" s="527">
        <v>2</v>
      </c>
      <c r="E193" s="527"/>
      <c r="F193" s="32">
        <f>D193*B193-F190</f>
        <v>1046.4659999999999</v>
      </c>
    </row>
    <row r="194" spans="1:24" ht="15.75" x14ac:dyDescent="0.25">
      <c r="A194" s="528" t="s">
        <v>115</v>
      </c>
      <c r="B194" s="528"/>
      <c r="C194" s="528"/>
      <c r="D194" s="528"/>
      <c r="E194" s="22"/>
      <c r="F194" s="31">
        <f>SUM(F193)</f>
        <v>1046.4659999999999</v>
      </c>
    </row>
    <row r="195" spans="1:24" ht="15" x14ac:dyDescent="0.25">
      <c r="A195" s="4" t="s">
        <v>299</v>
      </c>
      <c r="B195" s="1"/>
      <c r="C195" s="1"/>
      <c r="D195" s="1"/>
      <c r="E195" s="1"/>
      <c r="F195" s="1"/>
    </row>
    <row r="196" spans="1:24" ht="15" x14ac:dyDescent="0.25">
      <c r="A196" s="5" t="s">
        <v>300</v>
      </c>
      <c r="B196" s="1"/>
      <c r="C196" s="1"/>
      <c r="D196" s="1"/>
      <c r="E196" s="1"/>
      <c r="F196" s="1"/>
    </row>
    <row r="197" spans="1:24" x14ac:dyDescent="0.2">
      <c r="A197" s="6" t="s">
        <v>110</v>
      </c>
      <c r="B197" s="529" t="s">
        <v>111</v>
      </c>
      <c r="C197" s="530"/>
      <c r="D197" s="529" t="s">
        <v>112</v>
      </c>
      <c r="E197" s="530"/>
      <c r="F197" s="48" t="s">
        <v>113</v>
      </c>
    </row>
    <row r="198" spans="1:24" x14ac:dyDescent="0.2">
      <c r="A198" s="81" t="s">
        <v>395</v>
      </c>
      <c r="B198" s="529">
        <v>9</v>
      </c>
      <c r="C198" s="530"/>
      <c r="D198" s="531">
        <v>2.5</v>
      </c>
      <c r="E198" s="532"/>
      <c r="F198" s="7">
        <f t="shared" ref="F198:F203" si="14">D198*B198</f>
        <v>22.5</v>
      </c>
    </row>
    <row r="199" spans="1:24" x14ac:dyDescent="0.2">
      <c r="A199" s="6" t="s">
        <v>170</v>
      </c>
      <c r="B199" s="531">
        <v>46</v>
      </c>
      <c r="C199" s="532"/>
      <c r="D199" s="531">
        <v>1.5</v>
      </c>
      <c r="E199" s="532"/>
      <c r="F199" s="7">
        <f t="shared" si="14"/>
        <v>69</v>
      </c>
    </row>
    <row r="200" spans="1:24" x14ac:dyDescent="0.2">
      <c r="A200" s="6" t="s">
        <v>171</v>
      </c>
      <c r="B200" s="527">
        <v>23.75</v>
      </c>
      <c r="C200" s="527"/>
      <c r="D200" s="527">
        <v>1.65</v>
      </c>
      <c r="E200" s="527"/>
      <c r="F200" s="7">
        <f t="shared" si="14"/>
        <v>39.1875</v>
      </c>
    </row>
    <row r="201" spans="1:24" x14ac:dyDescent="0.2">
      <c r="A201" s="81" t="s">
        <v>400</v>
      </c>
      <c r="B201" s="527">
        <v>7</v>
      </c>
      <c r="C201" s="527"/>
      <c r="D201" s="527">
        <v>1.2</v>
      </c>
      <c r="E201" s="527"/>
      <c r="F201" s="7">
        <f t="shared" si="14"/>
        <v>8.4</v>
      </c>
    </row>
    <row r="202" spans="1:24" x14ac:dyDescent="0.2">
      <c r="A202" s="81" t="s">
        <v>399</v>
      </c>
      <c r="B202" s="527">
        <v>7</v>
      </c>
      <c r="C202" s="527"/>
      <c r="D202" s="527">
        <v>1.5</v>
      </c>
      <c r="E202" s="527"/>
      <c r="F202" s="7">
        <f t="shared" si="14"/>
        <v>10.5</v>
      </c>
    </row>
    <row r="203" spans="1:24" x14ac:dyDescent="0.2">
      <c r="A203" s="81" t="s">
        <v>401</v>
      </c>
      <c r="B203" s="527">
        <v>7</v>
      </c>
      <c r="C203" s="527"/>
      <c r="D203" s="527">
        <v>1.5</v>
      </c>
      <c r="E203" s="527"/>
      <c r="F203" s="7">
        <f t="shared" si="14"/>
        <v>10.5</v>
      </c>
    </row>
    <row r="204" spans="1:24" x14ac:dyDescent="0.2">
      <c r="A204" s="72" t="s">
        <v>132</v>
      </c>
      <c r="B204" s="527">
        <v>22.7</v>
      </c>
      <c r="C204" s="527"/>
      <c r="D204" s="548">
        <v>2.48</v>
      </c>
      <c r="E204" s="548"/>
      <c r="F204" s="73">
        <f>D204*B204</f>
        <v>56.295999999999999</v>
      </c>
    </row>
    <row r="205" spans="1:24" x14ac:dyDescent="0.2">
      <c r="A205" s="89" t="s">
        <v>456</v>
      </c>
      <c r="B205" s="527">
        <f>6.31+3.19+6.81</f>
        <v>16.309999999999999</v>
      </c>
      <c r="C205" s="527"/>
      <c r="D205" s="527">
        <v>1.5</v>
      </c>
      <c r="E205" s="527"/>
      <c r="F205" s="73">
        <f>D205*B205</f>
        <v>24.464999999999996</v>
      </c>
    </row>
    <row r="206" spans="1:24" ht="15.75" x14ac:dyDescent="0.25">
      <c r="A206" s="528" t="s">
        <v>115</v>
      </c>
      <c r="B206" s="528"/>
      <c r="C206" s="528"/>
      <c r="D206" s="528"/>
      <c r="E206" s="22"/>
      <c r="F206" s="31">
        <f>SUM(F198:F205)</f>
        <v>240.8485</v>
      </c>
    </row>
    <row r="207" spans="1:24" ht="15" x14ac:dyDescent="0.25">
      <c r="A207" s="5" t="s">
        <v>301</v>
      </c>
      <c r="B207" s="1"/>
      <c r="C207" s="1"/>
      <c r="D207" s="1"/>
      <c r="E207" s="1"/>
      <c r="F207" s="1"/>
      <c r="X207" s="83" t="s">
        <v>396</v>
      </c>
    </row>
    <row r="208" spans="1:24" x14ac:dyDescent="0.2">
      <c r="A208" s="6" t="s">
        <v>110</v>
      </c>
      <c r="B208" s="534" t="s">
        <v>111</v>
      </c>
      <c r="C208" s="534"/>
      <c r="D208" s="534" t="s">
        <v>112</v>
      </c>
      <c r="E208" s="534"/>
      <c r="F208" s="48" t="s">
        <v>113</v>
      </c>
      <c r="X208" s="83" t="s">
        <v>397</v>
      </c>
    </row>
    <row r="209" spans="1:24" x14ac:dyDescent="0.2">
      <c r="A209" s="6" t="s">
        <v>158</v>
      </c>
      <c r="B209" s="527">
        <v>24</v>
      </c>
      <c r="C209" s="527"/>
      <c r="D209" s="527">
        <v>6</v>
      </c>
      <c r="E209" s="527"/>
      <c r="F209" s="7">
        <f>D209*B209</f>
        <v>144</v>
      </c>
      <c r="X209" s="83" t="s">
        <v>398</v>
      </c>
    </row>
    <row r="210" spans="1:24" x14ac:dyDescent="0.2">
      <c r="A210" s="6" t="s">
        <v>374</v>
      </c>
      <c r="B210" s="531">
        <v>23.57</v>
      </c>
      <c r="C210" s="532"/>
      <c r="D210" s="531">
        <v>5.8</v>
      </c>
      <c r="E210" s="532"/>
      <c r="F210" s="7">
        <f>D210*B210</f>
        <v>136.70599999999999</v>
      </c>
    </row>
    <row r="211" spans="1:24" x14ac:dyDescent="0.2">
      <c r="A211" s="6" t="s">
        <v>372</v>
      </c>
      <c r="B211" s="527">
        <v>12</v>
      </c>
      <c r="C211" s="527"/>
      <c r="D211" s="527">
        <v>4</v>
      </c>
      <c r="E211" s="527"/>
      <c r="F211" s="7">
        <f t="shared" ref="F211:F213" si="15">D211*B211</f>
        <v>48</v>
      </c>
    </row>
    <row r="212" spans="1:24" x14ac:dyDescent="0.2">
      <c r="A212" s="6" t="s">
        <v>373</v>
      </c>
      <c r="B212" s="527">
        <v>20.7</v>
      </c>
      <c r="C212" s="527"/>
      <c r="D212" s="527">
        <v>5</v>
      </c>
      <c r="E212" s="527"/>
      <c r="F212" s="7">
        <f t="shared" si="15"/>
        <v>103.5</v>
      </c>
    </row>
    <row r="213" spans="1:24" x14ac:dyDescent="0.2">
      <c r="A213" s="6" t="s">
        <v>121</v>
      </c>
      <c r="B213" s="527">
        <v>18.899999999999999</v>
      </c>
      <c r="C213" s="527"/>
      <c r="D213" s="527">
        <v>4.5999999999999996</v>
      </c>
      <c r="E213" s="527"/>
      <c r="F213" s="7">
        <f t="shared" si="15"/>
        <v>86.939999999999984</v>
      </c>
    </row>
    <row r="214" spans="1:24" ht="15.75" x14ac:dyDescent="0.25">
      <c r="A214" s="528" t="s">
        <v>115</v>
      </c>
      <c r="B214" s="528"/>
      <c r="C214" s="528"/>
      <c r="D214" s="528"/>
      <c r="E214" s="22"/>
      <c r="F214" s="31">
        <f>SUM(F209:F213)</f>
        <v>519.14599999999996</v>
      </c>
    </row>
    <row r="215" spans="1:24" ht="15" x14ac:dyDescent="0.25">
      <c r="A215" s="5" t="s">
        <v>302</v>
      </c>
      <c r="B215" s="1"/>
      <c r="C215" s="1"/>
      <c r="D215" s="1"/>
      <c r="E215" s="1"/>
      <c r="F215" s="1"/>
    </row>
    <row r="216" spans="1:24" x14ac:dyDescent="0.2">
      <c r="A216" s="6" t="s">
        <v>110</v>
      </c>
      <c r="B216" s="534" t="s">
        <v>111</v>
      </c>
      <c r="C216" s="534"/>
      <c r="D216" s="534" t="s">
        <v>112</v>
      </c>
      <c r="E216" s="534"/>
      <c r="F216" s="48" t="s">
        <v>113</v>
      </c>
    </row>
    <row r="217" spans="1:24" x14ac:dyDescent="0.2">
      <c r="A217" s="6" t="s">
        <v>158</v>
      </c>
      <c r="B217" s="527">
        <v>24</v>
      </c>
      <c r="C217" s="527"/>
      <c r="D217" s="527">
        <v>6</v>
      </c>
      <c r="E217" s="527"/>
      <c r="F217" s="7">
        <f>D217*B217</f>
        <v>144</v>
      </c>
    </row>
    <row r="218" spans="1:24" x14ac:dyDescent="0.2">
      <c r="A218" s="6" t="s">
        <v>374</v>
      </c>
      <c r="B218" s="531">
        <v>23.57</v>
      </c>
      <c r="C218" s="532"/>
      <c r="D218" s="531">
        <v>5.8</v>
      </c>
      <c r="E218" s="532"/>
      <c r="F218" s="7">
        <f>D218*B218</f>
        <v>136.70599999999999</v>
      </c>
    </row>
    <row r="219" spans="1:24" x14ac:dyDescent="0.2">
      <c r="A219" s="6" t="s">
        <v>372</v>
      </c>
      <c r="B219" s="527">
        <v>12</v>
      </c>
      <c r="C219" s="527"/>
      <c r="D219" s="527">
        <v>4</v>
      </c>
      <c r="E219" s="527"/>
      <c r="F219" s="7">
        <f t="shared" ref="F219:F221" si="16">D219*B219</f>
        <v>48</v>
      </c>
    </row>
    <row r="220" spans="1:24" x14ac:dyDescent="0.2">
      <c r="A220" s="6" t="s">
        <v>373</v>
      </c>
      <c r="B220" s="527">
        <v>20.7</v>
      </c>
      <c r="C220" s="527"/>
      <c r="D220" s="527">
        <v>5</v>
      </c>
      <c r="E220" s="527"/>
      <c r="F220" s="7">
        <f t="shared" si="16"/>
        <v>103.5</v>
      </c>
    </row>
    <row r="221" spans="1:24" x14ac:dyDescent="0.2">
      <c r="A221" s="6" t="s">
        <v>121</v>
      </c>
      <c r="B221" s="527">
        <v>18.899999999999999</v>
      </c>
      <c r="C221" s="527"/>
      <c r="D221" s="527">
        <v>4.5999999999999996</v>
      </c>
      <c r="E221" s="527"/>
      <c r="F221" s="7">
        <f t="shared" si="16"/>
        <v>86.939999999999984</v>
      </c>
    </row>
    <row r="222" spans="1:24" ht="15.75" x14ac:dyDescent="0.25">
      <c r="A222" s="528" t="s">
        <v>115</v>
      </c>
      <c r="B222" s="528"/>
      <c r="C222" s="528"/>
      <c r="D222" s="528"/>
      <c r="E222" s="22"/>
      <c r="F222" s="31">
        <f>SUM(F217:F221)</f>
        <v>519.14599999999996</v>
      </c>
    </row>
    <row r="223" spans="1:24" ht="15" x14ac:dyDescent="0.25">
      <c r="A223" s="5" t="s">
        <v>303</v>
      </c>
      <c r="B223" s="1"/>
      <c r="C223" s="1"/>
      <c r="D223" s="1"/>
      <c r="E223" s="1"/>
      <c r="F223" s="1"/>
    </row>
    <row r="224" spans="1:24" x14ac:dyDescent="0.2">
      <c r="A224" s="6" t="s">
        <v>110</v>
      </c>
      <c r="B224" s="534" t="s">
        <v>111</v>
      </c>
      <c r="C224" s="534"/>
      <c r="D224" s="534" t="s">
        <v>112</v>
      </c>
      <c r="E224" s="534"/>
      <c r="F224" s="48" t="s">
        <v>113</v>
      </c>
    </row>
    <row r="225" spans="1:6" x14ac:dyDescent="0.2">
      <c r="A225" s="6" t="s">
        <v>168</v>
      </c>
      <c r="B225" s="527">
        <v>3.74</v>
      </c>
      <c r="C225" s="527"/>
      <c r="D225" s="527">
        <v>5</v>
      </c>
      <c r="E225" s="527"/>
      <c r="F225" s="7">
        <f>D225*B225</f>
        <v>18.700000000000003</v>
      </c>
    </row>
    <row r="226" spans="1:6" x14ac:dyDescent="0.2">
      <c r="A226" s="6" t="s">
        <v>169</v>
      </c>
      <c r="B226" s="527">
        <v>3.74</v>
      </c>
      <c r="C226" s="527"/>
      <c r="D226" s="527">
        <v>5</v>
      </c>
      <c r="E226" s="527"/>
      <c r="F226" s="7">
        <f>D226*B226</f>
        <v>18.700000000000003</v>
      </c>
    </row>
    <row r="227" spans="1:6" x14ac:dyDescent="0.2">
      <c r="A227" s="6" t="s">
        <v>162</v>
      </c>
      <c r="B227" s="527">
        <v>2.58</v>
      </c>
      <c r="C227" s="527"/>
      <c r="D227" s="527">
        <v>1.3</v>
      </c>
      <c r="E227" s="527"/>
      <c r="F227" s="7">
        <f>D227*B227</f>
        <v>3.3540000000000001</v>
      </c>
    </row>
    <row r="228" spans="1:6" x14ac:dyDescent="0.2">
      <c r="A228" s="44" t="s">
        <v>156</v>
      </c>
      <c r="B228" s="527">
        <v>5</v>
      </c>
      <c r="C228" s="527"/>
      <c r="D228" s="527">
        <v>4.75</v>
      </c>
      <c r="E228" s="527"/>
      <c r="F228" s="7">
        <f t="shared" ref="F228:F229" si="17">D228*B228</f>
        <v>23.75</v>
      </c>
    </row>
    <row r="229" spans="1:6" x14ac:dyDescent="0.2">
      <c r="A229" s="44" t="s">
        <v>450</v>
      </c>
      <c r="B229" s="527">
        <v>2.44</v>
      </c>
      <c r="C229" s="527"/>
      <c r="D229" s="527">
        <v>1.5</v>
      </c>
      <c r="E229" s="527"/>
      <c r="F229" s="7">
        <f t="shared" si="17"/>
        <v>3.66</v>
      </c>
    </row>
    <row r="230" spans="1:6" x14ac:dyDescent="0.2">
      <c r="A230" s="44" t="s">
        <v>451</v>
      </c>
      <c r="B230" s="527">
        <v>2.44</v>
      </c>
      <c r="C230" s="527"/>
      <c r="D230" s="527">
        <v>1.5</v>
      </c>
      <c r="E230" s="527"/>
      <c r="F230" s="7">
        <f>D230*B230</f>
        <v>3.66</v>
      </c>
    </row>
    <row r="231" spans="1:6" ht="15.75" x14ac:dyDescent="0.25">
      <c r="A231" s="528" t="s">
        <v>115</v>
      </c>
      <c r="B231" s="528"/>
      <c r="C231" s="528"/>
      <c r="D231" s="528"/>
      <c r="E231" s="22"/>
      <c r="F231" s="31">
        <f>SUM(F225:F230)</f>
        <v>71.823999999999998</v>
      </c>
    </row>
    <row r="232" spans="1:6" ht="15" x14ac:dyDescent="0.25">
      <c r="A232" s="5" t="s">
        <v>304</v>
      </c>
      <c r="B232" s="1"/>
      <c r="C232" s="1"/>
      <c r="D232" s="1"/>
      <c r="E232" s="1"/>
      <c r="F232" s="47"/>
    </row>
    <row r="233" spans="1:6" x14ac:dyDescent="0.2">
      <c r="A233" s="6" t="s">
        <v>110</v>
      </c>
      <c r="B233" s="534" t="s">
        <v>111</v>
      </c>
      <c r="C233" s="534"/>
      <c r="D233" s="534" t="s">
        <v>112</v>
      </c>
      <c r="E233" s="534"/>
      <c r="F233" s="48" t="s">
        <v>113</v>
      </c>
    </row>
    <row r="234" spans="1:6" x14ac:dyDescent="0.2">
      <c r="A234" s="6" t="s">
        <v>158</v>
      </c>
      <c r="B234" s="527">
        <v>24</v>
      </c>
      <c r="C234" s="527"/>
      <c r="D234" s="527">
        <v>6</v>
      </c>
      <c r="E234" s="527"/>
      <c r="F234" s="7">
        <f>D234*B234</f>
        <v>144</v>
      </c>
    </row>
    <row r="235" spans="1:6" x14ac:dyDescent="0.2">
      <c r="A235" s="6" t="s">
        <v>374</v>
      </c>
      <c r="B235" s="531">
        <v>23.57</v>
      </c>
      <c r="C235" s="532"/>
      <c r="D235" s="531">
        <v>5.8</v>
      </c>
      <c r="E235" s="532"/>
      <c r="F235" s="7">
        <f>D235*B235</f>
        <v>136.70599999999999</v>
      </c>
    </row>
    <row r="236" spans="1:6" x14ac:dyDescent="0.2">
      <c r="A236" s="6" t="s">
        <v>166</v>
      </c>
      <c r="B236" s="527">
        <v>6</v>
      </c>
      <c r="C236" s="527"/>
      <c r="D236" s="527">
        <v>4</v>
      </c>
      <c r="E236" s="527"/>
      <c r="F236" s="7">
        <f>D236*B236</f>
        <v>24</v>
      </c>
    </row>
    <row r="237" spans="1:6" x14ac:dyDescent="0.2">
      <c r="A237" s="6" t="s">
        <v>167</v>
      </c>
      <c r="B237" s="527">
        <v>6</v>
      </c>
      <c r="C237" s="527"/>
      <c r="D237" s="527">
        <v>4</v>
      </c>
      <c r="E237" s="527"/>
      <c r="F237" s="7">
        <f>D237*B237</f>
        <v>24</v>
      </c>
    </row>
    <row r="238" spans="1:6" x14ac:dyDescent="0.2">
      <c r="A238" s="6" t="s">
        <v>121</v>
      </c>
      <c r="B238" s="527">
        <v>18.899999999999999</v>
      </c>
      <c r="C238" s="527"/>
      <c r="D238" s="527">
        <v>4.5999999999999996</v>
      </c>
      <c r="E238" s="527"/>
      <c r="F238" s="7">
        <f>D238*B238</f>
        <v>86.939999999999984</v>
      </c>
    </row>
    <row r="239" spans="1:6" x14ac:dyDescent="0.2">
      <c r="A239" s="6" t="s">
        <v>174</v>
      </c>
      <c r="B239" s="531">
        <v>6.13</v>
      </c>
      <c r="C239" s="532"/>
      <c r="D239" s="531">
        <v>5</v>
      </c>
      <c r="E239" s="532"/>
      <c r="F239" s="7">
        <f t="shared" ref="F239" si="18">D239*B239</f>
        <v>30.65</v>
      </c>
    </row>
    <row r="240" spans="1:6" ht="15.75" x14ac:dyDescent="0.25">
      <c r="A240" s="528" t="s">
        <v>115</v>
      </c>
      <c r="B240" s="528"/>
      <c r="C240" s="528"/>
      <c r="D240" s="528"/>
      <c r="E240" s="22"/>
      <c r="F240" s="31">
        <f>SUM(F234:F239)</f>
        <v>446.29599999999999</v>
      </c>
    </row>
    <row r="241" spans="1:6" ht="15" x14ac:dyDescent="0.25">
      <c r="A241" s="4" t="s">
        <v>306</v>
      </c>
      <c r="B241" s="1"/>
      <c r="C241" s="1"/>
      <c r="D241" s="1"/>
      <c r="E241" s="1"/>
      <c r="F241" s="1"/>
    </row>
    <row r="242" spans="1:6" ht="15" x14ac:dyDescent="0.25">
      <c r="A242" s="5" t="s">
        <v>307</v>
      </c>
      <c r="B242" s="1"/>
      <c r="C242" s="1"/>
      <c r="D242" s="1"/>
      <c r="E242" s="1"/>
      <c r="F242" s="1"/>
    </row>
    <row r="243" spans="1:6" x14ac:dyDescent="0.2">
      <c r="A243" s="6" t="s">
        <v>110</v>
      </c>
      <c r="B243" s="534" t="s">
        <v>111</v>
      </c>
      <c r="C243" s="534"/>
      <c r="D243" s="534" t="s">
        <v>112</v>
      </c>
      <c r="E243" s="534"/>
      <c r="F243" s="48" t="s">
        <v>113</v>
      </c>
    </row>
    <row r="244" spans="1:6" x14ac:dyDescent="0.2">
      <c r="A244" s="6" t="s">
        <v>166</v>
      </c>
      <c r="B244" s="527">
        <v>6</v>
      </c>
      <c r="C244" s="527"/>
      <c r="D244" s="527">
        <v>4</v>
      </c>
      <c r="E244" s="527"/>
      <c r="F244" s="7">
        <f>D244*B244</f>
        <v>24</v>
      </c>
    </row>
    <row r="245" spans="1:6" x14ac:dyDescent="0.2">
      <c r="A245" s="6" t="s">
        <v>167</v>
      </c>
      <c r="B245" s="527">
        <v>6</v>
      </c>
      <c r="C245" s="527"/>
      <c r="D245" s="527">
        <v>4</v>
      </c>
      <c r="E245" s="527"/>
      <c r="F245" s="7">
        <f>D245*B245</f>
        <v>24</v>
      </c>
    </row>
    <row r="246" spans="1:6" x14ac:dyDescent="0.2">
      <c r="A246" s="6" t="s">
        <v>373</v>
      </c>
      <c r="B246" s="531">
        <v>20.7</v>
      </c>
      <c r="C246" s="532"/>
      <c r="D246" s="531">
        <v>5</v>
      </c>
      <c r="E246" s="532"/>
      <c r="F246" s="7">
        <f t="shared" ref="F246:F247" si="19">D246*B246</f>
        <v>103.5</v>
      </c>
    </row>
    <row r="247" spans="1:6" x14ac:dyDescent="0.2">
      <c r="A247" s="6" t="s">
        <v>121</v>
      </c>
      <c r="B247" s="531">
        <v>18.899999999999999</v>
      </c>
      <c r="C247" s="532"/>
      <c r="D247" s="531">
        <v>4.5999999999999996</v>
      </c>
      <c r="E247" s="532"/>
      <c r="F247" s="7">
        <f t="shared" si="19"/>
        <v>86.939999999999984</v>
      </c>
    </row>
    <row r="248" spans="1:6" ht="15.75" x14ac:dyDescent="0.25">
      <c r="A248" s="528" t="s">
        <v>115</v>
      </c>
      <c r="B248" s="528"/>
      <c r="C248" s="528"/>
      <c r="D248" s="528"/>
      <c r="E248" s="22"/>
      <c r="F248" s="31">
        <f>SUM(F244:F247)</f>
        <v>238.44</v>
      </c>
    </row>
    <row r="249" spans="1:6" ht="15" x14ac:dyDescent="0.25">
      <c r="A249" s="5" t="s">
        <v>305</v>
      </c>
      <c r="B249" s="1"/>
      <c r="C249" s="1"/>
      <c r="D249" s="1"/>
      <c r="E249" s="1"/>
      <c r="F249" s="1"/>
    </row>
    <row r="250" spans="1:6" x14ac:dyDescent="0.2">
      <c r="A250" s="6" t="s">
        <v>110</v>
      </c>
      <c r="B250" s="534" t="s">
        <v>111</v>
      </c>
      <c r="C250" s="534"/>
      <c r="D250" s="534" t="s">
        <v>112</v>
      </c>
      <c r="E250" s="534"/>
      <c r="F250" s="48" t="s">
        <v>113</v>
      </c>
    </row>
    <row r="251" spans="1:6" x14ac:dyDescent="0.2">
      <c r="A251" s="6" t="s">
        <v>166</v>
      </c>
      <c r="B251" s="527">
        <v>6</v>
      </c>
      <c r="C251" s="527"/>
      <c r="D251" s="527">
        <v>4</v>
      </c>
      <c r="E251" s="527"/>
      <c r="F251" s="7">
        <f>D251*B251</f>
        <v>24</v>
      </c>
    </row>
    <row r="252" spans="1:6" x14ac:dyDescent="0.2">
      <c r="A252" s="6" t="s">
        <v>167</v>
      </c>
      <c r="B252" s="527">
        <v>6</v>
      </c>
      <c r="C252" s="527"/>
      <c r="D252" s="527">
        <v>4</v>
      </c>
      <c r="E252" s="527"/>
      <c r="F252" s="7">
        <f>D252*B252</f>
        <v>24</v>
      </c>
    </row>
    <row r="253" spans="1:6" x14ac:dyDescent="0.2">
      <c r="A253" s="6" t="s">
        <v>373</v>
      </c>
      <c r="B253" s="531">
        <v>20.7</v>
      </c>
      <c r="C253" s="532"/>
      <c r="D253" s="531">
        <v>5</v>
      </c>
      <c r="E253" s="532"/>
      <c r="F253" s="7">
        <f t="shared" ref="F253:F254" si="20">D253*B253</f>
        <v>103.5</v>
      </c>
    </row>
    <row r="254" spans="1:6" x14ac:dyDescent="0.2">
      <c r="A254" s="6" t="s">
        <v>121</v>
      </c>
      <c r="B254" s="531">
        <v>18.899999999999999</v>
      </c>
      <c r="C254" s="532"/>
      <c r="D254" s="531">
        <v>4.5999999999999996</v>
      </c>
      <c r="E254" s="532"/>
      <c r="F254" s="7">
        <f t="shared" si="20"/>
        <v>86.939999999999984</v>
      </c>
    </row>
    <row r="255" spans="1:6" ht="15.75" x14ac:dyDescent="0.25">
      <c r="A255" s="528" t="s">
        <v>115</v>
      </c>
      <c r="B255" s="528"/>
      <c r="C255" s="528"/>
      <c r="D255" s="528"/>
      <c r="E255" s="22"/>
      <c r="F255" s="31">
        <f>SUM(F251:F254)</f>
        <v>238.44</v>
      </c>
    </row>
    <row r="256" spans="1:6" ht="15" x14ac:dyDescent="0.25">
      <c r="A256" s="4" t="s">
        <v>308</v>
      </c>
      <c r="B256" s="1"/>
      <c r="C256" s="1"/>
      <c r="D256" s="1"/>
      <c r="E256" s="1"/>
      <c r="F256" s="1"/>
    </row>
    <row r="257" spans="1:6" ht="15" x14ac:dyDescent="0.25">
      <c r="A257" s="5" t="s">
        <v>309</v>
      </c>
      <c r="B257" s="1"/>
      <c r="C257" s="1"/>
      <c r="D257" s="1"/>
      <c r="E257" s="1"/>
      <c r="F257" s="1"/>
    </row>
    <row r="258" spans="1:6" ht="15" x14ac:dyDescent="0.25">
      <c r="A258" s="5" t="s">
        <v>310</v>
      </c>
      <c r="B258" s="1"/>
      <c r="C258" s="1"/>
      <c r="D258" s="1"/>
      <c r="E258" s="1"/>
      <c r="F258" s="1"/>
    </row>
    <row r="259" spans="1:6" x14ac:dyDescent="0.2">
      <c r="A259" s="1" t="s">
        <v>110</v>
      </c>
      <c r="B259" s="545" t="s">
        <v>111</v>
      </c>
      <c r="C259" s="545"/>
      <c r="D259" s="42" t="s">
        <v>117</v>
      </c>
      <c r="E259" s="42" t="s">
        <v>152</v>
      </c>
      <c r="F259" s="42" t="s">
        <v>113</v>
      </c>
    </row>
    <row r="260" spans="1:6" x14ac:dyDescent="0.2">
      <c r="A260" s="6" t="s">
        <v>158</v>
      </c>
      <c r="B260" s="527">
        <v>2</v>
      </c>
      <c r="C260" s="527"/>
      <c r="D260" s="7">
        <v>1</v>
      </c>
      <c r="E260" s="7">
        <v>12</v>
      </c>
      <c r="F260" s="7">
        <f>E260*D260*B260</f>
        <v>24</v>
      </c>
    </row>
    <row r="261" spans="1:6" x14ac:dyDescent="0.2">
      <c r="A261" s="6" t="s">
        <v>158</v>
      </c>
      <c r="B261" s="527">
        <v>2.5</v>
      </c>
      <c r="C261" s="527"/>
      <c r="D261" s="7">
        <v>1</v>
      </c>
      <c r="E261" s="7">
        <v>12</v>
      </c>
      <c r="F261" s="7">
        <f>E261*D261*B261</f>
        <v>30</v>
      </c>
    </row>
    <row r="262" spans="1:6" x14ac:dyDescent="0.2">
      <c r="A262" s="6" t="s">
        <v>159</v>
      </c>
      <c r="B262" s="527">
        <v>1</v>
      </c>
      <c r="C262" s="527"/>
      <c r="D262" s="7">
        <v>2.1</v>
      </c>
      <c r="E262" s="7">
        <v>6</v>
      </c>
      <c r="F262" s="7">
        <f>E262*D262*B262</f>
        <v>12.600000000000001</v>
      </c>
    </row>
    <row r="263" spans="1:6" ht="15" x14ac:dyDescent="0.25">
      <c r="A263" s="26" t="s">
        <v>157</v>
      </c>
      <c r="B263" s="527">
        <v>2.5</v>
      </c>
      <c r="C263" s="527"/>
      <c r="D263" s="7">
        <v>2</v>
      </c>
      <c r="E263" s="7"/>
      <c r="F263" s="7">
        <f>D263*B263</f>
        <v>5</v>
      </c>
    </row>
    <row r="264" spans="1:6" ht="15.75" x14ac:dyDescent="0.25">
      <c r="A264" s="528" t="s">
        <v>115</v>
      </c>
      <c r="B264" s="528"/>
      <c r="C264" s="528"/>
      <c r="D264" s="528"/>
      <c r="E264" s="22"/>
      <c r="F264" s="31">
        <f>SUM(F260:F263)</f>
        <v>71.599999999999994</v>
      </c>
    </row>
    <row r="265" spans="1:6" ht="30" x14ac:dyDescent="0.25">
      <c r="A265" s="36" t="s">
        <v>311</v>
      </c>
      <c r="B265" s="1"/>
      <c r="C265" s="1"/>
      <c r="D265" s="1"/>
      <c r="E265" s="1"/>
      <c r="F265" s="1"/>
    </row>
    <row r="266" spans="1:6" x14ac:dyDescent="0.2">
      <c r="A266" s="6" t="s">
        <v>110</v>
      </c>
      <c r="B266" s="534" t="s">
        <v>111</v>
      </c>
      <c r="C266" s="534"/>
      <c r="D266" s="14" t="s">
        <v>117</v>
      </c>
      <c r="E266" s="14" t="s">
        <v>152</v>
      </c>
      <c r="F266" s="48" t="s">
        <v>113</v>
      </c>
    </row>
    <row r="267" spans="1:6" x14ac:dyDescent="0.2">
      <c r="A267" s="6" t="s">
        <v>138</v>
      </c>
      <c r="B267" s="527">
        <v>0.66</v>
      </c>
      <c r="C267" s="527"/>
      <c r="D267" s="33">
        <v>1.8</v>
      </c>
      <c r="E267" s="33">
        <v>4</v>
      </c>
      <c r="F267" s="7">
        <f>E267*D267*B267</f>
        <v>4.7520000000000007</v>
      </c>
    </row>
    <row r="268" spans="1:6" ht="25.5" x14ac:dyDescent="0.2">
      <c r="A268" s="34" t="s">
        <v>179</v>
      </c>
      <c r="B268" s="527">
        <v>0.86</v>
      </c>
      <c r="C268" s="527"/>
      <c r="D268" s="7">
        <v>2.1</v>
      </c>
      <c r="E268" s="7">
        <v>6</v>
      </c>
      <c r="F268" s="7">
        <f>E268*D268*B268</f>
        <v>10.836</v>
      </c>
    </row>
    <row r="269" spans="1:6" x14ac:dyDescent="0.2">
      <c r="A269" s="6" t="s">
        <v>153</v>
      </c>
      <c r="B269" s="527">
        <v>0.86</v>
      </c>
      <c r="C269" s="527"/>
      <c r="D269" s="7">
        <v>1.8</v>
      </c>
      <c r="E269" s="7">
        <v>2</v>
      </c>
      <c r="F269" s="7">
        <f>E269*D269*B269</f>
        <v>3.0960000000000001</v>
      </c>
    </row>
    <row r="270" spans="1:6" x14ac:dyDescent="0.2">
      <c r="A270" s="6" t="s">
        <v>154</v>
      </c>
      <c r="B270" s="527">
        <v>0.86</v>
      </c>
      <c r="C270" s="527"/>
      <c r="D270" s="7">
        <v>2.1</v>
      </c>
      <c r="E270" s="7">
        <v>1</v>
      </c>
      <c r="F270" s="7">
        <f>E270*D270*B270</f>
        <v>1.806</v>
      </c>
    </row>
    <row r="271" spans="1:6" ht="15.75" x14ac:dyDescent="0.25">
      <c r="A271" s="528" t="s">
        <v>115</v>
      </c>
      <c r="B271" s="528"/>
      <c r="C271" s="528"/>
      <c r="D271" s="528"/>
      <c r="E271" s="22"/>
      <c r="F271" s="31">
        <f>SUM(F267:F270)</f>
        <v>20.490000000000002</v>
      </c>
    </row>
    <row r="272" spans="1:6" ht="15" x14ac:dyDescent="0.25">
      <c r="A272" s="5" t="s">
        <v>312</v>
      </c>
      <c r="B272" s="1"/>
      <c r="C272" s="1"/>
      <c r="D272" s="1"/>
      <c r="E272" s="1"/>
      <c r="F272" s="1"/>
    </row>
    <row r="273" spans="1:6" ht="15" x14ac:dyDescent="0.25">
      <c r="A273" s="5" t="s">
        <v>313</v>
      </c>
      <c r="B273" s="1"/>
      <c r="C273" s="1"/>
      <c r="D273" s="1"/>
      <c r="E273" s="1"/>
      <c r="F273" s="1"/>
    </row>
    <row r="274" spans="1:6" x14ac:dyDescent="0.2">
      <c r="A274" s="6" t="s">
        <v>110</v>
      </c>
      <c r="B274" s="534" t="s">
        <v>111</v>
      </c>
      <c r="C274" s="534"/>
      <c r="D274" s="534" t="s">
        <v>117</v>
      </c>
      <c r="E274" s="534"/>
      <c r="F274" s="25" t="s">
        <v>113</v>
      </c>
    </row>
    <row r="275" spans="1:6" ht="15" x14ac:dyDescent="0.25">
      <c r="A275" s="26" t="s">
        <v>172</v>
      </c>
      <c r="B275" s="534">
        <f>7.87*3+7.8*4+5.8*3+7.9*4+5.8*4+4.6*6+15.7*3+10</f>
        <v>211.71</v>
      </c>
      <c r="C275" s="534"/>
      <c r="D275" s="527">
        <v>3</v>
      </c>
      <c r="E275" s="527"/>
      <c r="F275" s="7">
        <f>D275*B275</f>
        <v>635.13</v>
      </c>
    </row>
    <row r="276" spans="1:6" x14ac:dyDescent="0.2">
      <c r="A276" s="27" t="s">
        <v>140</v>
      </c>
      <c r="B276" s="534"/>
      <c r="C276" s="534"/>
      <c r="D276" s="534"/>
      <c r="E276" s="534"/>
      <c r="F276" s="7">
        <v>46.54</v>
      </c>
    </row>
    <row r="277" spans="1:6" ht="15.75" x14ac:dyDescent="0.25">
      <c r="A277" s="528" t="s">
        <v>115</v>
      </c>
      <c r="B277" s="528"/>
      <c r="C277" s="528"/>
      <c r="D277" s="528"/>
      <c r="E277" s="22"/>
      <c r="F277" s="31">
        <f>SUM(F275)-F276</f>
        <v>588.59</v>
      </c>
    </row>
    <row r="278" spans="1:6" ht="15" x14ac:dyDescent="0.25">
      <c r="A278" s="5" t="s">
        <v>314</v>
      </c>
      <c r="B278" s="1"/>
      <c r="C278" s="1"/>
      <c r="D278" s="1"/>
      <c r="E278" s="1"/>
      <c r="F278" s="1"/>
    </row>
    <row r="279" spans="1:6" x14ac:dyDescent="0.2">
      <c r="A279" s="6" t="s">
        <v>110</v>
      </c>
      <c r="B279" s="534" t="s">
        <v>111</v>
      </c>
      <c r="C279" s="534"/>
      <c r="D279" s="534" t="s">
        <v>117</v>
      </c>
      <c r="E279" s="534"/>
      <c r="F279" s="25" t="s">
        <v>113</v>
      </c>
    </row>
    <row r="280" spans="1:6" x14ac:dyDescent="0.2">
      <c r="A280" s="6" t="s">
        <v>126</v>
      </c>
      <c r="B280" s="547">
        <f>24.48*4+6*6+12*4+4*4+20.7*2+3*2+3*4+5*4</f>
        <v>277.32000000000005</v>
      </c>
      <c r="C280" s="547"/>
      <c r="D280" s="547">
        <v>3</v>
      </c>
      <c r="E280" s="547"/>
      <c r="F280" s="32">
        <f>D280*B280</f>
        <v>831.96000000000015</v>
      </c>
    </row>
    <row r="281" spans="1:6" x14ac:dyDescent="0.2">
      <c r="A281" s="27" t="s">
        <v>140</v>
      </c>
      <c r="B281" s="534"/>
      <c r="C281" s="534"/>
      <c r="D281" s="527"/>
      <c r="E281" s="527"/>
      <c r="F281" s="7">
        <v>63.43</v>
      </c>
    </row>
    <row r="282" spans="1:6" ht="15.75" x14ac:dyDescent="0.25">
      <c r="A282" s="528" t="s">
        <v>115</v>
      </c>
      <c r="B282" s="528"/>
      <c r="C282" s="528"/>
      <c r="D282" s="528"/>
      <c r="E282" s="22"/>
      <c r="F282" s="31">
        <f>SUM(F280)-F281</f>
        <v>768.5300000000002</v>
      </c>
    </row>
    <row r="283" spans="1:6" ht="15" x14ac:dyDescent="0.25">
      <c r="A283" s="5" t="s">
        <v>315</v>
      </c>
      <c r="B283" s="1"/>
      <c r="C283" s="1"/>
      <c r="D283" s="1"/>
      <c r="E283" s="1"/>
      <c r="F283" s="1"/>
    </row>
    <row r="284" spans="1:6" x14ac:dyDescent="0.2">
      <c r="A284" s="6" t="s">
        <v>110</v>
      </c>
      <c r="B284" s="534" t="s">
        <v>111</v>
      </c>
      <c r="C284" s="534"/>
      <c r="D284" s="534" t="s">
        <v>112</v>
      </c>
      <c r="E284" s="534"/>
      <c r="F284" s="25" t="s">
        <v>113</v>
      </c>
    </row>
    <row r="285" spans="1:6" x14ac:dyDescent="0.2">
      <c r="A285" s="81" t="s">
        <v>395</v>
      </c>
      <c r="B285" s="529">
        <v>8.9499999999999993</v>
      </c>
      <c r="C285" s="530"/>
      <c r="D285" s="531">
        <v>2.5</v>
      </c>
      <c r="E285" s="532"/>
      <c r="F285" s="7">
        <f t="shared" ref="F285:F290" si="21">D285*B285</f>
        <v>22.375</v>
      </c>
    </row>
    <row r="286" spans="1:6" x14ac:dyDescent="0.2">
      <c r="A286" s="6" t="s">
        <v>170</v>
      </c>
      <c r="B286" s="531">
        <v>44.86</v>
      </c>
      <c r="C286" s="532"/>
      <c r="D286" s="531">
        <v>1.5</v>
      </c>
      <c r="E286" s="532"/>
      <c r="F286" s="7">
        <f t="shared" si="21"/>
        <v>67.289999999999992</v>
      </c>
    </row>
    <row r="287" spans="1:6" x14ac:dyDescent="0.2">
      <c r="A287" s="6" t="s">
        <v>171</v>
      </c>
      <c r="B287" s="527">
        <v>23.75</v>
      </c>
      <c r="C287" s="527"/>
      <c r="D287" s="527">
        <v>1.65</v>
      </c>
      <c r="E287" s="527"/>
      <c r="F287" s="7">
        <f t="shared" si="21"/>
        <v>39.1875</v>
      </c>
    </row>
    <row r="288" spans="1:6" x14ac:dyDescent="0.2">
      <c r="A288" s="81" t="s">
        <v>400</v>
      </c>
      <c r="B288" s="527">
        <v>6.75</v>
      </c>
      <c r="C288" s="527"/>
      <c r="D288" s="527">
        <v>1.2</v>
      </c>
      <c r="E288" s="527"/>
      <c r="F288" s="7">
        <f t="shared" si="21"/>
        <v>8.1</v>
      </c>
    </row>
    <row r="289" spans="1:6" x14ac:dyDescent="0.2">
      <c r="A289" s="81" t="s">
        <v>399</v>
      </c>
      <c r="B289" s="527">
        <v>6.67</v>
      </c>
      <c r="C289" s="527"/>
      <c r="D289" s="527">
        <v>1.5</v>
      </c>
      <c r="E289" s="527"/>
      <c r="F289" s="7">
        <f t="shared" si="21"/>
        <v>10.004999999999999</v>
      </c>
    </row>
    <row r="290" spans="1:6" x14ac:dyDescent="0.2">
      <c r="A290" s="81" t="s">
        <v>401</v>
      </c>
      <c r="B290" s="527">
        <v>6.82</v>
      </c>
      <c r="C290" s="527"/>
      <c r="D290" s="527">
        <v>1.5</v>
      </c>
      <c r="E290" s="527"/>
      <c r="F290" s="7">
        <f t="shared" si="21"/>
        <v>10.23</v>
      </c>
    </row>
    <row r="291" spans="1:6" x14ac:dyDescent="0.2">
      <c r="A291" s="72" t="s">
        <v>132</v>
      </c>
      <c r="B291" s="527">
        <v>20.7</v>
      </c>
      <c r="C291" s="527"/>
      <c r="D291" s="548">
        <v>2.48</v>
      </c>
      <c r="E291" s="548"/>
      <c r="F291" s="73">
        <f>D291*B291</f>
        <v>51.335999999999999</v>
      </c>
    </row>
    <row r="292" spans="1:6" ht="15.75" x14ac:dyDescent="0.25">
      <c r="A292" s="528" t="s">
        <v>115</v>
      </c>
      <c r="B292" s="528"/>
      <c r="C292" s="528"/>
      <c r="D292" s="528"/>
      <c r="E292" s="22"/>
      <c r="F292" s="31">
        <f>SUM(F285:F291)</f>
        <v>208.52349999999996</v>
      </c>
    </row>
    <row r="293" spans="1:6" ht="15" x14ac:dyDescent="0.25">
      <c r="A293" s="4" t="s">
        <v>444</v>
      </c>
      <c r="B293" s="1"/>
      <c r="C293" s="1"/>
      <c r="D293" s="1"/>
      <c r="E293" s="1"/>
      <c r="F293" s="1"/>
    </row>
    <row r="294" spans="1:6" x14ac:dyDescent="0.2">
      <c r="A294" s="86" t="s">
        <v>445</v>
      </c>
      <c r="B294" s="1"/>
      <c r="C294" s="1"/>
      <c r="D294" s="1"/>
      <c r="E294" s="1"/>
      <c r="F294" s="1"/>
    </row>
    <row r="295" spans="1:6" x14ac:dyDescent="0.2">
      <c r="A295" s="6" t="s">
        <v>110</v>
      </c>
      <c r="B295" s="533" t="s">
        <v>392</v>
      </c>
      <c r="C295" s="534"/>
      <c r="D295" s="533" t="s">
        <v>393</v>
      </c>
      <c r="E295" s="534"/>
      <c r="F295" s="82" t="s">
        <v>191</v>
      </c>
    </row>
    <row r="296" spans="1:6" x14ac:dyDescent="0.2">
      <c r="A296" s="81" t="s">
        <v>391</v>
      </c>
      <c r="B296" s="527">
        <v>150</v>
      </c>
      <c r="C296" s="527"/>
      <c r="D296" s="527">
        <v>0.1</v>
      </c>
      <c r="E296" s="527"/>
      <c r="F296" s="7">
        <f t="shared" ref="F296" si="22">D296*B296</f>
        <v>15</v>
      </c>
    </row>
    <row r="297" spans="1:6" ht="15.75" x14ac:dyDescent="0.25">
      <c r="A297" s="528" t="s">
        <v>115</v>
      </c>
      <c r="B297" s="528"/>
      <c r="C297" s="528"/>
      <c r="D297" s="528"/>
      <c r="E297" s="22"/>
      <c r="F297" s="31">
        <f>SUM(F296:F296)</f>
        <v>15</v>
      </c>
    </row>
    <row r="298" spans="1:6" x14ac:dyDescent="0.2">
      <c r="A298" s="86" t="s">
        <v>446</v>
      </c>
      <c r="B298" s="1"/>
      <c r="C298" s="1"/>
      <c r="D298" s="1"/>
      <c r="E298" s="1"/>
      <c r="F298" s="1"/>
    </row>
    <row r="299" spans="1:6" x14ac:dyDescent="0.2">
      <c r="A299" s="6" t="s">
        <v>110</v>
      </c>
      <c r="B299" s="534" t="s">
        <v>111</v>
      </c>
      <c r="C299" s="534"/>
      <c r="D299" s="534" t="s">
        <v>112</v>
      </c>
      <c r="E299" s="534"/>
      <c r="F299" s="75" t="s">
        <v>113</v>
      </c>
    </row>
    <row r="300" spans="1:6" x14ac:dyDescent="0.2">
      <c r="A300" s="81" t="s">
        <v>394</v>
      </c>
      <c r="B300" s="527"/>
      <c r="C300" s="527"/>
      <c r="D300" s="527"/>
      <c r="E300" s="527"/>
      <c r="F300" s="7">
        <v>150</v>
      </c>
    </row>
    <row r="301" spans="1:6" ht="15.75" x14ac:dyDescent="0.25">
      <c r="A301" s="528" t="s">
        <v>115</v>
      </c>
      <c r="B301" s="528"/>
      <c r="C301" s="528"/>
      <c r="D301" s="528"/>
      <c r="E301" s="22"/>
      <c r="F301" s="31">
        <f>SUM(F300:F300)</f>
        <v>150</v>
      </c>
    </row>
    <row r="302" spans="1:6" x14ac:dyDescent="0.2">
      <c r="A302" s="86" t="s">
        <v>447</v>
      </c>
      <c r="B302" s="1"/>
      <c r="C302" s="1"/>
      <c r="D302" s="1"/>
      <c r="E302" s="1"/>
      <c r="F302" s="1"/>
    </row>
    <row r="303" spans="1:6" x14ac:dyDescent="0.2">
      <c r="A303" s="6" t="s">
        <v>110</v>
      </c>
      <c r="B303" s="534" t="s">
        <v>111</v>
      </c>
      <c r="C303" s="534"/>
      <c r="D303" s="534" t="s">
        <v>112</v>
      </c>
      <c r="E303" s="534"/>
      <c r="F303" s="25" t="s">
        <v>113</v>
      </c>
    </row>
    <row r="304" spans="1:6" x14ac:dyDescent="0.2">
      <c r="A304" s="6" t="s">
        <v>173</v>
      </c>
      <c r="B304" s="527">
        <v>25.85</v>
      </c>
      <c r="C304" s="527"/>
      <c r="D304" s="527">
        <v>6.67</v>
      </c>
      <c r="E304" s="527"/>
      <c r="F304" s="7">
        <f t="shared" ref="F304:F306" si="23">D304*B304</f>
        <v>172.4195</v>
      </c>
    </row>
    <row r="305" spans="1:6" x14ac:dyDescent="0.2">
      <c r="A305" s="6" t="s">
        <v>173</v>
      </c>
      <c r="B305" s="527">
        <v>19.23</v>
      </c>
      <c r="C305" s="527"/>
      <c r="D305" s="527">
        <v>8.8401111111000006</v>
      </c>
      <c r="E305" s="527"/>
      <c r="F305" s="7">
        <f t="shared" si="23"/>
        <v>169.99533666645303</v>
      </c>
    </row>
    <row r="306" spans="1:6" x14ac:dyDescent="0.2">
      <c r="A306" s="6"/>
      <c r="B306" s="527">
        <v>7.95</v>
      </c>
      <c r="C306" s="527"/>
      <c r="D306" s="527">
        <v>3.9</v>
      </c>
      <c r="E306" s="527"/>
      <c r="F306" s="7">
        <f t="shared" si="23"/>
        <v>31.004999999999999</v>
      </c>
    </row>
    <row r="307" spans="1:6" ht="15.75" x14ac:dyDescent="0.25">
      <c r="A307" s="528" t="s">
        <v>115</v>
      </c>
      <c r="B307" s="528"/>
      <c r="C307" s="528"/>
      <c r="D307" s="528"/>
      <c r="E307" s="22"/>
      <c r="F307" s="31">
        <f>SUM(F304:F306)</f>
        <v>373.41983666645302</v>
      </c>
    </row>
    <row r="308" spans="1:6" ht="15" x14ac:dyDescent="0.25">
      <c r="A308" s="4" t="s">
        <v>448</v>
      </c>
      <c r="B308" s="1"/>
      <c r="C308" s="1"/>
      <c r="D308" s="1"/>
      <c r="E308" s="1"/>
      <c r="F308" s="1"/>
    </row>
    <row r="309" spans="1:6" x14ac:dyDescent="0.2">
      <c r="A309" s="1" t="s">
        <v>449</v>
      </c>
      <c r="B309" s="1"/>
      <c r="C309" s="1"/>
      <c r="D309" s="1"/>
      <c r="E309" s="1"/>
      <c r="F309" s="1"/>
    </row>
    <row r="310" spans="1:6" x14ac:dyDescent="0.2">
      <c r="A310" s="6" t="s">
        <v>110</v>
      </c>
      <c r="B310" s="534" t="s">
        <v>111</v>
      </c>
      <c r="C310" s="534"/>
      <c r="D310" s="534" t="s">
        <v>112</v>
      </c>
      <c r="E310" s="534"/>
      <c r="F310" s="25" t="s">
        <v>113</v>
      </c>
    </row>
    <row r="311" spans="1:6" x14ac:dyDescent="0.2">
      <c r="A311" s="6" t="s">
        <v>378</v>
      </c>
      <c r="B311" s="527">
        <v>55</v>
      </c>
      <c r="C311" s="527"/>
      <c r="D311" s="527">
        <v>32</v>
      </c>
      <c r="E311" s="527"/>
      <c r="F311" s="7">
        <f>D311*B311</f>
        <v>1760</v>
      </c>
    </row>
    <row r="312" spans="1:6" ht="15.75" x14ac:dyDescent="0.25">
      <c r="A312" s="528" t="s">
        <v>115</v>
      </c>
      <c r="B312" s="528"/>
      <c r="C312" s="528"/>
      <c r="D312" s="528"/>
      <c r="E312" s="22"/>
      <c r="F312" s="31">
        <f>SUM(F311:F311)</f>
        <v>1760</v>
      </c>
    </row>
  </sheetData>
  <mergeCells count="351">
    <mergeCell ref="B213:C213"/>
    <mergeCell ref="B60:C60"/>
    <mergeCell ref="B168:C168"/>
    <mergeCell ref="B226:C226"/>
    <mergeCell ref="D226:E226"/>
    <mergeCell ref="B224:C224"/>
    <mergeCell ref="D224:E224"/>
    <mergeCell ref="B225:C225"/>
    <mergeCell ref="D225:E225"/>
    <mergeCell ref="A222:D222"/>
    <mergeCell ref="D213:E213"/>
    <mergeCell ref="A214:D214"/>
    <mergeCell ref="B216:C216"/>
    <mergeCell ref="D216:E216"/>
    <mergeCell ref="D217:E217"/>
    <mergeCell ref="B217:C217"/>
    <mergeCell ref="B218:C218"/>
    <mergeCell ref="D218:E218"/>
    <mergeCell ref="B219:C219"/>
    <mergeCell ref="D219:E219"/>
    <mergeCell ref="B221:C221"/>
    <mergeCell ref="D221:E221"/>
    <mergeCell ref="B220:C220"/>
    <mergeCell ref="B212:C212"/>
    <mergeCell ref="D212:E212"/>
    <mergeCell ref="B189:C189"/>
    <mergeCell ref="D28:E28"/>
    <mergeCell ref="D29:E29"/>
    <mergeCell ref="D30:E30"/>
    <mergeCell ref="D31:E31"/>
    <mergeCell ref="B44:C44"/>
    <mergeCell ref="D99:E99"/>
    <mergeCell ref="A74:C74"/>
    <mergeCell ref="B66:C66"/>
    <mergeCell ref="A67:C67"/>
    <mergeCell ref="B98:C98"/>
    <mergeCell ref="D98:E98"/>
    <mergeCell ref="B49:C49"/>
    <mergeCell ref="D49:E49"/>
    <mergeCell ref="B50:C50"/>
    <mergeCell ref="D50:E50"/>
    <mergeCell ref="A51:C51"/>
    <mergeCell ref="B65:C65"/>
    <mergeCell ref="A61:D61"/>
    <mergeCell ref="A56:D56"/>
    <mergeCell ref="B58:C58"/>
    <mergeCell ref="D58:E58"/>
    <mergeCell ref="B59:C59"/>
    <mergeCell ref="D59:E59"/>
    <mergeCell ref="A194:D194"/>
    <mergeCell ref="A206:D206"/>
    <mergeCell ref="B236:C236"/>
    <mergeCell ref="B200:C200"/>
    <mergeCell ref="D200:E200"/>
    <mergeCell ref="B210:C210"/>
    <mergeCell ref="B30:C30"/>
    <mergeCell ref="B31:C31"/>
    <mergeCell ref="D60:E60"/>
    <mergeCell ref="B53:C53"/>
    <mergeCell ref="D53:E53"/>
    <mergeCell ref="B54:C54"/>
    <mergeCell ref="D54:E54"/>
    <mergeCell ref="B55:C55"/>
    <mergeCell ref="D55:E55"/>
    <mergeCell ref="B228:C228"/>
    <mergeCell ref="D228:E228"/>
    <mergeCell ref="B229:C229"/>
    <mergeCell ref="D229:E229"/>
    <mergeCell ref="B230:C230"/>
    <mergeCell ref="D230:E230"/>
    <mergeCell ref="D220:E220"/>
    <mergeCell ref="B211:C211"/>
    <mergeCell ref="D211:E211"/>
    <mergeCell ref="B26:C26"/>
    <mergeCell ref="D26:E26"/>
    <mergeCell ref="B27:C27"/>
    <mergeCell ref="D27:E27"/>
    <mergeCell ref="A32:C32"/>
    <mergeCell ref="B39:C39"/>
    <mergeCell ref="A48:F48"/>
    <mergeCell ref="B43:C43"/>
    <mergeCell ref="B45:C45"/>
    <mergeCell ref="B46:C46"/>
    <mergeCell ref="B38:C38"/>
    <mergeCell ref="B40:C40"/>
    <mergeCell ref="A41:C41"/>
    <mergeCell ref="A42:F42"/>
    <mergeCell ref="B33:C33"/>
    <mergeCell ref="D33:E33"/>
    <mergeCell ref="B34:C34"/>
    <mergeCell ref="B35:C35"/>
    <mergeCell ref="A36:C36"/>
    <mergeCell ref="B37:C37"/>
    <mergeCell ref="D37:E37"/>
    <mergeCell ref="B28:C28"/>
    <mergeCell ref="A47:C47"/>
    <mergeCell ref="B29:C29"/>
    <mergeCell ref="A271:D271"/>
    <mergeCell ref="B266:C266"/>
    <mergeCell ref="B267:C267"/>
    <mergeCell ref="B268:C268"/>
    <mergeCell ref="B269:C269"/>
    <mergeCell ref="B270:C270"/>
    <mergeCell ref="B261:C261"/>
    <mergeCell ref="B262:C262"/>
    <mergeCell ref="B263:C263"/>
    <mergeCell ref="A264:D264"/>
    <mergeCell ref="B259:C259"/>
    <mergeCell ref="B260:C260"/>
    <mergeCell ref="B253:C253"/>
    <mergeCell ref="D253:E253"/>
    <mergeCell ref="A248:D248"/>
    <mergeCell ref="B250:C250"/>
    <mergeCell ref="D250:E250"/>
    <mergeCell ref="B247:C247"/>
    <mergeCell ref="D247:E247"/>
    <mergeCell ref="A255:D255"/>
    <mergeCell ref="B254:C254"/>
    <mergeCell ref="D254:E254"/>
    <mergeCell ref="B251:C251"/>
    <mergeCell ref="B276:C276"/>
    <mergeCell ref="D276:E276"/>
    <mergeCell ref="A277:D277"/>
    <mergeCell ref="B279:C279"/>
    <mergeCell ref="D279:E279"/>
    <mergeCell ref="B280:C280"/>
    <mergeCell ref="D280:E280"/>
    <mergeCell ref="B274:C274"/>
    <mergeCell ref="D274:E274"/>
    <mergeCell ref="B275:C275"/>
    <mergeCell ref="D275:E275"/>
    <mergeCell ref="B286:C286"/>
    <mergeCell ref="D286:E286"/>
    <mergeCell ref="B287:C287"/>
    <mergeCell ref="D287:E287"/>
    <mergeCell ref="A292:D292"/>
    <mergeCell ref="B281:C281"/>
    <mergeCell ref="D281:E281"/>
    <mergeCell ref="A282:D282"/>
    <mergeCell ref="B284:C284"/>
    <mergeCell ref="D284:E284"/>
    <mergeCell ref="B285:C285"/>
    <mergeCell ref="D285:E285"/>
    <mergeCell ref="B288:C288"/>
    <mergeCell ref="D288:E288"/>
    <mergeCell ref="B289:C289"/>
    <mergeCell ref="D289:E289"/>
    <mergeCell ref="B290:C290"/>
    <mergeCell ref="D290:E290"/>
    <mergeCell ref="B291:C291"/>
    <mergeCell ref="D291:E291"/>
    <mergeCell ref="A307:D307"/>
    <mergeCell ref="B310:C310"/>
    <mergeCell ref="D310:E310"/>
    <mergeCell ref="B311:C311"/>
    <mergeCell ref="D311:E311"/>
    <mergeCell ref="A312:D312"/>
    <mergeCell ref="B303:C303"/>
    <mergeCell ref="D303:E303"/>
    <mergeCell ref="B305:C305"/>
    <mergeCell ref="D305:E305"/>
    <mergeCell ref="B304:C304"/>
    <mergeCell ref="D304:E304"/>
    <mergeCell ref="D306:E306"/>
    <mergeCell ref="B306:C306"/>
    <mergeCell ref="D251:E251"/>
    <mergeCell ref="B252:C252"/>
    <mergeCell ref="D252:E252"/>
    <mergeCell ref="B245:C245"/>
    <mergeCell ref="D245:E245"/>
    <mergeCell ref="B239:C239"/>
    <mergeCell ref="D239:E239"/>
    <mergeCell ref="A240:D240"/>
    <mergeCell ref="B243:C243"/>
    <mergeCell ref="D243:E243"/>
    <mergeCell ref="B244:C244"/>
    <mergeCell ref="D244:E244"/>
    <mergeCell ref="B235:C235"/>
    <mergeCell ref="D235:E235"/>
    <mergeCell ref="B238:C238"/>
    <mergeCell ref="D238:E238"/>
    <mergeCell ref="D227:E227"/>
    <mergeCell ref="A231:D231"/>
    <mergeCell ref="B233:C233"/>
    <mergeCell ref="D233:E233"/>
    <mergeCell ref="D236:E236"/>
    <mergeCell ref="B237:C237"/>
    <mergeCell ref="D237:E237"/>
    <mergeCell ref="B184:C184"/>
    <mergeCell ref="D184:E184"/>
    <mergeCell ref="B185:C185"/>
    <mergeCell ref="D185:E185"/>
    <mergeCell ref="A186:D186"/>
    <mergeCell ref="A190:D190"/>
    <mergeCell ref="B188:C188"/>
    <mergeCell ref="D188:E188"/>
    <mergeCell ref="D210:E210"/>
    <mergeCell ref="B204:C204"/>
    <mergeCell ref="D204:E204"/>
    <mergeCell ref="D199:E199"/>
    <mergeCell ref="B199:C199"/>
    <mergeCell ref="D189:E189"/>
    <mergeCell ref="B197:C197"/>
    <mergeCell ref="D197:E197"/>
    <mergeCell ref="B208:C208"/>
    <mergeCell ref="D208:E208"/>
    <mergeCell ref="B209:C209"/>
    <mergeCell ref="D209:E209"/>
    <mergeCell ref="B192:C192"/>
    <mergeCell ref="D192:E192"/>
    <mergeCell ref="B193:C193"/>
    <mergeCell ref="D193:E193"/>
    <mergeCell ref="B151:C151"/>
    <mergeCell ref="B154:C154"/>
    <mergeCell ref="B155:C155"/>
    <mergeCell ref="A156:D156"/>
    <mergeCell ref="A152:D152"/>
    <mergeCell ref="D176:E176"/>
    <mergeCell ref="B177:C177"/>
    <mergeCell ref="D177:E177"/>
    <mergeCell ref="A182:D182"/>
    <mergeCell ref="B181:C181"/>
    <mergeCell ref="D181:E181"/>
    <mergeCell ref="B171:C171"/>
    <mergeCell ref="B172:C172"/>
    <mergeCell ref="A173:D173"/>
    <mergeCell ref="B176:C176"/>
    <mergeCell ref="B164:C164"/>
    <mergeCell ref="B167:C167"/>
    <mergeCell ref="B159:C159"/>
    <mergeCell ref="B160:C160"/>
    <mergeCell ref="B165:C165"/>
    <mergeCell ref="B166:C166"/>
    <mergeCell ref="B179:C179"/>
    <mergeCell ref="D179:E179"/>
    <mergeCell ref="B180:C180"/>
    <mergeCell ref="A136:D136"/>
    <mergeCell ref="B139:C139"/>
    <mergeCell ref="B140:C140"/>
    <mergeCell ref="B142:C142"/>
    <mergeCell ref="B146:C146"/>
    <mergeCell ref="B147:C147"/>
    <mergeCell ref="B148:C148"/>
    <mergeCell ref="B149:C149"/>
    <mergeCell ref="B150:C150"/>
    <mergeCell ref="B141:C141"/>
    <mergeCell ref="B143:C143"/>
    <mergeCell ref="A144:D144"/>
    <mergeCell ref="B134:C134"/>
    <mergeCell ref="D134:E134"/>
    <mergeCell ref="B135:C135"/>
    <mergeCell ref="D135:E135"/>
    <mergeCell ref="B123:C123"/>
    <mergeCell ref="D123:E123"/>
    <mergeCell ref="A126:D126"/>
    <mergeCell ref="B124:C124"/>
    <mergeCell ref="D124:E124"/>
    <mergeCell ref="B125:C125"/>
    <mergeCell ref="D125:E125"/>
    <mergeCell ref="B129:C129"/>
    <mergeCell ref="D129:E129"/>
    <mergeCell ref="B130:C130"/>
    <mergeCell ref="D130:E130"/>
    <mergeCell ref="A131:D131"/>
    <mergeCell ref="B128:C128"/>
    <mergeCell ref="D128:E128"/>
    <mergeCell ref="B121:C121"/>
    <mergeCell ref="D121:E121"/>
    <mergeCell ref="B122:C122"/>
    <mergeCell ref="D122:E122"/>
    <mergeCell ref="B113:C113"/>
    <mergeCell ref="D113:E113"/>
    <mergeCell ref="B114:C114"/>
    <mergeCell ref="D114:E114"/>
    <mergeCell ref="B115:C115"/>
    <mergeCell ref="D115:E115"/>
    <mergeCell ref="B116:C116"/>
    <mergeCell ref="D116:E116"/>
    <mergeCell ref="D112:E112"/>
    <mergeCell ref="B103:C103"/>
    <mergeCell ref="D103:E103"/>
    <mergeCell ref="B104:C104"/>
    <mergeCell ref="D104:E104"/>
    <mergeCell ref="B105:C105"/>
    <mergeCell ref="D105:E105"/>
    <mergeCell ref="A117:D117"/>
    <mergeCell ref="B120:C120"/>
    <mergeCell ref="D120:E120"/>
    <mergeCell ref="A20:C20"/>
    <mergeCell ref="B22:C22"/>
    <mergeCell ref="D22:E22"/>
    <mergeCell ref="B23:C23"/>
    <mergeCell ref="D23:E23"/>
    <mergeCell ref="A24:C24"/>
    <mergeCell ref="A12:F12"/>
    <mergeCell ref="B16:C16"/>
    <mergeCell ref="D16:E16"/>
    <mergeCell ref="B17:C17"/>
    <mergeCell ref="D17:E17"/>
    <mergeCell ref="B18:C18"/>
    <mergeCell ref="D18:E18"/>
    <mergeCell ref="B19:C19"/>
    <mergeCell ref="D19:E19"/>
    <mergeCell ref="A81:C81"/>
    <mergeCell ref="A86:C86"/>
    <mergeCell ref="A94:C94"/>
    <mergeCell ref="B97:C97"/>
    <mergeCell ref="B246:C246"/>
    <mergeCell ref="D180:E180"/>
    <mergeCell ref="A169:D169"/>
    <mergeCell ref="B178:C178"/>
    <mergeCell ref="D178:E178"/>
    <mergeCell ref="A161:D161"/>
    <mergeCell ref="D97:E97"/>
    <mergeCell ref="B100:C100"/>
    <mergeCell ref="D100:E100"/>
    <mergeCell ref="B99:C99"/>
    <mergeCell ref="B106:C106"/>
    <mergeCell ref="D106:E106"/>
    <mergeCell ref="A107:C107"/>
    <mergeCell ref="B111:C111"/>
    <mergeCell ref="D111:E111"/>
    <mergeCell ref="B101:C101"/>
    <mergeCell ref="D101:E101"/>
    <mergeCell ref="B102:C102"/>
    <mergeCell ref="D102:E102"/>
    <mergeCell ref="B112:C112"/>
    <mergeCell ref="B300:C300"/>
    <mergeCell ref="D300:E300"/>
    <mergeCell ref="A301:D301"/>
    <mergeCell ref="B198:C198"/>
    <mergeCell ref="D198:E198"/>
    <mergeCell ref="B201:C201"/>
    <mergeCell ref="D201:E201"/>
    <mergeCell ref="B202:C202"/>
    <mergeCell ref="D202:E202"/>
    <mergeCell ref="D203:E203"/>
    <mergeCell ref="B203:C203"/>
    <mergeCell ref="B295:C295"/>
    <mergeCell ref="D295:E295"/>
    <mergeCell ref="B296:C296"/>
    <mergeCell ref="D296:E296"/>
    <mergeCell ref="A297:D297"/>
    <mergeCell ref="B299:C299"/>
    <mergeCell ref="D299:E299"/>
    <mergeCell ref="B205:C205"/>
    <mergeCell ref="D205:E205"/>
    <mergeCell ref="D246:E246"/>
    <mergeCell ref="B234:C234"/>
    <mergeCell ref="D234:E234"/>
    <mergeCell ref="B227:C227"/>
  </mergeCells>
  <pageMargins left="0.51181102362204722" right="0.51181102362204722" top="0.78740157480314965" bottom="0.78740157480314965" header="0.31496062992125984" footer="0.31496062992125984"/>
  <pageSetup paperSize="9" scale="85" fitToHeight="0" orientation="portrait" r:id="rId1"/>
  <rowBreaks count="5" manualBreakCount="5">
    <brk id="61" max="5" man="1"/>
    <brk id="107" max="5" man="1"/>
    <brk id="161" max="5" man="1"/>
    <brk id="222" max="5" man="1"/>
    <brk id="282" max="5" man="1"/>
  </rowBreaks>
  <ignoredErrors>
    <ignoredError sqref="F9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9</vt:i4>
      </vt:variant>
    </vt:vector>
  </HeadingPairs>
  <TitlesOfParts>
    <vt:vector size="18" baseType="lpstr">
      <vt:lpstr>Resumo</vt:lpstr>
      <vt:lpstr>Resumo Geral</vt:lpstr>
      <vt:lpstr>Planilha Orçamentaria</vt:lpstr>
      <vt:lpstr>Cronograma</vt:lpstr>
      <vt:lpstr>Comp</vt:lpstr>
      <vt:lpstr>BDI</vt:lpstr>
      <vt:lpstr>Enc. Soc. (Horista)</vt:lpstr>
      <vt:lpstr>Plan1</vt:lpstr>
      <vt:lpstr>Memoria de Calculo</vt:lpstr>
      <vt:lpstr>BDI!Area_de_impressao</vt:lpstr>
      <vt:lpstr>Comp!Area_de_impressao</vt:lpstr>
      <vt:lpstr>'Enc. Soc. (Horista)'!Area_de_impressao</vt:lpstr>
      <vt:lpstr>'Memoria de Calculo'!Area_de_impressao</vt:lpstr>
      <vt:lpstr>'Planilha Orçamentaria'!Area_de_impressao</vt:lpstr>
      <vt:lpstr>Resumo!Area_de_impressao</vt:lpstr>
      <vt:lpstr>'Resumo Geral'!Area_de_impressao</vt:lpstr>
      <vt:lpstr>Comp!Titulos_de_impressao</vt:lpstr>
      <vt:lpstr>'Resumo Geral'!Titulos_de_impressao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Alinne Nassar</dc:creator>
  <cp:lastModifiedBy>Osorio</cp:lastModifiedBy>
  <cp:lastPrinted>2015-09-17T13:17:37Z</cp:lastPrinted>
  <dcterms:created xsi:type="dcterms:W3CDTF">2015-05-19T12:25:51Z</dcterms:created>
  <dcterms:modified xsi:type="dcterms:W3CDTF">2015-12-07T18:03:52Z</dcterms:modified>
</cp:coreProperties>
</file>