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Volumes/agueda/fladex/PROTOCOLS/6. Blood samples/"/>
    </mc:Choice>
  </mc:AlternateContent>
  <xr:revisionPtr revIDLastSave="0" documentId="13_ncr:1_{B2D839C8-3532-8549-8F3B-8331F051735B}" xr6:coauthVersionLast="47" xr6:coauthVersionMax="47" xr10:uidLastSave="{00000000-0000-0000-0000-000000000000}"/>
  <bookViews>
    <workbookView xWindow="0" yWindow="740" windowWidth="29400" windowHeight="17040" activeTab="3" xr2:uid="{00000000-000D-0000-FFFF-FFFF00000000}"/>
  </bookViews>
  <sheets>
    <sheet name="Summary_update" sheetId="10" state="hidden" r:id="rId1"/>
    <sheet name="Hoja1" sheetId="1" state="hidden" r:id="rId2"/>
    <sheet name="Resumen" sheetId="4" state="hidden" r:id="rId3"/>
    <sheet name="Participants datasheet" sheetId="16" r:id="rId4"/>
    <sheet name="Almacenamiento" sheetId="9" state="hidden" r:id="rId5"/>
    <sheet name="Almacenamiento_resumen" sheetId="13" r:id="rId6"/>
    <sheet name="Congelador - Modificar FLADEX" sheetId="12" r:id="rId7"/>
    <sheet name="Resumen (2)" sheetId="6" state="hidden" r:id="rId8"/>
  </sheets>
  <definedNames>
    <definedName name="_xlnm._FilterDatabase" localSheetId="3" hidden="1">'Participants datasheet'!#REF!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3" l="1"/>
  <c r="D35" i="13"/>
  <c r="E4" i="13"/>
  <c r="E6" i="13"/>
  <c r="E7" i="13"/>
  <c r="E5" i="13"/>
  <c r="D8" i="13"/>
  <c r="B24" i="13" l="1"/>
  <c r="E18" i="13"/>
  <c r="C10" i="13"/>
  <c r="E11" i="13" s="1"/>
  <c r="F11" i="9"/>
  <c r="G11" i="9" s="1"/>
  <c r="B30" i="9"/>
  <c r="G23" i="9"/>
  <c r="F5" i="9"/>
  <c r="G5" i="9" s="1"/>
  <c r="F6" i="9"/>
  <c r="G6" i="9" s="1"/>
  <c r="F8" i="9"/>
  <c r="G8" i="9" s="1"/>
  <c r="F9" i="9"/>
  <c r="G9" i="9" s="1"/>
  <c r="F10" i="9"/>
  <c r="G10" i="9" s="1"/>
  <c r="O8" i="10"/>
  <c r="P8" i="10"/>
  <c r="O7" i="10"/>
  <c r="P7" i="10"/>
  <c r="D22" i="10"/>
  <c r="C22" i="10"/>
  <c r="E21" i="10"/>
  <c r="P21" i="10" s="1"/>
  <c r="E20" i="10"/>
  <c r="O20" i="10" s="1"/>
  <c r="E19" i="10"/>
  <c r="P19" i="10" s="1"/>
  <c r="E18" i="10"/>
  <c r="O18" i="10" s="1"/>
  <c r="E17" i="10"/>
  <c r="P17" i="10" s="1"/>
  <c r="E16" i="10"/>
  <c r="P16" i="10" s="1"/>
  <c r="D10" i="10"/>
  <c r="C10" i="10"/>
  <c r="P6" i="10"/>
  <c r="O6" i="10"/>
  <c r="P9" i="10"/>
  <c r="O9" i="10"/>
  <c r="P5" i="10"/>
  <c r="O5" i="10"/>
  <c r="D7" i="9"/>
  <c r="F7" i="9" s="1"/>
  <c r="G7" i="9" s="1"/>
  <c r="D16" i="9"/>
  <c r="E16" i="9" s="1"/>
  <c r="G16" i="9" s="1"/>
  <c r="F4" i="9"/>
  <c r="G4" i="9" s="1"/>
  <c r="O7" i="4"/>
  <c r="E19" i="4"/>
  <c r="O19" i="4" s="1"/>
  <c r="E20" i="4"/>
  <c r="P20" i="4" s="1"/>
  <c r="E21" i="4"/>
  <c r="O21" i="4" s="1"/>
  <c r="E22" i="4"/>
  <c r="P22" i="4" s="1"/>
  <c r="E23" i="4"/>
  <c r="P23" i="4" s="1"/>
  <c r="E18" i="4"/>
  <c r="P18" i="4" s="1"/>
  <c r="D24" i="4"/>
  <c r="C24" i="4"/>
  <c r="P8" i="4"/>
  <c r="P9" i="4"/>
  <c r="P10" i="4"/>
  <c r="P11" i="4"/>
  <c r="P5" i="4"/>
  <c r="P6" i="4"/>
  <c r="O6" i="4"/>
  <c r="O8" i="4"/>
  <c r="O9" i="4"/>
  <c r="O10" i="4"/>
  <c r="O11" i="4"/>
  <c r="O5" i="4"/>
  <c r="D11" i="6"/>
  <c r="C11" i="6"/>
  <c r="O10" i="6"/>
  <c r="N10" i="6"/>
  <c r="O9" i="6"/>
  <c r="N9" i="6"/>
  <c r="O8" i="6"/>
  <c r="O7" i="6"/>
  <c r="N7" i="6"/>
  <c r="O6" i="6"/>
  <c r="N6" i="6"/>
  <c r="O5" i="6"/>
  <c r="N5" i="6"/>
  <c r="D12" i="4"/>
  <c r="C12" i="4"/>
  <c r="N11" i="6" l="1"/>
  <c r="O11" i="6"/>
  <c r="O17" i="10"/>
  <c r="O19" i="10"/>
  <c r="O10" i="10"/>
  <c r="P10" i="10"/>
  <c r="P20" i="10"/>
  <c r="P18" i="10"/>
  <c r="O21" i="10"/>
  <c r="O16" i="10"/>
  <c r="E12" i="9"/>
  <c r="P21" i="4"/>
  <c r="O22" i="4"/>
  <c r="P19" i="4"/>
  <c r="O20" i="4"/>
  <c r="O23" i="4"/>
  <c r="O18" i="4"/>
  <c r="O12" i="4"/>
  <c r="P12" i="4"/>
  <c r="P22" i="10" l="1"/>
  <c r="O22" i="10"/>
  <c r="F12" i="9"/>
  <c r="G12" i="9" s="1"/>
  <c r="P24" i="4"/>
  <c r="O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tc={EAFCB8CE-4B01-6643-B16B-44FF5E757578}</author>
    <author>tc={531E0AB4-F12F-4F4B-BC76-5731AE228C6D}</author>
    <author>tc={BB0B9AA6-D543-734A-98E6-B5385AB0ECBB}</author>
  </authors>
  <commentList>
    <comment ref="A2" authorId="0" shapeId="0" xr:uid="{EAFCB8CE-4B01-6643-B16B-44FF5E757578}">
      <text>
        <t>[Threaded comment]
Your version of Excel allows you to read this threaded comment; however, any edits to it will get removed if the file is opened in a newer version of Excel. Learn more: https://go.microsoft.com/fwlink/?linkid=870924
Comment:
    1 - Condition A (Aerobic Exercise)
2- Condition B (Resistance Exercise)
3- Condition C (Control)</t>
      </text>
    </comment>
    <comment ref="A4" authorId="1" shapeId="0" xr:uid="{531E0AB4-F12F-4F4B-BC76-5731AE228C6D}">
      <text>
        <t>[Threaded comment]
Your version of Excel allows you to read this threaded comment; however, any edits to it will get removed if the file is opened in a newer version of Excel. Learn more: https://go.microsoft.com/fwlink/?linkid=870924
Comment:
    BA - Baseline
T0 - Blood withdrawal at 0
T1 - Blood withdrawal at 45
T2 - Blood withdrawal at 65</t>
      </text>
    </comment>
    <comment ref="H9" authorId="2" shapeId="0" xr:uid="{BB0B9AA6-D543-734A-98E6-B5385AB0ECBB}">
      <text>
        <t>[Threaded comment]
Your version of Excel allows you to read this threaded comment; however, any edits to it will get removed if the file is opened in a newer version of Excel. Learn more: https://go.microsoft.com/fwlink/?linkid=870924
Comment:
    HH - High Hemolyzed
MH - Middle Hemolyzed
LH - Low Hemolyzed
P - Partial (volume needed not filled)</t>
      </text>
    </comment>
  </commentList>
</comments>
</file>

<file path=xl/sharedStrings.xml><?xml version="1.0" encoding="utf-8"?>
<sst xmlns="http://schemas.openxmlformats.org/spreadsheetml/2006/main" count="524" uniqueCount="230">
  <si>
    <t>Type</t>
  </si>
  <si>
    <t>biomarker</t>
  </si>
  <si>
    <t>Reference</t>
  </si>
  <si>
    <t>Plasma/Serum</t>
  </si>
  <si>
    <t>Metodología</t>
  </si>
  <si>
    <t>Vida media</t>
  </si>
  <si>
    <t>Increased permeability of BBB</t>
  </si>
  <si>
    <t xml:space="preserve"> calcium-binding (BS100B) protein </t>
  </si>
  <si>
    <t>10.1016/j.npep.2018.05.010</t>
  </si>
  <si>
    <t xml:space="preserve"> Blood-based neurodegenerative biomarkers</t>
  </si>
  <si>
    <t>Aβ peptides Aβ1-42</t>
  </si>
  <si>
    <t>10.1038/nature25456</t>
  </si>
  <si>
    <t>Aβ peptides Aβ1-40</t>
  </si>
  <si>
    <t xml:space="preserve">β-secretase 1 (BACE1). </t>
  </si>
  <si>
    <t>T-tau concentration</t>
  </si>
  <si>
    <t>10.1016/j.jalz.2016.06.001</t>
  </si>
  <si>
    <t>Neurofilament light chain (NFL)</t>
  </si>
  <si>
    <t>10.1038/s41591-018-0304-3</t>
  </si>
  <si>
    <t>Brain-derived neurotrophic factor (BDNF)</t>
  </si>
  <si>
    <t>10.1016/j.exger.2019.110662</t>
  </si>
  <si>
    <t>Insulin-like growth factor (IGF-1)</t>
  </si>
  <si>
    <t>Vascular endothelial growth factor (VEGF)</t>
  </si>
  <si>
    <t>Fibroblast growth factor 21 (FGF21)</t>
  </si>
  <si>
    <t>10.1007/s40618-018-0831-2</t>
  </si>
  <si>
    <t>FNDC5/Irisin</t>
  </si>
  <si>
    <t>10.1007/s13410-019-00772-9</t>
  </si>
  <si>
    <t>B-hydroxybutyrate (BHB)</t>
  </si>
  <si>
    <t>10.1080/17461391.2017.1421711</t>
  </si>
  <si>
    <t>Cathepsin B</t>
  </si>
  <si>
    <t>10.1038/s41598-019-40040-8</t>
  </si>
  <si>
    <t xml:space="preserve">Kynurenic acid </t>
  </si>
  <si>
    <t>10.1080/0284186X.2018.1558371</t>
  </si>
  <si>
    <t>Vascular cell adhesion molecule 1 (VCAM-1)</t>
  </si>
  <si>
    <t>10.1007/s00380-018-1315-1</t>
  </si>
  <si>
    <t xml:space="preserve">Orexin-A </t>
  </si>
  <si>
    <t xml:space="preserve"> 10.1007/s40519-016-0271-y</t>
  </si>
  <si>
    <t>Amyloid precursor protein (APP)</t>
  </si>
  <si>
    <t>secretase beta-site APP cleaving enzyme-1 (BACE-1)</t>
  </si>
  <si>
    <t>gamma (γ)-secretase</t>
  </si>
  <si>
    <t>α-secretase</t>
  </si>
  <si>
    <t>APOE-e2</t>
  </si>
  <si>
    <t>APOE-e3</t>
  </si>
  <si>
    <t>APOE-e4</t>
  </si>
  <si>
    <t xml:space="preserve">CV risk factors </t>
  </si>
  <si>
    <t>Hemograma</t>
  </si>
  <si>
    <t>HDL and LDL and total cholesterol</t>
  </si>
  <si>
    <t>Standard procedures</t>
  </si>
  <si>
    <t>Tryglicerides</t>
  </si>
  <si>
    <t>Fasting glucose</t>
  </si>
  <si>
    <t>Insulin</t>
  </si>
  <si>
    <t>Hemoglobin A1c</t>
  </si>
  <si>
    <t>Chronic inflammation</t>
  </si>
  <si>
    <t>Serum Amyloid A (SAA)</t>
  </si>
  <si>
    <t>Fibrinogen</t>
  </si>
  <si>
    <t>High-sensitivity C-reactive protein (hsCRP) </t>
  </si>
  <si>
    <t>Tumor necrosis factor-alpha (TNF-alpha)</t>
  </si>
  <si>
    <t>Interleukin-1 beta (IL-1beta)</t>
  </si>
  <si>
    <t>Interleukin-6 (IL68)</t>
  </si>
  <si>
    <t>Interleukin-8 (IL-8)</t>
  </si>
  <si>
    <t>Interleukin-10 (IL-10)</t>
  </si>
  <si>
    <t>Interleukin-12 (IL-12)</t>
  </si>
  <si>
    <t>Urea</t>
  </si>
  <si>
    <t>Creatinina</t>
  </si>
  <si>
    <t>Antígeno prostático?</t>
  </si>
  <si>
    <t>Albúmina</t>
  </si>
  <si>
    <t>Pro-Brain-derived neurotrophic factor (Pro-BDNF)</t>
  </si>
  <si>
    <t>RNA</t>
  </si>
  <si>
    <t>PAX gene</t>
  </si>
  <si>
    <t>Orden</t>
  </si>
  <si>
    <t>Tipo (solución)</t>
  </si>
  <si>
    <t>Rojo</t>
  </si>
  <si>
    <t>Morado</t>
  </si>
  <si>
    <t>Suero</t>
  </si>
  <si>
    <t>Citrato de sodio</t>
  </si>
  <si>
    <t>microRNA</t>
  </si>
  <si>
    <t>Volumen/vac (ml)</t>
  </si>
  <si>
    <t>EDTA K2</t>
  </si>
  <si>
    <t>#369714</t>
  </si>
  <si>
    <t>#367820</t>
  </si>
  <si>
    <t>#366643</t>
  </si>
  <si>
    <t>#367856</t>
  </si>
  <si>
    <t>#362753</t>
  </si>
  <si>
    <t>Longitud telómeros</t>
  </si>
  <si>
    <t>#762165</t>
  </si>
  <si>
    <t>Total:</t>
  </si>
  <si>
    <t>plastico</t>
  </si>
  <si>
    <t>BDNF; Capthesin B; VACM-1;CRP;IL-6;TNF-Alpha</t>
  </si>
  <si>
    <t>Citrato de sodio y heparina para DNA</t>
  </si>
  <si>
    <t>vidrio</t>
  </si>
  <si>
    <t>DNA (genotipado)</t>
  </si>
  <si>
    <t>1. Invertir todos los tubos suavemente 8 veces, excepto el de tapa roja</t>
  </si>
  <si>
    <t>Material</t>
  </si>
  <si>
    <t>Color (tapa)</t>
  </si>
  <si>
    <t>Gradilla para clasificar tubos</t>
  </si>
  <si>
    <t>Yolanda deja sangre en gradilla</t>
  </si>
  <si>
    <t># eppendorf (500 μL)</t>
  </si>
  <si>
    <t># eppendorf (1000 μL)</t>
  </si>
  <si>
    <t>Azul (4,5 ml)</t>
  </si>
  <si>
    <t>Plastico</t>
  </si>
  <si>
    <t>Cantidad</t>
  </si>
  <si>
    <t>Tubo CPT (cell preparation tube) 8/ml</t>
  </si>
  <si>
    <t>Analítos objetivo</t>
  </si>
  <si>
    <t># Ref Vac</t>
  </si>
  <si>
    <t>Diametro (mm)</t>
  </si>
  <si>
    <t>Largo (mm)</t>
  </si>
  <si>
    <t>2. Mantener a temperatura ambiente para transporte , llevar a la sala para centifugar excepto el de mRNA (PAXgene) y el morado de genotipado que no se centrifugan.</t>
  </si>
  <si>
    <t>Method</t>
  </si>
  <si>
    <r>
      <t xml:space="preserve">VEGF; Irisin; CXCL-13; IgM-1; IL-17; PPY; Adiponectin; </t>
    </r>
    <r>
      <rPr>
        <b/>
        <sz val="12"/>
        <color theme="1"/>
        <rFont val="Arial"/>
        <family val="2"/>
      </rPr>
      <t>Aβ peptides Aβ1-42; Aβ peptides Aβ1-40; T-tau concentration; P-tau 217; NFL</t>
    </r>
  </si>
  <si>
    <t>Ref method</t>
  </si>
  <si>
    <r>
      <t>IGF-1;</t>
    </r>
    <r>
      <rPr>
        <sz val="12"/>
        <color rgb="FFFF0000"/>
        <rFont val="Arial"/>
        <family val="2"/>
      </rPr>
      <t xml:space="preserve"> Insulina/Glucosa (HOMA); HbA1c;</t>
    </r>
    <r>
      <rPr>
        <sz val="12"/>
        <color theme="1"/>
        <rFont val="Arial"/>
        <family val="2"/>
      </rPr>
      <t xml:space="preserve"> SFA-1</t>
    </r>
  </si>
  <si>
    <t>Volumen muestra (ml)</t>
  </si>
  <si>
    <t>10.1001/jama.2020.12134; 10.1001/jamaneurol.2019.1632</t>
  </si>
  <si>
    <t>For each study participant, blood was collected in 6 EDTA-plasma tubes (Vacutainer K2EDTA tube; BD Diagnostics) and centrifuged (2000 g, 4°C) for 10 minutes. After centrifugation, plasma from all 6 tubes was transferred into one 50-mL tube (62.547.254, Sarstedt), mixed, and 1 mL was aliquoted into polypropylene tubes (72.694.100; Sarstedt) and stored at –80°C within 30 to 60 minutes of collection. All plasma samples went through 1 freeze-thaw cycle before the analysis, when 300 μL was further aliquoted into Lobind tubes (72.704.600; Sarstedt). The current standardized protocol is consistent with recent findings that blood must be centrifuged within 1 hour and frozen shortly thereafter; however, up to 3 freeze-thaw cycles and 5 tube transfers do not affect plasma Aβ and tau values.</t>
  </si>
  <si>
    <r>
      <t xml:space="preserve"> </t>
    </r>
    <r>
      <rPr>
        <b/>
        <sz val="12"/>
        <color theme="1"/>
        <rFont val="Arial"/>
        <family val="2"/>
      </rPr>
      <t>Aβ peptides Aβ1-42; Aβ peptides Aβ1-40; T-tau concentration; P-tau 217; NFL</t>
    </r>
  </si>
  <si>
    <t>IGNITE</t>
  </si>
  <si>
    <t>VEGF; Irisin; CXCL-13; IgM-1; IL-17; PPY; Adiponectin;</t>
  </si>
  <si>
    <t>IGF-1; SFA-1</t>
  </si>
  <si>
    <t>*es importante ajustar estos eppendorf en función de lo que realmente vale según el protocolo</t>
  </si>
  <si>
    <t>Eppendorf</t>
  </si>
  <si>
    <t>NO</t>
  </si>
  <si>
    <r>
      <rPr>
        <sz val="12"/>
        <color rgb="FFFF0000"/>
        <rFont val="Arial"/>
        <family val="2"/>
      </rPr>
      <t xml:space="preserve">For each study participant, blood was collected in 6 EDTA-plasma tubes (Vacutainer K2EDTA tube; BD Diagnostics) and centrifuged (2000 g, 4°C) for 10 minutes. After centrifugation, plasma from all 6 tubes was transferred into one 50-mL tube (62.547.254, Sarstedt), mixed, and 1 mL was aliquoted into polypropylene tubes (72.694.100; Sarstedt) and stored at –80°C within 30 to 60 minutes of collection. </t>
    </r>
    <r>
      <rPr>
        <sz val="12"/>
        <color theme="1"/>
        <rFont val="Arial"/>
        <family val="2"/>
      </rPr>
      <t>All plasma samples went through 1 freeze-thaw cycle before the analysis, when 300 μL was further aliquoted into Lobind tubes (72.704.600; Sarstedt). The current standardized protocol is consistent with recent findings that blood must be centrifuged within 1 hour and frozen shortly thereafter; however, up to 3 freeze-thaw cycles and 5 tube transfers do not affect plasma Aβ and tau values.</t>
    </r>
  </si>
  <si>
    <t>S</t>
  </si>
  <si>
    <t>Amarillo suero (ml)</t>
  </si>
  <si>
    <t>Azul Plasma (ml)</t>
  </si>
  <si>
    <t>PAXgene (Sangre) (ml)</t>
  </si>
  <si>
    <t>0,5 ml</t>
  </si>
  <si>
    <t>1,0 ml</t>
  </si>
  <si>
    <t>Amarillo</t>
  </si>
  <si>
    <t>Participantes</t>
  </si>
  <si>
    <t xml:space="preserve">Tiempos </t>
  </si>
  <si>
    <t>ml</t>
  </si>
  <si>
    <t>Total Eppendorf</t>
  </si>
  <si>
    <t>Alicuota</t>
  </si>
  <si>
    <t>TOTALES</t>
  </si>
  <si>
    <t>Cajas</t>
  </si>
  <si>
    <t>Rosa</t>
  </si>
  <si>
    <t>Color Eppendorf</t>
  </si>
  <si>
    <t>Verde</t>
  </si>
  <si>
    <t>Amarilla</t>
  </si>
  <si>
    <t>Transparente</t>
  </si>
  <si>
    <t>Color</t>
  </si>
  <si>
    <t>Total Cajas</t>
  </si>
  <si>
    <t>Saliva</t>
  </si>
  <si>
    <t>Fluido Gingival  (papel absorbente)</t>
  </si>
  <si>
    <t>TOTAL BUCALES</t>
  </si>
  <si>
    <t>Cajas totales</t>
  </si>
  <si>
    <r>
      <t xml:space="preserve"> </t>
    </r>
    <r>
      <rPr>
        <b/>
        <sz val="12"/>
        <color theme="1"/>
        <rFont val="Arial"/>
        <family val="2"/>
      </rPr>
      <t>Aβ peptides Aβ1-42; Aβ peptides Aβ1-40; T-tau concentration; P-tau 217; NFL</t>
    </r>
    <r>
      <rPr>
        <sz val="12"/>
        <color theme="1"/>
        <rFont val="Arial"/>
        <family val="2"/>
      </rPr>
      <t>; VEGF; Irisin; CXCL-13; IgM-1; IL-17; PPY; Adiponectin;</t>
    </r>
  </si>
  <si>
    <t>Volumen muestra (ml) usado</t>
  </si>
  <si>
    <t>Morado Linfocitos (ml)</t>
  </si>
  <si>
    <t>Azul Eritrocitos (ml)</t>
  </si>
  <si>
    <t>Amarillo eritrocitos (ml)</t>
  </si>
  <si>
    <t>Corcho blanco</t>
  </si>
  <si>
    <t>SUFIJO</t>
  </si>
  <si>
    <t>BP</t>
  </si>
  <si>
    <t>PB</t>
  </si>
  <si>
    <t>PP</t>
  </si>
  <si>
    <t>PE</t>
  </si>
  <si>
    <t>BE</t>
  </si>
  <si>
    <t>YE</t>
  </si>
  <si>
    <t>PL</t>
  </si>
  <si>
    <t>PAX</t>
  </si>
  <si>
    <t>GF</t>
  </si>
  <si>
    <t>Color Caja</t>
  </si>
  <si>
    <t>Color etiqueta</t>
  </si>
  <si>
    <t>Roja</t>
  </si>
  <si>
    <t>Púrpura</t>
  </si>
  <si>
    <t>Azul</t>
  </si>
  <si>
    <t>YS</t>
  </si>
  <si>
    <t>Vacutainers por participante</t>
  </si>
  <si>
    <t>PAXGENE</t>
  </si>
  <si>
    <t>Morados (4ml)</t>
  </si>
  <si>
    <t>Azules (4ml)</t>
  </si>
  <si>
    <t>Amarillos (5ml)</t>
  </si>
  <si>
    <t>Total</t>
  </si>
  <si>
    <t>blanca</t>
  </si>
  <si>
    <t>Capacidad</t>
  </si>
  <si>
    <t>9 cajas por bandeja</t>
  </si>
  <si>
    <t>1ºs</t>
  </si>
  <si>
    <t>Morado Sangre (ml) (1)</t>
  </si>
  <si>
    <t>Morado Plasma (4 ml) x 4</t>
  </si>
  <si>
    <t>Morado Eritrocitos (4 ml) x 4</t>
  </si>
  <si>
    <t>no se voltea</t>
  </si>
  <si>
    <t>Plasma</t>
  </si>
  <si>
    <t>A1</t>
  </si>
  <si>
    <t>Example_1</t>
  </si>
  <si>
    <t>Date of the test</t>
  </si>
  <si>
    <t>Condtion nº</t>
  </si>
  <si>
    <t>Time of blood arrival to the lab</t>
  </si>
  <si>
    <t>Centrifuge time</t>
  </si>
  <si>
    <t>Participant</t>
  </si>
  <si>
    <t>Tube(Centrifuge instructions)</t>
  </si>
  <si>
    <t>Sample</t>
  </si>
  <si>
    <t>Sufix</t>
  </si>
  <si>
    <t>Box</t>
  </si>
  <si>
    <t>Position</t>
  </si>
  <si>
    <t>Time -80º</t>
  </si>
  <si>
    <t>Comments</t>
  </si>
  <si>
    <t>2 Purple tubes (4 ml; 10 min a 2000 g)</t>
  </si>
  <si>
    <t xml:space="preserve">1 Yellow tube (5 ml; 10 min a 2000 g) </t>
  </si>
  <si>
    <t>Leukocytes</t>
  </si>
  <si>
    <t>Serum</t>
  </si>
  <si>
    <t>Blood time withdrawal timepoint</t>
  </si>
  <si>
    <t>0,3 ml</t>
  </si>
  <si>
    <t>Wilmut needed</t>
  </si>
  <si>
    <t>A</t>
  </si>
  <si>
    <t>Time of blood withdrawal finish</t>
  </si>
  <si>
    <t>Time of blood withdrawal start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</si>
  <si>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</si>
  <si>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</si>
  <si>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</si>
  <si>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</si>
  <si>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</si>
  <si>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</si>
  <si>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</si>
  <si>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</si>
  <si>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</si>
  <si>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</si>
  <si>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B4</t>
  </si>
  <si>
    <t>B6</t>
  </si>
  <si>
    <t>B7</t>
  </si>
  <si>
    <t>B8</t>
  </si>
  <si>
    <t>B9</t>
  </si>
  <si>
    <t>B10</t>
  </si>
  <si>
    <t>Blood</t>
  </si>
  <si>
    <t>ID_Cond</t>
  </si>
  <si>
    <t>BA</t>
  </si>
  <si>
    <t xml:space="preserve">Amarillo suero ( 5ml) </t>
  </si>
  <si>
    <t xml:space="preserve">Purple Leucocytes (4 ml) </t>
  </si>
  <si>
    <t xml:space="preserve">Purple Plasma(4 ml) </t>
  </si>
  <si>
    <t xml:space="preserve">Purple Blood(4 ml)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</si>
</sst>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1"/>
      <name val="Calibri"/>
      <family val="2"/>
    </font>
    <font>
      <sz val="12"/>
      <color rgb="FF222222"/>
      <name val="Times New Roman"/>
      <family val="1"/>
    </font>
    <font>
      <u/>
      <sz val="12"/>
      <color theme="10"/>
      <name val="Arial"/>
      <family val="2"/>
    </font>
    <font>
      <sz val="12"/>
      <color theme="10"/>
      <name val="Calibri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theme="1"/>
      <name val="Times New Roman"/>
      <family val="1"/>
    </font>
    <font>
      <u/>
      <sz val="12"/>
      <color theme="1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55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B09C"/>
        <bgColor indexed="64"/>
      </patternFill>
    </fill>
    <fill>
      <patternFill patternType="solid">
        <fgColor rgb="FFFCA65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E06"/>
        <bgColor indexed="64"/>
      </patternFill>
    </fill>
    <fill>
      <patternFill patternType="solid">
        <fgColor rgb="FFFF5058"/>
        <bgColor indexed="64"/>
      </patternFill>
    </fill>
    <fill>
      <patternFill patternType="solid">
        <fgColor rgb="FFFFEE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34998626667073579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4" xfId="0" applyFont="1" applyBorder="1"/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/>
    <xf numFmtId="0" fontId="2" fillId="2" borderId="4" xfId="0" applyFont="1" applyFill="1" applyBorder="1"/>
    <xf numFmtId="0" fontId="8" fillId="2" borderId="6" xfId="0" applyFont="1" applyFill="1" applyBorder="1" applyAlignment="1">
      <alignment horizontal="center" vertical="center"/>
    </xf>
    <xf numFmtId="0" fontId="2" fillId="2" borderId="12" xfId="0" applyFont="1" applyFill="1" applyBorder="1"/>
    <xf numFmtId="0" fontId="9" fillId="2" borderId="13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0" fillId="2" borderId="14" xfId="0" applyFont="1" applyFill="1" applyBorder="1" applyAlignment="1">
      <alignment horizontal="center" vertical="center"/>
    </xf>
    <xf numFmtId="0" fontId="2" fillId="2" borderId="16" xfId="0" applyFont="1" applyFill="1" applyBorder="1"/>
    <xf numFmtId="0" fontId="11" fillId="2" borderId="4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19" xfId="0" applyFont="1" applyFill="1" applyBorder="1"/>
    <xf numFmtId="0" fontId="12" fillId="2" borderId="19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3" fillId="0" borderId="0" xfId="0" applyFont="1"/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3" fillId="6" borderId="0" xfId="0" applyFont="1" applyFill="1" applyAlignment="1">
      <alignment wrapText="1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0" fillId="7" borderId="0" xfId="0" applyFill="1"/>
    <xf numFmtId="0" fontId="13" fillId="6" borderId="0" xfId="0" applyFont="1" applyFill="1"/>
    <xf numFmtId="0" fontId="13" fillId="6" borderId="20" xfId="0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20" xfId="0" applyFill="1" applyBorder="1"/>
    <xf numFmtId="0" fontId="0" fillId="6" borderId="20" xfId="0" applyFill="1" applyBorder="1" applyAlignment="1">
      <alignment horizontal="center"/>
    </xf>
    <xf numFmtId="164" fontId="0" fillId="6" borderId="2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center"/>
    </xf>
    <xf numFmtId="164" fontId="0" fillId="7" borderId="20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3" fillId="7" borderId="20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6" borderId="20" xfId="0" applyFont="1" applyFill="1" applyBorder="1"/>
    <xf numFmtId="0" fontId="13" fillId="6" borderId="20" xfId="0" applyFont="1" applyFill="1" applyBorder="1" applyAlignment="1">
      <alignment horizontal="center"/>
    </xf>
    <xf numFmtId="164" fontId="13" fillId="6" borderId="20" xfId="0" applyNumberFormat="1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0" fillId="5" borderId="20" xfId="0" applyFill="1" applyBorder="1"/>
    <xf numFmtId="0" fontId="13" fillId="5" borderId="20" xfId="0" applyFont="1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164" fontId="0" fillId="5" borderId="20" xfId="0" applyNumberFormat="1" applyFill="1" applyBorder="1" applyAlignment="1">
      <alignment horizontal="center" vertical="center"/>
    </xf>
    <xf numFmtId="0" fontId="13" fillId="5" borderId="0" xfId="0" applyFont="1" applyFill="1"/>
    <xf numFmtId="0" fontId="0" fillId="5" borderId="0" xfId="0" applyFill="1"/>
    <xf numFmtId="0" fontId="0" fillId="3" borderId="20" xfId="0" applyFill="1" applyBorder="1"/>
    <xf numFmtId="0" fontId="13" fillId="3" borderId="2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0" xfId="0" applyFill="1" applyBorder="1" applyAlignment="1">
      <alignment horizontal="center"/>
    </xf>
    <xf numFmtId="164" fontId="0" fillId="3" borderId="20" xfId="0" applyNumberFormat="1" applyFill="1" applyBorder="1" applyAlignment="1">
      <alignment horizontal="center" vertical="center"/>
    </xf>
    <xf numFmtId="164" fontId="13" fillId="3" borderId="20" xfId="0" applyNumberFormat="1" applyFont="1" applyFill="1" applyBorder="1" applyAlignment="1">
      <alignment horizontal="center" vertical="center"/>
    </xf>
    <xf numFmtId="0" fontId="0" fillId="3" borderId="0" xfId="0" applyFill="1"/>
    <xf numFmtId="0" fontId="13" fillId="3" borderId="0" xfId="0" applyFont="1" applyFill="1"/>
    <xf numFmtId="0" fontId="0" fillId="6" borderId="19" xfId="0" applyFill="1" applyBorder="1" applyAlignment="1">
      <alignment horizontal="center"/>
    </xf>
    <xf numFmtId="164" fontId="13" fillId="8" borderId="2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13" fillId="16" borderId="22" xfId="0" applyFont="1" applyFill="1" applyBorder="1" applyAlignment="1">
      <alignment horizontal="center" vertical="center" wrapText="1"/>
    </xf>
    <xf numFmtId="0" fontId="0" fillId="16" borderId="22" xfId="0" applyFill="1" applyBorder="1" applyAlignment="1">
      <alignment horizontal="center" vertical="center" wrapText="1"/>
    </xf>
    <xf numFmtId="0" fontId="13" fillId="16" borderId="32" xfId="0" applyFont="1" applyFill="1" applyBorder="1" applyAlignment="1">
      <alignment horizontal="center" vertical="center" wrapText="1"/>
    </xf>
    <xf numFmtId="0" fontId="13" fillId="16" borderId="24" xfId="0" applyFont="1" applyFill="1" applyBorder="1" applyAlignment="1">
      <alignment horizontal="center" vertical="center" wrapText="1"/>
    </xf>
    <xf numFmtId="0" fontId="13" fillId="16" borderId="25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/>
    </xf>
    <xf numFmtId="0" fontId="0" fillId="18" borderId="0" xfId="0" applyFill="1" applyAlignment="1">
      <alignment horizontal="center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13" fillId="20" borderId="20" xfId="0" applyFont="1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 wrapText="1"/>
    </xf>
    <xf numFmtId="0" fontId="13" fillId="19" borderId="20" xfId="0" applyFont="1" applyFill="1" applyBorder="1" applyAlignment="1">
      <alignment horizontal="center" vertical="center" wrapText="1"/>
    </xf>
    <xf numFmtId="0" fontId="0" fillId="19" borderId="20" xfId="0" applyFill="1" applyBorder="1" applyAlignment="1">
      <alignment horizontal="center" vertical="center" wrapText="1"/>
    </xf>
    <xf numFmtId="20" fontId="0" fillId="19" borderId="20" xfId="0" applyNumberFormat="1" applyFill="1" applyBorder="1" applyAlignment="1">
      <alignment horizontal="center" vertical="center" wrapText="1"/>
    </xf>
    <xf numFmtId="0" fontId="13" fillId="21" borderId="20" xfId="0" applyFon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center" vertical="center" wrapText="1"/>
    </xf>
    <xf numFmtId="20" fontId="0" fillId="21" borderId="20" xfId="0" applyNumberForma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2" fillId="2" borderId="17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8" xfId="0" applyFont="1" applyBorder="1"/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13" fillId="17" borderId="20" xfId="0" applyFont="1" applyFill="1" applyBorder="1" applyAlignment="1">
      <alignment horizontal="center" vertical="center" wrapText="1"/>
    </xf>
    <xf numFmtId="20" fontId="0" fillId="20" borderId="20" xfId="0" applyNumberFormat="1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 wrapText="1"/>
    </xf>
    <xf numFmtId="0" fontId="13" fillId="20" borderId="20" xfId="0" applyFont="1" applyFill="1" applyBorder="1" applyAlignment="1">
      <alignment horizontal="center" vertical="center" wrapText="1"/>
    </xf>
    <xf numFmtId="20" fontId="13" fillId="10" borderId="20" xfId="0" applyNumberFormat="1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13" fillId="10" borderId="37" xfId="0" applyFont="1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1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14" fontId="0" fillId="9" borderId="37" xfId="0" applyNumberFormat="1" applyFill="1" applyBorder="1" applyAlignment="1">
      <alignment horizontal="center" vertical="center" wrapText="1"/>
    </xf>
    <xf numFmtId="14" fontId="0" fillId="9" borderId="38" xfId="0" applyNumberFormat="1" applyFill="1" applyBorder="1" applyAlignment="1">
      <alignment horizontal="center" vertical="center" wrapText="1"/>
    </xf>
    <xf numFmtId="14" fontId="0" fillId="9" borderId="39" xfId="0" applyNumberFormat="1" applyFill="1" applyBorder="1" applyAlignment="1">
      <alignment horizontal="center" vertical="center" wrapText="1"/>
    </xf>
    <xf numFmtId="0" fontId="13" fillId="9" borderId="28" xfId="0" applyFont="1" applyFill="1" applyBorder="1" applyAlignment="1">
      <alignment horizontal="center" vertical="center" wrapText="1"/>
    </xf>
    <xf numFmtId="0" fontId="0" fillId="9" borderId="29" xfId="0" applyFill="1" applyBorder="1" applyAlignment="1">
      <alignment horizontal="center" vertical="center" wrapText="1"/>
    </xf>
    <xf numFmtId="0" fontId="0" fillId="9" borderId="30" xfId="0" applyFill="1" applyBorder="1" applyAlignment="1">
      <alignment horizontal="center" vertical="center" wrapText="1"/>
    </xf>
    <xf numFmtId="0" fontId="13" fillId="13" borderId="37" xfId="0" applyFont="1" applyFill="1" applyBorder="1" applyAlignment="1">
      <alignment horizontal="center" vertical="center" wrapText="1"/>
    </xf>
    <xf numFmtId="0" fontId="13" fillId="13" borderId="38" xfId="0" applyFont="1" applyFill="1" applyBorder="1" applyAlignment="1">
      <alignment horizontal="center" vertical="center" wrapText="1"/>
    </xf>
    <xf numFmtId="0" fontId="13" fillId="13" borderId="39" xfId="0" applyFont="1" applyFill="1" applyBorder="1" applyAlignment="1">
      <alignment horizontal="center" vertical="center" wrapText="1"/>
    </xf>
    <xf numFmtId="20" fontId="0" fillId="13" borderId="37" xfId="0" applyNumberFormat="1" applyFill="1" applyBorder="1" applyAlignment="1">
      <alignment horizontal="center" vertical="center" wrapText="1"/>
    </xf>
    <xf numFmtId="20" fontId="0" fillId="13" borderId="38" xfId="0" applyNumberFormat="1" applyFill="1" applyBorder="1" applyAlignment="1">
      <alignment horizontal="center" vertical="center" wrapText="1"/>
    </xf>
    <xf numFmtId="20" fontId="0" fillId="13" borderId="39" xfId="0" applyNumberFormat="1" applyFill="1" applyBorder="1" applyAlignment="1">
      <alignment horizontal="center" vertical="center" wrapText="1"/>
    </xf>
    <xf numFmtId="0" fontId="13" fillId="11" borderId="43" xfId="0" applyFont="1" applyFill="1" applyBorder="1" applyAlignment="1">
      <alignment horizontal="center" vertical="center" wrapText="1"/>
    </xf>
    <xf numFmtId="0" fontId="13" fillId="11" borderId="19" xfId="0" applyFont="1" applyFill="1" applyBorder="1" applyAlignment="1">
      <alignment horizontal="center" vertical="center" wrapText="1"/>
    </xf>
    <xf numFmtId="0" fontId="13" fillId="11" borderId="44" xfId="0" applyFont="1" applyFill="1" applyBorder="1" applyAlignment="1">
      <alignment horizontal="center" vertical="center" wrapText="1"/>
    </xf>
    <xf numFmtId="20" fontId="0" fillId="11" borderId="31" xfId="0" applyNumberFormat="1" applyFill="1" applyBorder="1" applyAlignment="1">
      <alignment horizontal="center" vertical="center" wrapText="1"/>
    </xf>
    <xf numFmtId="0" fontId="0" fillId="11" borderId="23" xfId="0" applyFill="1" applyBorder="1" applyAlignment="1">
      <alignment horizontal="center" vertical="center" wrapText="1"/>
    </xf>
    <xf numFmtId="0" fontId="0" fillId="11" borderId="26" xfId="0" applyFill="1" applyBorder="1" applyAlignment="1">
      <alignment horizontal="center" vertical="center" wrapText="1"/>
    </xf>
    <xf numFmtId="0" fontId="13" fillId="15" borderId="27" xfId="0" applyFont="1" applyFill="1" applyBorder="1" applyAlignment="1">
      <alignment horizontal="center" vertical="center" wrapText="1"/>
    </xf>
    <xf numFmtId="0" fontId="0" fillId="15" borderId="27" xfId="0" applyFill="1" applyBorder="1" applyAlignment="1">
      <alignment horizontal="center" vertical="center" wrapText="1"/>
    </xf>
    <xf numFmtId="20" fontId="0" fillId="12" borderId="45" xfId="0" applyNumberFormat="1" applyFill="1" applyBorder="1" applyAlignment="1">
      <alignment horizontal="center" vertical="center" wrapText="1"/>
    </xf>
    <xf numFmtId="20" fontId="0" fillId="12" borderId="46" xfId="0" applyNumberFormat="1" applyFill="1" applyBorder="1" applyAlignment="1">
      <alignment horizontal="center" vertical="center" wrapText="1"/>
    </xf>
    <xf numFmtId="20" fontId="0" fillId="12" borderId="47" xfId="0" applyNumberFormat="1" applyFill="1" applyBorder="1" applyAlignment="1">
      <alignment horizontal="center" vertical="center" wrapText="1"/>
    </xf>
    <xf numFmtId="0" fontId="13" fillId="14" borderId="37" xfId="0" applyFont="1" applyFill="1" applyBorder="1" applyAlignment="1">
      <alignment horizontal="center" vertical="center" wrapText="1"/>
    </xf>
    <xf numFmtId="0" fontId="13" fillId="14" borderId="38" xfId="0" applyFont="1" applyFill="1" applyBorder="1" applyAlignment="1">
      <alignment horizontal="center" vertical="center" wrapText="1"/>
    </xf>
    <xf numFmtId="0" fontId="13" fillId="14" borderId="39" xfId="0" applyFont="1" applyFill="1" applyBorder="1" applyAlignment="1">
      <alignment horizontal="center" vertical="center" wrapText="1"/>
    </xf>
    <xf numFmtId="0" fontId="13" fillId="12" borderId="40" xfId="0" applyFont="1" applyFill="1" applyBorder="1" applyAlignment="1">
      <alignment horizontal="center" vertical="center" wrapText="1"/>
    </xf>
    <xf numFmtId="0" fontId="0" fillId="12" borderId="41" xfId="0" applyFill="1" applyBorder="1" applyAlignment="1">
      <alignment horizontal="center" vertical="center" wrapText="1"/>
    </xf>
    <xf numFmtId="0" fontId="0" fillId="12" borderId="42" xfId="0" applyFill="1" applyBorder="1" applyAlignment="1">
      <alignment horizontal="center" vertical="center" wrapText="1"/>
    </xf>
    <xf numFmtId="0" fontId="13" fillId="14" borderId="33" xfId="0" applyFont="1" applyFill="1" applyBorder="1" applyAlignment="1">
      <alignment horizontal="center" vertical="center" wrapText="1"/>
    </xf>
    <xf numFmtId="0" fontId="0" fillId="14" borderId="34" xfId="0" applyFill="1" applyBorder="1" applyAlignment="1">
      <alignment horizontal="center" vertical="center" wrapText="1"/>
    </xf>
    <xf numFmtId="0" fontId="0" fillId="14" borderId="35" xfId="0" applyFill="1" applyBorder="1" applyAlignment="1">
      <alignment horizontal="center" vertical="center" wrapText="1"/>
    </xf>
    <xf numFmtId="0" fontId="0" fillId="14" borderId="36" xfId="0" applyFill="1" applyBorder="1" applyAlignment="1">
      <alignment horizontal="center" vertical="center" wrapText="1"/>
    </xf>
    <xf numFmtId="0" fontId="13" fillId="18" borderId="40" xfId="0" applyFont="1" applyFill="1" applyBorder="1" applyAlignment="1">
      <alignment horizontal="center" vertical="center" wrapText="1"/>
    </xf>
    <xf numFmtId="0" fontId="0" fillId="18" borderId="41" xfId="0" applyFill="1" applyBorder="1" applyAlignment="1">
      <alignment horizontal="center" vertical="center" wrapText="1"/>
    </xf>
    <xf numFmtId="0" fontId="0" fillId="18" borderId="42" xfId="0" applyFill="1" applyBorder="1" applyAlignment="1">
      <alignment horizontal="center" vertical="center" wrapText="1"/>
    </xf>
    <xf numFmtId="20" fontId="0" fillId="18" borderId="45" xfId="0" applyNumberFormat="1" applyFill="1" applyBorder="1" applyAlignment="1">
      <alignment horizontal="center" vertical="center" wrapText="1"/>
    </xf>
    <xf numFmtId="20" fontId="0" fillId="18" borderId="46" xfId="0" applyNumberFormat="1" applyFill="1" applyBorder="1" applyAlignment="1">
      <alignment horizontal="center" vertical="center" wrapText="1"/>
    </xf>
    <xf numFmtId="20" fontId="0" fillId="18" borderId="47" xfId="0" applyNumberFormat="1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 wrapText="1"/>
    </xf>
  </cellXfs>
  <cellStyles count="1">
    <cellStyle name="Normal" xfId="0" builtinId="0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EE00"/>
      <color rgb="FFEE2404"/>
      <color rgb="FFFF5058"/>
      <color rgb="FFFF9E06"/>
      <color rgb="FFE4E10F"/>
      <color rgb="FFEFEC0E"/>
      <color rgb="FFFCA653"/>
      <color rgb="FFFFB09C"/>
      <color rgb="FFFF5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22</xdr:row>
      <xdr:rowOff>89536</xdr:rowOff>
    </xdr:from>
    <xdr:to>
      <xdr:col>6</xdr:col>
      <xdr:colOff>296719</xdr:colOff>
      <xdr:row>32</xdr:row>
      <xdr:rowOff>191599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C4F8E2D-7D89-9B47-AA23-DDE573F231CA}"/>
            </a:ext>
          </a:extLst>
        </xdr:cNvPr>
        <xdr:cNvGrpSpPr/>
      </xdr:nvGrpSpPr>
      <xdr:grpSpPr>
        <a:xfrm>
          <a:off x="304800" y="5901166"/>
          <a:ext cx="6894093" cy="2172716"/>
          <a:chOff x="7759700" y="5083072"/>
          <a:chExt cx="1905000" cy="2130528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94B632B-AC0D-9F48-BFF2-E1B4B46867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759700" y="5308600"/>
            <a:ext cx="1905000" cy="190500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2620F2C-2920-0243-A491-147CA230E780}"/>
              </a:ext>
            </a:extLst>
          </xdr:cNvPr>
          <xdr:cNvSpPr txBox="1"/>
        </xdr:nvSpPr>
        <xdr:spPr>
          <a:xfrm rot="10800000" flipH="1" flipV="1">
            <a:off x="7880931" y="5083072"/>
            <a:ext cx="1618669" cy="2541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1</a:t>
            </a:r>
          </a:p>
        </xdr:txBody>
      </xdr:sp>
    </xdr:grpSp>
    <xdr:clientData/>
  </xdr:twoCellAnchor>
  <xdr:twoCellAnchor>
    <xdr:from>
      <xdr:col>8</xdr:col>
      <xdr:colOff>1315</xdr:colOff>
      <xdr:row>14</xdr:row>
      <xdr:rowOff>1897</xdr:rowOff>
    </xdr:from>
    <xdr:to>
      <xdr:col>8</xdr:col>
      <xdr:colOff>2301</xdr:colOff>
      <xdr:row>32</xdr:row>
      <xdr:rowOff>131037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2F5508A-32D4-DF4C-9C36-6980D1DC0367}"/>
            </a:ext>
          </a:extLst>
        </xdr:cNvPr>
        <xdr:cNvGrpSpPr/>
      </xdr:nvGrpSpPr>
      <xdr:grpSpPr>
        <a:xfrm>
          <a:off x="12038706" y="5811630"/>
          <a:ext cx="986" cy="2201690"/>
          <a:chOff x="10172700" y="4823860"/>
          <a:chExt cx="1955800" cy="2161140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7BB2084B-297C-EC47-99F3-38CFD9A248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172700" y="5029200"/>
            <a:ext cx="1955800" cy="1955800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FEA6E700-031E-2F4C-AFFC-FB61689F6CB0}"/>
              </a:ext>
            </a:extLst>
          </xdr:cNvPr>
          <xdr:cNvSpPr txBox="1"/>
        </xdr:nvSpPr>
        <xdr:spPr>
          <a:xfrm rot="10800000" flipH="1" flipV="1">
            <a:off x="10198100" y="4823860"/>
            <a:ext cx="16186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4</a:t>
            </a:r>
          </a:p>
        </xdr:txBody>
      </xdr:sp>
    </xdr:grpSp>
    <xdr:clientData/>
  </xdr:twoCellAnchor>
  <xdr:twoCellAnchor>
    <xdr:from>
      <xdr:col>10</xdr:col>
      <xdr:colOff>96482</xdr:colOff>
      <xdr:row>22</xdr:row>
      <xdr:rowOff>27816</xdr:rowOff>
    </xdr:from>
    <xdr:to>
      <xdr:col>12</xdr:col>
      <xdr:colOff>592</xdr:colOff>
      <xdr:row>32</xdr:row>
      <xdr:rowOff>55356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69847017-91B6-654E-AB4B-28F8483FF1EF}"/>
            </a:ext>
          </a:extLst>
        </xdr:cNvPr>
        <xdr:cNvGrpSpPr/>
      </xdr:nvGrpSpPr>
      <xdr:grpSpPr>
        <a:xfrm>
          <a:off x="21065286" y="5839446"/>
          <a:ext cx="856018" cy="2098193"/>
          <a:chOff x="13208000" y="4353960"/>
          <a:chExt cx="1790700" cy="205954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7CA4F058-DF27-4E42-9588-3398E997D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208000" y="4622800"/>
            <a:ext cx="1790700" cy="1790700"/>
          </a:xfrm>
          <a:prstGeom prst="rect">
            <a:avLst/>
          </a:prstGeom>
        </xdr:spPr>
      </xdr:pic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BDD0855B-A10F-0241-A2DE-410B824EBFEC}"/>
              </a:ext>
            </a:extLst>
          </xdr:cNvPr>
          <xdr:cNvSpPr txBox="1"/>
        </xdr:nvSpPr>
        <xdr:spPr>
          <a:xfrm rot="10800000" flipH="1" flipV="1">
            <a:off x="13296900" y="4353960"/>
            <a:ext cx="16186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6</a:t>
            </a:r>
          </a:p>
        </xdr:txBody>
      </xdr:sp>
    </xdr:grpSp>
    <xdr:clientData/>
  </xdr:twoCellAnchor>
  <xdr:twoCellAnchor>
    <xdr:from>
      <xdr:col>8</xdr:col>
      <xdr:colOff>5067922</xdr:colOff>
      <xdr:row>10</xdr:row>
      <xdr:rowOff>71967</xdr:rowOff>
    </xdr:from>
    <xdr:to>
      <xdr:col>10</xdr:col>
      <xdr:colOff>884765</xdr:colOff>
      <xdr:row>38</xdr:row>
      <xdr:rowOff>165163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66220A6-E573-4649-B78B-FA0892E46952}"/>
            </a:ext>
          </a:extLst>
        </xdr:cNvPr>
        <xdr:cNvGrpSpPr/>
      </xdr:nvGrpSpPr>
      <xdr:grpSpPr>
        <a:xfrm>
          <a:off x="17105313" y="5055337"/>
          <a:ext cx="4748256" cy="4234500"/>
          <a:chOff x="6997700" y="4493660"/>
          <a:chExt cx="2539809" cy="2857233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853761FC-F6FA-AD4D-B69E-CC81B0EBFD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997700" y="4811085"/>
            <a:ext cx="2539809" cy="2539808"/>
          </a:xfrm>
          <a:prstGeom prst="rect">
            <a:avLst/>
          </a:prstGeom>
        </xdr:spPr>
      </xdr:pic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A0289643-6835-514A-97FD-DA399BDB0EF8}"/>
              </a:ext>
            </a:extLst>
          </xdr:cNvPr>
          <xdr:cNvSpPr txBox="1"/>
        </xdr:nvSpPr>
        <xdr:spPr>
          <a:xfrm rot="10800000" flipH="1" flipV="1">
            <a:off x="7480300" y="4493660"/>
            <a:ext cx="16186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1</a:t>
            </a:r>
          </a:p>
        </xdr:txBody>
      </xdr:sp>
    </xdr:grpSp>
    <xdr:clientData/>
  </xdr:twoCellAnchor>
  <xdr:twoCellAnchor>
    <xdr:from>
      <xdr:col>8</xdr:col>
      <xdr:colOff>1204186</xdr:colOff>
      <xdr:row>23</xdr:row>
      <xdr:rowOff>112913</xdr:rowOff>
    </xdr:from>
    <xdr:to>
      <xdr:col>8</xdr:col>
      <xdr:colOff>5944658</xdr:colOff>
      <xdr:row>33</xdr:row>
      <xdr:rowOff>156697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E8C3AC04-954A-7742-91DC-D81B4E93B3D3}"/>
            </a:ext>
          </a:extLst>
        </xdr:cNvPr>
        <xdr:cNvGrpSpPr/>
      </xdr:nvGrpSpPr>
      <xdr:grpSpPr>
        <a:xfrm>
          <a:off x="13241577" y="6131609"/>
          <a:ext cx="4740472" cy="2114436"/>
          <a:chOff x="9084386" y="4983777"/>
          <a:chExt cx="1827247" cy="2117856"/>
        </a:xfrm>
      </xdr:grpSpPr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7830F12E-CBCF-5140-B09F-D6FCEE42CD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084386" y="5274386"/>
            <a:ext cx="1827247" cy="1827247"/>
          </a:xfrm>
          <a:prstGeom prst="rect">
            <a:avLst/>
          </a:prstGeom>
        </xdr:spPr>
      </xdr:pic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EF073FD0-E4AD-4846-A22F-A2479A10B10D}"/>
              </a:ext>
            </a:extLst>
          </xdr:cNvPr>
          <xdr:cNvSpPr txBox="1"/>
        </xdr:nvSpPr>
        <xdr:spPr>
          <a:xfrm rot="10800000" flipH="1" flipV="1">
            <a:off x="9500638" y="4983777"/>
            <a:ext cx="1105734" cy="2152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3</a:t>
            </a:r>
          </a:p>
        </xdr:txBody>
      </xdr:sp>
    </xdr:grpSp>
    <xdr:clientData/>
  </xdr:twoCellAnchor>
  <xdr:twoCellAnchor>
    <xdr:from>
      <xdr:col>6</xdr:col>
      <xdr:colOff>789579</xdr:colOff>
      <xdr:row>22</xdr:row>
      <xdr:rowOff>193605</xdr:rowOff>
    </xdr:from>
    <xdr:to>
      <xdr:col>7</xdr:col>
      <xdr:colOff>2005929</xdr:colOff>
      <xdr:row>33</xdr:row>
      <xdr:rowOff>17342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6EE3B45-6647-434C-9EE8-B60986DE0DD5}"/>
            </a:ext>
          </a:extLst>
        </xdr:cNvPr>
        <xdr:cNvGrpSpPr/>
      </xdr:nvGrpSpPr>
      <xdr:grpSpPr>
        <a:xfrm>
          <a:off x="7691753" y="6005235"/>
          <a:ext cx="2886676" cy="2101455"/>
          <a:chOff x="13208000" y="4353960"/>
          <a:chExt cx="1790700" cy="2059540"/>
        </a:xfrm>
      </xdr:grpSpPr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2C93F1ED-AD57-404E-AA97-E04CE1D45B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208000" y="4622800"/>
            <a:ext cx="1790700" cy="1790700"/>
          </a:xfrm>
          <a:prstGeom prst="rect">
            <a:avLst/>
          </a:prstGeom>
        </xdr:spPr>
      </xdr:pic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20861E32-3ABD-F645-AF1F-11C3939832DC}"/>
              </a:ext>
            </a:extLst>
          </xdr:cNvPr>
          <xdr:cNvSpPr txBox="1"/>
        </xdr:nvSpPr>
        <xdr:spPr>
          <a:xfrm rot="10800000" flipH="1" flipV="1">
            <a:off x="13296900" y="4353960"/>
            <a:ext cx="16186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2</a:t>
            </a:r>
          </a:p>
        </xdr:txBody>
      </xdr:sp>
    </xdr:grpSp>
    <xdr:clientData/>
  </xdr:twoCellAnchor>
  <xdr:twoCellAnchor>
    <xdr:from>
      <xdr:col>7</xdr:col>
      <xdr:colOff>1991846</xdr:colOff>
      <xdr:row>22</xdr:row>
      <xdr:rowOff>92005</xdr:rowOff>
    </xdr:from>
    <xdr:to>
      <xdr:col>8</xdr:col>
      <xdr:colOff>1396328</xdr:colOff>
      <xdr:row>32</xdr:row>
      <xdr:rowOff>118942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928FCECA-4C90-0948-89BB-71D17F840D94}"/>
            </a:ext>
          </a:extLst>
        </xdr:cNvPr>
        <xdr:cNvGrpSpPr/>
      </xdr:nvGrpSpPr>
      <xdr:grpSpPr>
        <a:xfrm>
          <a:off x="10564346" y="5903635"/>
          <a:ext cx="2869373" cy="2097590"/>
          <a:chOff x="13208000" y="4353960"/>
          <a:chExt cx="1790700" cy="2059540"/>
        </a:xfrm>
      </xdr:grpSpPr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C3FA8A38-CA19-5C42-A6AE-62745EC99D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208000" y="4622800"/>
            <a:ext cx="1790700" cy="1790700"/>
          </a:xfrm>
          <a:prstGeom prst="rect">
            <a:avLst/>
          </a:prstGeom>
        </xdr:spPr>
      </xdr:pic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A25FBD46-AC3A-B94C-A6BA-0585260AB464}"/>
              </a:ext>
            </a:extLst>
          </xdr:cNvPr>
          <xdr:cNvSpPr txBox="1"/>
        </xdr:nvSpPr>
        <xdr:spPr>
          <a:xfrm rot="10800000" flipH="1" flipV="1">
            <a:off x="13296900" y="4353960"/>
            <a:ext cx="16186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3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3415415</xdr:colOff>
      <xdr:row>15</xdr:row>
      <xdr:rowOff>152050</xdr:rowOff>
    </xdr:from>
    <xdr:to>
      <xdr:col>9</xdr:col>
      <xdr:colOff>1891801</xdr:colOff>
      <xdr:row>34</xdr:row>
      <xdr:rowOff>56134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E3A99AD-FE5E-3D41-B890-D6D514FA59B1}"/>
            </a:ext>
          </a:extLst>
        </xdr:cNvPr>
        <xdr:cNvGrpSpPr/>
      </xdr:nvGrpSpPr>
      <xdr:grpSpPr>
        <a:xfrm>
          <a:off x="15447683" y="6816277"/>
          <a:ext cx="5389376" cy="2208414"/>
          <a:chOff x="7759700" y="5077860"/>
          <a:chExt cx="1905000" cy="213574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99780990-50A5-A54B-AC9C-BAAC028073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759700" y="5308600"/>
            <a:ext cx="1905000" cy="1905000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937867CB-1E27-A44A-BDFF-37003BA44739}"/>
              </a:ext>
            </a:extLst>
          </xdr:cNvPr>
          <xdr:cNvSpPr txBox="1"/>
        </xdr:nvSpPr>
        <xdr:spPr>
          <a:xfrm rot="10800000" flipH="1" flipV="1">
            <a:off x="7880931" y="5077860"/>
            <a:ext cx="16186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5</a:t>
            </a:r>
          </a:p>
        </xdr:txBody>
      </xdr:sp>
    </xdr:grpSp>
    <xdr:clientData/>
  </xdr:twoCellAnchor>
  <xdr:twoCellAnchor>
    <xdr:from>
      <xdr:col>7</xdr:col>
      <xdr:colOff>864915</xdr:colOff>
      <xdr:row>16</xdr:row>
      <xdr:rowOff>1897</xdr:rowOff>
    </xdr:from>
    <xdr:to>
      <xdr:col>7</xdr:col>
      <xdr:colOff>2783601</xdr:colOff>
      <xdr:row>34</xdr:row>
      <xdr:rowOff>131037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7494609-1412-D149-8F27-F100F69FB9D5}"/>
            </a:ext>
          </a:extLst>
        </xdr:cNvPr>
        <xdr:cNvGrpSpPr/>
      </xdr:nvGrpSpPr>
      <xdr:grpSpPr>
        <a:xfrm>
          <a:off x="9427595" y="6873711"/>
          <a:ext cx="1918686" cy="2225883"/>
          <a:chOff x="10172700" y="4823860"/>
          <a:chExt cx="1955800" cy="2161140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30B1A433-ECEF-2147-83B8-B021E5CAC0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172700" y="5029200"/>
            <a:ext cx="1955800" cy="1955800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65679DA9-D090-C244-B270-307BC665A37F}"/>
              </a:ext>
            </a:extLst>
          </xdr:cNvPr>
          <xdr:cNvSpPr txBox="1"/>
        </xdr:nvSpPr>
        <xdr:spPr>
          <a:xfrm rot="10800000" flipH="1" flipV="1">
            <a:off x="10198100" y="4823860"/>
            <a:ext cx="16186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4</a:t>
            </a:r>
          </a:p>
        </xdr:txBody>
      </xdr:sp>
    </xdr:grpSp>
    <xdr:clientData/>
  </xdr:twoCellAnchor>
  <xdr:twoCellAnchor>
    <xdr:from>
      <xdr:col>10</xdr:col>
      <xdr:colOff>96482</xdr:colOff>
      <xdr:row>24</xdr:row>
      <xdr:rowOff>27816</xdr:rowOff>
    </xdr:from>
    <xdr:to>
      <xdr:col>11</xdr:col>
      <xdr:colOff>800692</xdr:colOff>
      <xdr:row>34</xdr:row>
      <xdr:rowOff>55356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9F1608C-F2EB-8A48-8B66-56C1D75C8623}"/>
            </a:ext>
          </a:extLst>
        </xdr:cNvPr>
        <xdr:cNvGrpSpPr/>
      </xdr:nvGrpSpPr>
      <xdr:grpSpPr>
        <a:xfrm>
          <a:off x="21071121" y="6901527"/>
          <a:ext cx="1659983" cy="2122386"/>
          <a:chOff x="13208000" y="4353960"/>
          <a:chExt cx="1790700" cy="2059540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94C6BB95-2CC3-794B-A404-1ABE0211BA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208000" y="4622800"/>
            <a:ext cx="1790700" cy="1790700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64A3A2E4-8D59-AA40-92B7-3E9B2D13BDCD}"/>
              </a:ext>
            </a:extLst>
          </xdr:cNvPr>
          <xdr:cNvSpPr txBox="1"/>
        </xdr:nvSpPr>
        <xdr:spPr>
          <a:xfrm rot="10800000" flipH="1" flipV="1">
            <a:off x="13296900" y="4353960"/>
            <a:ext cx="16186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6</a:t>
            </a:r>
          </a:p>
        </xdr:txBody>
      </xdr:sp>
    </xdr:grpSp>
    <xdr:clientData/>
  </xdr:twoCellAnchor>
  <xdr:twoCellAnchor>
    <xdr:from>
      <xdr:col>0</xdr:col>
      <xdr:colOff>766856</xdr:colOff>
      <xdr:row>12</xdr:row>
      <xdr:rowOff>190501</xdr:rowOff>
    </xdr:from>
    <xdr:to>
      <xdr:col>5</xdr:col>
      <xdr:colOff>965199</xdr:colOff>
      <xdr:row>41</xdr:row>
      <xdr:rowOff>80497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285321A-6327-524D-8C05-2B0320E30968}"/>
            </a:ext>
          </a:extLst>
        </xdr:cNvPr>
        <xdr:cNvGrpSpPr/>
      </xdr:nvGrpSpPr>
      <xdr:grpSpPr>
        <a:xfrm>
          <a:off x="766856" y="6226274"/>
          <a:ext cx="5540199" cy="4289171"/>
          <a:chOff x="6997700" y="4493660"/>
          <a:chExt cx="2539809" cy="2857233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CC331BD4-B1F3-FB40-950B-0FEA4DD3C5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997700" y="4811085"/>
            <a:ext cx="2539809" cy="2539808"/>
          </a:xfrm>
          <a:prstGeom prst="rect">
            <a:avLst/>
          </a:prstGeom>
        </xdr:spPr>
      </xdr:pic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B50BADBA-3CAF-444F-B90C-4CA4DDAC0E84}"/>
              </a:ext>
            </a:extLst>
          </xdr:cNvPr>
          <xdr:cNvSpPr txBox="1"/>
        </xdr:nvSpPr>
        <xdr:spPr>
          <a:xfrm rot="10800000" flipH="1" flipV="1">
            <a:off x="7480300" y="4493660"/>
            <a:ext cx="16186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1</a:t>
            </a:r>
          </a:p>
        </xdr:txBody>
      </xdr:sp>
    </xdr:grpSp>
    <xdr:clientData/>
  </xdr:twoCellAnchor>
  <xdr:twoCellAnchor>
    <xdr:from>
      <xdr:col>6</xdr:col>
      <xdr:colOff>404085</xdr:colOff>
      <xdr:row>15</xdr:row>
      <xdr:rowOff>163713</xdr:rowOff>
    </xdr:from>
    <xdr:to>
      <xdr:col>7</xdr:col>
      <xdr:colOff>572557</xdr:colOff>
      <xdr:row>34</xdr:row>
      <xdr:rowOff>4297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6E035678-2856-4649-9314-8B018AD9E411}"/>
            </a:ext>
          </a:extLst>
        </xdr:cNvPr>
        <xdr:cNvGrpSpPr/>
      </xdr:nvGrpSpPr>
      <xdr:grpSpPr>
        <a:xfrm>
          <a:off x="7303982" y="6827940"/>
          <a:ext cx="1831255" cy="2144914"/>
          <a:chOff x="9084386" y="4983777"/>
          <a:chExt cx="1827247" cy="2117856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E41259BC-25DE-3947-9AEC-BD2076E7EE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084386" y="5274386"/>
            <a:ext cx="1827247" cy="1827247"/>
          </a:xfrm>
          <a:prstGeom prst="rect">
            <a:avLst/>
          </a:prstGeom>
        </xdr:spPr>
      </xdr:pic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AA1941D7-9214-C643-B049-FD1ED9FCDD7C}"/>
              </a:ext>
            </a:extLst>
          </xdr:cNvPr>
          <xdr:cNvSpPr txBox="1"/>
        </xdr:nvSpPr>
        <xdr:spPr>
          <a:xfrm rot="10800000" flipH="1" flipV="1">
            <a:off x="9500638" y="4983777"/>
            <a:ext cx="1105734" cy="2152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3</a:t>
            </a:r>
          </a:p>
        </xdr:txBody>
      </xdr:sp>
    </xdr:grpSp>
    <xdr:clientData/>
  </xdr:twoCellAnchor>
  <xdr:twoCellAnchor>
    <xdr:from>
      <xdr:col>4</xdr:col>
      <xdr:colOff>1306046</xdr:colOff>
      <xdr:row>15</xdr:row>
      <xdr:rowOff>176671</xdr:rowOff>
    </xdr:from>
    <xdr:to>
      <xdr:col>6</xdr:col>
      <xdr:colOff>58595</xdr:colOff>
      <xdr:row>34</xdr:row>
      <xdr:rowOff>408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12EE732A-A00D-2D4B-A050-3FD49E6088F2}"/>
            </a:ext>
          </a:extLst>
        </xdr:cNvPr>
        <xdr:cNvGrpSpPr/>
      </xdr:nvGrpSpPr>
      <xdr:grpSpPr>
        <a:xfrm>
          <a:off x="5168417" y="6840898"/>
          <a:ext cx="1790075" cy="2128067"/>
          <a:chOff x="13208000" y="4353960"/>
          <a:chExt cx="1790700" cy="2059540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E8251C5D-CF2C-C949-AA48-380F9D43C3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208000" y="4622800"/>
            <a:ext cx="1790700" cy="1790700"/>
          </a:xfrm>
          <a:prstGeom prst="rect">
            <a:avLst/>
          </a:prstGeom>
        </xdr:spPr>
      </xdr:pic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E53DD59A-FB27-854D-A5C5-2F9F9291C292}"/>
              </a:ext>
            </a:extLst>
          </xdr:cNvPr>
          <xdr:cNvSpPr txBox="1"/>
        </xdr:nvSpPr>
        <xdr:spPr>
          <a:xfrm rot="10800000" flipH="1" flipV="1">
            <a:off x="13296900" y="4353960"/>
            <a:ext cx="16186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2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164257</xdr:rowOff>
    </xdr:from>
    <xdr:to>
      <xdr:col>9</xdr:col>
      <xdr:colOff>285102</xdr:colOff>
      <xdr:row>23</xdr:row>
      <xdr:rowOff>64797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81AC4C-37AF-F145-BA29-D7E90C5127F5}"/>
            </a:ext>
          </a:extLst>
        </xdr:cNvPr>
        <xdr:cNvGrpSpPr/>
      </xdr:nvGrpSpPr>
      <xdr:grpSpPr>
        <a:xfrm>
          <a:off x="12087679" y="4699971"/>
          <a:ext cx="285102" cy="2145719"/>
          <a:chOff x="7759700" y="5077860"/>
          <a:chExt cx="1905000" cy="213574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47A4BBCA-70AE-8A43-98A9-6A429C98C9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759700" y="5308600"/>
            <a:ext cx="1905000" cy="190500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31F737FB-C46B-C744-BD3A-55979756CC61}"/>
              </a:ext>
            </a:extLst>
          </xdr:cNvPr>
          <xdr:cNvSpPr txBox="1"/>
        </xdr:nvSpPr>
        <xdr:spPr>
          <a:xfrm rot="10800000" flipH="1" flipV="1">
            <a:off x="7880931" y="5077860"/>
            <a:ext cx="16186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5</a:t>
            </a:r>
          </a:p>
        </xdr:txBody>
      </xdr:sp>
    </xdr:grpSp>
    <xdr:clientData/>
  </xdr:twoCellAnchor>
  <xdr:twoCellAnchor>
    <xdr:from>
      <xdr:col>6</xdr:col>
      <xdr:colOff>1290216</xdr:colOff>
      <xdr:row>13</xdr:row>
      <xdr:rowOff>10560</xdr:rowOff>
    </xdr:from>
    <xdr:to>
      <xdr:col>6</xdr:col>
      <xdr:colOff>3207916</xdr:colOff>
      <xdr:row>23</xdr:row>
      <xdr:rowOff>139700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2ED01C2-9CE7-1045-ADE2-717B03B03F29}"/>
            </a:ext>
          </a:extLst>
        </xdr:cNvPr>
        <xdr:cNvGrpSpPr/>
      </xdr:nvGrpSpPr>
      <xdr:grpSpPr>
        <a:xfrm>
          <a:off x="8365930" y="4750381"/>
          <a:ext cx="1917700" cy="2170212"/>
          <a:chOff x="10172700" y="4823860"/>
          <a:chExt cx="1955800" cy="2161140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576AF126-A21D-7949-ADF1-727F317A03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172700" y="5029200"/>
            <a:ext cx="1955800" cy="1955800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DCEC5BB3-E231-0649-9B4D-AC72684BB525}"/>
              </a:ext>
            </a:extLst>
          </xdr:cNvPr>
          <xdr:cNvSpPr txBox="1"/>
        </xdr:nvSpPr>
        <xdr:spPr>
          <a:xfrm rot="10800000" flipH="1" flipV="1">
            <a:off x="10198100" y="4823860"/>
            <a:ext cx="16186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4</a:t>
            </a:r>
          </a:p>
        </xdr:txBody>
      </xdr:sp>
    </xdr:grpSp>
    <xdr:clientData/>
  </xdr:twoCellAnchor>
  <xdr:twoCellAnchor>
    <xdr:from>
      <xdr:col>9</xdr:col>
      <xdr:colOff>533400</xdr:colOff>
      <xdr:row>13</xdr:row>
      <xdr:rowOff>36479</xdr:rowOff>
    </xdr:from>
    <xdr:to>
      <xdr:col>11</xdr:col>
      <xdr:colOff>266700</xdr:colOff>
      <xdr:row>23</xdr:row>
      <xdr:rowOff>64019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E27D22C3-672C-5C4F-8C16-FD8412C71159}"/>
            </a:ext>
          </a:extLst>
        </xdr:cNvPr>
        <xdr:cNvGrpSpPr/>
      </xdr:nvGrpSpPr>
      <xdr:grpSpPr>
        <a:xfrm>
          <a:off x="12621079" y="4776300"/>
          <a:ext cx="1615621" cy="2068612"/>
          <a:chOff x="13208000" y="4353960"/>
          <a:chExt cx="1790700" cy="205954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FB565DB5-C9FA-5442-BEA0-17AC7FE969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208000" y="4622800"/>
            <a:ext cx="1790700" cy="1790700"/>
          </a:xfrm>
          <a:prstGeom prst="rect">
            <a:avLst/>
          </a:prstGeom>
        </xdr:spPr>
      </xdr:pic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B539BA71-5113-D847-BD9F-9729EE3DECD4}"/>
              </a:ext>
            </a:extLst>
          </xdr:cNvPr>
          <xdr:cNvSpPr txBox="1"/>
        </xdr:nvSpPr>
        <xdr:spPr>
          <a:xfrm rot="10800000" flipH="1" flipV="1">
            <a:off x="13296900" y="4353960"/>
            <a:ext cx="16186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6</a:t>
            </a:r>
          </a:p>
        </xdr:txBody>
      </xdr:sp>
    </xdr:grpSp>
    <xdr:clientData/>
  </xdr:twoCellAnchor>
  <xdr:twoCellAnchor>
    <xdr:from>
      <xdr:col>3</xdr:col>
      <xdr:colOff>53391</xdr:colOff>
      <xdr:row>12</xdr:row>
      <xdr:rowOff>188878</xdr:rowOff>
    </xdr:from>
    <xdr:to>
      <xdr:col>4</xdr:col>
      <xdr:colOff>311020</xdr:colOff>
      <xdr:row>24</xdr:row>
      <xdr:rowOff>25659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CCB37AC-99FE-6344-8B76-278655D60392}"/>
            </a:ext>
          </a:extLst>
        </xdr:cNvPr>
        <xdr:cNvGrpSpPr/>
      </xdr:nvGrpSpPr>
      <xdr:grpSpPr>
        <a:xfrm>
          <a:off x="2434641" y="4724592"/>
          <a:ext cx="1731736" cy="2286067"/>
          <a:chOff x="6997700" y="4493660"/>
          <a:chExt cx="2539809" cy="2857233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8EC85EC8-7339-5D43-82EA-AEC94FDCB6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997700" y="4811085"/>
            <a:ext cx="2539809" cy="2539808"/>
          </a:xfrm>
          <a:prstGeom prst="rect">
            <a:avLst/>
          </a:prstGeom>
        </xdr:spPr>
      </xdr:pic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D37809B1-6D1F-C649-B98F-0D425E572E25}"/>
              </a:ext>
            </a:extLst>
          </xdr:cNvPr>
          <xdr:cNvSpPr txBox="1"/>
        </xdr:nvSpPr>
        <xdr:spPr>
          <a:xfrm rot="10800000" flipH="1" flipV="1">
            <a:off x="7480300" y="4493660"/>
            <a:ext cx="16186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1</a:t>
            </a:r>
          </a:p>
        </xdr:txBody>
      </xdr:sp>
    </xdr:grpSp>
    <xdr:clientData/>
  </xdr:twoCellAnchor>
  <xdr:twoCellAnchor>
    <xdr:from>
      <xdr:col>5</xdr:col>
      <xdr:colOff>829386</xdr:colOff>
      <xdr:row>12</xdr:row>
      <xdr:rowOff>175920</xdr:rowOff>
    </xdr:from>
    <xdr:to>
      <xdr:col>6</xdr:col>
      <xdr:colOff>997858</xdr:colOff>
      <xdr:row>23</xdr:row>
      <xdr:rowOff>12960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AAC481F6-AFD8-4F42-A1CC-433EE215551E}"/>
            </a:ext>
          </a:extLst>
        </xdr:cNvPr>
        <xdr:cNvGrpSpPr/>
      </xdr:nvGrpSpPr>
      <xdr:grpSpPr>
        <a:xfrm>
          <a:off x="6249565" y="4711634"/>
          <a:ext cx="1824007" cy="2082219"/>
          <a:chOff x="9084386" y="4983777"/>
          <a:chExt cx="1827247" cy="2117856"/>
        </a:xfrm>
      </xdr:grpSpPr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69E7A462-1FD5-1146-BF38-F774DDAF04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084386" y="5274386"/>
            <a:ext cx="1827247" cy="1827247"/>
          </a:xfrm>
          <a:prstGeom prst="rect">
            <a:avLst/>
          </a:prstGeom>
        </xdr:spPr>
      </xdr:pic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5E8EAECF-D21A-544A-987E-AB1897BA45AF}"/>
              </a:ext>
            </a:extLst>
          </xdr:cNvPr>
          <xdr:cNvSpPr txBox="1"/>
        </xdr:nvSpPr>
        <xdr:spPr>
          <a:xfrm rot="10800000" flipH="1" flipV="1">
            <a:off x="9500638" y="4983777"/>
            <a:ext cx="1105734" cy="2152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3</a:t>
            </a:r>
          </a:p>
        </xdr:txBody>
      </xdr:sp>
    </xdr:grpSp>
    <xdr:clientData/>
  </xdr:twoCellAnchor>
  <xdr:twoCellAnchor>
    <xdr:from>
      <xdr:col>4</xdr:col>
      <xdr:colOff>258147</xdr:colOff>
      <xdr:row>12</xdr:row>
      <xdr:rowOff>188878</xdr:rowOff>
    </xdr:from>
    <xdr:to>
      <xdr:col>5</xdr:col>
      <xdr:colOff>483896</xdr:colOff>
      <xdr:row>23</xdr:row>
      <xdr:rowOff>9071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4C47AC15-E492-4444-B395-A7991620E99E}"/>
            </a:ext>
          </a:extLst>
        </xdr:cNvPr>
        <xdr:cNvGrpSpPr/>
      </xdr:nvGrpSpPr>
      <xdr:grpSpPr>
        <a:xfrm>
          <a:off x="4113504" y="4724592"/>
          <a:ext cx="1790571" cy="2065372"/>
          <a:chOff x="13208000" y="4353960"/>
          <a:chExt cx="1790700" cy="2059540"/>
        </a:xfrm>
      </xdr:grpSpPr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5FF03BC2-771F-3B44-939D-C585393EF1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208000" y="4622800"/>
            <a:ext cx="1790700" cy="1790700"/>
          </a:xfrm>
          <a:prstGeom prst="rect">
            <a:avLst/>
          </a:prstGeom>
        </xdr:spPr>
      </xdr:pic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B99CF52A-A240-9242-B33D-6F2743B6E0FB}"/>
              </a:ext>
            </a:extLst>
          </xdr:cNvPr>
          <xdr:cNvSpPr txBox="1"/>
        </xdr:nvSpPr>
        <xdr:spPr>
          <a:xfrm rot="10800000" flipH="1" flipV="1">
            <a:off x="13296900" y="4353960"/>
            <a:ext cx="16186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Vacutainer 2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COS OLVERA ROJAS" id="{9A9EBDAF-B46E-EA43-A470-17490D01E14D}" userId="S::olvera@ms.ugr.es::973bec33-2fee-4a31-9d98-bc58902bc64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3" displayName="Tabla13" ref="B4:O10" totalsRowShown="0" headerRowDxfId="78" dataDxfId="77">
  <autoFilter ref="B4:O10" xr:uid="{00000000-0009-0000-0100-000002000000}"/>
  <tableColumns count="14">
    <tableColumn id="1" xr3:uid="{00000000-0010-0000-0000-000001000000}" name="Orden" dataDxfId="76"/>
    <tableColumn id="2" xr3:uid="{00000000-0010-0000-0000-000002000000}" name="Cantidad" dataDxfId="75"/>
    <tableColumn id="3" xr3:uid="{00000000-0010-0000-0000-000003000000}" name="Volumen/vac (ml)" dataDxfId="74"/>
    <tableColumn id="8" xr3:uid="{00000000-0010-0000-0000-000008000000}" name="Volumen muestra (ml) usado" dataDxfId="73"/>
    <tableColumn id="4" xr3:uid="{00000000-0010-0000-0000-000004000000}" name="Color (tapa)" dataDxfId="72"/>
    <tableColumn id="5" xr3:uid="{00000000-0010-0000-0000-000005000000}" name="Tipo (solución)" dataDxfId="71"/>
    <tableColumn id="6" xr3:uid="{00000000-0010-0000-0000-000006000000}" name="Analítos objetivo" dataDxfId="70"/>
    <tableColumn id="7" xr3:uid="{00000000-0010-0000-0000-000007000000}" name="Method" dataDxfId="69"/>
    <tableColumn id="14" xr3:uid="{00000000-0010-0000-0000-00000E000000}" name="Ref method" dataDxfId="68"/>
    <tableColumn id="9" xr3:uid="{00000000-0010-0000-0000-000009000000}" name="# Ref Vac" dataDxfId="67"/>
    <tableColumn id="12" xr3:uid="{00000000-0010-0000-0000-00000C000000}" name="Diametro (mm)" dataDxfId="66"/>
    <tableColumn id="13" xr3:uid="{00000000-0010-0000-0000-00000D000000}" name="Largo (mm)" dataDxfId="65"/>
    <tableColumn id="10" xr3:uid="{00000000-0010-0000-0000-00000A000000}" name="Material" dataDxfId="64"/>
    <tableColumn id="11" xr3:uid="{00000000-0010-0000-0000-00000B000000}" name="# eppendorf (500 μL)" dataDxfId="63">
      <calculatedColumnFormula>Tabla13[[#This Row],[Volumen/vac (ml)]]/0.5*Tabla13[[#This Row],[Cantidad]]</calculatedColumnFormula>
    </tableColumn>
  </tableColumns>
  <tableStyleInfo name="TableStyleMedium2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175" displayName="Tabla175" ref="B15:O22" totalsRowShown="0" headerRowDxfId="62" dataDxfId="61">
  <autoFilter ref="B15:O22" xr:uid="{00000000-0009-0000-0100-000004000000}"/>
  <tableColumns count="14">
    <tableColumn id="1" xr3:uid="{00000000-0010-0000-0100-000001000000}" name="Orden" dataDxfId="60"/>
    <tableColumn id="2" xr3:uid="{00000000-0010-0000-0100-000002000000}" name="Cantidad" dataDxfId="59"/>
    <tableColumn id="3" xr3:uid="{00000000-0010-0000-0100-000003000000}" name="Volumen/vac (ml)" dataDxfId="58"/>
    <tableColumn id="8" xr3:uid="{00000000-0010-0000-0100-000008000000}" name="Volumen muestra (ml)" dataDxfId="57"/>
    <tableColumn id="4" xr3:uid="{00000000-0010-0000-0100-000004000000}" name="Color (tapa)" dataDxfId="56"/>
    <tableColumn id="5" xr3:uid="{00000000-0010-0000-0100-000005000000}" name="Tipo (solución)" dataDxfId="55"/>
    <tableColumn id="6" xr3:uid="{00000000-0010-0000-0100-000006000000}" name="Analítos objetivo" dataDxfId="54"/>
    <tableColumn id="7" xr3:uid="{00000000-0010-0000-0100-000007000000}" name="Method" dataDxfId="53"/>
    <tableColumn id="14" xr3:uid="{00000000-0010-0000-0100-00000E000000}" name="Ref method" dataDxfId="52"/>
    <tableColumn id="9" xr3:uid="{00000000-0010-0000-0100-000009000000}" name="# Ref Vac" dataDxfId="51"/>
    <tableColumn id="12" xr3:uid="{00000000-0010-0000-0100-00000C000000}" name="Diametro (mm)" dataDxfId="50"/>
    <tableColumn id="13" xr3:uid="{00000000-0010-0000-0100-00000D000000}" name="Largo (mm)" dataDxfId="49"/>
    <tableColumn id="10" xr3:uid="{00000000-0010-0000-0100-00000A000000}" name="Material" dataDxfId="48"/>
    <tableColumn id="11" xr3:uid="{00000000-0010-0000-0100-00000B000000}" name="# eppendorf (500 μL)" dataDxfId="47">
      <calculatedColumnFormula>Tabla175[[#This Row],[Volumen/vac (ml)]]/0.5*Tabla175[[#This Row],[Cantidad]]</calculatedColumnFormula>
    </tableColumn>
  </tableColumns>
  <tableStyleInfo name="TableStyleMedium2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1" displayName="Tabla1" ref="B4:O12" totalsRowShown="0" headerRowDxfId="46" dataDxfId="45">
  <autoFilter ref="B4:O1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200-000001000000}" name="Orden" dataDxfId="44"/>
    <tableColumn id="2" xr3:uid="{00000000-0010-0000-0200-000002000000}" name="Cantidad" dataDxfId="43"/>
    <tableColumn id="3" xr3:uid="{00000000-0010-0000-0200-000003000000}" name="Volumen/vac (ml)" dataDxfId="42"/>
    <tableColumn id="8" xr3:uid="{00000000-0010-0000-0200-000008000000}" name="Volumen muestra (ml)" dataDxfId="41"/>
    <tableColumn id="4" xr3:uid="{00000000-0010-0000-0200-000004000000}" name="Color (tapa)" dataDxfId="40"/>
    <tableColumn id="5" xr3:uid="{00000000-0010-0000-0200-000005000000}" name="Tipo (solución)" dataDxfId="39"/>
    <tableColumn id="6" xr3:uid="{00000000-0010-0000-0200-000006000000}" name="Analítos objetivo" dataDxfId="38"/>
    <tableColumn id="7" xr3:uid="{00000000-0010-0000-0200-000007000000}" name="Method" dataDxfId="37"/>
    <tableColumn id="14" xr3:uid="{00000000-0010-0000-0200-00000E000000}" name="Ref method" dataDxfId="36"/>
    <tableColumn id="9" xr3:uid="{00000000-0010-0000-0200-000009000000}" name="# Ref Vac" dataDxfId="35"/>
    <tableColumn id="12" xr3:uid="{00000000-0010-0000-0200-00000C000000}" name="Diametro (mm)" dataDxfId="34"/>
    <tableColumn id="13" xr3:uid="{00000000-0010-0000-0200-00000D000000}" name="Largo (mm)" dataDxfId="33"/>
    <tableColumn id="10" xr3:uid="{00000000-0010-0000-0200-00000A000000}" name="Material" dataDxfId="32"/>
    <tableColumn id="11" xr3:uid="{00000000-0010-0000-0200-00000B000000}" name="# eppendorf (500 μL)" dataDxfId="31">
      <calculatedColumnFormula>Tabla1[[#This Row],[Volumen/vac (ml)]]/0.5*Tabla1[[#This Row],[Cantidad]]</calculatedColumnFormula>
    </tableColumn>
  </tableColumns>
  <tableStyleInfo name="TableStyleMedium2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17" displayName="Tabla17" ref="B17:O24" totalsRowShown="0" headerRowDxfId="30" dataDxfId="29">
  <autoFilter ref="B17:O24" xr:uid="{00000000-0009-0000-0100-000006000000}"/>
  <tableColumns count="14">
    <tableColumn id="1" xr3:uid="{00000000-0010-0000-0300-000001000000}" name="Orden" dataDxfId="28"/>
    <tableColumn id="2" xr3:uid="{00000000-0010-0000-0300-000002000000}" name="Cantidad" dataDxfId="27"/>
    <tableColumn id="3" xr3:uid="{00000000-0010-0000-0300-000003000000}" name="Volumen/vac (ml)" dataDxfId="26"/>
    <tableColumn id="8" xr3:uid="{00000000-0010-0000-0300-000008000000}" name="Volumen muestra (ml)" dataDxfId="25"/>
    <tableColumn id="4" xr3:uid="{00000000-0010-0000-0300-000004000000}" name="Color (tapa)" dataDxfId="24"/>
    <tableColumn id="5" xr3:uid="{00000000-0010-0000-0300-000005000000}" name="Tipo (solución)" dataDxfId="23"/>
    <tableColumn id="6" xr3:uid="{00000000-0010-0000-0300-000006000000}" name="Analítos objetivo" dataDxfId="22"/>
    <tableColumn id="7" xr3:uid="{00000000-0010-0000-0300-000007000000}" name="Method" dataDxfId="21"/>
    <tableColumn id="14" xr3:uid="{00000000-0010-0000-0300-00000E000000}" name="Ref method" dataDxfId="20"/>
    <tableColumn id="9" xr3:uid="{00000000-0010-0000-0300-000009000000}" name="# Ref Vac" dataDxfId="19"/>
    <tableColumn id="12" xr3:uid="{00000000-0010-0000-0300-00000C000000}" name="Diametro (mm)" dataDxfId="18"/>
    <tableColumn id="13" xr3:uid="{00000000-0010-0000-0300-00000D000000}" name="Largo (mm)" dataDxfId="17"/>
    <tableColumn id="10" xr3:uid="{00000000-0010-0000-0300-00000A000000}" name="Material" dataDxfId="16"/>
    <tableColumn id="11" xr3:uid="{00000000-0010-0000-0300-00000B000000}" name="# eppendorf (500 μL)" dataDxfId="15">
      <calculatedColumnFormula>Tabla17[[#This Row],[Volumen/vac (ml)]]/0.5*Tabla17[[#This Row],[Cantidad]]</calculatedColumnFormula>
    </tableColumn>
  </tableColumns>
  <tableStyleInfo name="TableStyleMedium2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a14" displayName="Tabla14" ref="B4:N11" totalsRowShown="0" headerRowDxfId="14" dataDxfId="13">
  <autoFilter ref="B4:N11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400-000001000000}" name="Orden" dataDxfId="12"/>
    <tableColumn id="2" xr3:uid="{00000000-0010-0000-0400-000002000000}" name="Cantidad" dataDxfId="11"/>
    <tableColumn id="3" xr3:uid="{00000000-0010-0000-0400-000003000000}" name="Volumen/vac (ml)" dataDxfId="10"/>
    <tableColumn id="4" xr3:uid="{00000000-0010-0000-0400-000004000000}" name="Color (tapa)" dataDxfId="9"/>
    <tableColumn id="5" xr3:uid="{00000000-0010-0000-0400-000005000000}" name="Tipo (solución)" dataDxfId="8"/>
    <tableColumn id="6" xr3:uid="{00000000-0010-0000-0400-000006000000}" name="Analítos objetivo" dataDxfId="7"/>
    <tableColumn id="7" xr3:uid="{00000000-0010-0000-0400-000007000000}" name="Method" dataDxfId="6"/>
    <tableColumn id="14" xr3:uid="{00000000-0010-0000-0400-00000E000000}" name="Ref method" dataDxfId="5"/>
    <tableColumn id="9" xr3:uid="{00000000-0010-0000-0400-000009000000}" name="# Ref Vac" dataDxfId="4"/>
    <tableColumn id="12" xr3:uid="{00000000-0010-0000-0400-00000C000000}" name="Diametro (mm)" dataDxfId="3"/>
    <tableColumn id="13" xr3:uid="{00000000-0010-0000-0400-00000D000000}" name="Largo (mm)" dataDxfId="2"/>
    <tableColumn id="10" xr3:uid="{00000000-0010-0000-0400-00000A000000}" name="Material" dataDxfId="1"/>
    <tableColumn id="11" xr3:uid="{00000000-0010-0000-0400-00000B000000}" name="# eppendorf (500 μL)" dataDxfId="0">
      <calculatedColumnFormula>Tabla14[[#This Row],[Volumen/vac (ml)]]/0.5*Tabla14[[#This Row],[Cantidad]]</calculatedColumnFormula>
    </tableColumn>
  </tableColumns>
  <tableStyleInfo name="TableStyleMedium27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1-26T15:39:20.31" personId="{9A9EBDAF-B46E-EA43-A470-17490D01E14D}" id="{EAFCB8CE-4B01-6643-B16B-44FF5E757578}">
    <text>1 - Condition A (Aerobic Exercise)
2- Condition B (Resistance Exercise)
3- Condition C (Control)</text>
  </threadedComment>
  <threadedComment ref="A4" dT="2024-01-26T15:39:57.75" personId="{9A9EBDAF-B46E-EA43-A470-17490D01E14D}" id="{531E0AB4-F12F-4F4B-BC76-5731AE228C6D}">
    <text>BA - Baseline
T0 - Blood withdrawal at 0
T1 - Blood withdrawal at 45
T2 - Blood withdrawal at 65</text>
  </threadedComment>
  <threadedComment ref="H9" dT="2024-01-26T15:34:48.72" personId="{9A9EBDAF-B46E-EA43-A470-17490D01E14D}" id="{BB0B9AA6-D543-734A-98E6-B5385AB0ECBB}">
    <text>HH - High Hemolyzed
MH - Middle Hemolyzed
LH - Low Hemolyzed
P - Partial (volume needed not filled)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9338584-effect-of-acute-ingestion-of-hydroxybutyrate-salts-on-the-response-to-graded-exercise-in-trained-cyclists/?from_term=Beta-hydroxybutyrate+exercise+human&amp;from_pos=8" TargetMode="External"/><Relationship Id="rId13" Type="http://schemas.openxmlformats.org/officeDocument/2006/relationships/hyperlink" Target="https://pubmed.ncbi.nlm.nih.gov/31323254-associations-between-inflammatory-and-neurological-markers-with-quality-of-life-and-well-being-in-older-adults/?from_single_result=10.1016%2Fj.exger.2019.110662" TargetMode="External"/><Relationship Id="rId3" Type="http://schemas.openxmlformats.org/officeDocument/2006/relationships/hyperlink" Target="https://pubmed.ncbi.nlm.nih.gov/27436677-levels-of-tau-protein-in-plasma-are-associated-with-neurodegeneration-and-cognitive-function-in-a-population-based-elderly-cohort/?from_single_result=10.1016%2Fj.jalz.2016.06.001" TargetMode="External"/><Relationship Id="rId7" Type="http://schemas.openxmlformats.org/officeDocument/2006/relationships/hyperlink" Target="https://link.springer.com/article/10.1007/s13410-019-00772-9" TargetMode="External"/><Relationship Id="rId12" Type="http://schemas.openxmlformats.org/officeDocument/2006/relationships/hyperlink" Target="https://pubmed.ncbi.nlm.nih.gov/27038345-plasma-orexin-a-level-associated-with-physical-activity-in-obese-people/?from_single_result=10.1007%2Fs40519-016-0271-y" TargetMode="External"/><Relationship Id="rId2" Type="http://schemas.openxmlformats.org/officeDocument/2006/relationships/hyperlink" Target="https://pubmed.ncbi.nlm.nih.gov/29420472-high-performance-plasma-amyloid-biomarkers-for-alzheimers-disease/?from_single_result=10.1038%2Fnature25456" TargetMode="External"/><Relationship Id="rId1" Type="http://schemas.openxmlformats.org/officeDocument/2006/relationships/hyperlink" Target="https://pubmed.ncbi.nlm.nih.gov/29880392-exercise-induced-changes-in-neurotrophic-factors-and-markers-of-blood-brain-barrier-permeability-are-moderated-by-weight-status-in-multiple-sclerosis/?from_single_result=Exercise-induced+changes+in+neurotrophic+fac" TargetMode="External"/><Relationship Id="rId6" Type="http://schemas.openxmlformats.org/officeDocument/2006/relationships/hyperlink" Target="https://pubmed.ncbi.nlm.nih.gov/29363048-association-of-serum-betatrophin-with-fibroblast-growth-factor-21-in-women-with-polycystic-ovary-syndrome/?from_single_result=10.1007%2Fs40618-018-0831-2" TargetMode="External"/><Relationship Id="rId11" Type="http://schemas.openxmlformats.org/officeDocument/2006/relationships/hyperlink" Target="https://pubmed.ncbi.nlm.nih.gov/30535754-disease-specific-characteristics-of-vascular-cell-adhesion-molecule-1-levels-in-patients-with-peripheral-artery-disease/?from_single_result=10.1007%2Fs00380-018-1315-1" TargetMode="External"/><Relationship Id="rId5" Type="http://schemas.openxmlformats.org/officeDocument/2006/relationships/hyperlink" Target="https://pubmed.ncbi.nlm.nih.gov/31323254-associations-between-inflammatory-and-neurological-markers-with-quality-of-life-and-well-being-in-older-adults/?from_single_result=10.1016%2Fj.exger.2019.110662" TargetMode="External"/><Relationship Id="rId10" Type="http://schemas.openxmlformats.org/officeDocument/2006/relationships/hyperlink" Target="https://pubmed.ncbi.nlm.nih.gov/30696326-exercise-mediated-improvement-of-depression-in-patients-with-gastro-esophageal-junction-cancer-is-linked-to-kynurenine-metabolism/?from_single_result=10.1080%2F0284186X.2018.1558371" TargetMode="External"/><Relationship Id="rId4" Type="http://schemas.openxmlformats.org/officeDocument/2006/relationships/hyperlink" Target="https://pubmed.ncbi.nlm.nih.gov/30664784-serum-neurofilament-dynamics-predicts-neurodegeneration-and-clinical-progression-in-presymptomatic-alzheimers-disease/?from_single_result=10.1038%2Fs41591-018-0304-3" TargetMode="External"/><Relationship Id="rId9" Type="http://schemas.openxmlformats.org/officeDocument/2006/relationships/hyperlink" Target="https://pubmed.ncbi.nlm.nih.gov/30833610-long-term-exercise-training-improves-memory-in-middle-aged-men-and-modulates-peripheral-levels-of-bdnf-and-cathepsin-b/?from_single_result=10.1038%2Fs41598-019-40040-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Q26"/>
  <sheetViews>
    <sheetView zoomScale="92" workbookViewId="0">
      <selection activeCell="H6" sqref="H6"/>
    </sheetView>
  </sheetViews>
  <sheetFormatPr baseColWidth="10" defaultColWidth="10.7109375" defaultRowHeight="16" x14ac:dyDescent="0.2"/>
  <cols>
    <col min="1" max="1" width="10.7109375" style="27"/>
    <col min="2" max="2" width="7.85546875" style="30" customWidth="1"/>
    <col min="3" max="3" width="8.28515625" style="30" bestFit="1" customWidth="1"/>
    <col min="4" max="5" width="16.5703125" style="30" customWidth="1"/>
    <col min="6" max="6" width="17.5703125" style="30" customWidth="1"/>
    <col min="7" max="7" width="18.7109375" style="30" customWidth="1"/>
    <col min="8" max="8" width="39" style="30" customWidth="1"/>
    <col min="9" max="9" width="77.7109375" style="30" customWidth="1"/>
    <col min="10" max="10" width="22.85546875" style="30" customWidth="1"/>
    <col min="11" max="11" width="10.7109375" style="32"/>
    <col min="12" max="12" width="12.85546875" style="32" hidden="1" customWidth="1"/>
    <col min="13" max="13" width="10" style="32" hidden="1" customWidth="1"/>
    <col min="14" max="14" width="11.140625" style="30" hidden="1" customWidth="1"/>
    <col min="15" max="15" width="10.7109375" style="27"/>
    <col min="16" max="16" width="11.42578125" style="27" hidden="1" customWidth="1"/>
    <col min="17" max="17" width="31.140625" style="30" hidden="1" customWidth="1"/>
    <col min="18" max="16384" width="10.7109375" style="27"/>
  </cols>
  <sheetData>
    <row r="4" spans="2:17" ht="34" x14ac:dyDescent="0.2">
      <c r="B4" s="25" t="s">
        <v>68</v>
      </c>
      <c r="C4" s="25" t="s">
        <v>99</v>
      </c>
      <c r="D4" s="25" t="s">
        <v>75</v>
      </c>
      <c r="E4" s="24" t="s">
        <v>147</v>
      </c>
      <c r="F4" s="24" t="s">
        <v>92</v>
      </c>
      <c r="G4" s="25" t="s">
        <v>69</v>
      </c>
      <c r="H4" s="25" t="s">
        <v>101</v>
      </c>
      <c r="I4" s="24" t="s">
        <v>106</v>
      </c>
      <c r="J4" s="24" t="s">
        <v>108</v>
      </c>
      <c r="K4" s="25" t="s">
        <v>102</v>
      </c>
      <c r="L4" s="25" t="s">
        <v>103</v>
      </c>
      <c r="M4" s="25" t="s">
        <v>104</v>
      </c>
      <c r="N4" s="24" t="s">
        <v>91</v>
      </c>
      <c r="O4" s="24" t="s">
        <v>95</v>
      </c>
      <c r="P4" s="29" t="s">
        <v>96</v>
      </c>
    </row>
    <row r="5" spans="2:17" ht="153" x14ac:dyDescent="0.2">
      <c r="B5" s="28">
        <v>1</v>
      </c>
      <c r="C5" s="28">
        <v>4</v>
      </c>
      <c r="D5" s="28">
        <v>4</v>
      </c>
      <c r="E5" s="28">
        <v>2</v>
      </c>
      <c r="F5" s="28" t="s">
        <v>71</v>
      </c>
      <c r="G5" s="29" t="s">
        <v>76</v>
      </c>
      <c r="H5" s="29" t="s">
        <v>146</v>
      </c>
      <c r="I5" s="29" t="s">
        <v>120</v>
      </c>
      <c r="J5" s="29" t="s">
        <v>111</v>
      </c>
      <c r="K5" s="29" t="s">
        <v>79</v>
      </c>
      <c r="L5" s="28">
        <v>13</v>
      </c>
      <c r="M5" s="28">
        <v>75</v>
      </c>
      <c r="N5" s="29" t="s">
        <v>85</v>
      </c>
      <c r="O5" s="29">
        <f>Tabla13[[#This Row],[Volumen muestra (ml) usado]]/0.5*Tabla13[[#This Row],[Cantidad]]</f>
        <v>16</v>
      </c>
      <c r="P5" s="29">
        <f>Tabla13[[#This Row],[Volumen muestra (ml) usado]]/1*Tabla13[[#This Row],[Cantidad]]</f>
        <v>8</v>
      </c>
      <c r="Q5" s="29" t="s">
        <v>105</v>
      </c>
    </row>
    <row r="6" spans="2:17" ht="17" x14ac:dyDescent="0.2">
      <c r="B6" s="28">
        <v>2</v>
      </c>
      <c r="C6" s="28">
        <v>1</v>
      </c>
      <c r="D6" s="28">
        <v>3</v>
      </c>
      <c r="E6" s="28">
        <v>1.5</v>
      </c>
      <c r="F6" s="29" t="s">
        <v>71</v>
      </c>
      <c r="G6" s="28" t="s">
        <v>76</v>
      </c>
      <c r="H6" s="29" t="s">
        <v>89</v>
      </c>
      <c r="I6" s="29" t="s">
        <v>114</v>
      </c>
      <c r="J6" s="29"/>
      <c r="K6" s="28" t="s">
        <v>80</v>
      </c>
      <c r="L6" s="28">
        <v>13</v>
      </c>
      <c r="M6" s="28">
        <v>75</v>
      </c>
      <c r="N6" s="29" t="s">
        <v>85</v>
      </c>
      <c r="O6" s="29">
        <f>Tabla13[[#This Row],[Volumen muestra (ml) usado]]/0.5*Tabla13[[#This Row],[Cantidad]]</f>
        <v>3</v>
      </c>
      <c r="P6" s="29">
        <f>Tabla13[[#This Row],[Volumen muestra (ml) usado]]/1*Tabla13[[#This Row],[Cantidad]]</f>
        <v>1.5</v>
      </c>
    </row>
    <row r="7" spans="2:17" ht="34" x14ac:dyDescent="0.2">
      <c r="B7" s="28">
        <v>3</v>
      </c>
      <c r="C7" s="28">
        <v>3</v>
      </c>
      <c r="D7" s="28">
        <v>4.7</v>
      </c>
      <c r="E7" s="28">
        <v>2.7</v>
      </c>
      <c r="F7" s="28" t="s">
        <v>97</v>
      </c>
      <c r="G7" s="28" t="s">
        <v>73</v>
      </c>
      <c r="H7" s="29" t="s">
        <v>86</v>
      </c>
      <c r="I7" s="29" t="s">
        <v>114</v>
      </c>
      <c r="J7" s="29"/>
      <c r="K7" s="28" t="s">
        <v>77</v>
      </c>
      <c r="L7" s="28">
        <v>13</v>
      </c>
      <c r="M7" s="28">
        <v>75</v>
      </c>
      <c r="N7" s="28" t="s">
        <v>85</v>
      </c>
      <c r="O7" s="29">
        <f>Tabla13[[#This Row],[Volumen muestra (ml) usado]]/0.5*Tabla13[[#This Row],[Cantidad]]</f>
        <v>16.200000000000003</v>
      </c>
      <c r="P7" s="29">
        <f>Tabla13[[#This Row],[Volumen muestra (ml) usado]]/1*Tabla13[[#This Row],[Cantidad]]</f>
        <v>8.1000000000000014</v>
      </c>
    </row>
    <row r="8" spans="2:17" ht="71" customHeight="1" x14ac:dyDescent="0.2">
      <c r="B8" s="28">
        <v>4</v>
      </c>
      <c r="C8" s="28">
        <v>2</v>
      </c>
      <c r="D8" s="28">
        <v>5</v>
      </c>
      <c r="E8" s="28">
        <v>2.5</v>
      </c>
      <c r="F8" s="28" t="s">
        <v>127</v>
      </c>
      <c r="G8" s="28" t="s">
        <v>72</v>
      </c>
      <c r="H8" s="29" t="s">
        <v>116</v>
      </c>
      <c r="I8" s="29" t="s">
        <v>114</v>
      </c>
      <c r="J8" s="29"/>
      <c r="K8" s="29" t="s">
        <v>78</v>
      </c>
      <c r="L8" s="29">
        <v>16</v>
      </c>
      <c r="M8" s="29">
        <v>100</v>
      </c>
      <c r="N8" s="28" t="s">
        <v>98</v>
      </c>
      <c r="O8" s="29">
        <f>Tabla13[[#This Row],[Volumen muestra (ml) usado]]/0.5*Tabla13[[#This Row],[Cantidad]]</f>
        <v>10</v>
      </c>
      <c r="P8" s="29">
        <f>Tabla13[[#This Row],[Volumen muestra (ml) usado]]/1*Tabla13[[#This Row],[Cantidad]]</f>
        <v>5</v>
      </c>
      <c r="Q8" s="29" t="s">
        <v>90</v>
      </c>
    </row>
    <row r="9" spans="2:17" ht="17" x14ac:dyDescent="0.2">
      <c r="B9" s="28">
        <v>5</v>
      </c>
      <c r="C9" s="28">
        <v>1</v>
      </c>
      <c r="D9" s="28">
        <v>2.5</v>
      </c>
      <c r="E9" s="28">
        <v>2.5</v>
      </c>
      <c r="F9" s="28" t="s">
        <v>67</v>
      </c>
      <c r="G9" s="28" t="s">
        <v>66</v>
      </c>
      <c r="H9" s="28" t="s">
        <v>74</v>
      </c>
      <c r="I9" s="29" t="s">
        <v>114</v>
      </c>
      <c r="J9" s="28"/>
      <c r="K9" s="29" t="s">
        <v>83</v>
      </c>
      <c r="L9" s="29">
        <v>16</v>
      </c>
      <c r="M9" s="29">
        <v>10</v>
      </c>
      <c r="N9" s="28" t="s">
        <v>85</v>
      </c>
      <c r="O9" s="29">
        <f>Tabla13[[#This Row],[Volumen muestra (ml) usado]]/0.5*Tabla13[[#This Row],[Cantidad]]</f>
        <v>5</v>
      </c>
      <c r="P9" s="29">
        <f>Tabla13[[#This Row],[Volumen muestra (ml) usado]]/1*Tabla13[[#This Row],[Cantidad]]</f>
        <v>2.5</v>
      </c>
    </row>
    <row r="10" spans="2:17" ht="17" x14ac:dyDescent="0.2">
      <c r="B10" s="24" t="s">
        <v>84</v>
      </c>
      <c r="C10" s="25">
        <f>SUM(C5:C7)</f>
        <v>8</v>
      </c>
      <c r="D10" s="25">
        <f>SUM(D5:D7)</f>
        <v>11.7</v>
      </c>
      <c r="E10" s="25"/>
      <c r="F10" s="28"/>
      <c r="G10" s="28"/>
      <c r="H10" s="33"/>
      <c r="I10" s="33"/>
      <c r="J10" s="33"/>
      <c r="K10" s="28"/>
      <c r="L10" s="28"/>
      <c r="M10" s="28"/>
      <c r="N10" s="29"/>
      <c r="O10" s="29">
        <f>SUM(O5:O7)</f>
        <v>35.200000000000003</v>
      </c>
      <c r="P10" s="29">
        <f>SUM(P5:P7)</f>
        <v>17.600000000000001</v>
      </c>
    </row>
    <row r="15" spans="2:17" ht="34" hidden="1" x14ac:dyDescent="0.2">
      <c r="B15" s="25" t="s">
        <v>68</v>
      </c>
      <c r="C15" s="25" t="s">
        <v>99</v>
      </c>
      <c r="D15" s="25" t="s">
        <v>75</v>
      </c>
      <c r="E15" s="24" t="s">
        <v>110</v>
      </c>
      <c r="F15" s="24" t="s">
        <v>92</v>
      </c>
      <c r="G15" s="25" t="s">
        <v>69</v>
      </c>
      <c r="H15" s="25" t="s">
        <v>101</v>
      </c>
      <c r="I15" s="24" t="s">
        <v>106</v>
      </c>
      <c r="J15" s="24" t="s">
        <v>108</v>
      </c>
      <c r="K15" s="25" t="s">
        <v>102</v>
      </c>
      <c r="L15" s="25" t="s">
        <v>103</v>
      </c>
      <c r="M15" s="25" t="s">
        <v>104</v>
      </c>
      <c r="N15" s="24" t="s">
        <v>91</v>
      </c>
      <c r="O15" s="24" t="s">
        <v>95</v>
      </c>
      <c r="P15" s="29" t="s">
        <v>96</v>
      </c>
    </row>
    <row r="16" spans="2:17" ht="31" hidden="1" customHeight="1" x14ac:dyDescent="0.2">
      <c r="B16" s="28">
        <v>1</v>
      </c>
      <c r="C16" s="28">
        <v>1</v>
      </c>
      <c r="D16" s="28">
        <v>4</v>
      </c>
      <c r="E16" s="28">
        <f>Tabla175[[#This Row],[Volumen/vac (ml)]]/2*Tabla175[[#This Row],[Cantidad]]</f>
        <v>2</v>
      </c>
      <c r="F16" s="28" t="s">
        <v>70</v>
      </c>
      <c r="G16" s="28" t="s">
        <v>72</v>
      </c>
      <c r="H16" s="29" t="s">
        <v>109</v>
      </c>
      <c r="I16" s="29"/>
      <c r="J16" s="29"/>
      <c r="K16" s="29" t="s">
        <v>78</v>
      </c>
      <c r="L16" s="29">
        <v>16</v>
      </c>
      <c r="M16" s="29">
        <v>100</v>
      </c>
      <c r="N16" s="28" t="s">
        <v>98</v>
      </c>
      <c r="O16" s="29">
        <f>Tabla175[[#This Row],[Volumen muestra (ml)]]/0.5*Tabla175[[#This Row],[Cantidad]]</f>
        <v>4</v>
      </c>
      <c r="P16" s="29">
        <f>Tabla175[[#This Row],[Volumen muestra (ml)]]/1*Tabla175[[#This Row],[Cantidad]]</f>
        <v>2</v>
      </c>
    </row>
    <row r="17" spans="2:16" ht="153" hidden="1" x14ac:dyDescent="0.2">
      <c r="B17" s="28">
        <v>2</v>
      </c>
      <c r="C17" s="28">
        <v>6</v>
      </c>
      <c r="D17" s="28">
        <v>4</v>
      </c>
      <c r="E17" s="28">
        <f>Tabla175[[#This Row],[Volumen/vac (ml)]]/2*Tabla175[[#This Row],[Cantidad]]</f>
        <v>12</v>
      </c>
      <c r="F17" s="28" t="s">
        <v>71</v>
      </c>
      <c r="G17" s="28" t="s">
        <v>76</v>
      </c>
      <c r="H17" s="29" t="s">
        <v>113</v>
      </c>
      <c r="I17" s="29" t="s">
        <v>112</v>
      </c>
      <c r="J17" s="29"/>
      <c r="K17" s="29" t="s">
        <v>79</v>
      </c>
      <c r="L17" s="28">
        <v>13</v>
      </c>
      <c r="M17" s="28">
        <v>75</v>
      </c>
      <c r="N17" s="29" t="s">
        <v>85</v>
      </c>
      <c r="O17" s="29">
        <f>Tabla175[[#This Row],[Volumen muestra (ml)]]/0.5*Tabla175[[#This Row],[Cantidad]]</f>
        <v>144</v>
      </c>
      <c r="P17" s="29">
        <f>Tabla175[[#This Row],[Volumen muestra (ml)]]/1*Tabla175[[#This Row],[Cantidad]]</f>
        <v>72</v>
      </c>
    </row>
    <row r="18" spans="2:16" ht="34" hidden="1" x14ac:dyDescent="0.2">
      <c r="B18" s="28">
        <v>3</v>
      </c>
      <c r="C18" s="28">
        <v>4</v>
      </c>
      <c r="D18" s="28">
        <v>4.5</v>
      </c>
      <c r="E18" s="28">
        <f>Tabla175[[#This Row],[Volumen/vac (ml)]]/2*Tabla175[[#This Row],[Cantidad]]</f>
        <v>9</v>
      </c>
      <c r="F18" s="28" t="s">
        <v>97</v>
      </c>
      <c r="G18" s="28" t="s">
        <v>73</v>
      </c>
      <c r="H18" s="29" t="s">
        <v>86</v>
      </c>
      <c r="I18" s="29"/>
      <c r="J18" s="29"/>
      <c r="K18" s="28" t="s">
        <v>77</v>
      </c>
      <c r="L18" s="28">
        <v>13</v>
      </c>
      <c r="M18" s="28">
        <v>75</v>
      </c>
      <c r="N18" s="28" t="s">
        <v>85</v>
      </c>
      <c r="O18" s="29">
        <f>Tabla175[[#This Row],[Volumen muestra (ml)]]/0.5*Tabla175[[#This Row],[Cantidad]]</f>
        <v>72</v>
      </c>
      <c r="P18" s="29">
        <f>Tabla175[[#This Row],[Volumen muestra (ml)]]/1*Tabla175[[#This Row],[Cantidad]]</f>
        <v>36</v>
      </c>
    </row>
    <row r="19" spans="2:16" ht="17" hidden="1" x14ac:dyDescent="0.2">
      <c r="B19" s="28">
        <v>4</v>
      </c>
      <c r="C19" s="28">
        <v>1</v>
      </c>
      <c r="D19" s="28">
        <v>2.5</v>
      </c>
      <c r="E19" s="28">
        <f>Tabla175[[#This Row],[Volumen/vac (ml)]]/2*Tabla175[[#This Row],[Cantidad]]</f>
        <v>1.25</v>
      </c>
      <c r="F19" s="28" t="s">
        <v>67</v>
      </c>
      <c r="G19" s="28" t="s">
        <v>66</v>
      </c>
      <c r="H19" s="28" t="s">
        <v>74</v>
      </c>
      <c r="I19" s="28"/>
      <c r="J19" s="28"/>
      <c r="K19" s="29" t="s">
        <v>83</v>
      </c>
      <c r="L19" s="29">
        <v>16</v>
      </c>
      <c r="M19" s="29">
        <v>10</v>
      </c>
      <c r="N19" s="28" t="s">
        <v>85</v>
      </c>
      <c r="O19" s="29">
        <f>Tabla175[[#This Row],[Volumen muestra (ml)]]/0.5*Tabla175[[#This Row],[Cantidad]]</f>
        <v>2.5</v>
      </c>
      <c r="P19" s="29">
        <f>Tabla175[[#This Row],[Volumen muestra (ml)]]/1*Tabla175[[#This Row],[Cantidad]]</f>
        <v>1.25</v>
      </c>
    </row>
    <row r="20" spans="2:16" ht="51" hidden="1" x14ac:dyDescent="0.2">
      <c r="B20" s="28">
        <v>5</v>
      </c>
      <c r="C20" s="28">
        <v>1</v>
      </c>
      <c r="D20" s="28">
        <v>8</v>
      </c>
      <c r="E20" s="28">
        <f>Tabla175[[#This Row],[Volumen/vac (ml)]]/2*Tabla175[[#This Row],[Cantidad]]</f>
        <v>4</v>
      </c>
      <c r="F20" s="28" t="s">
        <v>100</v>
      </c>
      <c r="G20" s="29" t="s">
        <v>87</v>
      </c>
      <c r="H20" s="29" t="s">
        <v>82</v>
      </c>
      <c r="I20" s="29"/>
      <c r="J20" s="29"/>
      <c r="K20" s="29" t="s">
        <v>81</v>
      </c>
      <c r="L20" s="29">
        <v>16</v>
      </c>
      <c r="M20" s="29">
        <v>125</v>
      </c>
      <c r="N20" s="29" t="s">
        <v>88</v>
      </c>
      <c r="O20" s="29">
        <f>Tabla175[[#This Row],[Volumen muestra (ml)]]/0.5*Tabla175[[#This Row],[Cantidad]]</f>
        <v>8</v>
      </c>
      <c r="P20" s="29">
        <f>Tabla175[[#This Row],[Volumen muestra (ml)]]/1*Tabla175[[#This Row],[Cantidad]]</f>
        <v>4</v>
      </c>
    </row>
    <row r="21" spans="2:16" ht="17" hidden="1" x14ac:dyDescent="0.2">
      <c r="B21" s="28">
        <v>6</v>
      </c>
      <c r="C21" s="28">
        <v>1</v>
      </c>
      <c r="D21" s="28">
        <v>4</v>
      </c>
      <c r="E21" s="28">
        <f>Tabla175[[#This Row],[Volumen/vac (ml)]]/2*Tabla175[[#This Row],[Cantidad]]</f>
        <v>2</v>
      </c>
      <c r="F21" s="29" t="s">
        <v>71</v>
      </c>
      <c r="G21" s="28" t="s">
        <v>76</v>
      </c>
      <c r="H21" s="29" t="s">
        <v>89</v>
      </c>
      <c r="I21" s="29"/>
      <c r="J21" s="29"/>
      <c r="K21" s="28" t="s">
        <v>80</v>
      </c>
      <c r="L21" s="28">
        <v>13</v>
      </c>
      <c r="M21" s="28">
        <v>75</v>
      </c>
      <c r="N21" s="29" t="s">
        <v>85</v>
      </c>
      <c r="O21" s="29">
        <f>Tabla175[[#This Row],[Volumen muestra (ml)]]/0.5*Tabla175[[#This Row],[Cantidad]]</f>
        <v>4</v>
      </c>
      <c r="P21" s="29">
        <f>Tabla175[[#This Row],[Volumen muestra (ml)]]/1*Tabla175[[#This Row],[Cantidad]]</f>
        <v>2</v>
      </c>
    </row>
    <row r="22" spans="2:16" ht="17" hidden="1" x14ac:dyDescent="0.2">
      <c r="B22" s="24" t="s">
        <v>84</v>
      </c>
      <c r="C22" s="25">
        <f>SUM(C16:C21)</f>
        <v>14</v>
      </c>
      <c r="D22" s="25">
        <f>SUM(D16:D21)</f>
        <v>27</v>
      </c>
      <c r="E22" s="25"/>
      <c r="F22" s="28"/>
      <c r="G22" s="28"/>
      <c r="H22" s="33"/>
      <c r="I22" s="33"/>
      <c r="J22" s="33"/>
      <c r="K22" s="28"/>
      <c r="L22" s="28"/>
      <c r="M22" s="28"/>
      <c r="N22" s="29"/>
      <c r="O22" s="29">
        <f>SUM(O16:O21)</f>
        <v>234.5</v>
      </c>
      <c r="P22" s="29">
        <f>SUM(P16:P21)</f>
        <v>117.25</v>
      </c>
    </row>
    <row r="23" spans="2:16" x14ac:dyDescent="0.2">
      <c r="H23" s="27"/>
      <c r="I23" s="27"/>
      <c r="J23" s="27"/>
      <c r="K23" s="27"/>
      <c r="L23" s="27"/>
      <c r="M23" s="27"/>
      <c r="N23" s="27"/>
    </row>
    <row r="24" spans="2:16" x14ac:dyDescent="0.2">
      <c r="H24" s="27"/>
      <c r="I24" s="27"/>
      <c r="J24" s="27"/>
      <c r="K24" s="27"/>
      <c r="L24" s="27"/>
      <c r="M24" s="27"/>
      <c r="N24" s="27"/>
    </row>
    <row r="25" spans="2:16" x14ac:dyDescent="0.2">
      <c r="H25" s="27"/>
      <c r="I25" s="27"/>
      <c r="J25" s="27"/>
      <c r="K25" s="27"/>
      <c r="L25" s="27"/>
      <c r="M25" s="27"/>
      <c r="N25" s="27"/>
    </row>
    <row r="26" spans="2:16" x14ac:dyDescent="0.2">
      <c r="H26" s="27"/>
      <c r="I26" s="27"/>
      <c r="J26" s="27"/>
      <c r="K26" s="27"/>
      <c r="L26" s="27"/>
      <c r="M26" s="27"/>
      <c r="N26" s="27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1"/>
  <sheetViews>
    <sheetView topLeftCell="A18" zoomScale="90" zoomScaleNormal="90" workbookViewId="0">
      <selection activeCell="I18" sqref="I18:I19"/>
    </sheetView>
  </sheetViews>
  <sheetFormatPr baseColWidth="10" defaultColWidth="11.28515625" defaultRowHeight="15" customHeight="1" x14ac:dyDescent="0.2"/>
  <cols>
    <col min="1" max="1" width="10.5703125" customWidth="1"/>
    <col min="2" max="2" width="35" customWidth="1"/>
    <col min="3" max="3" width="40.28515625" customWidth="1"/>
    <col min="4" max="4" width="28.7109375" customWidth="1"/>
    <col min="5" max="5" width="11.42578125" customWidth="1"/>
    <col min="6" max="26" width="10.5703125" customWidth="1"/>
  </cols>
  <sheetData>
    <row r="1" spans="2:7" ht="16" x14ac:dyDescent="0.2">
      <c r="D1" s="1"/>
    </row>
    <row r="2" spans="2:7" ht="16" x14ac:dyDescent="0.2">
      <c r="D2" s="1"/>
    </row>
    <row r="3" spans="2:7" ht="16" x14ac:dyDescent="0.2">
      <c r="B3" s="2" t="s">
        <v>0</v>
      </c>
      <c r="C3" s="3" t="s">
        <v>1</v>
      </c>
      <c r="D3" s="4" t="s">
        <v>2</v>
      </c>
      <c r="E3" s="5" t="s">
        <v>3</v>
      </c>
      <c r="F3" s="5" t="s">
        <v>4</v>
      </c>
      <c r="G3" s="5" t="s">
        <v>5</v>
      </c>
    </row>
    <row r="4" spans="2:7" ht="17" x14ac:dyDescent="0.2">
      <c r="B4" s="6" t="s">
        <v>6</v>
      </c>
      <c r="C4" s="7" t="s">
        <v>7</v>
      </c>
      <c r="D4" s="8" t="s">
        <v>8</v>
      </c>
      <c r="E4" s="9"/>
      <c r="F4" s="9"/>
      <c r="G4" s="9"/>
    </row>
    <row r="5" spans="2:7" ht="43.5" customHeight="1" x14ac:dyDescent="0.2">
      <c r="B5" s="98" t="s">
        <v>9</v>
      </c>
      <c r="C5" s="10" t="s">
        <v>10</v>
      </c>
      <c r="D5" s="90" t="s">
        <v>11</v>
      </c>
      <c r="E5" s="9"/>
      <c r="F5" s="9"/>
      <c r="G5" s="9"/>
    </row>
    <row r="6" spans="2:7" ht="16" x14ac:dyDescent="0.2">
      <c r="B6" s="94"/>
      <c r="C6" s="10" t="s">
        <v>12</v>
      </c>
      <c r="D6" s="91"/>
      <c r="E6" s="9"/>
      <c r="F6" s="9"/>
      <c r="G6" s="9"/>
    </row>
    <row r="7" spans="2:7" ht="16" x14ac:dyDescent="0.2">
      <c r="B7" s="94"/>
      <c r="C7" s="11" t="s">
        <v>13</v>
      </c>
      <c r="D7" s="92"/>
      <c r="E7" s="9"/>
      <c r="F7" s="9"/>
      <c r="G7" s="9"/>
    </row>
    <row r="8" spans="2:7" ht="16" x14ac:dyDescent="0.2">
      <c r="B8" s="94"/>
      <c r="C8" s="12" t="s">
        <v>14</v>
      </c>
      <c r="D8" s="8" t="s">
        <v>15</v>
      </c>
      <c r="E8" s="9"/>
      <c r="F8" s="9"/>
      <c r="G8" s="9"/>
    </row>
    <row r="9" spans="2:7" ht="16" x14ac:dyDescent="0.2">
      <c r="B9" s="94"/>
      <c r="C9" s="12" t="s">
        <v>16</v>
      </c>
      <c r="D9" s="8" t="s">
        <v>17</v>
      </c>
      <c r="E9" s="9"/>
      <c r="F9" s="9"/>
      <c r="G9" s="9"/>
    </row>
    <row r="10" spans="2:7" ht="15" customHeight="1" x14ac:dyDescent="0.2">
      <c r="B10" s="94"/>
      <c r="C10" s="12" t="s">
        <v>65</v>
      </c>
      <c r="D10" s="13"/>
      <c r="E10" s="9"/>
      <c r="F10" s="9"/>
      <c r="G10" s="9"/>
    </row>
    <row r="11" spans="2:7" ht="15" customHeight="1" x14ac:dyDescent="0.2">
      <c r="B11" s="94"/>
      <c r="C11" s="12" t="s">
        <v>18</v>
      </c>
      <c r="D11" s="90" t="s">
        <v>19</v>
      </c>
      <c r="E11" s="9"/>
      <c r="F11" s="9"/>
      <c r="G11" s="9"/>
    </row>
    <row r="12" spans="2:7" ht="16" x14ac:dyDescent="0.2">
      <c r="B12" s="94"/>
      <c r="C12" s="12" t="s">
        <v>20</v>
      </c>
      <c r="D12" s="91"/>
      <c r="E12" s="9"/>
      <c r="F12" s="9"/>
      <c r="G12" s="9"/>
    </row>
    <row r="13" spans="2:7" ht="16" x14ac:dyDescent="0.2">
      <c r="B13" s="94"/>
      <c r="C13" s="12" t="s">
        <v>21</v>
      </c>
      <c r="D13" s="92"/>
      <c r="E13" s="9"/>
      <c r="F13" s="9"/>
      <c r="G13" s="9"/>
    </row>
    <row r="14" spans="2:7" ht="16" x14ac:dyDescent="0.2">
      <c r="B14" s="94"/>
      <c r="C14" s="12" t="s">
        <v>22</v>
      </c>
      <c r="D14" s="8" t="s">
        <v>23</v>
      </c>
      <c r="E14" s="9"/>
      <c r="F14" s="9"/>
      <c r="G14" s="9"/>
    </row>
    <row r="15" spans="2:7" ht="16" x14ac:dyDescent="0.2">
      <c r="B15" s="94"/>
      <c r="C15" s="12" t="s">
        <v>24</v>
      </c>
      <c r="D15" s="8" t="s">
        <v>25</v>
      </c>
      <c r="E15" s="9"/>
      <c r="F15" s="9"/>
      <c r="G15" s="9"/>
    </row>
    <row r="16" spans="2:7" ht="16" x14ac:dyDescent="0.2">
      <c r="B16" s="94"/>
      <c r="C16" s="12" t="s">
        <v>26</v>
      </c>
      <c r="D16" s="8" t="s">
        <v>27</v>
      </c>
      <c r="E16" s="9"/>
      <c r="F16" s="9"/>
      <c r="G16" s="9"/>
    </row>
    <row r="17" spans="2:9" ht="16" x14ac:dyDescent="0.2">
      <c r="B17" s="94"/>
      <c r="C17" s="12" t="s">
        <v>28</v>
      </c>
      <c r="D17" s="8" t="s">
        <v>29</v>
      </c>
      <c r="E17" s="9"/>
      <c r="F17" s="9"/>
      <c r="G17" s="9"/>
    </row>
    <row r="18" spans="2:9" ht="16" x14ac:dyDescent="0.2">
      <c r="B18" s="94"/>
      <c r="C18" s="12" t="s">
        <v>30</v>
      </c>
      <c r="D18" s="8" t="s">
        <v>31</v>
      </c>
      <c r="E18" s="9"/>
      <c r="F18" s="9"/>
      <c r="G18" s="9"/>
      <c r="I18" s="26" t="s">
        <v>93</v>
      </c>
    </row>
    <row r="19" spans="2:9" ht="16" x14ac:dyDescent="0.2">
      <c r="B19" s="94"/>
      <c r="C19" s="12" t="s">
        <v>32</v>
      </c>
      <c r="D19" s="8" t="s">
        <v>33</v>
      </c>
      <c r="E19" s="9"/>
      <c r="F19" s="9"/>
      <c r="G19" s="9"/>
      <c r="I19" s="26" t="s">
        <v>94</v>
      </c>
    </row>
    <row r="20" spans="2:9" ht="16" x14ac:dyDescent="0.2">
      <c r="B20" s="94"/>
      <c r="C20" s="14" t="s">
        <v>34</v>
      </c>
      <c r="D20" s="15" t="s">
        <v>35</v>
      </c>
      <c r="E20" s="9"/>
      <c r="F20" s="9"/>
      <c r="G20" s="9"/>
    </row>
    <row r="21" spans="2:9" ht="17" x14ac:dyDescent="0.2">
      <c r="B21" s="94"/>
      <c r="C21" s="16" t="s">
        <v>36</v>
      </c>
      <c r="D21" s="17"/>
      <c r="E21" s="9"/>
      <c r="F21" s="9"/>
      <c r="G21" s="9"/>
    </row>
    <row r="22" spans="2:9" ht="15.75" customHeight="1" x14ac:dyDescent="0.2">
      <c r="B22" s="94"/>
      <c r="C22" s="16" t="s">
        <v>37</v>
      </c>
      <c r="D22" s="17"/>
      <c r="E22" s="9"/>
      <c r="F22" s="9"/>
      <c r="G22" s="9"/>
    </row>
    <row r="23" spans="2:9" ht="15.75" customHeight="1" x14ac:dyDescent="0.2">
      <c r="B23" s="94"/>
      <c r="C23" s="16" t="s">
        <v>38</v>
      </c>
      <c r="D23" s="17"/>
      <c r="E23" s="9"/>
      <c r="F23" s="9"/>
      <c r="G23" s="9"/>
    </row>
    <row r="24" spans="2:9" ht="15.75" customHeight="1" x14ac:dyDescent="0.2">
      <c r="B24" s="94"/>
      <c r="C24" s="16" t="s">
        <v>39</v>
      </c>
      <c r="D24" s="17"/>
      <c r="E24" s="9"/>
      <c r="F24" s="9"/>
      <c r="G24" s="9"/>
    </row>
    <row r="25" spans="2:9" ht="15.75" customHeight="1" x14ac:dyDescent="0.2">
      <c r="B25" s="94"/>
      <c r="C25" s="16" t="s">
        <v>40</v>
      </c>
      <c r="D25" s="17"/>
      <c r="E25" s="9"/>
      <c r="F25" s="9"/>
      <c r="G25" s="9"/>
    </row>
    <row r="26" spans="2:9" ht="15.75" customHeight="1" x14ac:dyDescent="0.2">
      <c r="B26" s="94"/>
      <c r="C26" s="16" t="s">
        <v>41</v>
      </c>
      <c r="D26" s="17"/>
      <c r="E26" s="9"/>
      <c r="F26" s="9"/>
      <c r="G26" s="9"/>
    </row>
    <row r="27" spans="2:9" ht="15.75" customHeight="1" x14ac:dyDescent="0.2">
      <c r="B27" s="94"/>
      <c r="C27" s="16" t="s">
        <v>42</v>
      </c>
      <c r="D27" s="17"/>
      <c r="E27" s="9"/>
      <c r="F27" s="9"/>
      <c r="G27" s="9"/>
    </row>
    <row r="28" spans="2:9" ht="15.75" customHeight="1" x14ac:dyDescent="0.2">
      <c r="B28" s="99"/>
      <c r="C28" s="18"/>
      <c r="D28" s="17"/>
      <c r="E28" s="9"/>
      <c r="F28" s="9"/>
      <c r="G28" s="9"/>
    </row>
    <row r="29" spans="2:9" ht="15.75" customHeight="1" x14ac:dyDescent="0.2">
      <c r="B29" s="93" t="s">
        <v>43</v>
      </c>
      <c r="C29" s="18" t="s">
        <v>44</v>
      </c>
      <c r="D29" s="17"/>
      <c r="E29" s="9"/>
      <c r="F29" s="9"/>
      <c r="G29" s="9"/>
    </row>
    <row r="30" spans="2:9" ht="15.75" customHeight="1" x14ac:dyDescent="0.2">
      <c r="B30" s="94"/>
      <c r="C30" s="19" t="s">
        <v>45</v>
      </c>
      <c r="D30" s="96" t="s">
        <v>46</v>
      </c>
      <c r="E30" s="9"/>
      <c r="F30" s="9"/>
      <c r="G30" s="9"/>
    </row>
    <row r="31" spans="2:9" ht="15.75" customHeight="1" x14ac:dyDescent="0.2">
      <c r="B31" s="94"/>
      <c r="C31" s="19" t="s">
        <v>47</v>
      </c>
      <c r="D31" s="91"/>
      <c r="E31" s="9"/>
      <c r="F31" s="9"/>
      <c r="G31" s="9"/>
    </row>
    <row r="32" spans="2:9" ht="15.75" customHeight="1" x14ac:dyDescent="0.2">
      <c r="B32" s="94"/>
      <c r="C32" s="19" t="s">
        <v>48</v>
      </c>
      <c r="D32" s="91"/>
      <c r="E32" s="9"/>
      <c r="F32" s="9"/>
      <c r="G32" s="9"/>
    </row>
    <row r="33" spans="2:7" ht="15.75" customHeight="1" x14ac:dyDescent="0.2">
      <c r="B33" s="94"/>
      <c r="C33" s="19" t="s">
        <v>49</v>
      </c>
      <c r="D33" s="91"/>
      <c r="E33" s="9"/>
      <c r="F33" s="9"/>
      <c r="G33" s="9"/>
    </row>
    <row r="34" spans="2:7" ht="15.75" customHeight="1" x14ac:dyDescent="0.2">
      <c r="B34" s="95"/>
      <c r="C34" s="19" t="s">
        <v>50</v>
      </c>
      <c r="D34" s="92"/>
      <c r="E34" s="9"/>
      <c r="F34" s="9"/>
      <c r="G34" s="9"/>
    </row>
    <row r="35" spans="2:7" ht="15.75" customHeight="1" x14ac:dyDescent="0.2">
      <c r="B35" s="97" t="s">
        <v>51</v>
      </c>
      <c r="C35" s="19" t="s">
        <v>52</v>
      </c>
      <c r="D35" s="96" t="s">
        <v>46</v>
      </c>
      <c r="E35" s="9"/>
      <c r="F35" s="9"/>
      <c r="G35" s="9"/>
    </row>
    <row r="36" spans="2:7" ht="15.75" customHeight="1" x14ac:dyDescent="0.2">
      <c r="B36" s="94"/>
      <c r="C36" s="12" t="s">
        <v>53</v>
      </c>
      <c r="D36" s="92"/>
      <c r="E36" s="9"/>
      <c r="F36" s="9"/>
      <c r="G36" s="9"/>
    </row>
    <row r="37" spans="2:7" ht="15.75" customHeight="1" x14ac:dyDescent="0.2">
      <c r="B37" s="94"/>
      <c r="C37" s="12" t="s">
        <v>54</v>
      </c>
      <c r="D37" s="90" t="s">
        <v>19</v>
      </c>
      <c r="E37" s="9"/>
      <c r="F37" s="9"/>
      <c r="G37" s="9"/>
    </row>
    <row r="38" spans="2:7" ht="15.75" customHeight="1" x14ac:dyDescent="0.2">
      <c r="B38" s="94"/>
      <c r="C38" s="12" t="s">
        <v>55</v>
      </c>
      <c r="D38" s="91"/>
      <c r="E38" s="9"/>
      <c r="F38" s="9"/>
      <c r="G38" s="9"/>
    </row>
    <row r="39" spans="2:7" ht="15.75" customHeight="1" x14ac:dyDescent="0.2">
      <c r="B39" s="94"/>
      <c r="C39" s="12" t="s">
        <v>56</v>
      </c>
      <c r="D39" s="91"/>
      <c r="E39" s="9"/>
      <c r="F39" s="9"/>
      <c r="G39" s="9"/>
    </row>
    <row r="40" spans="2:7" ht="15.75" customHeight="1" x14ac:dyDescent="0.2">
      <c r="B40" s="94"/>
      <c r="C40" s="12" t="s">
        <v>57</v>
      </c>
      <c r="D40" s="91"/>
      <c r="E40" s="9"/>
      <c r="F40" s="9"/>
      <c r="G40" s="9"/>
    </row>
    <row r="41" spans="2:7" ht="15.75" customHeight="1" x14ac:dyDescent="0.2">
      <c r="B41" s="94"/>
      <c r="C41" s="12" t="s">
        <v>58</v>
      </c>
      <c r="D41" s="91"/>
      <c r="E41" s="9"/>
      <c r="F41" s="9"/>
      <c r="G41" s="9"/>
    </row>
    <row r="42" spans="2:7" ht="15.75" customHeight="1" x14ac:dyDescent="0.2">
      <c r="B42" s="94"/>
      <c r="C42" s="12" t="s">
        <v>59</v>
      </c>
      <c r="D42" s="91"/>
      <c r="E42" s="9"/>
      <c r="F42" s="9"/>
      <c r="G42" s="9"/>
    </row>
    <row r="43" spans="2:7" ht="15.75" customHeight="1" x14ac:dyDescent="0.2">
      <c r="B43" s="95"/>
      <c r="C43" s="12" t="s">
        <v>60</v>
      </c>
      <c r="D43" s="92"/>
      <c r="E43" s="9"/>
      <c r="F43" s="9"/>
      <c r="G43" s="9"/>
    </row>
    <row r="44" spans="2:7" ht="15.75" customHeight="1" x14ac:dyDescent="0.2">
      <c r="B44" s="20"/>
      <c r="C44" s="12"/>
      <c r="D44" s="8"/>
      <c r="E44" s="9"/>
      <c r="F44" s="9"/>
      <c r="G44" s="9"/>
    </row>
    <row r="45" spans="2:7" ht="15.75" customHeight="1" x14ac:dyDescent="0.2">
      <c r="D45" s="1"/>
    </row>
    <row r="46" spans="2:7" ht="15.75" customHeight="1" x14ac:dyDescent="0.2">
      <c r="B46" s="21"/>
      <c r="C46" s="22" t="s">
        <v>44</v>
      </c>
      <c r="D46" s="23"/>
    </row>
    <row r="47" spans="2:7" ht="15.75" customHeight="1" x14ac:dyDescent="0.2">
      <c r="B47" s="21"/>
      <c r="C47" s="22" t="s">
        <v>61</v>
      </c>
      <c r="D47" s="23"/>
    </row>
    <row r="48" spans="2:7" ht="15.75" customHeight="1" x14ac:dyDescent="0.2">
      <c r="B48" s="21"/>
      <c r="C48" s="22" t="s">
        <v>62</v>
      </c>
      <c r="D48" s="23"/>
    </row>
    <row r="49" spans="2:4" ht="15.75" customHeight="1" x14ac:dyDescent="0.2">
      <c r="B49" s="21"/>
      <c r="C49" s="22" t="s">
        <v>63</v>
      </c>
      <c r="D49" s="23"/>
    </row>
    <row r="50" spans="2:4" ht="15.75" customHeight="1" x14ac:dyDescent="0.2">
      <c r="B50" s="21"/>
      <c r="C50" s="22" t="s">
        <v>64</v>
      </c>
      <c r="D50" s="23"/>
    </row>
    <row r="51" spans="2:4" ht="15.75" customHeight="1" x14ac:dyDescent="0.2">
      <c r="D51" s="1"/>
    </row>
    <row r="52" spans="2:4" ht="15.75" customHeight="1" x14ac:dyDescent="0.2">
      <c r="D52" s="1"/>
    </row>
    <row r="53" spans="2:4" ht="15.75" customHeight="1" x14ac:dyDescent="0.2">
      <c r="D53" s="1"/>
    </row>
    <row r="54" spans="2:4" ht="15.75" customHeight="1" x14ac:dyDescent="0.2">
      <c r="D54" s="1"/>
    </row>
    <row r="55" spans="2:4" ht="15.75" customHeight="1" x14ac:dyDescent="0.2">
      <c r="D55" s="1"/>
    </row>
    <row r="56" spans="2:4" ht="15.75" customHeight="1" x14ac:dyDescent="0.2">
      <c r="D56" s="1"/>
    </row>
    <row r="57" spans="2:4" ht="15.75" customHeight="1" x14ac:dyDescent="0.2">
      <c r="D57" s="1"/>
    </row>
    <row r="58" spans="2:4" ht="15.75" customHeight="1" x14ac:dyDescent="0.2">
      <c r="D58" s="1"/>
    </row>
    <row r="59" spans="2:4" ht="15.75" customHeight="1" x14ac:dyDescent="0.2">
      <c r="D59" s="1"/>
    </row>
    <row r="60" spans="2:4" ht="15.75" customHeight="1" x14ac:dyDescent="0.2">
      <c r="D60" s="1"/>
    </row>
    <row r="61" spans="2:4" ht="15.75" customHeight="1" x14ac:dyDescent="0.2">
      <c r="D61" s="1"/>
    </row>
    <row r="62" spans="2:4" ht="15.75" customHeight="1" x14ac:dyDescent="0.2">
      <c r="D62" s="1"/>
    </row>
    <row r="63" spans="2:4" ht="15.75" customHeight="1" x14ac:dyDescent="0.2">
      <c r="D63" s="1"/>
    </row>
    <row r="64" spans="2:4" ht="15.75" customHeight="1" x14ac:dyDescent="0.2">
      <c r="D64" s="1"/>
    </row>
    <row r="65" spans="4:4" ht="15.75" customHeight="1" x14ac:dyDescent="0.2">
      <c r="D65" s="1"/>
    </row>
    <row r="66" spans="4:4" ht="15.75" customHeight="1" x14ac:dyDescent="0.2">
      <c r="D66" s="1"/>
    </row>
    <row r="67" spans="4:4" ht="15.75" customHeight="1" x14ac:dyDescent="0.2">
      <c r="D67" s="1"/>
    </row>
    <row r="68" spans="4:4" ht="15.75" customHeight="1" x14ac:dyDescent="0.2">
      <c r="D68" s="1"/>
    </row>
    <row r="69" spans="4:4" ht="15.75" customHeight="1" x14ac:dyDescent="0.2">
      <c r="D69" s="1"/>
    </row>
    <row r="70" spans="4:4" ht="15.75" customHeight="1" x14ac:dyDescent="0.2">
      <c r="D70" s="1"/>
    </row>
    <row r="71" spans="4:4" ht="15.75" customHeight="1" x14ac:dyDescent="0.2">
      <c r="D71" s="1"/>
    </row>
    <row r="72" spans="4:4" ht="15.75" customHeight="1" x14ac:dyDescent="0.2">
      <c r="D72" s="1"/>
    </row>
    <row r="73" spans="4:4" ht="15.75" customHeight="1" x14ac:dyDescent="0.2">
      <c r="D73" s="1"/>
    </row>
    <row r="74" spans="4:4" ht="15.75" customHeight="1" x14ac:dyDescent="0.2">
      <c r="D74" s="1"/>
    </row>
    <row r="75" spans="4:4" ht="15.75" customHeight="1" x14ac:dyDescent="0.2">
      <c r="D75" s="1"/>
    </row>
    <row r="76" spans="4:4" ht="15.75" customHeight="1" x14ac:dyDescent="0.2">
      <c r="D76" s="1"/>
    </row>
    <row r="77" spans="4:4" ht="15.75" customHeight="1" x14ac:dyDescent="0.2">
      <c r="D77" s="1"/>
    </row>
    <row r="78" spans="4:4" ht="15.75" customHeight="1" x14ac:dyDescent="0.2">
      <c r="D78" s="1"/>
    </row>
    <row r="79" spans="4:4" ht="15.75" customHeight="1" x14ac:dyDescent="0.2">
      <c r="D79" s="1"/>
    </row>
    <row r="80" spans="4:4" ht="15.75" customHeight="1" x14ac:dyDescent="0.2">
      <c r="D80" s="1"/>
    </row>
    <row r="81" spans="4:4" ht="15.75" customHeight="1" x14ac:dyDescent="0.2">
      <c r="D81" s="1"/>
    </row>
    <row r="82" spans="4:4" ht="15.75" customHeight="1" x14ac:dyDescent="0.2">
      <c r="D82" s="1"/>
    </row>
    <row r="83" spans="4:4" ht="15.75" customHeight="1" x14ac:dyDescent="0.2">
      <c r="D83" s="1"/>
    </row>
    <row r="84" spans="4:4" ht="15.75" customHeight="1" x14ac:dyDescent="0.2">
      <c r="D84" s="1"/>
    </row>
    <row r="85" spans="4:4" ht="15.75" customHeight="1" x14ac:dyDescent="0.2">
      <c r="D85" s="1"/>
    </row>
    <row r="86" spans="4:4" ht="15.75" customHeight="1" x14ac:dyDescent="0.2">
      <c r="D86" s="1"/>
    </row>
    <row r="87" spans="4:4" ht="15.75" customHeight="1" x14ac:dyDescent="0.2">
      <c r="D87" s="1"/>
    </row>
    <row r="88" spans="4:4" ht="15.75" customHeight="1" x14ac:dyDescent="0.2">
      <c r="D88" s="1"/>
    </row>
    <row r="89" spans="4:4" ht="15.75" customHeight="1" x14ac:dyDescent="0.2">
      <c r="D89" s="1"/>
    </row>
    <row r="90" spans="4:4" ht="15.75" customHeight="1" x14ac:dyDescent="0.2">
      <c r="D90" s="1"/>
    </row>
    <row r="91" spans="4:4" ht="15.75" customHeight="1" x14ac:dyDescent="0.2">
      <c r="D91" s="1"/>
    </row>
    <row r="92" spans="4:4" ht="15.75" customHeight="1" x14ac:dyDescent="0.2">
      <c r="D92" s="1"/>
    </row>
    <row r="93" spans="4:4" ht="15.75" customHeight="1" x14ac:dyDescent="0.2">
      <c r="D93" s="1"/>
    </row>
    <row r="94" spans="4:4" ht="15.75" customHeight="1" x14ac:dyDescent="0.2">
      <c r="D94" s="1"/>
    </row>
    <row r="95" spans="4:4" ht="15.75" customHeight="1" x14ac:dyDescent="0.2">
      <c r="D95" s="1"/>
    </row>
    <row r="96" spans="4:4" ht="15.75" customHeight="1" x14ac:dyDescent="0.2">
      <c r="D96" s="1"/>
    </row>
    <row r="97" spans="4:4" ht="15.75" customHeight="1" x14ac:dyDescent="0.2">
      <c r="D97" s="1"/>
    </row>
    <row r="98" spans="4:4" ht="15.75" customHeight="1" x14ac:dyDescent="0.2">
      <c r="D98" s="1"/>
    </row>
    <row r="99" spans="4:4" ht="15.75" customHeight="1" x14ac:dyDescent="0.2">
      <c r="D99" s="1"/>
    </row>
    <row r="100" spans="4:4" ht="15.75" customHeight="1" x14ac:dyDescent="0.2">
      <c r="D100" s="1"/>
    </row>
    <row r="101" spans="4:4" ht="15.75" customHeight="1" x14ac:dyDescent="0.2">
      <c r="D101" s="1"/>
    </row>
    <row r="102" spans="4:4" ht="15.75" customHeight="1" x14ac:dyDescent="0.2">
      <c r="D102" s="1"/>
    </row>
    <row r="103" spans="4:4" ht="15.75" customHeight="1" x14ac:dyDescent="0.2">
      <c r="D103" s="1"/>
    </row>
    <row r="104" spans="4:4" ht="15.75" customHeight="1" x14ac:dyDescent="0.2">
      <c r="D104" s="1"/>
    </row>
    <row r="105" spans="4:4" ht="15.75" customHeight="1" x14ac:dyDescent="0.2">
      <c r="D105" s="1"/>
    </row>
    <row r="106" spans="4:4" ht="15.75" customHeight="1" x14ac:dyDescent="0.2">
      <c r="D106" s="1"/>
    </row>
    <row r="107" spans="4:4" ht="15.75" customHeight="1" x14ac:dyDescent="0.2">
      <c r="D107" s="1"/>
    </row>
    <row r="108" spans="4:4" ht="15.75" customHeight="1" x14ac:dyDescent="0.2">
      <c r="D108" s="1"/>
    </row>
    <row r="109" spans="4:4" ht="15.75" customHeight="1" x14ac:dyDescent="0.2">
      <c r="D109" s="1"/>
    </row>
    <row r="110" spans="4:4" ht="15.75" customHeight="1" x14ac:dyDescent="0.2">
      <c r="D110" s="1"/>
    </row>
    <row r="111" spans="4:4" ht="15.75" customHeight="1" x14ac:dyDescent="0.2">
      <c r="D111" s="1"/>
    </row>
    <row r="112" spans="4:4" ht="15.75" customHeight="1" x14ac:dyDescent="0.2">
      <c r="D112" s="1"/>
    </row>
    <row r="113" spans="4:4" ht="15.75" customHeight="1" x14ac:dyDescent="0.2">
      <c r="D113" s="1"/>
    </row>
    <row r="114" spans="4:4" ht="15.75" customHeight="1" x14ac:dyDescent="0.2">
      <c r="D114" s="1"/>
    </row>
    <row r="115" spans="4:4" ht="15.75" customHeight="1" x14ac:dyDescent="0.2">
      <c r="D115" s="1"/>
    </row>
    <row r="116" spans="4:4" ht="15.75" customHeight="1" x14ac:dyDescent="0.2">
      <c r="D116" s="1"/>
    </row>
    <row r="117" spans="4:4" ht="15.75" customHeight="1" x14ac:dyDescent="0.2">
      <c r="D117" s="1"/>
    </row>
    <row r="118" spans="4:4" ht="15.75" customHeight="1" x14ac:dyDescent="0.2">
      <c r="D118" s="1"/>
    </row>
    <row r="119" spans="4:4" ht="15.75" customHeight="1" x14ac:dyDescent="0.2">
      <c r="D119" s="1"/>
    </row>
    <row r="120" spans="4:4" ht="15.75" customHeight="1" x14ac:dyDescent="0.2">
      <c r="D120" s="1"/>
    </row>
    <row r="121" spans="4:4" ht="15.75" customHeight="1" x14ac:dyDescent="0.2">
      <c r="D121" s="1"/>
    </row>
    <row r="122" spans="4:4" ht="15.75" customHeight="1" x14ac:dyDescent="0.2">
      <c r="D122" s="1"/>
    </row>
    <row r="123" spans="4:4" ht="15.75" customHeight="1" x14ac:dyDescent="0.2">
      <c r="D123" s="1"/>
    </row>
    <row r="124" spans="4:4" ht="15.75" customHeight="1" x14ac:dyDescent="0.2">
      <c r="D124" s="1"/>
    </row>
    <row r="125" spans="4:4" ht="15.75" customHeight="1" x14ac:dyDescent="0.2">
      <c r="D125" s="1"/>
    </row>
    <row r="126" spans="4:4" ht="15.75" customHeight="1" x14ac:dyDescent="0.2">
      <c r="D126" s="1"/>
    </row>
    <row r="127" spans="4:4" ht="15.75" customHeight="1" x14ac:dyDescent="0.2">
      <c r="D127" s="1"/>
    </row>
    <row r="128" spans="4:4" ht="15.75" customHeight="1" x14ac:dyDescent="0.2">
      <c r="D128" s="1"/>
    </row>
    <row r="129" spans="4:4" ht="15.75" customHeight="1" x14ac:dyDescent="0.2">
      <c r="D129" s="1"/>
    </row>
    <row r="130" spans="4:4" ht="15.75" customHeight="1" x14ac:dyDescent="0.2">
      <c r="D130" s="1"/>
    </row>
    <row r="131" spans="4:4" ht="15.75" customHeight="1" x14ac:dyDescent="0.2">
      <c r="D131" s="1"/>
    </row>
    <row r="132" spans="4:4" ht="15.75" customHeight="1" x14ac:dyDescent="0.2">
      <c r="D132" s="1"/>
    </row>
    <row r="133" spans="4:4" ht="15.75" customHeight="1" x14ac:dyDescent="0.2">
      <c r="D133" s="1"/>
    </row>
    <row r="134" spans="4:4" ht="15.75" customHeight="1" x14ac:dyDescent="0.2">
      <c r="D134" s="1"/>
    </row>
    <row r="135" spans="4:4" ht="15.75" customHeight="1" x14ac:dyDescent="0.2">
      <c r="D135" s="1"/>
    </row>
    <row r="136" spans="4:4" ht="15.75" customHeight="1" x14ac:dyDescent="0.2">
      <c r="D136" s="1"/>
    </row>
    <row r="137" spans="4:4" ht="15.75" customHeight="1" x14ac:dyDescent="0.2">
      <c r="D137" s="1"/>
    </row>
    <row r="138" spans="4:4" ht="15.75" customHeight="1" x14ac:dyDescent="0.2">
      <c r="D138" s="1"/>
    </row>
    <row r="139" spans="4:4" ht="15.75" customHeight="1" x14ac:dyDescent="0.2">
      <c r="D139" s="1"/>
    </row>
    <row r="140" spans="4:4" ht="15.75" customHeight="1" x14ac:dyDescent="0.2">
      <c r="D140" s="1"/>
    </row>
    <row r="141" spans="4:4" ht="15.75" customHeight="1" x14ac:dyDescent="0.2">
      <c r="D141" s="1"/>
    </row>
    <row r="142" spans="4:4" ht="15.75" customHeight="1" x14ac:dyDescent="0.2">
      <c r="D142" s="1"/>
    </row>
    <row r="143" spans="4:4" ht="15.75" customHeight="1" x14ac:dyDescent="0.2">
      <c r="D143" s="1"/>
    </row>
    <row r="144" spans="4:4" ht="15.75" customHeight="1" x14ac:dyDescent="0.2">
      <c r="D144" s="1"/>
    </row>
    <row r="145" spans="4:4" ht="15.75" customHeight="1" x14ac:dyDescent="0.2">
      <c r="D145" s="1"/>
    </row>
    <row r="146" spans="4:4" ht="15.75" customHeight="1" x14ac:dyDescent="0.2">
      <c r="D146" s="1"/>
    </row>
    <row r="147" spans="4:4" ht="15.75" customHeight="1" x14ac:dyDescent="0.2">
      <c r="D147" s="1"/>
    </row>
    <row r="148" spans="4:4" ht="15.75" customHeight="1" x14ac:dyDescent="0.2">
      <c r="D148" s="1"/>
    </row>
    <row r="149" spans="4:4" ht="15.75" customHeight="1" x14ac:dyDescent="0.2">
      <c r="D149" s="1"/>
    </row>
    <row r="150" spans="4:4" ht="15.75" customHeight="1" x14ac:dyDescent="0.2">
      <c r="D150" s="1"/>
    </row>
    <row r="151" spans="4:4" ht="15.75" customHeight="1" x14ac:dyDescent="0.2">
      <c r="D151" s="1"/>
    </row>
    <row r="152" spans="4:4" ht="15.75" customHeight="1" x14ac:dyDescent="0.2">
      <c r="D152" s="1"/>
    </row>
    <row r="153" spans="4:4" ht="15.75" customHeight="1" x14ac:dyDescent="0.2">
      <c r="D153" s="1"/>
    </row>
    <row r="154" spans="4:4" ht="15.75" customHeight="1" x14ac:dyDescent="0.2">
      <c r="D154" s="1"/>
    </row>
    <row r="155" spans="4:4" ht="15.75" customHeight="1" x14ac:dyDescent="0.2">
      <c r="D155" s="1"/>
    </row>
    <row r="156" spans="4:4" ht="15.75" customHeight="1" x14ac:dyDescent="0.2">
      <c r="D156" s="1"/>
    </row>
    <row r="157" spans="4:4" ht="15.75" customHeight="1" x14ac:dyDescent="0.2">
      <c r="D157" s="1"/>
    </row>
    <row r="158" spans="4:4" ht="15.75" customHeight="1" x14ac:dyDescent="0.2">
      <c r="D158" s="1"/>
    </row>
    <row r="159" spans="4:4" ht="15.75" customHeight="1" x14ac:dyDescent="0.2">
      <c r="D159" s="1"/>
    </row>
    <row r="160" spans="4:4" ht="15.75" customHeight="1" x14ac:dyDescent="0.2">
      <c r="D160" s="1"/>
    </row>
    <row r="161" spans="4:4" ht="15.75" customHeight="1" x14ac:dyDescent="0.2">
      <c r="D161" s="1"/>
    </row>
    <row r="162" spans="4:4" ht="15.75" customHeight="1" x14ac:dyDescent="0.2">
      <c r="D162" s="1"/>
    </row>
    <row r="163" spans="4:4" ht="15.75" customHeight="1" x14ac:dyDescent="0.2">
      <c r="D163" s="1"/>
    </row>
    <row r="164" spans="4:4" ht="15.75" customHeight="1" x14ac:dyDescent="0.2">
      <c r="D164" s="1"/>
    </row>
    <row r="165" spans="4:4" ht="15.75" customHeight="1" x14ac:dyDescent="0.2">
      <c r="D165" s="1"/>
    </row>
    <row r="166" spans="4:4" ht="15.75" customHeight="1" x14ac:dyDescent="0.2">
      <c r="D166" s="1"/>
    </row>
    <row r="167" spans="4:4" ht="15.75" customHeight="1" x14ac:dyDescent="0.2">
      <c r="D167" s="1"/>
    </row>
    <row r="168" spans="4:4" ht="15.75" customHeight="1" x14ac:dyDescent="0.2">
      <c r="D168" s="1"/>
    </row>
    <row r="169" spans="4:4" ht="15.75" customHeight="1" x14ac:dyDescent="0.2">
      <c r="D169" s="1"/>
    </row>
    <row r="170" spans="4:4" ht="15.75" customHeight="1" x14ac:dyDescent="0.2">
      <c r="D170" s="1"/>
    </row>
    <row r="171" spans="4:4" ht="15.75" customHeight="1" x14ac:dyDescent="0.2">
      <c r="D171" s="1"/>
    </row>
    <row r="172" spans="4:4" ht="15.75" customHeight="1" x14ac:dyDescent="0.2">
      <c r="D172" s="1"/>
    </row>
    <row r="173" spans="4:4" ht="15.75" customHeight="1" x14ac:dyDescent="0.2">
      <c r="D173" s="1"/>
    </row>
    <row r="174" spans="4:4" ht="15.75" customHeight="1" x14ac:dyDescent="0.2">
      <c r="D174" s="1"/>
    </row>
    <row r="175" spans="4:4" ht="15.75" customHeight="1" x14ac:dyDescent="0.2">
      <c r="D175" s="1"/>
    </row>
    <row r="176" spans="4:4" ht="15.75" customHeight="1" x14ac:dyDescent="0.2">
      <c r="D176" s="1"/>
    </row>
    <row r="177" spans="4:4" ht="15.75" customHeight="1" x14ac:dyDescent="0.2">
      <c r="D177" s="1"/>
    </row>
    <row r="178" spans="4:4" ht="15.75" customHeight="1" x14ac:dyDescent="0.2">
      <c r="D178" s="1"/>
    </row>
    <row r="179" spans="4:4" ht="15.75" customHeight="1" x14ac:dyDescent="0.2">
      <c r="D179" s="1"/>
    </row>
    <row r="180" spans="4:4" ht="15.75" customHeight="1" x14ac:dyDescent="0.2">
      <c r="D180" s="1"/>
    </row>
    <row r="181" spans="4:4" ht="15.75" customHeight="1" x14ac:dyDescent="0.2">
      <c r="D181" s="1"/>
    </row>
    <row r="182" spans="4:4" ht="15.75" customHeight="1" x14ac:dyDescent="0.2">
      <c r="D182" s="1"/>
    </row>
    <row r="183" spans="4:4" ht="15.75" customHeight="1" x14ac:dyDescent="0.2">
      <c r="D183" s="1"/>
    </row>
    <row r="184" spans="4:4" ht="15.75" customHeight="1" x14ac:dyDescent="0.2">
      <c r="D184" s="1"/>
    </row>
    <row r="185" spans="4:4" ht="15.75" customHeight="1" x14ac:dyDescent="0.2">
      <c r="D185" s="1"/>
    </row>
    <row r="186" spans="4:4" ht="15.75" customHeight="1" x14ac:dyDescent="0.2">
      <c r="D186" s="1"/>
    </row>
    <row r="187" spans="4:4" ht="15.75" customHeight="1" x14ac:dyDescent="0.2">
      <c r="D187" s="1"/>
    </row>
    <row r="188" spans="4:4" ht="15.75" customHeight="1" x14ac:dyDescent="0.2">
      <c r="D188" s="1"/>
    </row>
    <row r="189" spans="4:4" ht="15.75" customHeight="1" x14ac:dyDescent="0.2">
      <c r="D189" s="1"/>
    </row>
    <row r="190" spans="4:4" ht="15.75" customHeight="1" x14ac:dyDescent="0.2">
      <c r="D190" s="1"/>
    </row>
    <row r="191" spans="4:4" ht="15.75" customHeight="1" x14ac:dyDescent="0.2">
      <c r="D191" s="1"/>
    </row>
    <row r="192" spans="4:4" ht="15.75" customHeight="1" x14ac:dyDescent="0.2">
      <c r="D192" s="1"/>
    </row>
    <row r="193" spans="4:4" ht="15.75" customHeight="1" x14ac:dyDescent="0.2">
      <c r="D193" s="1"/>
    </row>
    <row r="194" spans="4:4" ht="15.75" customHeight="1" x14ac:dyDescent="0.2">
      <c r="D194" s="1"/>
    </row>
    <row r="195" spans="4:4" ht="15.75" customHeight="1" x14ac:dyDescent="0.2">
      <c r="D195" s="1"/>
    </row>
    <row r="196" spans="4:4" ht="15.75" customHeight="1" x14ac:dyDescent="0.2">
      <c r="D196" s="1"/>
    </row>
    <row r="197" spans="4:4" ht="15.75" customHeight="1" x14ac:dyDescent="0.2">
      <c r="D197" s="1"/>
    </row>
    <row r="198" spans="4:4" ht="15.75" customHeight="1" x14ac:dyDescent="0.2">
      <c r="D198" s="1"/>
    </row>
    <row r="199" spans="4:4" ht="15.75" customHeight="1" x14ac:dyDescent="0.2">
      <c r="D199" s="1"/>
    </row>
    <row r="200" spans="4:4" ht="15.75" customHeight="1" x14ac:dyDescent="0.2">
      <c r="D200" s="1"/>
    </row>
    <row r="201" spans="4:4" ht="15.75" customHeight="1" x14ac:dyDescent="0.2">
      <c r="D201" s="1"/>
    </row>
    <row r="202" spans="4:4" ht="15.75" customHeight="1" x14ac:dyDescent="0.2">
      <c r="D202" s="1"/>
    </row>
    <row r="203" spans="4:4" ht="15.75" customHeight="1" x14ac:dyDescent="0.2">
      <c r="D203" s="1"/>
    </row>
    <row r="204" spans="4:4" ht="15.75" customHeight="1" x14ac:dyDescent="0.2">
      <c r="D204" s="1"/>
    </row>
    <row r="205" spans="4:4" ht="15.75" customHeight="1" x14ac:dyDescent="0.2">
      <c r="D205" s="1"/>
    </row>
    <row r="206" spans="4:4" ht="15.75" customHeight="1" x14ac:dyDescent="0.2">
      <c r="D206" s="1"/>
    </row>
    <row r="207" spans="4:4" ht="15.75" customHeight="1" x14ac:dyDescent="0.2">
      <c r="D207" s="1"/>
    </row>
    <row r="208" spans="4:4" ht="15.75" customHeight="1" x14ac:dyDescent="0.2">
      <c r="D208" s="1"/>
    </row>
    <row r="209" spans="4:4" ht="15.75" customHeight="1" x14ac:dyDescent="0.2">
      <c r="D209" s="1"/>
    </row>
    <row r="210" spans="4:4" ht="15.75" customHeight="1" x14ac:dyDescent="0.2">
      <c r="D210" s="1"/>
    </row>
    <row r="211" spans="4:4" ht="15.75" customHeight="1" x14ac:dyDescent="0.2">
      <c r="D211" s="1"/>
    </row>
    <row r="212" spans="4:4" ht="15.75" customHeight="1" x14ac:dyDescent="0.2">
      <c r="D212" s="1"/>
    </row>
    <row r="213" spans="4:4" ht="15.75" customHeight="1" x14ac:dyDescent="0.2">
      <c r="D213" s="1"/>
    </row>
    <row r="214" spans="4:4" ht="15.75" customHeight="1" x14ac:dyDescent="0.2">
      <c r="D214" s="1"/>
    </row>
    <row r="215" spans="4:4" ht="15.75" customHeight="1" x14ac:dyDescent="0.2">
      <c r="D215" s="1"/>
    </row>
    <row r="216" spans="4:4" ht="15.75" customHeight="1" x14ac:dyDescent="0.2">
      <c r="D216" s="1"/>
    </row>
    <row r="217" spans="4:4" ht="15.75" customHeight="1" x14ac:dyDescent="0.2">
      <c r="D217" s="1"/>
    </row>
    <row r="218" spans="4:4" ht="15.75" customHeight="1" x14ac:dyDescent="0.2">
      <c r="D218" s="1"/>
    </row>
    <row r="219" spans="4:4" ht="15.75" customHeight="1" x14ac:dyDescent="0.2">
      <c r="D219" s="1"/>
    </row>
    <row r="220" spans="4:4" ht="15.75" customHeight="1" x14ac:dyDescent="0.2">
      <c r="D220" s="1"/>
    </row>
    <row r="221" spans="4:4" ht="15.75" customHeight="1" x14ac:dyDescent="0.2">
      <c r="D221" s="1"/>
    </row>
    <row r="222" spans="4:4" ht="15.75" customHeight="1" x14ac:dyDescent="0.2">
      <c r="D222" s="1"/>
    </row>
    <row r="223" spans="4:4" ht="15.75" customHeight="1" x14ac:dyDescent="0.2">
      <c r="D223" s="1"/>
    </row>
    <row r="224" spans="4:4" ht="15.75" customHeight="1" x14ac:dyDescent="0.2">
      <c r="D224" s="1"/>
    </row>
    <row r="225" spans="4:4" ht="15.75" customHeight="1" x14ac:dyDescent="0.2">
      <c r="D225" s="1"/>
    </row>
    <row r="226" spans="4:4" ht="15.75" customHeight="1" x14ac:dyDescent="0.2">
      <c r="D226" s="1"/>
    </row>
    <row r="227" spans="4:4" ht="15.75" customHeight="1" x14ac:dyDescent="0.2">
      <c r="D227" s="1"/>
    </row>
    <row r="228" spans="4:4" ht="15.75" customHeight="1" x14ac:dyDescent="0.2">
      <c r="D228" s="1"/>
    </row>
    <row r="229" spans="4:4" ht="15.75" customHeight="1" x14ac:dyDescent="0.2">
      <c r="D229" s="1"/>
    </row>
    <row r="230" spans="4:4" ht="15.75" customHeight="1" x14ac:dyDescent="0.2">
      <c r="D230" s="1"/>
    </row>
    <row r="231" spans="4:4" ht="15.75" customHeight="1" x14ac:dyDescent="0.2">
      <c r="D231" s="1"/>
    </row>
    <row r="232" spans="4:4" ht="15.75" customHeight="1" x14ac:dyDescent="0.2">
      <c r="D232" s="1"/>
    </row>
    <row r="233" spans="4:4" ht="15.75" customHeight="1" x14ac:dyDescent="0.2">
      <c r="D233" s="1"/>
    </row>
    <row r="234" spans="4:4" ht="15.75" customHeight="1" x14ac:dyDescent="0.2">
      <c r="D234" s="1"/>
    </row>
    <row r="235" spans="4:4" ht="15.75" customHeight="1" x14ac:dyDescent="0.2">
      <c r="D235" s="1"/>
    </row>
    <row r="236" spans="4:4" ht="15.75" customHeight="1" x14ac:dyDescent="0.2">
      <c r="D236" s="1"/>
    </row>
    <row r="237" spans="4:4" ht="15.75" customHeight="1" x14ac:dyDescent="0.2">
      <c r="D237" s="1"/>
    </row>
    <row r="238" spans="4:4" ht="15.75" customHeight="1" x14ac:dyDescent="0.2">
      <c r="D238" s="1"/>
    </row>
    <row r="239" spans="4:4" ht="15.75" customHeight="1" x14ac:dyDescent="0.2">
      <c r="D239" s="1"/>
    </row>
    <row r="240" spans="4:4" ht="15.75" customHeight="1" x14ac:dyDescent="0.2">
      <c r="D240" s="1"/>
    </row>
    <row r="241" spans="4:4" ht="15.75" customHeight="1" x14ac:dyDescent="0.2">
      <c r="D241" s="1"/>
    </row>
    <row r="242" spans="4:4" ht="15.75" customHeight="1" x14ac:dyDescent="0.2">
      <c r="D242" s="1"/>
    </row>
    <row r="243" spans="4:4" ht="15.75" customHeight="1" x14ac:dyDescent="0.2">
      <c r="D243" s="1"/>
    </row>
    <row r="244" spans="4:4" ht="15.75" customHeight="1" x14ac:dyDescent="0.2">
      <c r="D244" s="1"/>
    </row>
    <row r="245" spans="4:4" ht="15.75" customHeight="1" x14ac:dyDescent="0.2">
      <c r="D245" s="1"/>
    </row>
    <row r="246" spans="4:4" ht="15.75" customHeight="1" x14ac:dyDescent="0.2">
      <c r="D246" s="1"/>
    </row>
    <row r="247" spans="4:4" ht="15.75" customHeight="1" x14ac:dyDescent="0.2">
      <c r="D247" s="1"/>
    </row>
    <row r="248" spans="4:4" ht="15.75" customHeight="1" x14ac:dyDescent="0.2">
      <c r="D248" s="1"/>
    </row>
    <row r="249" spans="4:4" ht="15.75" customHeight="1" x14ac:dyDescent="0.2">
      <c r="D249" s="1"/>
    </row>
    <row r="250" spans="4:4" ht="15.75" customHeight="1" x14ac:dyDescent="0.2">
      <c r="D250" s="1"/>
    </row>
    <row r="251" spans="4:4" ht="15.75" customHeight="1" x14ac:dyDescent="0.2">
      <c r="D251" s="1"/>
    </row>
    <row r="252" spans="4:4" ht="15.75" customHeight="1" x14ac:dyDescent="0.2">
      <c r="D252" s="1"/>
    </row>
    <row r="253" spans="4:4" ht="15.75" customHeight="1" x14ac:dyDescent="0.2">
      <c r="D253" s="1"/>
    </row>
    <row r="254" spans="4:4" ht="15.75" customHeight="1" x14ac:dyDescent="0.2">
      <c r="D254" s="1"/>
    </row>
    <row r="255" spans="4:4" ht="15.75" customHeight="1" x14ac:dyDescent="0.2">
      <c r="D255" s="1"/>
    </row>
    <row r="256" spans="4:4" ht="15.75" customHeight="1" x14ac:dyDescent="0.2">
      <c r="D256" s="1"/>
    </row>
    <row r="257" spans="4:4" ht="15.75" customHeight="1" x14ac:dyDescent="0.2">
      <c r="D257" s="1"/>
    </row>
    <row r="258" spans="4:4" ht="15.75" customHeight="1" x14ac:dyDescent="0.2">
      <c r="D258" s="1"/>
    </row>
    <row r="259" spans="4:4" ht="15.75" customHeight="1" x14ac:dyDescent="0.2">
      <c r="D259" s="1"/>
    </row>
    <row r="260" spans="4:4" ht="15.75" customHeight="1" x14ac:dyDescent="0.2">
      <c r="D260" s="1"/>
    </row>
    <row r="261" spans="4:4" ht="15.75" customHeight="1" x14ac:dyDescent="0.2">
      <c r="D261" s="1"/>
    </row>
    <row r="262" spans="4:4" ht="15.75" customHeight="1" x14ac:dyDescent="0.2">
      <c r="D262" s="1"/>
    </row>
    <row r="263" spans="4:4" ht="15.75" customHeight="1" x14ac:dyDescent="0.2">
      <c r="D263" s="1"/>
    </row>
    <row r="264" spans="4:4" ht="15.75" customHeight="1" x14ac:dyDescent="0.2">
      <c r="D264" s="1"/>
    </row>
    <row r="265" spans="4:4" ht="15.75" customHeight="1" x14ac:dyDescent="0.2">
      <c r="D265" s="1"/>
    </row>
    <row r="266" spans="4:4" ht="15.75" customHeight="1" x14ac:dyDescent="0.2">
      <c r="D266" s="1"/>
    </row>
    <row r="267" spans="4:4" ht="15.75" customHeight="1" x14ac:dyDescent="0.2">
      <c r="D267" s="1"/>
    </row>
    <row r="268" spans="4:4" ht="15.75" customHeight="1" x14ac:dyDescent="0.2">
      <c r="D268" s="1"/>
    </row>
    <row r="269" spans="4:4" ht="15.75" customHeight="1" x14ac:dyDescent="0.2">
      <c r="D269" s="1"/>
    </row>
    <row r="270" spans="4:4" ht="15.75" customHeight="1" x14ac:dyDescent="0.2">
      <c r="D270" s="1"/>
    </row>
    <row r="271" spans="4:4" ht="15.75" customHeight="1" x14ac:dyDescent="0.2">
      <c r="D271" s="1"/>
    </row>
    <row r="272" spans="4:4" ht="15.75" customHeight="1" x14ac:dyDescent="0.2">
      <c r="D272" s="1"/>
    </row>
    <row r="273" spans="4:4" ht="15.75" customHeight="1" x14ac:dyDescent="0.2">
      <c r="D273" s="1"/>
    </row>
    <row r="274" spans="4:4" ht="15.75" customHeight="1" x14ac:dyDescent="0.2">
      <c r="D274" s="1"/>
    </row>
    <row r="275" spans="4:4" ht="15.75" customHeight="1" x14ac:dyDescent="0.2">
      <c r="D275" s="1"/>
    </row>
    <row r="276" spans="4:4" ht="15.75" customHeight="1" x14ac:dyDescent="0.2">
      <c r="D276" s="1"/>
    </row>
    <row r="277" spans="4:4" ht="15.75" customHeight="1" x14ac:dyDescent="0.2">
      <c r="D277" s="1"/>
    </row>
    <row r="278" spans="4:4" ht="15.75" customHeight="1" x14ac:dyDescent="0.2">
      <c r="D278" s="1"/>
    </row>
    <row r="279" spans="4:4" ht="15.75" customHeight="1" x14ac:dyDescent="0.2">
      <c r="D279" s="1"/>
    </row>
    <row r="280" spans="4:4" ht="15.75" customHeight="1" x14ac:dyDescent="0.2">
      <c r="D280" s="1"/>
    </row>
    <row r="281" spans="4:4" ht="15.75" customHeight="1" x14ac:dyDescent="0.2">
      <c r="D281" s="1"/>
    </row>
    <row r="282" spans="4:4" ht="15.75" customHeight="1" x14ac:dyDescent="0.2">
      <c r="D282" s="1"/>
    </row>
    <row r="283" spans="4:4" ht="15.75" customHeight="1" x14ac:dyDescent="0.2">
      <c r="D283" s="1"/>
    </row>
    <row r="284" spans="4:4" ht="15.75" customHeight="1" x14ac:dyDescent="0.2">
      <c r="D284" s="1"/>
    </row>
    <row r="285" spans="4:4" ht="15.75" customHeight="1" x14ac:dyDescent="0.2">
      <c r="D285" s="1"/>
    </row>
    <row r="286" spans="4:4" ht="15.75" customHeight="1" x14ac:dyDescent="0.2">
      <c r="D286" s="1"/>
    </row>
    <row r="287" spans="4:4" ht="15.75" customHeight="1" x14ac:dyDescent="0.2">
      <c r="D287" s="1"/>
    </row>
    <row r="288" spans="4:4" ht="15.75" customHeight="1" x14ac:dyDescent="0.2">
      <c r="D288" s="1"/>
    </row>
    <row r="289" spans="4:4" ht="15.75" customHeight="1" x14ac:dyDescent="0.2">
      <c r="D289" s="1"/>
    </row>
    <row r="290" spans="4:4" ht="15.75" customHeight="1" x14ac:dyDescent="0.2">
      <c r="D290" s="1"/>
    </row>
    <row r="291" spans="4:4" ht="15.75" customHeight="1" x14ac:dyDescent="0.2">
      <c r="D291" s="1"/>
    </row>
    <row r="292" spans="4:4" ht="15.75" customHeight="1" x14ac:dyDescent="0.2">
      <c r="D292" s="1"/>
    </row>
    <row r="293" spans="4:4" ht="15.75" customHeight="1" x14ac:dyDescent="0.2">
      <c r="D293" s="1"/>
    </row>
    <row r="294" spans="4:4" ht="15.75" customHeight="1" x14ac:dyDescent="0.2">
      <c r="D294" s="1"/>
    </row>
    <row r="295" spans="4:4" ht="15.75" customHeight="1" x14ac:dyDescent="0.2">
      <c r="D295" s="1"/>
    </row>
    <row r="296" spans="4:4" ht="15.75" customHeight="1" x14ac:dyDescent="0.2">
      <c r="D296" s="1"/>
    </row>
    <row r="297" spans="4:4" ht="15.75" customHeight="1" x14ac:dyDescent="0.2">
      <c r="D297" s="1"/>
    </row>
    <row r="298" spans="4:4" ht="15.75" customHeight="1" x14ac:dyDescent="0.2">
      <c r="D298" s="1"/>
    </row>
    <row r="299" spans="4:4" ht="15.75" customHeight="1" x14ac:dyDescent="0.2">
      <c r="D299" s="1"/>
    </row>
    <row r="300" spans="4:4" ht="15.75" customHeight="1" x14ac:dyDescent="0.2">
      <c r="D300" s="1"/>
    </row>
    <row r="301" spans="4:4" ht="15.75" customHeight="1" x14ac:dyDescent="0.2">
      <c r="D301" s="1"/>
    </row>
    <row r="302" spans="4:4" ht="15.75" customHeight="1" x14ac:dyDescent="0.2">
      <c r="D302" s="1"/>
    </row>
    <row r="303" spans="4:4" ht="15.75" customHeight="1" x14ac:dyDescent="0.2">
      <c r="D303" s="1"/>
    </row>
    <row r="304" spans="4:4" ht="15.75" customHeight="1" x14ac:dyDescent="0.2">
      <c r="D304" s="1"/>
    </row>
    <row r="305" spans="4:4" ht="15.75" customHeight="1" x14ac:dyDescent="0.2">
      <c r="D305" s="1"/>
    </row>
    <row r="306" spans="4:4" ht="15.75" customHeight="1" x14ac:dyDescent="0.2">
      <c r="D306" s="1"/>
    </row>
    <row r="307" spans="4:4" ht="15.75" customHeight="1" x14ac:dyDescent="0.2">
      <c r="D307" s="1"/>
    </row>
    <row r="308" spans="4:4" ht="15.75" customHeight="1" x14ac:dyDescent="0.2">
      <c r="D308" s="1"/>
    </row>
    <row r="309" spans="4:4" ht="15.75" customHeight="1" x14ac:dyDescent="0.2">
      <c r="D309" s="1"/>
    </row>
    <row r="310" spans="4:4" ht="15.75" customHeight="1" x14ac:dyDescent="0.2">
      <c r="D310" s="1"/>
    </row>
    <row r="311" spans="4:4" ht="15.75" customHeight="1" x14ac:dyDescent="0.2">
      <c r="D311" s="1"/>
    </row>
    <row r="312" spans="4:4" ht="15.75" customHeight="1" x14ac:dyDescent="0.2">
      <c r="D312" s="1"/>
    </row>
    <row r="313" spans="4:4" ht="15.75" customHeight="1" x14ac:dyDescent="0.2">
      <c r="D313" s="1"/>
    </row>
    <row r="314" spans="4:4" ht="15.75" customHeight="1" x14ac:dyDescent="0.2">
      <c r="D314" s="1"/>
    </row>
    <row r="315" spans="4:4" ht="15.75" customHeight="1" x14ac:dyDescent="0.2">
      <c r="D315" s="1"/>
    </row>
    <row r="316" spans="4:4" ht="15.75" customHeight="1" x14ac:dyDescent="0.2">
      <c r="D316" s="1"/>
    </row>
    <row r="317" spans="4:4" ht="15.75" customHeight="1" x14ac:dyDescent="0.2">
      <c r="D317" s="1"/>
    </row>
    <row r="318" spans="4:4" ht="15.75" customHeight="1" x14ac:dyDescent="0.2">
      <c r="D318" s="1"/>
    </row>
    <row r="319" spans="4:4" ht="15.75" customHeight="1" x14ac:dyDescent="0.2">
      <c r="D319" s="1"/>
    </row>
    <row r="320" spans="4:4" ht="15.75" customHeight="1" x14ac:dyDescent="0.2">
      <c r="D320" s="1"/>
    </row>
    <row r="321" spans="4:4" ht="15.75" customHeight="1" x14ac:dyDescent="0.2">
      <c r="D321" s="1"/>
    </row>
    <row r="322" spans="4:4" ht="15.75" customHeight="1" x14ac:dyDescent="0.2">
      <c r="D322" s="1"/>
    </row>
    <row r="323" spans="4:4" ht="15.75" customHeight="1" x14ac:dyDescent="0.2">
      <c r="D323" s="1"/>
    </row>
    <row r="324" spans="4:4" ht="15.75" customHeight="1" x14ac:dyDescent="0.2">
      <c r="D324" s="1"/>
    </row>
    <row r="325" spans="4:4" ht="15.75" customHeight="1" x14ac:dyDescent="0.2">
      <c r="D325" s="1"/>
    </row>
    <row r="326" spans="4:4" ht="15.75" customHeight="1" x14ac:dyDescent="0.2">
      <c r="D326" s="1"/>
    </row>
    <row r="327" spans="4:4" ht="15.75" customHeight="1" x14ac:dyDescent="0.2">
      <c r="D327" s="1"/>
    </row>
    <row r="328" spans="4:4" ht="15.75" customHeight="1" x14ac:dyDescent="0.2">
      <c r="D328" s="1"/>
    </row>
    <row r="329" spans="4:4" ht="15.75" customHeight="1" x14ac:dyDescent="0.2">
      <c r="D329" s="1"/>
    </row>
    <row r="330" spans="4:4" ht="15.75" customHeight="1" x14ac:dyDescent="0.2">
      <c r="D330" s="1"/>
    </row>
    <row r="331" spans="4:4" ht="15.75" customHeight="1" x14ac:dyDescent="0.2">
      <c r="D331" s="1"/>
    </row>
    <row r="332" spans="4:4" ht="15.75" customHeight="1" x14ac:dyDescent="0.2">
      <c r="D332" s="1"/>
    </row>
    <row r="333" spans="4:4" ht="15.75" customHeight="1" x14ac:dyDescent="0.2">
      <c r="D333" s="1"/>
    </row>
    <row r="334" spans="4:4" ht="15.75" customHeight="1" x14ac:dyDescent="0.2">
      <c r="D334" s="1"/>
    </row>
    <row r="335" spans="4:4" ht="15.75" customHeight="1" x14ac:dyDescent="0.2">
      <c r="D335" s="1"/>
    </row>
    <row r="336" spans="4:4" ht="15.75" customHeight="1" x14ac:dyDescent="0.2">
      <c r="D336" s="1"/>
    </row>
    <row r="337" spans="4:4" ht="15.75" customHeight="1" x14ac:dyDescent="0.2">
      <c r="D337" s="1"/>
    </row>
    <row r="338" spans="4:4" ht="15.75" customHeight="1" x14ac:dyDescent="0.2">
      <c r="D338" s="1"/>
    </row>
    <row r="339" spans="4:4" ht="15.75" customHeight="1" x14ac:dyDescent="0.2">
      <c r="D339" s="1"/>
    </row>
    <row r="340" spans="4:4" ht="15.75" customHeight="1" x14ac:dyDescent="0.2">
      <c r="D340" s="1"/>
    </row>
    <row r="341" spans="4:4" ht="15.75" customHeight="1" x14ac:dyDescent="0.2">
      <c r="D341" s="1"/>
    </row>
    <row r="342" spans="4:4" ht="15.75" customHeight="1" x14ac:dyDescent="0.2">
      <c r="D342" s="1"/>
    </row>
    <row r="343" spans="4:4" ht="15.75" customHeight="1" x14ac:dyDescent="0.2">
      <c r="D343" s="1"/>
    </row>
    <row r="344" spans="4:4" ht="15.75" customHeight="1" x14ac:dyDescent="0.2">
      <c r="D344" s="1"/>
    </row>
    <row r="345" spans="4:4" ht="15.75" customHeight="1" x14ac:dyDescent="0.2">
      <c r="D345" s="1"/>
    </row>
    <row r="346" spans="4:4" ht="15.75" customHeight="1" x14ac:dyDescent="0.2">
      <c r="D346" s="1"/>
    </row>
    <row r="347" spans="4:4" ht="15.75" customHeight="1" x14ac:dyDescent="0.2">
      <c r="D347" s="1"/>
    </row>
    <row r="348" spans="4:4" ht="15.75" customHeight="1" x14ac:dyDescent="0.2">
      <c r="D348" s="1"/>
    </row>
    <row r="349" spans="4:4" ht="15.75" customHeight="1" x14ac:dyDescent="0.2">
      <c r="D349" s="1"/>
    </row>
    <row r="350" spans="4:4" ht="15.75" customHeight="1" x14ac:dyDescent="0.2">
      <c r="D350" s="1"/>
    </row>
    <row r="351" spans="4:4" ht="15.75" customHeight="1" x14ac:dyDescent="0.2">
      <c r="D351" s="1"/>
    </row>
    <row r="352" spans="4:4" ht="15.75" customHeight="1" x14ac:dyDescent="0.2">
      <c r="D352" s="1"/>
    </row>
    <row r="353" spans="4:4" ht="15.75" customHeight="1" x14ac:dyDescent="0.2">
      <c r="D353" s="1"/>
    </row>
    <row r="354" spans="4:4" ht="15.75" customHeight="1" x14ac:dyDescent="0.2">
      <c r="D354" s="1"/>
    </row>
    <row r="355" spans="4:4" ht="15.75" customHeight="1" x14ac:dyDescent="0.2">
      <c r="D355" s="1"/>
    </row>
    <row r="356" spans="4:4" ht="15.75" customHeight="1" x14ac:dyDescent="0.2">
      <c r="D356" s="1"/>
    </row>
    <row r="357" spans="4:4" ht="15.75" customHeight="1" x14ac:dyDescent="0.2">
      <c r="D357" s="1"/>
    </row>
    <row r="358" spans="4:4" ht="15.75" customHeight="1" x14ac:dyDescent="0.2">
      <c r="D358" s="1"/>
    </row>
    <row r="359" spans="4:4" ht="15.75" customHeight="1" x14ac:dyDescent="0.2">
      <c r="D359" s="1"/>
    </row>
    <row r="360" spans="4:4" ht="15.75" customHeight="1" x14ac:dyDescent="0.2">
      <c r="D360" s="1"/>
    </row>
    <row r="361" spans="4:4" ht="15.75" customHeight="1" x14ac:dyDescent="0.2">
      <c r="D361" s="1"/>
    </row>
    <row r="362" spans="4:4" ht="15.75" customHeight="1" x14ac:dyDescent="0.2">
      <c r="D362" s="1"/>
    </row>
    <row r="363" spans="4:4" ht="15.75" customHeight="1" x14ac:dyDescent="0.2">
      <c r="D363" s="1"/>
    </row>
    <row r="364" spans="4:4" ht="15.75" customHeight="1" x14ac:dyDescent="0.2">
      <c r="D364" s="1"/>
    </row>
    <row r="365" spans="4:4" ht="15.75" customHeight="1" x14ac:dyDescent="0.2">
      <c r="D365" s="1"/>
    </row>
    <row r="366" spans="4:4" ht="15.75" customHeight="1" x14ac:dyDescent="0.2">
      <c r="D366" s="1"/>
    </row>
    <row r="367" spans="4:4" ht="15.75" customHeight="1" x14ac:dyDescent="0.2">
      <c r="D367" s="1"/>
    </row>
    <row r="368" spans="4:4" ht="15.75" customHeight="1" x14ac:dyDescent="0.2">
      <c r="D368" s="1"/>
    </row>
    <row r="369" spans="4:4" ht="15.75" customHeight="1" x14ac:dyDescent="0.2">
      <c r="D369" s="1"/>
    </row>
    <row r="370" spans="4:4" ht="15.75" customHeight="1" x14ac:dyDescent="0.2">
      <c r="D370" s="1"/>
    </row>
    <row r="371" spans="4:4" ht="15.75" customHeight="1" x14ac:dyDescent="0.2">
      <c r="D371" s="1"/>
    </row>
    <row r="372" spans="4:4" ht="15.75" customHeight="1" x14ac:dyDescent="0.2">
      <c r="D372" s="1"/>
    </row>
    <row r="373" spans="4:4" ht="15.75" customHeight="1" x14ac:dyDescent="0.2">
      <c r="D373" s="1"/>
    </row>
    <row r="374" spans="4:4" ht="15.75" customHeight="1" x14ac:dyDescent="0.2">
      <c r="D374" s="1"/>
    </row>
    <row r="375" spans="4:4" ht="15.75" customHeight="1" x14ac:dyDescent="0.2">
      <c r="D375" s="1"/>
    </row>
    <row r="376" spans="4:4" ht="15.75" customHeight="1" x14ac:dyDescent="0.2">
      <c r="D376" s="1"/>
    </row>
    <row r="377" spans="4:4" ht="15.75" customHeight="1" x14ac:dyDescent="0.2">
      <c r="D377" s="1"/>
    </row>
    <row r="378" spans="4:4" ht="15.75" customHeight="1" x14ac:dyDescent="0.2">
      <c r="D378" s="1"/>
    </row>
    <row r="379" spans="4:4" ht="15.75" customHeight="1" x14ac:dyDescent="0.2">
      <c r="D379" s="1"/>
    </row>
    <row r="380" spans="4:4" ht="15.75" customHeight="1" x14ac:dyDescent="0.2">
      <c r="D380" s="1"/>
    </row>
    <row r="381" spans="4:4" ht="15.75" customHeight="1" x14ac:dyDescent="0.2">
      <c r="D381" s="1"/>
    </row>
    <row r="382" spans="4:4" ht="15.75" customHeight="1" x14ac:dyDescent="0.2">
      <c r="D382" s="1"/>
    </row>
    <row r="383" spans="4:4" ht="15.75" customHeight="1" x14ac:dyDescent="0.2">
      <c r="D383" s="1"/>
    </row>
    <row r="384" spans="4:4" ht="15.75" customHeight="1" x14ac:dyDescent="0.2">
      <c r="D384" s="1"/>
    </row>
    <row r="385" spans="4:4" ht="15.75" customHeight="1" x14ac:dyDescent="0.2">
      <c r="D385" s="1"/>
    </row>
    <row r="386" spans="4:4" ht="15.75" customHeight="1" x14ac:dyDescent="0.2">
      <c r="D386" s="1"/>
    </row>
    <row r="387" spans="4:4" ht="15.75" customHeight="1" x14ac:dyDescent="0.2">
      <c r="D387" s="1"/>
    </row>
    <row r="388" spans="4:4" ht="15.75" customHeight="1" x14ac:dyDescent="0.2">
      <c r="D388" s="1"/>
    </row>
    <row r="389" spans="4:4" ht="15.75" customHeight="1" x14ac:dyDescent="0.2">
      <c r="D389" s="1"/>
    </row>
    <row r="390" spans="4:4" ht="15.75" customHeight="1" x14ac:dyDescent="0.2">
      <c r="D390" s="1"/>
    </row>
    <row r="391" spans="4:4" ht="15.75" customHeight="1" x14ac:dyDescent="0.2">
      <c r="D391" s="1"/>
    </row>
    <row r="392" spans="4:4" ht="15.75" customHeight="1" x14ac:dyDescent="0.2">
      <c r="D392" s="1"/>
    </row>
    <row r="393" spans="4:4" ht="15.75" customHeight="1" x14ac:dyDescent="0.2">
      <c r="D393" s="1"/>
    </row>
    <row r="394" spans="4:4" ht="15.75" customHeight="1" x14ac:dyDescent="0.2">
      <c r="D394" s="1"/>
    </row>
    <row r="395" spans="4:4" ht="15.75" customHeight="1" x14ac:dyDescent="0.2">
      <c r="D395" s="1"/>
    </row>
    <row r="396" spans="4:4" ht="15.75" customHeight="1" x14ac:dyDescent="0.2">
      <c r="D396" s="1"/>
    </row>
    <row r="397" spans="4:4" ht="15.75" customHeight="1" x14ac:dyDescent="0.2">
      <c r="D397" s="1"/>
    </row>
    <row r="398" spans="4:4" ht="15.75" customHeight="1" x14ac:dyDescent="0.2">
      <c r="D398" s="1"/>
    </row>
    <row r="399" spans="4:4" ht="15.75" customHeight="1" x14ac:dyDescent="0.2">
      <c r="D399" s="1"/>
    </row>
    <row r="400" spans="4:4" ht="15.75" customHeight="1" x14ac:dyDescent="0.2">
      <c r="D400" s="1"/>
    </row>
    <row r="401" spans="4:4" ht="15.75" customHeight="1" x14ac:dyDescent="0.2">
      <c r="D401" s="1"/>
    </row>
    <row r="402" spans="4:4" ht="15.75" customHeight="1" x14ac:dyDescent="0.2">
      <c r="D402" s="1"/>
    </row>
    <row r="403" spans="4:4" ht="15.75" customHeight="1" x14ac:dyDescent="0.2">
      <c r="D403" s="1"/>
    </row>
    <row r="404" spans="4:4" ht="15.75" customHeight="1" x14ac:dyDescent="0.2">
      <c r="D404" s="1"/>
    </row>
    <row r="405" spans="4:4" ht="15.75" customHeight="1" x14ac:dyDescent="0.2">
      <c r="D405" s="1"/>
    </row>
    <row r="406" spans="4:4" ht="15.75" customHeight="1" x14ac:dyDescent="0.2">
      <c r="D406" s="1"/>
    </row>
    <row r="407" spans="4:4" ht="15.75" customHeight="1" x14ac:dyDescent="0.2">
      <c r="D407" s="1"/>
    </row>
    <row r="408" spans="4:4" ht="15.75" customHeight="1" x14ac:dyDescent="0.2">
      <c r="D408" s="1"/>
    </row>
    <row r="409" spans="4:4" ht="15.75" customHeight="1" x14ac:dyDescent="0.2">
      <c r="D409" s="1"/>
    </row>
    <row r="410" spans="4:4" ht="15.75" customHeight="1" x14ac:dyDescent="0.2">
      <c r="D410" s="1"/>
    </row>
    <row r="411" spans="4:4" ht="15.75" customHeight="1" x14ac:dyDescent="0.2">
      <c r="D411" s="1"/>
    </row>
    <row r="412" spans="4:4" ht="15.75" customHeight="1" x14ac:dyDescent="0.2">
      <c r="D412" s="1"/>
    </row>
    <row r="413" spans="4:4" ht="15.75" customHeight="1" x14ac:dyDescent="0.2">
      <c r="D413" s="1"/>
    </row>
    <row r="414" spans="4:4" ht="15.75" customHeight="1" x14ac:dyDescent="0.2">
      <c r="D414" s="1"/>
    </row>
    <row r="415" spans="4:4" ht="15.75" customHeight="1" x14ac:dyDescent="0.2">
      <c r="D415" s="1"/>
    </row>
    <row r="416" spans="4:4" ht="15.75" customHeight="1" x14ac:dyDescent="0.2">
      <c r="D416" s="1"/>
    </row>
    <row r="417" spans="4:4" ht="15.75" customHeight="1" x14ac:dyDescent="0.2">
      <c r="D417" s="1"/>
    </row>
    <row r="418" spans="4:4" ht="15.75" customHeight="1" x14ac:dyDescent="0.2">
      <c r="D418" s="1"/>
    </row>
    <row r="419" spans="4:4" ht="15.75" customHeight="1" x14ac:dyDescent="0.2">
      <c r="D419" s="1"/>
    </row>
    <row r="420" spans="4:4" ht="15.75" customHeight="1" x14ac:dyDescent="0.2">
      <c r="D420" s="1"/>
    </row>
    <row r="421" spans="4:4" ht="15.75" customHeight="1" x14ac:dyDescent="0.2">
      <c r="D421" s="1"/>
    </row>
    <row r="422" spans="4:4" ht="15.75" customHeight="1" x14ac:dyDescent="0.2">
      <c r="D422" s="1"/>
    </row>
    <row r="423" spans="4:4" ht="15.75" customHeight="1" x14ac:dyDescent="0.2">
      <c r="D423" s="1"/>
    </row>
    <row r="424" spans="4:4" ht="15.75" customHeight="1" x14ac:dyDescent="0.2">
      <c r="D424" s="1"/>
    </row>
    <row r="425" spans="4:4" ht="15.75" customHeight="1" x14ac:dyDescent="0.2">
      <c r="D425" s="1"/>
    </row>
    <row r="426" spans="4:4" ht="15.75" customHeight="1" x14ac:dyDescent="0.2">
      <c r="D426" s="1"/>
    </row>
    <row r="427" spans="4:4" ht="15.75" customHeight="1" x14ac:dyDescent="0.2">
      <c r="D427" s="1"/>
    </row>
    <row r="428" spans="4:4" ht="15.75" customHeight="1" x14ac:dyDescent="0.2">
      <c r="D428" s="1"/>
    </row>
    <row r="429" spans="4:4" ht="15.75" customHeight="1" x14ac:dyDescent="0.2">
      <c r="D429" s="1"/>
    </row>
    <row r="430" spans="4:4" ht="15.75" customHeight="1" x14ac:dyDescent="0.2">
      <c r="D430" s="1"/>
    </row>
    <row r="431" spans="4:4" ht="15.75" customHeight="1" x14ac:dyDescent="0.2">
      <c r="D431" s="1"/>
    </row>
    <row r="432" spans="4:4" ht="15.75" customHeight="1" x14ac:dyDescent="0.2">
      <c r="D432" s="1"/>
    </row>
    <row r="433" spans="4:4" ht="15.75" customHeight="1" x14ac:dyDescent="0.2">
      <c r="D433" s="1"/>
    </row>
    <row r="434" spans="4:4" ht="15.75" customHeight="1" x14ac:dyDescent="0.2">
      <c r="D434" s="1"/>
    </row>
    <row r="435" spans="4:4" ht="15.75" customHeight="1" x14ac:dyDescent="0.2">
      <c r="D435" s="1"/>
    </row>
    <row r="436" spans="4:4" ht="15.75" customHeight="1" x14ac:dyDescent="0.2">
      <c r="D436" s="1"/>
    </row>
    <row r="437" spans="4:4" ht="15.75" customHeight="1" x14ac:dyDescent="0.2">
      <c r="D437" s="1"/>
    </row>
    <row r="438" spans="4:4" ht="15.75" customHeight="1" x14ac:dyDescent="0.2">
      <c r="D438" s="1"/>
    </row>
    <row r="439" spans="4:4" ht="15.75" customHeight="1" x14ac:dyDescent="0.2">
      <c r="D439" s="1"/>
    </row>
    <row r="440" spans="4:4" ht="15.75" customHeight="1" x14ac:dyDescent="0.2">
      <c r="D440" s="1"/>
    </row>
    <row r="441" spans="4:4" ht="15.75" customHeight="1" x14ac:dyDescent="0.2">
      <c r="D441" s="1"/>
    </row>
    <row r="442" spans="4:4" ht="15.75" customHeight="1" x14ac:dyDescent="0.2">
      <c r="D442" s="1"/>
    </row>
    <row r="443" spans="4:4" ht="15.75" customHeight="1" x14ac:dyDescent="0.2">
      <c r="D443" s="1"/>
    </row>
    <row r="444" spans="4:4" ht="15.75" customHeight="1" x14ac:dyDescent="0.2">
      <c r="D444" s="1"/>
    </row>
    <row r="445" spans="4:4" ht="15.75" customHeight="1" x14ac:dyDescent="0.2">
      <c r="D445" s="1"/>
    </row>
    <row r="446" spans="4:4" ht="15.75" customHeight="1" x14ac:dyDescent="0.2">
      <c r="D446" s="1"/>
    </row>
    <row r="447" spans="4:4" ht="15.75" customHeight="1" x14ac:dyDescent="0.2">
      <c r="D447" s="1"/>
    </row>
    <row r="448" spans="4:4" ht="15.75" customHeight="1" x14ac:dyDescent="0.2">
      <c r="D448" s="1"/>
    </row>
    <row r="449" spans="4:4" ht="15.75" customHeight="1" x14ac:dyDescent="0.2">
      <c r="D449" s="1"/>
    </row>
    <row r="450" spans="4:4" ht="15.75" customHeight="1" x14ac:dyDescent="0.2">
      <c r="D450" s="1"/>
    </row>
    <row r="451" spans="4:4" ht="15.75" customHeight="1" x14ac:dyDescent="0.2">
      <c r="D451" s="1"/>
    </row>
    <row r="452" spans="4:4" ht="15.75" customHeight="1" x14ac:dyDescent="0.2">
      <c r="D452" s="1"/>
    </row>
    <row r="453" spans="4:4" ht="15.75" customHeight="1" x14ac:dyDescent="0.2">
      <c r="D453" s="1"/>
    </row>
    <row r="454" spans="4:4" ht="15.75" customHeight="1" x14ac:dyDescent="0.2">
      <c r="D454" s="1"/>
    </row>
    <row r="455" spans="4:4" ht="15.75" customHeight="1" x14ac:dyDescent="0.2">
      <c r="D455" s="1"/>
    </row>
    <row r="456" spans="4:4" ht="15.75" customHeight="1" x14ac:dyDescent="0.2">
      <c r="D456" s="1"/>
    </row>
    <row r="457" spans="4:4" ht="15.75" customHeight="1" x14ac:dyDescent="0.2">
      <c r="D457" s="1"/>
    </row>
    <row r="458" spans="4:4" ht="15.75" customHeight="1" x14ac:dyDescent="0.2">
      <c r="D458" s="1"/>
    </row>
    <row r="459" spans="4:4" ht="15.75" customHeight="1" x14ac:dyDescent="0.2">
      <c r="D459" s="1"/>
    </row>
    <row r="460" spans="4:4" ht="15.75" customHeight="1" x14ac:dyDescent="0.2">
      <c r="D460" s="1"/>
    </row>
    <row r="461" spans="4:4" ht="15.75" customHeight="1" x14ac:dyDescent="0.2">
      <c r="D461" s="1"/>
    </row>
    <row r="462" spans="4:4" ht="15.75" customHeight="1" x14ac:dyDescent="0.2">
      <c r="D462" s="1"/>
    </row>
    <row r="463" spans="4:4" ht="15.75" customHeight="1" x14ac:dyDescent="0.2">
      <c r="D463" s="1"/>
    </row>
    <row r="464" spans="4:4" ht="15.75" customHeight="1" x14ac:dyDescent="0.2">
      <c r="D464" s="1"/>
    </row>
    <row r="465" spans="4:4" ht="15.75" customHeight="1" x14ac:dyDescent="0.2">
      <c r="D465" s="1"/>
    </row>
    <row r="466" spans="4:4" ht="15.75" customHeight="1" x14ac:dyDescent="0.2">
      <c r="D466" s="1"/>
    </row>
    <row r="467" spans="4:4" ht="15.75" customHeight="1" x14ac:dyDescent="0.2">
      <c r="D467" s="1"/>
    </row>
    <row r="468" spans="4:4" ht="15.75" customHeight="1" x14ac:dyDescent="0.2">
      <c r="D468" s="1"/>
    </row>
    <row r="469" spans="4:4" ht="15.75" customHeight="1" x14ac:dyDescent="0.2">
      <c r="D469" s="1"/>
    </row>
    <row r="470" spans="4:4" ht="15.75" customHeight="1" x14ac:dyDescent="0.2">
      <c r="D470" s="1"/>
    </row>
    <row r="471" spans="4:4" ht="15.75" customHeight="1" x14ac:dyDescent="0.2">
      <c r="D471" s="1"/>
    </row>
    <row r="472" spans="4:4" ht="15.75" customHeight="1" x14ac:dyDescent="0.2">
      <c r="D472" s="1"/>
    </row>
    <row r="473" spans="4:4" ht="15.75" customHeight="1" x14ac:dyDescent="0.2">
      <c r="D473" s="1"/>
    </row>
    <row r="474" spans="4:4" ht="15.75" customHeight="1" x14ac:dyDescent="0.2">
      <c r="D474" s="1"/>
    </row>
    <row r="475" spans="4:4" ht="15.75" customHeight="1" x14ac:dyDescent="0.2">
      <c r="D475" s="1"/>
    </row>
    <row r="476" spans="4:4" ht="15.75" customHeight="1" x14ac:dyDescent="0.2">
      <c r="D476" s="1"/>
    </row>
    <row r="477" spans="4:4" ht="15.75" customHeight="1" x14ac:dyDescent="0.2">
      <c r="D477" s="1"/>
    </row>
    <row r="478" spans="4:4" ht="15.75" customHeight="1" x14ac:dyDescent="0.2">
      <c r="D478" s="1"/>
    </row>
    <row r="479" spans="4:4" ht="15.75" customHeight="1" x14ac:dyDescent="0.2">
      <c r="D479" s="1"/>
    </row>
    <row r="480" spans="4:4" ht="15.75" customHeight="1" x14ac:dyDescent="0.2">
      <c r="D480" s="1"/>
    </row>
    <row r="481" spans="4:4" ht="15.75" customHeight="1" x14ac:dyDescent="0.2">
      <c r="D481" s="1"/>
    </row>
    <row r="482" spans="4:4" ht="15.75" customHeight="1" x14ac:dyDescent="0.2">
      <c r="D482" s="1"/>
    </row>
    <row r="483" spans="4:4" ht="15.75" customHeight="1" x14ac:dyDescent="0.2">
      <c r="D483" s="1"/>
    </row>
    <row r="484" spans="4:4" ht="15.75" customHeight="1" x14ac:dyDescent="0.2">
      <c r="D484" s="1"/>
    </row>
    <row r="485" spans="4:4" ht="15.75" customHeight="1" x14ac:dyDescent="0.2">
      <c r="D485" s="1"/>
    </row>
    <row r="486" spans="4:4" ht="15.75" customHeight="1" x14ac:dyDescent="0.2">
      <c r="D486" s="1"/>
    </row>
    <row r="487" spans="4:4" ht="15.75" customHeight="1" x14ac:dyDescent="0.2">
      <c r="D487" s="1"/>
    </row>
    <row r="488" spans="4:4" ht="15.75" customHeight="1" x14ac:dyDescent="0.2">
      <c r="D488" s="1"/>
    </row>
    <row r="489" spans="4:4" ht="15.75" customHeight="1" x14ac:dyDescent="0.2">
      <c r="D489" s="1"/>
    </row>
    <row r="490" spans="4:4" ht="15.75" customHeight="1" x14ac:dyDescent="0.2">
      <c r="D490" s="1"/>
    </row>
    <row r="491" spans="4:4" ht="15.75" customHeight="1" x14ac:dyDescent="0.2">
      <c r="D491" s="1"/>
    </row>
    <row r="492" spans="4:4" ht="15.75" customHeight="1" x14ac:dyDescent="0.2">
      <c r="D492" s="1"/>
    </row>
    <row r="493" spans="4:4" ht="15.75" customHeight="1" x14ac:dyDescent="0.2">
      <c r="D493" s="1"/>
    </row>
    <row r="494" spans="4:4" ht="15.75" customHeight="1" x14ac:dyDescent="0.2">
      <c r="D494" s="1"/>
    </row>
    <row r="495" spans="4:4" ht="15.75" customHeight="1" x14ac:dyDescent="0.2">
      <c r="D495" s="1"/>
    </row>
    <row r="496" spans="4:4" ht="15.75" customHeight="1" x14ac:dyDescent="0.2">
      <c r="D496" s="1"/>
    </row>
    <row r="497" spans="4:4" ht="15.75" customHeight="1" x14ac:dyDescent="0.2">
      <c r="D497" s="1"/>
    </row>
    <row r="498" spans="4:4" ht="15.75" customHeight="1" x14ac:dyDescent="0.2">
      <c r="D498" s="1"/>
    </row>
    <row r="499" spans="4:4" ht="15.75" customHeight="1" x14ac:dyDescent="0.2">
      <c r="D499" s="1"/>
    </row>
    <row r="500" spans="4:4" ht="15.75" customHeight="1" x14ac:dyDescent="0.2">
      <c r="D500" s="1"/>
    </row>
    <row r="501" spans="4:4" ht="15.75" customHeight="1" x14ac:dyDescent="0.2">
      <c r="D501" s="1"/>
    </row>
    <row r="502" spans="4:4" ht="15.75" customHeight="1" x14ac:dyDescent="0.2">
      <c r="D502" s="1"/>
    </row>
    <row r="503" spans="4:4" ht="15.75" customHeight="1" x14ac:dyDescent="0.2">
      <c r="D503" s="1"/>
    </row>
    <row r="504" spans="4:4" ht="15.75" customHeight="1" x14ac:dyDescent="0.2">
      <c r="D504" s="1"/>
    </row>
    <row r="505" spans="4:4" ht="15.75" customHeight="1" x14ac:dyDescent="0.2">
      <c r="D505" s="1"/>
    </row>
    <row r="506" spans="4:4" ht="15.75" customHeight="1" x14ac:dyDescent="0.2">
      <c r="D506" s="1"/>
    </row>
    <row r="507" spans="4:4" ht="15.75" customHeight="1" x14ac:dyDescent="0.2">
      <c r="D507" s="1"/>
    </row>
    <row r="508" spans="4:4" ht="15.75" customHeight="1" x14ac:dyDescent="0.2">
      <c r="D508" s="1"/>
    </row>
    <row r="509" spans="4:4" ht="15.75" customHeight="1" x14ac:dyDescent="0.2">
      <c r="D509" s="1"/>
    </row>
    <row r="510" spans="4:4" ht="15.75" customHeight="1" x14ac:dyDescent="0.2">
      <c r="D510" s="1"/>
    </row>
    <row r="511" spans="4:4" ht="15.75" customHeight="1" x14ac:dyDescent="0.2">
      <c r="D511" s="1"/>
    </row>
    <row r="512" spans="4:4" ht="15.75" customHeight="1" x14ac:dyDescent="0.2">
      <c r="D512" s="1"/>
    </row>
    <row r="513" spans="4:4" ht="15.75" customHeight="1" x14ac:dyDescent="0.2">
      <c r="D513" s="1"/>
    </row>
    <row r="514" spans="4:4" ht="15.75" customHeight="1" x14ac:dyDescent="0.2">
      <c r="D514" s="1"/>
    </row>
    <row r="515" spans="4:4" ht="15.75" customHeight="1" x14ac:dyDescent="0.2">
      <c r="D515" s="1"/>
    </row>
    <row r="516" spans="4:4" ht="15.75" customHeight="1" x14ac:dyDescent="0.2">
      <c r="D516" s="1"/>
    </row>
    <row r="517" spans="4:4" ht="15.75" customHeight="1" x14ac:dyDescent="0.2">
      <c r="D517" s="1"/>
    </row>
    <row r="518" spans="4:4" ht="15.75" customHeight="1" x14ac:dyDescent="0.2">
      <c r="D518" s="1"/>
    </row>
    <row r="519" spans="4:4" ht="15.75" customHeight="1" x14ac:dyDescent="0.2">
      <c r="D519" s="1"/>
    </row>
    <row r="520" spans="4:4" ht="15.75" customHeight="1" x14ac:dyDescent="0.2">
      <c r="D520" s="1"/>
    </row>
    <row r="521" spans="4:4" ht="15.75" customHeight="1" x14ac:dyDescent="0.2">
      <c r="D521" s="1"/>
    </row>
    <row r="522" spans="4:4" ht="15.75" customHeight="1" x14ac:dyDescent="0.2">
      <c r="D522" s="1"/>
    </row>
    <row r="523" spans="4:4" ht="15.75" customHeight="1" x14ac:dyDescent="0.2">
      <c r="D523" s="1"/>
    </row>
    <row r="524" spans="4:4" ht="15.75" customHeight="1" x14ac:dyDescent="0.2">
      <c r="D524" s="1"/>
    </row>
    <row r="525" spans="4:4" ht="15.75" customHeight="1" x14ac:dyDescent="0.2">
      <c r="D525" s="1"/>
    </row>
    <row r="526" spans="4:4" ht="15.75" customHeight="1" x14ac:dyDescent="0.2">
      <c r="D526" s="1"/>
    </row>
    <row r="527" spans="4:4" ht="15.75" customHeight="1" x14ac:dyDescent="0.2">
      <c r="D527" s="1"/>
    </row>
    <row r="528" spans="4:4" ht="15.75" customHeight="1" x14ac:dyDescent="0.2">
      <c r="D528" s="1"/>
    </row>
    <row r="529" spans="4:4" ht="15.75" customHeight="1" x14ac:dyDescent="0.2">
      <c r="D529" s="1"/>
    </row>
    <row r="530" spans="4:4" ht="15.75" customHeight="1" x14ac:dyDescent="0.2">
      <c r="D530" s="1"/>
    </row>
    <row r="531" spans="4:4" ht="15.75" customHeight="1" x14ac:dyDescent="0.2">
      <c r="D531" s="1"/>
    </row>
    <row r="532" spans="4:4" ht="15.75" customHeight="1" x14ac:dyDescent="0.2">
      <c r="D532" s="1"/>
    </row>
    <row r="533" spans="4:4" ht="15.75" customHeight="1" x14ac:dyDescent="0.2">
      <c r="D533" s="1"/>
    </row>
    <row r="534" spans="4:4" ht="15.75" customHeight="1" x14ac:dyDescent="0.2">
      <c r="D534" s="1"/>
    </row>
    <row r="535" spans="4:4" ht="15.75" customHeight="1" x14ac:dyDescent="0.2">
      <c r="D535" s="1"/>
    </row>
    <row r="536" spans="4:4" ht="15.75" customHeight="1" x14ac:dyDescent="0.2">
      <c r="D536" s="1"/>
    </row>
    <row r="537" spans="4:4" ht="15.75" customHeight="1" x14ac:dyDescent="0.2">
      <c r="D537" s="1"/>
    </row>
    <row r="538" spans="4:4" ht="15.75" customHeight="1" x14ac:dyDescent="0.2">
      <c r="D538" s="1"/>
    </row>
    <row r="539" spans="4:4" ht="15.75" customHeight="1" x14ac:dyDescent="0.2">
      <c r="D539" s="1"/>
    </row>
    <row r="540" spans="4:4" ht="15.75" customHeight="1" x14ac:dyDescent="0.2">
      <c r="D540" s="1"/>
    </row>
    <row r="541" spans="4:4" ht="15.75" customHeight="1" x14ac:dyDescent="0.2">
      <c r="D541" s="1"/>
    </row>
    <row r="542" spans="4:4" ht="15.75" customHeight="1" x14ac:dyDescent="0.2">
      <c r="D542" s="1"/>
    </row>
    <row r="543" spans="4:4" ht="15.75" customHeight="1" x14ac:dyDescent="0.2">
      <c r="D543" s="1"/>
    </row>
    <row r="544" spans="4:4" ht="15.75" customHeight="1" x14ac:dyDescent="0.2">
      <c r="D544" s="1"/>
    </row>
    <row r="545" spans="4:4" ht="15.75" customHeight="1" x14ac:dyDescent="0.2">
      <c r="D545" s="1"/>
    </row>
    <row r="546" spans="4:4" ht="15.75" customHeight="1" x14ac:dyDescent="0.2">
      <c r="D546" s="1"/>
    </row>
    <row r="547" spans="4:4" ht="15.75" customHeight="1" x14ac:dyDescent="0.2">
      <c r="D547" s="1"/>
    </row>
    <row r="548" spans="4:4" ht="15.75" customHeight="1" x14ac:dyDescent="0.2">
      <c r="D548" s="1"/>
    </row>
    <row r="549" spans="4:4" ht="15.75" customHeight="1" x14ac:dyDescent="0.2">
      <c r="D549" s="1"/>
    </row>
    <row r="550" spans="4:4" ht="15.75" customHeight="1" x14ac:dyDescent="0.2">
      <c r="D550" s="1"/>
    </row>
    <row r="551" spans="4:4" ht="15.75" customHeight="1" x14ac:dyDescent="0.2">
      <c r="D551" s="1"/>
    </row>
    <row r="552" spans="4:4" ht="15.75" customHeight="1" x14ac:dyDescent="0.2">
      <c r="D552" s="1"/>
    </row>
    <row r="553" spans="4:4" ht="15.75" customHeight="1" x14ac:dyDescent="0.2">
      <c r="D553" s="1"/>
    </row>
    <row r="554" spans="4:4" ht="15.75" customHeight="1" x14ac:dyDescent="0.2">
      <c r="D554" s="1"/>
    </row>
    <row r="555" spans="4:4" ht="15.75" customHeight="1" x14ac:dyDescent="0.2">
      <c r="D555" s="1"/>
    </row>
    <row r="556" spans="4:4" ht="15.75" customHeight="1" x14ac:dyDescent="0.2">
      <c r="D556" s="1"/>
    </row>
    <row r="557" spans="4:4" ht="15.75" customHeight="1" x14ac:dyDescent="0.2">
      <c r="D557" s="1"/>
    </row>
    <row r="558" spans="4:4" ht="15.75" customHeight="1" x14ac:dyDescent="0.2">
      <c r="D558" s="1"/>
    </row>
    <row r="559" spans="4:4" ht="15.75" customHeight="1" x14ac:dyDescent="0.2">
      <c r="D559" s="1"/>
    </row>
    <row r="560" spans="4:4" ht="15.75" customHeight="1" x14ac:dyDescent="0.2">
      <c r="D560" s="1"/>
    </row>
    <row r="561" spans="4:4" ht="15.75" customHeight="1" x14ac:dyDescent="0.2">
      <c r="D561" s="1"/>
    </row>
    <row r="562" spans="4:4" ht="15.75" customHeight="1" x14ac:dyDescent="0.2">
      <c r="D562" s="1"/>
    </row>
    <row r="563" spans="4:4" ht="15.75" customHeight="1" x14ac:dyDescent="0.2">
      <c r="D563" s="1"/>
    </row>
    <row r="564" spans="4:4" ht="15.75" customHeight="1" x14ac:dyDescent="0.2">
      <c r="D564" s="1"/>
    </row>
    <row r="565" spans="4:4" ht="15.75" customHeight="1" x14ac:dyDescent="0.2">
      <c r="D565" s="1"/>
    </row>
    <row r="566" spans="4:4" ht="15.75" customHeight="1" x14ac:dyDescent="0.2">
      <c r="D566" s="1"/>
    </row>
    <row r="567" spans="4:4" ht="15.75" customHeight="1" x14ac:dyDescent="0.2">
      <c r="D567" s="1"/>
    </row>
    <row r="568" spans="4:4" ht="15.75" customHeight="1" x14ac:dyDescent="0.2">
      <c r="D568" s="1"/>
    </row>
    <row r="569" spans="4:4" ht="15.75" customHeight="1" x14ac:dyDescent="0.2">
      <c r="D569" s="1"/>
    </row>
    <row r="570" spans="4:4" ht="15.75" customHeight="1" x14ac:dyDescent="0.2">
      <c r="D570" s="1"/>
    </row>
    <row r="571" spans="4:4" ht="15.75" customHeight="1" x14ac:dyDescent="0.2">
      <c r="D571" s="1"/>
    </row>
    <row r="572" spans="4:4" ht="15.75" customHeight="1" x14ac:dyDescent="0.2">
      <c r="D572" s="1"/>
    </row>
    <row r="573" spans="4:4" ht="15.75" customHeight="1" x14ac:dyDescent="0.2">
      <c r="D573" s="1"/>
    </row>
    <row r="574" spans="4:4" ht="15.75" customHeight="1" x14ac:dyDescent="0.2">
      <c r="D574" s="1"/>
    </row>
    <row r="575" spans="4:4" ht="15.75" customHeight="1" x14ac:dyDescent="0.2">
      <c r="D575" s="1"/>
    </row>
    <row r="576" spans="4:4" ht="15.75" customHeight="1" x14ac:dyDescent="0.2">
      <c r="D576" s="1"/>
    </row>
    <row r="577" spans="4:4" ht="15.75" customHeight="1" x14ac:dyDescent="0.2">
      <c r="D577" s="1"/>
    </row>
    <row r="578" spans="4:4" ht="15.75" customHeight="1" x14ac:dyDescent="0.2">
      <c r="D578" s="1"/>
    </row>
    <row r="579" spans="4:4" ht="15.75" customHeight="1" x14ac:dyDescent="0.2">
      <c r="D579" s="1"/>
    </row>
    <row r="580" spans="4:4" ht="15.75" customHeight="1" x14ac:dyDescent="0.2">
      <c r="D580" s="1"/>
    </row>
    <row r="581" spans="4:4" ht="15.75" customHeight="1" x14ac:dyDescent="0.2">
      <c r="D581" s="1"/>
    </row>
    <row r="582" spans="4:4" ht="15.75" customHeight="1" x14ac:dyDescent="0.2">
      <c r="D582" s="1"/>
    </row>
    <row r="583" spans="4:4" ht="15.75" customHeight="1" x14ac:dyDescent="0.2">
      <c r="D583" s="1"/>
    </row>
    <row r="584" spans="4:4" ht="15.75" customHeight="1" x14ac:dyDescent="0.2">
      <c r="D584" s="1"/>
    </row>
    <row r="585" spans="4:4" ht="15.75" customHeight="1" x14ac:dyDescent="0.2">
      <c r="D585" s="1"/>
    </row>
    <row r="586" spans="4:4" ht="15.75" customHeight="1" x14ac:dyDescent="0.2">
      <c r="D586" s="1"/>
    </row>
    <row r="587" spans="4:4" ht="15.75" customHeight="1" x14ac:dyDescent="0.2">
      <c r="D587" s="1"/>
    </row>
    <row r="588" spans="4:4" ht="15.75" customHeight="1" x14ac:dyDescent="0.2">
      <c r="D588" s="1"/>
    </row>
    <row r="589" spans="4:4" ht="15.75" customHeight="1" x14ac:dyDescent="0.2">
      <c r="D589" s="1"/>
    </row>
    <row r="590" spans="4:4" ht="15.75" customHeight="1" x14ac:dyDescent="0.2">
      <c r="D590" s="1"/>
    </row>
    <row r="591" spans="4:4" ht="15.75" customHeight="1" x14ac:dyDescent="0.2">
      <c r="D591" s="1"/>
    </row>
    <row r="592" spans="4:4" ht="15.75" customHeight="1" x14ac:dyDescent="0.2">
      <c r="D592" s="1"/>
    </row>
    <row r="593" spans="4:4" ht="15.75" customHeight="1" x14ac:dyDescent="0.2">
      <c r="D593" s="1"/>
    </row>
    <row r="594" spans="4:4" ht="15.75" customHeight="1" x14ac:dyDescent="0.2">
      <c r="D594" s="1"/>
    </row>
    <row r="595" spans="4:4" ht="15.75" customHeight="1" x14ac:dyDescent="0.2">
      <c r="D595" s="1"/>
    </row>
    <row r="596" spans="4:4" ht="15.75" customHeight="1" x14ac:dyDescent="0.2">
      <c r="D596" s="1"/>
    </row>
    <row r="597" spans="4:4" ht="15.75" customHeight="1" x14ac:dyDescent="0.2">
      <c r="D597" s="1"/>
    </row>
    <row r="598" spans="4:4" ht="15.75" customHeight="1" x14ac:dyDescent="0.2">
      <c r="D598" s="1"/>
    </row>
    <row r="599" spans="4:4" ht="15.75" customHeight="1" x14ac:dyDescent="0.2">
      <c r="D599" s="1"/>
    </row>
    <row r="600" spans="4:4" ht="15.75" customHeight="1" x14ac:dyDescent="0.2">
      <c r="D600" s="1"/>
    </row>
    <row r="601" spans="4:4" ht="15.75" customHeight="1" x14ac:dyDescent="0.2">
      <c r="D601" s="1"/>
    </row>
    <row r="602" spans="4:4" ht="15.75" customHeight="1" x14ac:dyDescent="0.2">
      <c r="D602" s="1"/>
    </row>
    <row r="603" spans="4:4" ht="15.75" customHeight="1" x14ac:dyDescent="0.2">
      <c r="D603" s="1"/>
    </row>
    <row r="604" spans="4:4" ht="15.75" customHeight="1" x14ac:dyDescent="0.2">
      <c r="D604" s="1"/>
    </row>
    <row r="605" spans="4:4" ht="15.75" customHeight="1" x14ac:dyDescent="0.2">
      <c r="D605" s="1"/>
    </row>
    <row r="606" spans="4:4" ht="15.75" customHeight="1" x14ac:dyDescent="0.2">
      <c r="D606" s="1"/>
    </row>
    <row r="607" spans="4:4" ht="15.75" customHeight="1" x14ac:dyDescent="0.2">
      <c r="D607" s="1"/>
    </row>
    <row r="608" spans="4:4" ht="15.75" customHeight="1" x14ac:dyDescent="0.2">
      <c r="D608" s="1"/>
    </row>
    <row r="609" spans="4:4" ht="15.75" customHeight="1" x14ac:dyDescent="0.2">
      <c r="D609" s="1"/>
    </row>
    <row r="610" spans="4:4" ht="15.75" customHeight="1" x14ac:dyDescent="0.2">
      <c r="D610" s="1"/>
    </row>
    <row r="611" spans="4:4" ht="15.75" customHeight="1" x14ac:dyDescent="0.2">
      <c r="D611" s="1"/>
    </row>
    <row r="612" spans="4:4" ht="15.75" customHeight="1" x14ac:dyDescent="0.2">
      <c r="D612" s="1"/>
    </row>
    <row r="613" spans="4:4" ht="15.75" customHeight="1" x14ac:dyDescent="0.2">
      <c r="D613" s="1"/>
    </row>
    <row r="614" spans="4:4" ht="15.75" customHeight="1" x14ac:dyDescent="0.2">
      <c r="D614" s="1"/>
    </row>
    <row r="615" spans="4:4" ht="15.75" customHeight="1" x14ac:dyDescent="0.2">
      <c r="D615" s="1"/>
    </row>
    <row r="616" spans="4:4" ht="15.75" customHeight="1" x14ac:dyDescent="0.2">
      <c r="D616" s="1"/>
    </row>
    <row r="617" spans="4:4" ht="15.75" customHeight="1" x14ac:dyDescent="0.2">
      <c r="D617" s="1"/>
    </row>
    <row r="618" spans="4:4" ht="15.75" customHeight="1" x14ac:dyDescent="0.2">
      <c r="D618" s="1"/>
    </row>
    <row r="619" spans="4:4" ht="15.75" customHeight="1" x14ac:dyDescent="0.2">
      <c r="D619" s="1"/>
    </row>
    <row r="620" spans="4:4" ht="15.75" customHeight="1" x14ac:dyDescent="0.2">
      <c r="D620" s="1"/>
    </row>
    <row r="621" spans="4:4" ht="15.75" customHeight="1" x14ac:dyDescent="0.2">
      <c r="D621" s="1"/>
    </row>
    <row r="622" spans="4:4" ht="15.75" customHeight="1" x14ac:dyDescent="0.2">
      <c r="D622" s="1"/>
    </row>
    <row r="623" spans="4:4" ht="15.75" customHeight="1" x14ac:dyDescent="0.2">
      <c r="D623" s="1"/>
    </row>
    <row r="624" spans="4:4" ht="15.75" customHeight="1" x14ac:dyDescent="0.2">
      <c r="D624" s="1"/>
    </row>
    <row r="625" spans="4:4" ht="15.75" customHeight="1" x14ac:dyDescent="0.2">
      <c r="D625" s="1"/>
    </row>
    <row r="626" spans="4:4" ht="15.75" customHeight="1" x14ac:dyDescent="0.2">
      <c r="D626" s="1"/>
    </row>
    <row r="627" spans="4:4" ht="15.75" customHeight="1" x14ac:dyDescent="0.2">
      <c r="D627" s="1"/>
    </row>
    <row r="628" spans="4:4" ht="15.75" customHeight="1" x14ac:dyDescent="0.2">
      <c r="D628" s="1"/>
    </row>
    <row r="629" spans="4:4" ht="15.75" customHeight="1" x14ac:dyDescent="0.2">
      <c r="D629" s="1"/>
    </row>
    <row r="630" spans="4:4" ht="15.75" customHeight="1" x14ac:dyDescent="0.2">
      <c r="D630" s="1"/>
    </row>
    <row r="631" spans="4:4" ht="15.75" customHeight="1" x14ac:dyDescent="0.2">
      <c r="D631" s="1"/>
    </row>
    <row r="632" spans="4:4" ht="15.75" customHeight="1" x14ac:dyDescent="0.2">
      <c r="D632" s="1"/>
    </row>
    <row r="633" spans="4:4" ht="15.75" customHeight="1" x14ac:dyDescent="0.2">
      <c r="D633" s="1"/>
    </row>
    <row r="634" spans="4:4" ht="15.75" customHeight="1" x14ac:dyDescent="0.2">
      <c r="D634" s="1"/>
    </row>
    <row r="635" spans="4:4" ht="15.75" customHeight="1" x14ac:dyDescent="0.2">
      <c r="D635" s="1"/>
    </row>
    <row r="636" spans="4:4" ht="15.75" customHeight="1" x14ac:dyDescent="0.2">
      <c r="D636" s="1"/>
    </row>
    <row r="637" spans="4:4" ht="15.75" customHeight="1" x14ac:dyDescent="0.2">
      <c r="D637" s="1"/>
    </row>
    <row r="638" spans="4:4" ht="15.75" customHeight="1" x14ac:dyDescent="0.2">
      <c r="D638" s="1"/>
    </row>
    <row r="639" spans="4:4" ht="15.75" customHeight="1" x14ac:dyDescent="0.2">
      <c r="D639" s="1"/>
    </row>
    <row r="640" spans="4:4" ht="15.75" customHeight="1" x14ac:dyDescent="0.2">
      <c r="D640" s="1"/>
    </row>
    <row r="641" spans="4:4" ht="15.75" customHeight="1" x14ac:dyDescent="0.2">
      <c r="D641" s="1"/>
    </row>
    <row r="642" spans="4:4" ht="15.75" customHeight="1" x14ac:dyDescent="0.2">
      <c r="D642" s="1"/>
    </row>
    <row r="643" spans="4:4" ht="15.75" customHeight="1" x14ac:dyDescent="0.2">
      <c r="D643" s="1"/>
    </row>
    <row r="644" spans="4:4" ht="15.75" customHeight="1" x14ac:dyDescent="0.2">
      <c r="D644" s="1"/>
    </row>
    <row r="645" spans="4:4" ht="15.75" customHeight="1" x14ac:dyDescent="0.2">
      <c r="D645" s="1"/>
    </row>
    <row r="646" spans="4:4" ht="15.75" customHeight="1" x14ac:dyDescent="0.2">
      <c r="D646" s="1"/>
    </row>
    <row r="647" spans="4:4" ht="15.75" customHeight="1" x14ac:dyDescent="0.2">
      <c r="D647" s="1"/>
    </row>
    <row r="648" spans="4:4" ht="15.75" customHeight="1" x14ac:dyDescent="0.2">
      <c r="D648" s="1"/>
    </row>
    <row r="649" spans="4:4" ht="15.75" customHeight="1" x14ac:dyDescent="0.2">
      <c r="D649" s="1"/>
    </row>
    <row r="650" spans="4:4" ht="15.75" customHeight="1" x14ac:dyDescent="0.2">
      <c r="D650" s="1"/>
    </row>
    <row r="651" spans="4:4" ht="15.75" customHeight="1" x14ac:dyDescent="0.2">
      <c r="D651" s="1"/>
    </row>
    <row r="652" spans="4:4" ht="15.75" customHeight="1" x14ac:dyDescent="0.2">
      <c r="D652" s="1"/>
    </row>
    <row r="653" spans="4:4" ht="15.75" customHeight="1" x14ac:dyDescent="0.2">
      <c r="D653" s="1"/>
    </row>
    <row r="654" spans="4:4" ht="15.75" customHeight="1" x14ac:dyDescent="0.2">
      <c r="D654" s="1"/>
    </row>
    <row r="655" spans="4:4" ht="15.75" customHeight="1" x14ac:dyDescent="0.2">
      <c r="D655" s="1"/>
    </row>
    <row r="656" spans="4:4" ht="15.75" customHeight="1" x14ac:dyDescent="0.2">
      <c r="D656" s="1"/>
    </row>
    <row r="657" spans="4:4" ht="15.75" customHeight="1" x14ac:dyDescent="0.2">
      <c r="D657" s="1"/>
    </row>
    <row r="658" spans="4:4" ht="15.75" customHeight="1" x14ac:dyDescent="0.2">
      <c r="D658" s="1"/>
    </row>
    <row r="659" spans="4:4" ht="15.75" customHeight="1" x14ac:dyDescent="0.2">
      <c r="D659" s="1"/>
    </row>
    <row r="660" spans="4:4" ht="15.75" customHeight="1" x14ac:dyDescent="0.2">
      <c r="D660" s="1"/>
    </row>
    <row r="661" spans="4:4" ht="15.75" customHeight="1" x14ac:dyDescent="0.2">
      <c r="D661" s="1"/>
    </row>
    <row r="662" spans="4:4" ht="15.75" customHeight="1" x14ac:dyDescent="0.2">
      <c r="D662" s="1"/>
    </row>
    <row r="663" spans="4:4" ht="15.75" customHeight="1" x14ac:dyDescent="0.2">
      <c r="D663" s="1"/>
    </row>
    <row r="664" spans="4:4" ht="15.75" customHeight="1" x14ac:dyDescent="0.2">
      <c r="D664" s="1"/>
    </row>
    <row r="665" spans="4:4" ht="15.75" customHeight="1" x14ac:dyDescent="0.2">
      <c r="D665" s="1"/>
    </row>
    <row r="666" spans="4:4" ht="15.75" customHeight="1" x14ac:dyDescent="0.2">
      <c r="D666" s="1"/>
    </row>
    <row r="667" spans="4:4" ht="15.75" customHeight="1" x14ac:dyDescent="0.2">
      <c r="D667" s="1"/>
    </row>
    <row r="668" spans="4:4" ht="15.75" customHeight="1" x14ac:dyDescent="0.2">
      <c r="D668" s="1"/>
    </row>
    <row r="669" spans="4:4" ht="15.75" customHeight="1" x14ac:dyDescent="0.2">
      <c r="D669" s="1"/>
    </row>
    <row r="670" spans="4:4" ht="15.75" customHeight="1" x14ac:dyDescent="0.2">
      <c r="D670" s="1"/>
    </row>
    <row r="671" spans="4:4" ht="15.75" customHeight="1" x14ac:dyDescent="0.2">
      <c r="D671" s="1"/>
    </row>
    <row r="672" spans="4:4" ht="15.75" customHeight="1" x14ac:dyDescent="0.2">
      <c r="D672" s="1"/>
    </row>
    <row r="673" spans="4:4" ht="15.75" customHeight="1" x14ac:dyDescent="0.2">
      <c r="D673" s="1"/>
    </row>
    <row r="674" spans="4:4" ht="15.75" customHeight="1" x14ac:dyDescent="0.2">
      <c r="D674" s="1"/>
    </row>
    <row r="675" spans="4:4" ht="15.75" customHeight="1" x14ac:dyDescent="0.2">
      <c r="D675" s="1"/>
    </row>
    <row r="676" spans="4:4" ht="15.75" customHeight="1" x14ac:dyDescent="0.2">
      <c r="D676" s="1"/>
    </row>
    <row r="677" spans="4:4" ht="15.75" customHeight="1" x14ac:dyDescent="0.2">
      <c r="D677" s="1"/>
    </row>
    <row r="678" spans="4:4" ht="15.75" customHeight="1" x14ac:dyDescent="0.2">
      <c r="D678" s="1"/>
    </row>
    <row r="679" spans="4:4" ht="15.75" customHeight="1" x14ac:dyDescent="0.2">
      <c r="D679" s="1"/>
    </row>
    <row r="680" spans="4:4" ht="15.75" customHeight="1" x14ac:dyDescent="0.2">
      <c r="D680" s="1"/>
    </row>
    <row r="681" spans="4:4" ht="15.75" customHeight="1" x14ac:dyDescent="0.2">
      <c r="D681" s="1"/>
    </row>
    <row r="682" spans="4:4" ht="15.75" customHeight="1" x14ac:dyDescent="0.2">
      <c r="D682" s="1"/>
    </row>
    <row r="683" spans="4:4" ht="15.75" customHeight="1" x14ac:dyDescent="0.2">
      <c r="D683" s="1"/>
    </row>
    <row r="684" spans="4:4" ht="15.75" customHeight="1" x14ac:dyDescent="0.2">
      <c r="D684" s="1"/>
    </row>
    <row r="685" spans="4:4" ht="15.75" customHeight="1" x14ac:dyDescent="0.2">
      <c r="D685" s="1"/>
    </row>
    <row r="686" spans="4:4" ht="15.75" customHeight="1" x14ac:dyDescent="0.2">
      <c r="D686" s="1"/>
    </row>
    <row r="687" spans="4:4" ht="15.75" customHeight="1" x14ac:dyDescent="0.2">
      <c r="D687" s="1"/>
    </row>
    <row r="688" spans="4:4" ht="15.75" customHeight="1" x14ac:dyDescent="0.2">
      <c r="D688" s="1"/>
    </row>
    <row r="689" spans="4:4" ht="15.75" customHeight="1" x14ac:dyDescent="0.2">
      <c r="D689" s="1"/>
    </row>
    <row r="690" spans="4:4" ht="15.75" customHeight="1" x14ac:dyDescent="0.2">
      <c r="D690" s="1"/>
    </row>
    <row r="691" spans="4:4" ht="15.75" customHeight="1" x14ac:dyDescent="0.2">
      <c r="D691" s="1"/>
    </row>
    <row r="692" spans="4:4" ht="15.75" customHeight="1" x14ac:dyDescent="0.2">
      <c r="D692" s="1"/>
    </row>
    <row r="693" spans="4:4" ht="15.75" customHeight="1" x14ac:dyDescent="0.2">
      <c r="D693" s="1"/>
    </row>
    <row r="694" spans="4:4" ht="15.75" customHeight="1" x14ac:dyDescent="0.2">
      <c r="D694" s="1"/>
    </row>
    <row r="695" spans="4:4" ht="15.75" customHeight="1" x14ac:dyDescent="0.2">
      <c r="D695" s="1"/>
    </row>
    <row r="696" spans="4:4" ht="15.75" customHeight="1" x14ac:dyDescent="0.2">
      <c r="D696" s="1"/>
    </row>
    <row r="697" spans="4:4" ht="15.75" customHeight="1" x14ac:dyDescent="0.2">
      <c r="D697" s="1"/>
    </row>
    <row r="698" spans="4:4" ht="15.75" customHeight="1" x14ac:dyDescent="0.2">
      <c r="D698" s="1"/>
    </row>
    <row r="699" spans="4:4" ht="15.75" customHeight="1" x14ac:dyDescent="0.2">
      <c r="D699" s="1"/>
    </row>
    <row r="700" spans="4:4" ht="15.75" customHeight="1" x14ac:dyDescent="0.2">
      <c r="D700" s="1"/>
    </row>
    <row r="701" spans="4:4" ht="15.75" customHeight="1" x14ac:dyDescent="0.2">
      <c r="D701" s="1"/>
    </row>
    <row r="702" spans="4:4" ht="15.75" customHeight="1" x14ac:dyDescent="0.2">
      <c r="D702" s="1"/>
    </row>
    <row r="703" spans="4:4" ht="15.75" customHeight="1" x14ac:dyDescent="0.2">
      <c r="D703" s="1"/>
    </row>
    <row r="704" spans="4:4" ht="15.75" customHeight="1" x14ac:dyDescent="0.2">
      <c r="D704" s="1"/>
    </row>
    <row r="705" spans="4:4" ht="15.75" customHeight="1" x14ac:dyDescent="0.2">
      <c r="D705" s="1"/>
    </row>
    <row r="706" spans="4:4" ht="15.75" customHeight="1" x14ac:dyDescent="0.2">
      <c r="D706" s="1"/>
    </row>
    <row r="707" spans="4:4" ht="15.75" customHeight="1" x14ac:dyDescent="0.2">
      <c r="D707" s="1"/>
    </row>
    <row r="708" spans="4:4" ht="15.75" customHeight="1" x14ac:dyDescent="0.2">
      <c r="D708" s="1"/>
    </row>
    <row r="709" spans="4:4" ht="15.75" customHeight="1" x14ac:dyDescent="0.2">
      <c r="D709" s="1"/>
    </row>
    <row r="710" spans="4:4" ht="15.75" customHeight="1" x14ac:dyDescent="0.2">
      <c r="D710" s="1"/>
    </row>
    <row r="711" spans="4:4" ht="15.75" customHeight="1" x14ac:dyDescent="0.2">
      <c r="D711" s="1"/>
    </row>
    <row r="712" spans="4:4" ht="15.75" customHeight="1" x14ac:dyDescent="0.2">
      <c r="D712" s="1"/>
    </row>
    <row r="713" spans="4:4" ht="15.75" customHeight="1" x14ac:dyDescent="0.2">
      <c r="D713" s="1"/>
    </row>
    <row r="714" spans="4:4" ht="15.75" customHeight="1" x14ac:dyDescent="0.2">
      <c r="D714" s="1"/>
    </row>
    <row r="715" spans="4:4" ht="15.75" customHeight="1" x14ac:dyDescent="0.2">
      <c r="D715" s="1"/>
    </row>
    <row r="716" spans="4:4" ht="15.75" customHeight="1" x14ac:dyDescent="0.2">
      <c r="D716" s="1"/>
    </row>
    <row r="717" spans="4:4" ht="15.75" customHeight="1" x14ac:dyDescent="0.2">
      <c r="D717" s="1"/>
    </row>
    <row r="718" spans="4:4" ht="15.75" customHeight="1" x14ac:dyDescent="0.2">
      <c r="D718" s="1"/>
    </row>
    <row r="719" spans="4:4" ht="15.75" customHeight="1" x14ac:dyDescent="0.2">
      <c r="D719" s="1"/>
    </row>
    <row r="720" spans="4:4" ht="15.75" customHeight="1" x14ac:dyDescent="0.2">
      <c r="D720" s="1"/>
    </row>
    <row r="721" spans="4:4" ht="15.75" customHeight="1" x14ac:dyDescent="0.2">
      <c r="D721" s="1"/>
    </row>
    <row r="722" spans="4:4" ht="15.75" customHeight="1" x14ac:dyDescent="0.2">
      <c r="D722" s="1"/>
    </row>
    <row r="723" spans="4:4" ht="15.75" customHeight="1" x14ac:dyDescent="0.2">
      <c r="D723" s="1"/>
    </row>
    <row r="724" spans="4:4" ht="15.75" customHeight="1" x14ac:dyDescent="0.2">
      <c r="D724" s="1"/>
    </row>
    <row r="725" spans="4:4" ht="15.75" customHeight="1" x14ac:dyDescent="0.2">
      <c r="D725" s="1"/>
    </row>
    <row r="726" spans="4:4" ht="15.75" customHeight="1" x14ac:dyDescent="0.2">
      <c r="D726" s="1"/>
    </row>
    <row r="727" spans="4:4" ht="15.75" customHeight="1" x14ac:dyDescent="0.2">
      <c r="D727" s="1"/>
    </row>
    <row r="728" spans="4:4" ht="15.75" customHeight="1" x14ac:dyDescent="0.2">
      <c r="D728" s="1"/>
    </row>
    <row r="729" spans="4:4" ht="15.75" customHeight="1" x14ac:dyDescent="0.2">
      <c r="D729" s="1"/>
    </row>
    <row r="730" spans="4:4" ht="15.75" customHeight="1" x14ac:dyDescent="0.2">
      <c r="D730" s="1"/>
    </row>
    <row r="731" spans="4:4" ht="15.75" customHeight="1" x14ac:dyDescent="0.2">
      <c r="D731" s="1"/>
    </row>
    <row r="732" spans="4:4" ht="15.75" customHeight="1" x14ac:dyDescent="0.2">
      <c r="D732" s="1"/>
    </row>
    <row r="733" spans="4:4" ht="15.75" customHeight="1" x14ac:dyDescent="0.2">
      <c r="D733" s="1"/>
    </row>
    <row r="734" spans="4:4" ht="15.75" customHeight="1" x14ac:dyDescent="0.2">
      <c r="D734" s="1"/>
    </row>
    <row r="735" spans="4:4" ht="15.75" customHeight="1" x14ac:dyDescent="0.2">
      <c r="D735" s="1"/>
    </row>
    <row r="736" spans="4:4" ht="15.75" customHeight="1" x14ac:dyDescent="0.2">
      <c r="D736" s="1"/>
    </row>
    <row r="737" spans="4:4" ht="15.75" customHeight="1" x14ac:dyDescent="0.2">
      <c r="D737" s="1"/>
    </row>
    <row r="738" spans="4:4" ht="15.75" customHeight="1" x14ac:dyDescent="0.2">
      <c r="D738" s="1"/>
    </row>
    <row r="739" spans="4:4" ht="15.75" customHeight="1" x14ac:dyDescent="0.2">
      <c r="D739" s="1"/>
    </row>
    <row r="740" spans="4:4" ht="15.75" customHeight="1" x14ac:dyDescent="0.2">
      <c r="D740" s="1"/>
    </row>
    <row r="741" spans="4:4" ht="15.75" customHeight="1" x14ac:dyDescent="0.2">
      <c r="D741" s="1"/>
    </row>
    <row r="742" spans="4:4" ht="15.75" customHeight="1" x14ac:dyDescent="0.2">
      <c r="D742" s="1"/>
    </row>
    <row r="743" spans="4:4" ht="15.75" customHeight="1" x14ac:dyDescent="0.2">
      <c r="D743" s="1"/>
    </row>
    <row r="744" spans="4:4" ht="15.75" customHeight="1" x14ac:dyDescent="0.2">
      <c r="D744" s="1"/>
    </row>
    <row r="745" spans="4:4" ht="15.75" customHeight="1" x14ac:dyDescent="0.2">
      <c r="D745" s="1"/>
    </row>
    <row r="746" spans="4:4" ht="15.75" customHeight="1" x14ac:dyDescent="0.2">
      <c r="D746" s="1"/>
    </row>
    <row r="747" spans="4:4" ht="15.75" customHeight="1" x14ac:dyDescent="0.2">
      <c r="D747" s="1"/>
    </row>
    <row r="748" spans="4:4" ht="15.75" customHeight="1" x14ac:dyDescent="0.2">
      <c r="D748" s="1"/>
    </row>
    <row r="749" spans="4:4" ht="15.75" customHeight="1" x14ac:dyDescent="0.2">
      <c r="D749" s="1"/>
    </row>
    <row r="750" spans="4:4" ht="15.75" customHeight="1" x14ac:dyDescent="0.2">
      <c r="D750" s="1"/>
    </row>
    <row r="751" spans="4:4" ht="15.75" customHeight="1" x14ac:dyDescent="0.2">
      <c r="D751" s="1"/>
    </row>
    <row r="752" spans="4:4" ht="15.75" customHeight="1" x14ac:dyDescent="0.2">
      <c r="D752" s="1"/>
    </row>
    <row r="753" spans="4:4" ht="15.75" customHeight="1" x14ac:dyDescent="0.2">
      <c r="D753" s="1"/>
    </row>
    <row r="754" spans="4:4" ht="15.75" customHeight="1" x14ac:dyDescent="0.2">
      <c r="D754" s="1"/>
    </row>
    <row r="755" spans="4:4" ht="15.75" customHeight="1" x14ac:dyDescent="0.2">
      <c r="D755" s="1"/>
    </row>
    <row r="756" spans="4:4" ht="15.75" customHeight="1" x14ac:dyDescent="0.2">
      <c r="D756" s="1"/>
    </row>
    <row r="757" spans="4:4" ht="15.75" customHeight="1" x14ac:dyDescent="0.2">
      <c r="D757" s="1"/>
    </row>
    <row r="758" spans="4:4" ht="15.75" customHeight="1" x14ac:dyDescent="0.2">
      <c r="D758" s="1"/>
    </row>
    <row r="759" spans="4:4" ht="15.75" customHeight="1" x14ac:dyDescent="0.2">
      <c r="D759" s="1"/>
    </row>
    <row r="760" spans="4:4" ht="15.75" customHeight="1" x14ac:dyDescent="0.2">
      <c r="D760" s="1"/>
    </row>
    <row r="761" spans="4:4" ht="15.75" customHeight="1" x14ac:dyDescent="0.2">
      <c r="D761" s="1"/>
    </row>
    <row r="762" spans="4:4" ht="15.75" customHeight="1" x14ac:dyDescent="0.2">
      <c r="D762" s="1"/>
    </row>
    <row r="763" spans="4:4" ht="15.75" customHeight="1" x14ac:dyDescent="0.2">
      <c r="D763" s="1"/>
    </row>
    <row r="764" spans="4:4" ht="15.75" customHeight="1" x14ac:dyDescent="0.2">
      <c r="D764" s="1"/>
    </row>
    <row r="765" spans="4:4" ht="15.75" customHeight="1" x14ac:dyDescent="0.2">
      <c r="D765" s="1"/>
    </row>
    <row r="766" spans="4:4" ht="15.75" customHeight="1" x14ac:dyDescent="0.2">
      <c r="D766" s="1"/>
    </row>
    <row r="767" spans="4:4" ht="15.75" customHeight="1" x14ac:dyDescent="0.2">
      <c r="D767" s="1"/>
    </row>
    <row r="768" spans="4:4" ht="15.75" customHeight="1" x14ac:dyDescent="0.2">
      <c r="D768" s="1"/>
    </row>
    <row r="769" spans="4:4" ht="15.75" customHeight="1" x14ac:dyDescent="0.2">
      <c r="D769" s="1"/>
    </row>
    <row r="770" spans="4:4" ht="15.75" customHeight="1" x14ac:dyDescent="0.2">
      <c r="D770" s="1"/>
    </row>
    <row r="771" spans="4:4" ht="15.75" customHeight="1" x14ac:dyDescent="0.2">
      <c r="D771" s="1"/>
    </row>
    <row r="772" spans="4:4" ht="15.75" customHeight="1" x14ac:dyDescent="0.2">
      <c r="D772" s="1"/>
    </row>
    <row r="773" spans="4:4" ht="15.75" customHeight="1" x14ac:dyDescent="0.2">
      <c r="D773" s="1"/>
    </row>
    <row r="774" spans="4:4" ht="15.75" customHeight="1" x14ac:dyDescent="0.2">
      <c r="D774" s="1"/>
    </row>
    <row r="775" spans="4:4" ht="15.75" customHeight="1" x14ac:dyDescent="0.2">
      <c r="D775" s="1"/>
    </row>
    <row r="776" spans="4:4" ht="15.75" customHeight="1" x14ac:dyDescent="0.2">
      <c r="D776" s="1"/>
    </row>
    <row r="777" spans="4:4" ht="15.75" customHeight="1" x14ac:dyDescent="0.2">
      <c r="D777" s="1"/>
    </row>
    <row r="778" spans="4:4" ht="15.75" customHeight="1" x14ac:dyDescent="0.2">
      <c r="D778" s="1"/>
    </row>
    <row r="779" spans="4:4" ht="15.75" customHeight="1" x14ac:dyDescent="0.2">
      <c r="D779" s="1"/>
    </row>
    <row r="780" spans="4:4" ht="15.75" customHeight="1" x14ac:dyDescent="0.2">
      <c r="D780" s="1"/>
    </row>
    <row r="781" spans="4:4" ht="15.75" customHeight="1" x14ac:dyDescent="0.2">
      <c r="D781" s="1"/>
    </row>
    <row r="782" spans="4:4" ht="15.75" customHeight="1" x14ac:dyDescent="0.2">
      <c r="D782" s="1"/>
    </row>
    <row r="783" spans="4:4" ht="15.75" customHeight="1" x14ac:dyDescent="0.2">
      <c r="D783" s="1"/>
    </row>
    <row r="784" spans="4:4" ht="15.75" customHeight="1" x14ac:dyDescent="0.2">
      <c r="D784" s="1"/>
    </row>
    <row r="785" spans="4:4" ht="15.75" customHeight="1" x14ac:dyDescent="0.2">
      <c r="D785" s="1"/>
    </row>
    <row r="786" spans="4:4" ht="15.75" customHeight="1" x14ac:dyDescent="0.2">
      <c r="D786" s="1"/>
    </row>
    <row r="787" spans="4:4" ht="15.75" customHeight="1" x14ac:dyDescent="0.2">
      <c r="D787" s="1"/>
    </row>
    <row r="788" spans="4:4" ht="15.75" customHeight="1" x14ac:dyDescent="0.2">
      <c r="D788" s="1"/>
    </row>
    <row r="789" spans="4:4" ht="15.75" customHeight="1" x14ac:dyDescent="0.2">
      <c r="D789" s="1"/>
    </row>
    <row r="790" spans="4:4" ht="15.75" customHeight="1" x14ac:dyDescent="0.2">
      <c r="D790" s="1"/>
    </row>
    <row r="791" spans="4:4" ht="15.75" customHeight="1" x14ac:dyDescent="0.2">
      <c r="D791" s="1"/>
    </row>
    <row r="792" spans="4:4" ht="15.75" customHeight="1" x14ac:dyDescent="0.2">
      <c r="D792" s="1"/>
    </row>
    <row r="793" spans="4:4" ht="15.75" customHeight="1" x14ac:dyDescent="0.2">
      <c r="D793" s="1"/>
    </row>
    <row r="794" spans="4:4" ht="15.75" customHeight="1" x14ac:dyDescent="0.2">
      <c r="D794" s="1"/>
    </row>
    <row r="795" spans="4:4" ht="15.75" customHeight="1" x14ac:dyDescent="0.2">
      <c r="D795" s="1"/>
    </row>
    <row r="796" spans="4:4" ht="15.75" customHeight="1" x14ac:dyDescent="0.2">
      <c r="D796" s="1"/>
    </row>
    <row r="797" spans="4:4" ht="15.75" customHeight="1" x14ac:dyDescent="0.2">
      <c r="D797" s="1"/>
    </row>
    <row r="798" spans="4:4" ht="15.75" customHeight="1" x14ac:dyDescent="0.2">
      <c r="D798" s="1"/>
    </row>
    <row r="799" spans="4:4" ht="15.75" customHeight="1" x14ac:dyDescent="0.2">
      <c r="D799" s="1"/>
    </row>
    <row r="800" spans="4:4" ht="15.75" customHeight="1" x14ac:dyDescent="0.2">
      <c r="D800" s="1"/>
    </row>
    <row r="801" spans="4:4" ht="15.75" customHeight="1" x14ac:dyDescent="0.2">
      <c r="D801" s="1"/>
    </row>
    <row r="802" spans="4:4" ht="15.75" customHeight="1" x14ac:dyDescent="0.2">
      <c r="D802" s="1"/>
    </row>
    <row r="803" spans="4:4" ht="15.75" customHeight="1" x14ac:dyDescent="0.2">
      <c r="D803" s="1"/>
    </row>
    <row r="804" spans="4:4" ht="15.75" customHeight="1" x14ac:dyDescent="0.2">
      <c r="D804" s="1"/>
    </row>
    <row r="805" spans="4:4" ht="15.75" customHeight="1" x14ac:dyDescent="0.2">
      <c r="D805" s="1"/>
    </row>
    <row r="806" spans="4:4" ht="15.75" customHeight="1" x14ac:dyDescent="0.2">
      <c r="D806" s="1"/>
    </row>
    <row r="807" spans="4:4" ht="15.75" customHeight="1" x14ac:dyDescent="0.2">
      <c r="D807" s="1"/>
    </row>
    <row r="808" spans="4:4" ht="15.75" customHeight="1" x14ac:dyDescent="0.2">
      <c r="D808" s="1"/>
    </row>
    <row r="809" spans="4:4" ht="15.75" customHeight="1" x14ac:dyDescent="0.2">
      <c r="D809" s="1"/>
    </row>
    <row r="810" spans="4:4" ht="15.75" customHeight="1" x14ac:dyDescent="0.2">
      <c r="D810" s="1"/>
    </row>
    <row r="811" spans="4:4" ht="15.75" customHeight="1" x14ac:dyDescent="0.2">
      <c r="D811" s="1"/>
    </row>
    <row r="812" spans="4:4" ht="15.75" customHeight="1" x14ac:dyDescent="0.2">
      <c r="D812" s="1"/>
    </row>
    <row r="813" spans="4:4" ht="15.75" customHeight="1" x14ac:dyDescent="0.2">
      <c r="D813" s="1"/>
    </row>
    <row r="814" spans="4:4" ht="15.75" customHeight="1" x14ac:dyDescent="0.2">
      <c r="D814" s="1"/>
    </row>
    <row r="815" spans="4:4" ht="15.75" customHeight="1" x14ac:dyDescent="0.2">
      <c r="D815" s="1"/>
    </row>
    <row r="816" spans="4:4" ht="15.75" customHeight="1" x14ac:dyDescent="0.2">
      <c r="D816" s="1"/>
    </row>
    <row r="817" spans="4:4" ht="15.75" customHeight="1" x14ac:dyDescent="0.2">
      <c r="D817" s="1"/>
    </row>
    <row r="818" spans="4:4" ht="15.75" customHeight="1" x14ac:dyDescent="0.2">
      <c r="D818" s="1"/>
    </row>
    <row r="819" spans="4:4" ht="15.75" customHeight="1" x14ac:dyDescent="0.2">
      <c r="D819" s="1"/>
    </row>
    <row r="820" spans="4:4" ht="15.75" customHeight="1" x14ac:dyDescent="0.2">
      <c r="D820" s="1"/>
    </row>
    <row r="821" spans="4:4" ht="15.75" customHeight="1" x14ac:dyDescent="0.2">
      <c r="D821" s="1"/>
    </row>
    <row r="822" spans="4:4" ht="15.75" customHeight="1" x14ac:dyDescent="0.2">
      <c r="D822" s="1"/>
    </row>
    <row r="823" spans="4:4" ht="15.75" customHeight="1" x14ac:dyDescent="0.2">
      <c r="D823" s="1"/>
    </row>
    <row r="824" spans="4:4" ht="15.75" customHeight="1" x14ac:dyDescent="0.2">
      <c r="D824" s="1"/>
    </row>
    <row r="825" spans="4:4" ht="15.75" customHeight="1" x14ac:dyDescent="0.2">
      <c r="D825" s="1"/>
    </row>
    <row r="826" spans="4:4" ht="15.75" customHeight="1" x14ac:dyDescent="0.2">
      <c r="D826" s="1"/>
    </row>
    <row r="827" spans="4:4" ht="15.75" customHeight="1" x14ac:dyDescent="0.2">
      <c r="D827" s="1"/>
    </row>
    <row r="828" spans="4:4" ht="15.75" customHeight="1" x14ac:dyDescent="0.2">
      <c r="D828" s="1"/>
    </row>
    <row r="829" spans="4:4" ht="15.75" customHeight="1" x14ac:dyDescent="0.2">
      <c r="D829" s="1"/>
    </row>
    <row r="830" spans="4:4" ht="15.75" customHeight="1" x14ac:dyDescent="0.2">
      <c r="D830" s="1"/>
    </row>
    <row r="831" spans="4:4" ht="15.75" customHeight="1" x14ac:dyDescent="0.2">
      <c r="D831" s="1"/>
    </row>
    <row r="832" spans="4:4" ht="15.75" customHeight="1" x14ac:dyDescent="0.2">
      <c r="D832" s="1"/>
    </row>
    <row r="833" spans="4:4" ht="15.75" customHeight="1" x14ac:dyDescent="0.2">
      <c r="D833" s="1"/>
    </row>
    <row r="834" spans="4:4" ht="15.75" customHeight="1" x14ac:dyDescent="0.2">
      <c r="D834" s="1"/>
    </row>
    <row r="835" spans="4:4" ht="15.75" customHeight="1" x14ac:dyDescent="0.2">
      <c r="D835" s="1"/>
    </row>
    <row r="836" spans="4:4" ht="15.75" customHeight="1" x14ac:dyDescent="0.2">
      <c r="D836" s="1"/>
    </row>
    <row r="837" spans="4:4" ht="15.75" customHeight="1" x14ac:dyDescent="0.2">
      <c r="D837" s="1"/>
    </row>
    <row r="838" spans="4:4" ht="15.75" customHeight="1" x14ac:dyDescent="0.2">
      <c r="D838" s="1"/>
    </row>
    <row r="839" spans="4:4" ht="15.75" customHeight="1" x14ac:dyDescent="0.2">
      <c r="D839" s="1"/>
    </row>
    <row r="840" spans="4:4" ht="15.75" customHeight="1" x14ac:dyDescent="0.2">
      <c r="D840" s="1"/>
    </row>
    <row r="841" spans="4:4" ht="15.75" customHeight="1" x14ac:dyDescent="0.2">
      <c r="D841" s="1"/>
    </row>
    <row r="842" spans="4:4" ht="15.75" customHeight="1" x14ac:dyDescent="0.2">
      <c r="D842" s="1"/>
    </row>
    <row r="843" spans="4:4" ht="15.75" customHeight="1" x14ac:dyDescent="0.2">
      <c r="D843" s="1"/>
    </row>
    <row r="844" spans="4:4" ht="15.75" customHeight="1" x14ac:dyDescent="0.2">
      <c r="D844" s="1"/>
    </row>
    <row r="845" spans="4:4" ht="15.75" customHeight="1" x14ac:dyDescent="0.2">
      <c r="D845" s="1"/>
    </row>
    <row r="846" spans="4:4" ht="15.75" customHeight="1" x14ac:dyDescent="0.2">
      <c r="D846" s="1"/>
    </row>
    <row r="847" spans="4:4" ht="15.75" customHeight="1" x14ac:dyDescent="0.2">
      <c r="D847" s="1"/>
    </row>
    <row r="848" spans="4:4" ht="15.75" customHeight="1" x14ac:dyDescent="0.2">
      <c r="D848" s="1"/>
    </row>
    <row r="849" spans="4:4" ht="15.75" customHeight="1" x14ac:dyDescent="0.2">
      <c r="D849" s="1"/>
    </row>
    <row r="850" spans="4:4" ht="15.75" customHeight="1" x14ac:dyDescent="0.2">
      <c r="D850" s="1"/>
    </row>
    <row r="851" spans="4:4" ht="15.75" customHeight="1" x14ac:dyDescent="0.2">
      <c r="D851" s="1"/>
    </row>
    <row r="852" spans="4:4" ht="15.75" customHeight="1" x14ac:dyDescent="0.2">
      <c r="D852" s="1"/>
    </row>
    <row r="853" spans="4:4" ht="15.75" customHeight="1" x14ac:dyDescent="0.2">
      <c r="D853" s="1"/>
    </row>
    <row r="854" spans="4:4" ht="15.75" customHeight="1" x14ac:dyDescent="0.2">
      <c r="D854" s="1"/>
    </row>
    <row r="855" spans="4:4" ht="15.75" customHeight="1" x14ac:dyDescent="0.2">
      <c r="D855" s="1"/>
    </row>
    <row r="856" spans="4:4" ht="15.75" customHeight="1" x14ac:dyDescent="0.2">
      <c r="D856" s="1"/>
    </row>
    <row r="857" spans="4:4" ht="15.75" customHeight="1" x14ac:dyDescent="0.2">
      <c r="D857" s="1"/>
    </row>
    <row r="858" spans="4:4" ht="15.75" customHeight="1" x14ac:dyDescent="0.2">
      <c r="D858" s="1"/>
    </row>
    <row r="859" spans="4:4" ht="15.75" customHeight="1" x14ac:dyDescent="0.2">
      <c r="D859" s="1"/>
    </row>
    <row r="860" spans="4:4" ht="15.75" customHeight="1" x14ac:dyDescent="0.2">
      <c r="D860" s="1"/>
    </row>
    <row r="861" spans="4:4" ht="15.75" customHeight="1" x14ac:dyDescent="0.2">
      <c r="D861" s="1"/>
    </row>
    <row r="862" spans="4:4" ht="15.75" customHeight="1" x14ac:dyDescent="0.2">
      <c r="D862" s="1"/>
    </row>
    <row r="863" spans="4:4" ht="15.75" customHeight="1" x14ac:dyDescent="0.2">
      <c r="D863" s="1"/>
    </row>
    <row r="864" spans="4:4" ht="15.75" customHeight="1" x14ac:dyDescent="0.2">
      <c r="D864" s="1"/>
    </row>
    <row r="865" spans="4:4" ht="15.75" customHeight="1" x14ac:dyDescent="0.2">
      <c r="D865" s="1"/>
    </row>
    <row r="866" spans="4:4" ht="15.75" customHeight="1" x14ac:dyDescent="0.2">
      <c r="D866" s="1"/>
    </row>
    <row r="867" spans="4:4" ht="15.75" customHeight="1" x14ac:dyDescent="0.2">
      <c r="D867" s="1"/>
    </row>
    <row r="868" spans="4:4" ht="15.75" customHeight="1" x14ac:dyDescent="0.2">
      <c r="D868" s="1"/>
    </row>
    <row r="869" spans="4:4" ht="15.75" customHeight="1" x14ac:dyDescent="0.2">
      <c r="D869" s="1"/>
    </row>
    <row r="870" spans="4:4" ht="15.75" customHeight="1" x14ac:dyDescent="0.2">
      <c r="D870" s="1"/>
    </row>
    <row r="871" spans="4:4" ht="15.75" customHeight="1" x14ac:dyDescent="0.2">
      <c r="D871" s="1"/>
    </row>
    <row r="872" spans="4:4" ht="15.75" customHeight="1" x14ac:dyDescent="0.2">
      <c r="D872" s="1"/>
    </row>
    <row r="873" spans="4:4" ht="15.75" customHeight="1" x14ac:dyDescent="0.2">
      <c r="D873" s="1"/>
    </row>
    <row r="874" spans="4:4" ht="15.75" customHeight="1" x14ac:dyDescent="0.2">
      <c r="D874" s="1"/>
    </row>
    <row r="875" spans="4:4" ht="15.75" customHeight="1" x14ac:dyDescent="0.2">
      <c r="D875" s="1"/>
    </row>
    <row r="876" spans="4:4" ht="15.75" customHeight="1" x14ac:dyDescent="0.2">
      <c r="D876" s="1"/>
    </row>
    <row r="877" spans="4:4" ht="15.75" customHeight="1" x14ac:dyDescent="0.2">
      <c r="D877" s="1"/>
    </row>
    <row r="878" spans="4:4" ht="15.75" customHeight="1" x14ac:dyDescent="0.2">
      <c r="D878" s="1"/>
    </row>
    <row r="879" spans="4:4" ht="15.75" customHeight="1" x14ac:dyDescent="0.2">
      <c r="D879" s="1"/>
    </row>
    <row r="880" spans="4:4" ht="15.75" customHeight="1" x14ac:dyDescent="0.2">
      <c r="D880" s="1"/>
    </row>
    <row r="881" spans="4:4" ht="15.75" customHeight="1" x14ac:dyDescent="0.2">
      <c r="D881" s="1"/>
    </row>
    <row r="882" spans="4:4" ht="15.75" customHeight="1" x14ac:dyDescent="0.2">
      <c r="D882" s="1"/>
    </row>
    <row r="883" spans="4:4" ht="15.75" customHeight="1" x14ac:dyDescent="0.2">
      <c r="D883" s="1"/>
    </row>
    <row r="884" spans="4:4" ht="15.75" customHeight="1" x14ac:dyDescent="0.2">
      <c r="D884" s="1"/>
    </row>
    <row r="885" spans="4:4" ht="15.75" customHeight="1" x14ac:dyDescent="0.2">
      <c r="D885" s="1"/>
    </row>
    <row r="886" spans="4:4" ht="15.75" customHeight="1" x14ac:dyDescent="0.2">
      <c r="D886" s="1"/>
    </row>
    <row r="887" spans="4:4" ht="15.75" customHeight="1" x14ac:dyDescent="0.2">
      <c r="D887" s="1"/>
    </row>
    <row r="888" spans="4:4" ht="15.75" customHeight="1" x14ac:dyDescent="0.2">
      <c r="D888" s="1"/>
    </row>
    <row r="889" spans="4:4" ht="15.75" customHeight="1" x14ac:dyDescent="0.2">
      <c r="D889" s="1"/>
    </row>
    <row r="890" spans="4:4" ht="15.75" customHeight="1" x14ac:dyDescent="0.2">
      <c r="D890" s="1"/>
    </row>
    <row r="891" spans="4:4" ht="15.75" customHeight="1" x14ac:dyDescent="0.2">
      <c r="D891" s="1"/>
    </row>
    <row r="892" spans="4:4" ht="15.75" customHeight="1" x14ac:dyDescent="0.2">
      <c r="D892" s="1"/>
    </row>
    <row r="893" spans="4:4" ht="15.75" customHeight="1" x14ac:dyDescent="0.2">
      <c r="D893" s="1"/>
    </row>
    <row r="894" spans="4:4" ht="15.75" customHeight="1" x14ac:dyDescent="0.2">
      <c r="D894" s="1"/>
    </row>
    <row r="895" spans="4:4" ht="15.75" customHeight="1" x14ac:dyDescent="0.2">
      <c r="D895" s="1"/>
    </row>
    <row r="896" spans="4:4" ht="15.75" customHeight="1" x14ac:dyDescent="0.2">
      <c r="D896" s="1"/>
    </row>
    <row r="897" spans="4:4" ht="15.75" customHeight="1" x14ac:dyDescent="0.2">
      <c r="D897" s="1"/>
    </row>
    <row r="898" spans="4:4" ht="15.75" customHeight="1" x14ac:dyDescent="0.2">
      <c r="D898" s="1"/>
    </row>
    <row r="899" spans="4:4" ht="15.75" customHeight="1" x14ac:dyDescent="0.2">
      <c r="D899" s="1"/>
    </row>
    <row r="900" spans="4:4" ht="15.75" customHeight="1" x14ac:dyDescent="0.2">
      <c r="D900" s="1"/>
    </row>
    <row r="901" spans="4:4" ht="15.75" customHeight="1" x14ac:dyDescent="0.2">
      <c r="D901" s="1"/>
    </row>
    <row r="902" spans="4:4" ht="15.75" customHeight="1" x14ac:dyDescent="0.2">
      <c r="D902" s="1"/>
    </row>
    <row r="903" spans="4:4" ht="15.75" customHeight="1" x14ac:dyDescent="0.2">
      <c r="D903" s="1"/>
    </row>
    <row r="904" spans="4:4" ht="15.75" customHeight="1" x14ac:dyDescent="0.2">
      <c r="D904" s="1"/>
    </row>
    <row r="905" spans="4:4" ht="15.75" customHeight="1" x14ac:dyDescent="0.2">
      <c r="D905" s="1"/>
    </row>
    <row r="906" spans="4:4" ht="15.75" customHeight="1" x14ac:dyDescent="0.2">
      <c r="D906" s="1"/>
    </row>
    <row r="907" spans="4:4" ht="15.75" customHeight="1" x14ac:dyDescent="0.2">
      <c r="D907" s="1"/>
    </row>
    <row r="908" spans="4:4" ht="15.75" customHeight="1" x14ac:dyDescent="0.2">
      <c r="D908" s="1"/>
    </row>
    <row r="909" spans="4:4" ht="15.75" customHeight="1" x14ac:dyDescent="0.2">
      <c r="D909" s="1"/>
    </row>
    <row r="910" spans="4:4" ht="15.75" customHeight="1" x14ac:dyDescent="0.2">
      <c r="D910" s="1"/>
    </row>
    <row r="911" spans="4:4" ht="15.75" customHeight="1" x14ac:dyDescent="0.2">
      <c r="D911" s="1"/>
    </row>
    <row r="912" spans="4:4" ht="15.75" customHeight="1" x14ac:dyDescent="0.2">
      <c r="D912" s="1"/>
    </row>
    <row r="913" spans="4:4" ht="15.75" customHeight="1" x14ac:dyDescent="0.2">
      <c r="D913" s="1"/>
    </row>
    <row r="914" spans="4:4" ht="15.75" customHeight="1" x14ac:dyDescent="0.2">
      <c r="D914" s="1"/>
    </row>
    <row r="915" spans="4:4" ht="15.75" customHeight="1" x14ac:dyDescent="0.2">
      <c r="D915" s="1"/>
    </row>
    <row r="916" spans="4:4" ht="15.75" customHeight="1" x14ac:dyDescent="0.2">
      <c r="D916" s="1"/>
    </row>
    <row r="917" spans="4:4" ht="15.75" customHeight="1" x14ac:dyDescent="0.2">
      <c r="D917" s="1"/>
    </row>
    <row r="918" spans="4:4" ht="15.75" customHeight="1" x14ac:dyDescent="0.2">
      <c r="D918" s="1"/>
    </row>
    <row r="919" spans="4:4" ht="15.75" customHeight="1" x14ac:dyDescent="0.2">
      <c r="D919" s="1"/>
    </row>
    <row r="920" spans="4:4" ht="15.75" customHeight="1" x14ac:dyDescent="0.2">
      <c r="D920" s="1"/>
    </row>
    <row r="921" spans="4:4" ht="15.75" customHeight="1" x14ac:dyDescent="0.2">
      <c r="D921" s="1"/>
    </row>
    <row r="922" spans="4:4" ht="15.75" customHeight="1" x14ac:dyDescent="0.2">
      <c r="D922" s="1"/>
    </row>
    <row r="923" spans="4:4" ht="15.75" customHeight="1" x14ac:dyDescent="0.2">
      <c r="D923" s="1"/>
    </row>
    <row r="924" spans="4:4" ht="15.75" customHeight="1" x14ac:dyDescent="0.2">
      <c r="D924" s="1"/>
    </row>
    <row r="925" spans="4:4" ht="15.75" customHeight="1" x14ac:dyDescent="0.2">
      <c r="D925" s="1"/>
    </row>
    <row r="926" spans="4:4" ht="15.75" customHeight="1" x14ac:dyDescent="0.2">
      <c r="D926" s="1"/>
    </row>
    <row r="927" spans="4:4" ht="15.75" customHeight="1" x14ac:dyDescent="0.2">
      <c r="D927" s="1"/>
    </row>
    <row r="928" spans="4:4" ht="15.75" customHeight="1" x14ac:dyDescent="0.2">
      <c r="D928" s="1"/>
    </row>
    <row r="929" spans="4:4" ht="15.75" customHeight="1" x14ac:dyDescent="0.2">
      <c r="D929" s="1"/>
    </row>
    <row r="930" spans="4:4" ht="15.75" customHeight="1" x14ac:dyDescent="0.2">
      <c r="D930" s="1"/>
    </row>
    <row r="931" spans="4:4" ht="15.75" customHeight="1" x14ac:dyDescent="0.2">
      <c r="D931" s="1"/>
    </row>
    <row r="932" spans="4:4" ht="15.75" customHeight="1" x14ac:dyDescent="0.2">
      <c r="D932" s="1"/>
    </row>
    <row r="933" spans="4:4" ht="15.75" customHeight="1" x14ac:dyDescent="0.2">
      <c r="D933" s="1"/>
    </row>
    <row r="934" spans="4:4" ht="15.75" customHeight="1" x14ac:dyDescent="0.2">
      <c r="D934" s="1"/>
    </row>
    <row r="935" spans="4:4" ht="15.75" customHeight="1" x14ac:dyDescent="0.2">
      <c r="D935" s="1"/>
    </row>
    <row r="936" spans="4:4" ht="15.75" customHeight="1" x14ac:dyDescent="0.2">
      <c r="D936" s="1"/>
    </row>
    <row r="937" spans="4:4" ht="15.75" customHeight="1" x14ac:dyDescent="0.2">
      <c r="D937" s="1"/>
    </row>
    <row r="938" spans="4:4" ht="15.75" customHeight="1" x14ac:dyDescent="0.2">
      <c r="D938" s="1"/>
    </row>
    <row r="939" spans="4:4" ht="15.75" customHeight="1" x14ac:dyDescent="0.2">
      <c r="D939" s="1"/>
    </row>
    <row r="940" spans="4:4" ht="15.75" customHeight="1" x14ac:dyDescent="0.2">
      <c r="D940" s="1"/>
    </row>
    <row r="941" spans="4:4" ht="15.75" customHeight="1" x14ac:dyDescent="0.2">
      <c r="D941" s="1"/>
    </row>
    <row r="942" spans="4:4" ht="15.75" customHeight="1" x14ac:dyDescent="0.2">
      <c r="D942" s="1"/>
    </row>
    <row r="943" spans="4:4" ht="15.75" customHeight="1" x14ac:dyDescent="0.2">
      <c r="D943" s="1"/>
    </row>
    <row r="944" spans="4:4" ht="15.75" customHeight="1" x14ac:dyDescent="0.2">
      <c r="D944" s="1"/>
    </row>
    <row r="945" spans="4:4" ht="15.75" customHeight="1" x14ac:dyDescent="0.2">
      <c r="D945" s="1"/>
    </row>
    <row r="946" spans="4:4" ht="15.75" customHeight="1" x14ac:dyDescent="0.2">
      <c r="D946" s="1"/>
    </row>
    <row r="947" spans="4:4" ht="15.75" customHeight="1" x14ac:dyDescent="0.2">
      <c r="D947" s="1"/>
    </row>
    <row r="948" spans="4:4" ht="15.75" customHeight="1" x14ac:dyDescent="0.2">
      <c r="D948" s="1"/>
    </row>
    <row r="949" spans="4:4" ht="15.75" customHeight="1" x14ac:dyDescent="0.2">
      <c r="D949" s="1"/>
    </row>
    <row r="950" spans="4:4" ht="15.75" customHeight="1" x14ac:dyDescent="0.2">
      <c r="D950" s="1"/>
    </row>
    <row r="951" spans="4:4" ht="15.75" customHeight="1" x14ac:dyDescent="0.2">
      <c r="D951" s="1"/>
    </row>
    <row r="952" spans="4:4" ht="15.75" customHeight="1" x14ac:dyDescent="0.2">
      <c r="D952" s="1"/>
    </row>
    <row r="953" spans="4:4" ht="15.75" customHeight="1" x14ac:dyDescent="0.2">
      <c r="D953" s="1"/>
    </row>
    <row r="954" spans="4:4" ht="15.75" customHeight="1" x14ac:dyDescent="0.2">
      <c r="D954" s="1"/>
    </row>
    <row r="955" spans="4:4" ht="15.75" customHeight="1" x14ac:dyDescent="0.2">
      <c r="D955" s="1"/>
    </row>
    <row r="956" spans="4:4" ht="15.75" customHeight="1" x14ac:dyDescent="0.2">
      <c r="D956" s="1"/>
    </row>
    <row r="957" spans="4:4" ht="15.75" customHeight="1" x14ac:dyDescent="0.2">
      <c r="D957" s="1"/>
    </row>
    <row r="958" spans="4:4" ht="15.75" customHeight="1" x14ac:dyDescent="0.2">
      <c r="D958" s="1"/>
    </row>
    <row r="959" spans="4:4" ht="15.75" customHeight="1" x14ac:dyDescent="0.2">
      <c r="D959" s="1"/>
    </row>
    <row r="960" spans="4:4" ht="15.75" customHeight="1" x14ac:dyDescent="0.2">
      <c r="D960" s="1"/>
    </row>
    <row r="961" spans="4:4" ht="15.75" customHeight="1" x14ac:dyDescent="0.2">
      <c r="D961" s="1"/>
    </row>
    <row r="962" spans="4:4" ht="15.75" customHeight="1" x14ac:dyDescent="0.2">
      <c r="D962" s="1"/>
    </row>
    <row r="963" spans="4:4" ht="15.75" customHeight="1" x14ac:dyDescent="0.2">
      <c r="D963" s="1"/>
    </row>
    <row r="964" spans="4:4" ht="15.75" customHeight="1" x14ac:dyDescent="0.2">
      <c r="D964" s="1"/>
    </row>
    <row r="965" spans="4:4" ht="15.75" customHeight="1" x14ac:dyDescent="0.2">
      <c r="D965" s="1"/>
    </row>
    <row r="966" spans="4:4" ht="15.75" customHeight="1" x14ac:dyDescent="0.2">
      <c r="D966" s="1"/>
    </row>
    <row r="967" spans="4:4" ht="15.75" customHeight="1" x14ac:dyDescent="0.2">
      <c r="D967" s="1"/>
    </row>
    <row r="968" spans="4:4" ht="15.75" customHeight="1" x14ac:dyDescent="0.2">
      <c r="D968" s="1"/>
    </row>
    <row r="969" spans="4:4" ht="15.75" customHeight="1" x14ac:dyDescent="0.2">
      <c r="D969" s="1"/>
    </row>
    <row r="970" spans="4:4" ht="15.75" customHeight="1" x14ac:dyDescent="0.2">
      <c r="D970" s="1"/>
    </row>
    <row r="971" spans="4:4" ht="15.75" customHeight="1" x14ac:dyDescent="0.2">
      <c r="D971" s="1"/>
    </row>
    <row r="972" spans="4:4" ht="15.75" customHeight="1" x14ac:dyDescent="0.2">
      <c r="D972" s="1"/>
    </row>
    <row r="973" spans="4:4" ht="15.75" customHeight="1" x14ac:dyDescent="0.2">
      <c r="D973" s="1"/>
    </row>
    <row r="974" spans="4:4" ht="15.75" customHeight="1" x14ac:dyDescent="0.2">
      <c r="D974" s="1"/>
    </row>
    <row r="975" spans="4:4" ht="15.75" customHeight="1" x14ac:dyDescent="0.2">
      <c r="D975" s="1"/>
    </row>
    <row r="976" spans="4:4" ht="15.75" customHeight="1" x14ac:dyDescent="0.2">
      <c r="D976" s="1"/>
    </row>
    <row r="977" spans="4:4" ht="15.75" customHeight="1" x14ac:dyDescent="0.2">
      <c r="D977" s="1"/>
    </row>
    <row r="978" spans="4:4" ht="15.75" customHeight="1" x14ac:dyDescent="0.2">
      <c r="D978" s="1"/>
    </row>
    <row r="979" spans="4:4" ht="15.75" customHeight="1" x14ac:dyDescent="0.2">
      <c r="D979" s="1"/>
    </row>
    <row r="980" spans="4:4" ht="15.75" customHeight="1" x14ac:dyDescent="0.2">
      <c r="D980" s="1"/>
    </row>
    <row r="981" spans="4:4" ht="15.75" customHeight="1" x14ac:dyDescent="0.2">
      <c r="D981" s="1"/>
    </row>
    <row r="982" spans="4:4" ht="15.75" customHeight="1" x14ac:dyDescent="0.2">
      <c r="D982" s="1"/>
    </row>
    <row r="983" spans="4:4" ht="15.75" customHeight="1" x14ac:dyDescent="0.2">
      <c r="D983" s="1"/>
    </row>
    <row r="984" spans="4:4" ht="15.75" customHeight="1" x14ac:dyDescent="0.2">
      <c r="D984" s="1"/>
    </row>
    <row r="985" spans="4:4" ht="15.75" customHeight="1" x14ac:dyDescent="0.2">
      <c r="D985" s="1"/>
    </row>
    <row r="986" spans="4:4" ht="15.75" customHeight="1" x14ac:dyDescent="0.2">
      <c r="D986" s="1"/>
    </row>
    <row r="987" spans="4:4" ht="15.75" customHeight="1" x14ac:dyDescent="0.2">
      <c r="D987" s="1"/>
    </row>
    <row r="988" spans="4:4" ht="15.75" customHeight="1" x14ac:dyDescent="0.2">
      <c r="D988" s="1"/>
    </row>
    <row r="989" spans="4:4" ht="15.75" customHeight="1" x14ac:dyDescent="0.2">
      <c r="D989" s="1"/>
    </row>
    <row r="990" spans="4:4" ht="15.75" customHeight="1" x14ac:dyDescent="0.2">
      <c r="D990" s="1"/>
    </row>
    <row r="991" spans="4:4" ht="15.75" customHeight="1" x14ac:dyDescent="0.2">
      <c r="D991" s="1"/>
    </row>
    <row r="992" spans="4:4" ht="15.75" customHeight="1" x14ac:dyDescent="0.2">
      <c r="D992" s="1"/>
    </row>
    <row r="993" spans="4:4" ht="15.75" customHeight="1" x14ac:dyDescent="0.2">
      <c r="D993" s="1"/>
    </row>
    <row r="994" spans="4:4" ht="15.75" customHeight="1" x14ac:dyDescent="0.2">
      <c r="D994" s="1"/>
    </row>
    <row r="995" spans="4:4" ht="15.75" customHeight="1" x14ac:dyDescent="0.2">
      <c r="D995" s="1"/>
    </row>
    <row r="996" spans="4:4" ht="15.75" customHeight="1" x14ac:dyDescent="0.2">
      <c r="D996" s="1"/>
    </row>
    <row r="997" spans="4:4" ht="15.75" customHeight="1" x14ac:dyDescent="0.2">
      <c r="D997" s="1"/>
    </row>
    <row r="998" spans="4:4" ht="15.75" customHeight="1" x14ac:dyDescent="0.2">
      <c r="D998" s="1"/>
    </row>
    <row r="999" spans="4:4" ht="15.75" customHeight="1" x14ac:dyDescent="0.2">
      <c r="D999" s="1"/>
    </row>
    <row r="1000" spans="4:4" ht="15.75" customHeight="1" x14ac:dyDescent="0.2">
      <c r="D1000" s="1"/>
    </row>
    <row r="1001" spans="4:4" ht="15.75" customHeight="1" x14ac:dyDescent="0.2">
      <c r="D1001" s="1"/>
    </row>
  </sheetData>
  <mergeCells count="8">
    <mergeCell ref="D5:D7"/>
    <mergeCell ref="D11:D13"/>
    <mergeCell ref="B29:B34"/>
    <mergeCell ref="D30:D34"/>
    <mergeCell ref="B35:B43"/>
    <mergeCell ref="D35:D36"/>
    <mergeCell ref="D37:D43"/>
    <mergeCell ref="B5:B28"/>
  </mergeCells>
  <hyperlinks>
    <hyperlink ref="D4" r:id="rId1" xr:uid="{00000000-0004-0000-0100-000000000000}"/>
    <hyperlink ref="D5" r:id="rId2" xr:uid="{00000000-0004-0000-0100-000001000000}"/>
    <hyperlink ref="D8" r:id="rId3" xr:uid="{00000000-0004-0000-0100-000002000000}"/>
    <hyperlink ref="D9" r:id="rId4" xr:uid="{00000000-0004-0000-0100-000003000000}"/>
    <hyperlink ref="D11" r:id="rId5" xr:uid="{00000000-0004-0000-0100-000004000000}"/>
    <hyperlink ref="D14" r:id="rId6" xr:uid="{00000000-0004-0000-0100-000005000000}"/>
    <hyperlink ref="D15" r:id="rId7" xr:uid="{00000000-0004-0000-0100-000006000000}"/>
    <hyperlink ref="D16" r:id="rId8" xr:uid="{00000000-0004-0000-0100-000007000000}"/>
    <hyperlink ref="D17" r:id="rId9" xr:uid="{00000000-0004-0000-0100-000008000000}"/>
    <hyperlink ref="D18" r:id="rId10" xr:uid="{00000000-0004-0000-0100-000009000000}"/>
    <hyperlink ref="D19" r:id="rId11" xr:uid="{00000000-0004-0000-0100-00000A000000}"/>
    <hyperlink ref="D20" r:id="rId12" xr:uid="{00000000-0004-0000-0100-00000B000000}"/>
    <hyperlink ref="D37" r:id="rId13" xr:uid="{00000000-0004-0000-0100-00000C000000}"/>
  </hyperlink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R28"/>
  <sheetViews>
    <sheetView zoomScale="97" zoomScaleNormal="130" workbookViewId="0">
      <selection sqref="A1:XFD1048576"/>
    </sheetView>
  </sheetViews>
  <sheetFormatPr baseColWidth="10" defaultColWidth="10.7109375" defaultRowHeight="16" x14ac:dyDescent="0.2"/>
  <cols>
    <col min="1" max="1" width="10.7109375" style="27"/>
    <col min="2" max="2" width="7.85546875" style="30" customWidth="1"/>
    <col min="3" max="3" width="8.28515625" style="30" bestFit="1" customWidth="1"/>
    <col min="4" max="5" width="16.5703125" style="30" customWidth="1"/>
    <col min="6" max="6" width="17.5703125" style="30" customWidth="1"/>
    <col min="7" max="7" width="18.7109375" style="30" customWidth="1"/>
    <col min="8" max="8" width="39" style="30" customWidth="1"/>
    <col min="9" max="9" width="77.7109375" style="30" customWidth="1"/>
    <col min="10" max="10" width="22.85546875" style="30" customWidth="1"/>
    <col min="11" max="11" width="10.7109375" style="32"/>
    <col min="12" max="12" width="12.85546875" style="32" bestFit="1" customWidth="1"/>
    <col min="13" max="13" width="10" style="32" bestFit="1" customWidth="1"/>
    <col min="14" max="14" width="11.140625" style="30" customWidth="1"/>
    <col min="15" max="15" width="10.7109375" style="27"/>
    <col min="16" max="16" width="11.42578125" style="27" hidden="1" customWidth="1"/>
    <col min="17" max="17" width="11.42578125" style="27" customWidth="1"/>
    <col min="18" max="18" width="31.140625" style="30" hidden="1" customWidth="1"/>
    <col min="19" max="16384" width="10.7109375" style="27"/>
  </cols>
  <sheetData>
    <row r="4" spans="2:18" ht="34" x14ac:dyDescent="0.2">
      <c r="B4" s="25" t="s">
        <v>68</v>
      </c>
      <c r="C4" s="25" t="s">
        <v>99</v>
      </c>
      <c r="D4" s="25" t="s">
        <v>75</v>
      </c>
      <c r="E4" s="24" t="s">
        <v>110</v>
      </c>
      <c r="F4" s="24" t="s">
        <v>92</v>
      </c>
      <c r="G4" s="25" t="s">
        <v>69</v>
      </c>
      <c r="H4" s="25" t="s">
        <v>101</v>
      </c>
      <c r="I4" s="24" t="s">
        <v>106</v>
      </c>
      <c r="J4" s="24" t="s">
        <v>108</v>
      </c>
      <c r="K4" s="25" t="s">
        <v>102</v>
      </c>
      <c r="L4" s="25" t="s">
        <v>103</v>
      </c>
      <c r="M4" s="25" t="s">
        <v>104</v>
      </c>
      <c r="N4" s="24" t="s">
        <v>91</v>
      </c>
      <c r="O4" s="24" t="s">
        <v>95</v>
      </c>
      <c r="P4" s="29" t="s">
        <v>96</v>
      </c>
      <c r="Q4" s="29"/>
    </row>
    <row r="5" spans="2:18" ht="71" customHeight="1" x14ac:dyDescent="0.2">
      <c r="B5" s="28">
        <v>1</v>
      </c>
      <c r="C5" s="28">
        <v>1</v>
      </c>
      <c r="D5" s="28">
        <v>10</v>
      </c>
      <c r="E5" s="28">
        <v>5</v>
      </c>
      <c r="F5" s="28" t="s">
        <v>70</v>
      </c>
      <c r="G5" s="28" t="s">
        <v>72</v>
      </c>
      <c r="H5" s="29" t="s">
        <v>116</v>
      </c>
      <c r="I5" s="29" t="s">
        <v>114</v>
      </c>
      <c r="J5" s="29"/>
      <c r="K5" s="29" t="s">
        <v>78</v>
      </c>
      <c r="L5" s="29">
        <v>16</v>
      </c>
      <c r="M5" s="29">
        <v>100</v>
      </c>
      <c r="N5" s="28" t="s">
        <v>98</v>
      </c>
      <c r="O5" s="29">
        <f>Tabla1[[#This Row],[Volumen muestra (ml)]]/0.5*Tabla1[[#This Row],[Cantidad]]</f>
        <v>10</v>
      </c>
      <c r="P5" s="29">
        <f>Tabla1[[#This Row],[Volumen muestra (ml)]]/1*Tabla1[[#This Row],[Cantidad]]</f>
        <v>5</v>
      </c>
      <c r="Q5" s="29"/>
      <c r="R5" s="29" t="s">
        <v>90</v>
      </c>
    </row>
    <row r="6" spans="2:18" s="36" customFormat="1" ht="153" x14ac:dyDescent="0.2">
      <c r="B6" s="34">
        <v>2</v>
      </c>
      <c r="C6" s="34">
        <v>6</v>
      </c>
      <c r="D6" s="34">
        <v>4</v>
      </c>
      <c r="E6" s="34">
        <v>2</v>
      </c>
      <c r="F6" s="34" t="s">
        <v>71</v>
      </c>
      <c r="G6" s="35" t="s">
        <v>76</v>
      </c>
      <c r="H6" s="35" t="s">
        <v>113</v>
      </c>
      <c r="I6" s="35" t="s">
        <v>120</v>
      </c>
      <c r="J6" s="35" t="s">
        <v>111</v>
      </c>
      <c r="K6" s="35" t="s">
        <v>79</v>
      </c>
      <c r="L6" s="34">
        <v>13</v>
      </c>
      <c r="M6" s="34">
        <v>75</v>
      </c>
      <c r="N6" s="35" t="s">
        <v>85</v>
      </c>
      <c r="O6" s="35">
        <f>Tabla1[[#This Row],[Volumen muestra (ml)]]/0.5*Tabla1[[#This Row],[Cantidad]]</f>
        <v>24</v>
      </c>
      <c r="P6" s="35">
        <f>Tabla1[[#This Row],[Volumen muestra (ml)]]/1*Tabla1[[#This Row],[Cantidad]]</f>
        <v>12</v>
      </c>
      <c r="Q6" s="35" t="s">
        <v>117</v>
      </c>
      <c r="R6" s="35" t="s">
        <v>105</v>
      </c>
    </row>
    <row r="7" spans="2:18" ht="34" x14ac:dyDescent="0.2">
      <c r="B7" s="28">
        <v>3</v>
      </c>
      <c r="C7" s="29">
        <v>1</v>
      </c>
      <c r="D7" s="29">
        <v>4</v>
      </c>
      <c r="E7" s="29">
        <v>2</v>
      </c>
      <c r="F7" s="28" t="s">
        <v>71</v>
      </c>
      <c r="G7" s="28" t="s">
        <v>76</v>
      </c>
      <c r="H7" s="29" t="s">
        <v>115</v>
      </c>
      <c r="I7" s="29" t="s">
        <v>114</v>
      </c>
      <c r="J7" s="29"/>
      <c r="K7" s="29" t="s">
        <v>79</v>
      </c>
      <c r="L7" s="28">
        <v>13</v>
      </c>
      <c r="M7" s="28">
        <v>75</v>
      </c>
      <c r="N7" s="29" t="s">
        <v>85</v>
      </c>
      <c r="O7" s="29">
        <f>Tabla1[[#This Row],[Volumen/vac (ml)]]/0.5*Tabla1[[#This Row],[Cantidad]]</f>
        <v>8</v>
      </c>
      <c r="P7" s="29"/>
      <c r="Q7" s="29"/>
      <c r="R7" s="31"/>
    </row>
    <row r="8" spans="2:18" ht="34" x14ac:dyDescent="0.2">
      <c r="B8" s="28">
        <v>4</v>
      </c>
      <c r="C8" s="28">
        <v>4</v>
      </c>
      <c r="D8" s="28">
        <v>4.7</v>
      </c>
      <c r="E8" s="28">
        <v>2.7</v>
      </c>
      <c r="F8" s="28" t="s">
        <v>97</v>
      </c>
      <c r="G8" s="28" t="s">
        <v>73</v>
      </c>
      <c r="H8" s="29" t="s">
        <v>86</v>
      </c>
      <c r="I8" s="29" t="s">
        <v>114</v>
      </c>
      <c r="J8" s="29"/>
      <c r="K8" s="28" t="s">
        <v>77</v>
      </c>
      <c r="L8" s="28">
        <v>13</v>
      </c>
      <c r="M8" s="28">
        <v>75</v>
      </c>
      <c r="N8" s="28" t="s">
        <v>85</v>
      </c>
      <c r="O8" s="29">
        <f>Tabla1[[#This Row],[Volumen muestra (ml)]]/0.5*Tabla1[[#This Row],[Cantidad]]</f>
        <v>21.6</v>
      </c>
      <c r="P8" s="29">
        <f>Tabla1[[#This Row],[Volumen muestra (ml)]]/1*Tabla1[[#This Row],[Cantidad]]</f>
        <v>10.8</v>
      </c>
      <c r="Q8" s="29"/>
    </row>
    <row r="9" spans="2:18" ht="17" x14ac:dyDescent="0.2">
      <c r="B9" s="28">
        <v>5</v>
      </c>
      <c r="C9" s="28">
        <v>1</v>
      </c>
      <c r="D9" s="28">
        <v>2.5</v>
      </c>
      <c r="E9" s="28">
        <v>2.5</v>
      </c>
      <c r="F9" s="28" t="s">
        <v>67</v>
      </c>
      <c r="G9" s="28" t="s">
        <v>66</v>
      </c>
      <c r="H9" s="28" t="s">
        <v>74</v>
      </c>
      <c r="I9" s="29" t="s">
        <v>114</v>
      </c>
      <c r="J9" s="28"/>
      <c r="K9" s="29" t="s">
        <v>83</v>
      </c>
      <c r="L9" s="29">
        <v>16</v>
      </c>
      <c r="M9" s="29">
        <v>10</v>
      </c>
      <c r="N9" s="28" t="s">
        <v>85</v>
      </c>
      <c r="O9" s="29">
        <f>Tabla1[[#This Row],[Volumen muestra (ml)]]/0.5*Tabla1[[#This Row],[Cantidad]]</f>
        <v>5</v>
      </c>
      <c r="P9" s="29">
        <f>Tabla1[[#This Row],[Volumen muestra (ml)]]/1*Tabla1[[#This Row],[Cantidad]]</f>
        <v>2.5</v>
      </c>
      <c r="Q9" s="29"/>
    </row>
    <row r="10" spans="2:18" ht="51" x14ac:dyDescent="0.2">
      <c r="B10" s="28">
        <v>6</v>
      </c>
      <c r="C10" s="28">
        <v>1</v>
      </c>
      <c r="D10" s="28">
        <v>8</v>
      </c>
      <c r="E10" s="28">
        <v>4</v>
      </c>
      <c r="F10" s="28" t="s">
        <v>100</v>
      </c>
      <c r="G10" s="29" t="s">
        <v>87</v>
      </c>
      <c r="H10" s="29" t="s">
        <v>82</v>
      </c>
      <c r="I10" s="29" t="s">
        <v>114</v>
      </c>
      <c r="J10" s="29"/>
      <c r="K10" s="29" t="s">
        <v>81</v>
      </c>
      <c r="L10" s="29">
        <v>16</v>
      </c>
      <c r="M10" s="29">
        <v>125</v>
      </c>
      <c r="N10" s="29" t="s">
        <v>88</v>
      </c>
      <c r="O10" s="29">
        <f>Tabla1[[#This Row],[Volumen muestra (ml)]]/0.5*Tabla1[[#This Row],[Cantidad]]</f>
        <v>8</v>
      </c>
      <c r="P10" s="29">
        <f>Tabla1[[#This Row],[Volumen muestra (ml)]]/1*Tabla1[[#This Row],[Cantidad]]</f>
        <v>4</v>
      </c>
      <c r="Q10" s="29"/>
    </row>
    <row r="11" spans="2:18" ht="17" x14ac:dyDescent="0.2">
      <c r="B11" s="28">
        <v>7</v>
      </c>
      <c r="C11" s="28">
        <v>1</v>
      </c>
      <c r="D11" s="28">
        <v>3</v>
      </c>
      <c r="E11" s="28">
        <v>1.5</v>
      </c>
      <c r="F11" s="29" t="s">
        <v>71</v>
      </c>
      <c r="G11" s="28" t="s">
        <v>76</v>
      </c>
      <c r="H11" s="29" t="s">
        <v>89</v>
      </c>
      <c r="I11" s="29" t="s">
        <v>114</v>
      </c>
      <c r="J11" s="29"/>
      <c r="K11" s="28" t="s">
        <v>80</v>
      </c>
      <c r="L11" s="28">
        <v>13</v>
      </c>
      <c r="M11" s="28">
        <v>75</v>
      </c>
      <c r="N11" s="29" t="s">
        <v>85</v>
      </c>
      <c r="O11" s="29">
        <f>Tabla1[[#This Row],[Volumen muestra (ml)]]/0.5*Tabla1[[#This Row],[Cantidad]]</f>
        <v>3</v>
      </c>
      <c r="P11" s="29">
        <f>Tabla1[[#This Row],[Volumen muestra (ml)]]/1*Tabla1[[#This Row],[Cantidad]]</f>
        <v>1.5</v>
      </c>
      <c r="Q11" s="29"/>
    </row>
    <row r="12" spans="2:18" ht="17" x14ac:dyDescent="0.2">
      <c r="B12" s="24" t="s">
        <v>84</v>
      </c>
      <c r="C12" s="25">
        <f>SUM(C5:C11)</f>
        <v>15</v>
      </c>
      <c r="D12" s="25">
        <f>SUM(D5:D11)</f>
        <v>36.200000000000003</v>
      </c>
      <c r="E12" s="25"/>
      <c r="F12" s="28"/>
      <c r="G12" s="28"/>
      <c r="H12" s="33"/>
      <c r="I12" s="33"/>
      <c r="J12" s="33"/>
      <c r="K12" s="28"/>
      <c r="L12" s="28"/>
      <c r="M12" s="28"/>
      <c r="N12" s="29"/>
      <c r="O12" s="29">
        <f>SUM(O5:O11)</f>
        <v>79.599999999999994</v>
      </c>
      <c r="P12" s="29">
        <f>SUM(P5:P11)</f>
        <v>35.799999999999997</v>
      </c>
      <c r="Q12" s="29"/>
    </row>
    <row r="17" spans="2:17" ht="34" hidden="1" x14ac:dyDescent="0.2">
      <c r="B17" s="25" t="s">
        <v>68</v>
      </c>
      <c r="C17" s="25" t="s">
        <v>99</v>
      </c>
      <c r="D17" s="25" t="s">
        <v>75</v>
      </c>
      <c r="E17" s="24" t="s">
        <v>110</v>
      </c>
      <c r="F17" s="24" t="s">
        <v>92</v>
      </c>
      <c r="G17" s="25" t="s">
        <v>69</v>
      </c>
      <c r="H17" s="25" t="s">
        <v>101</v>
      </c>
      <c r="I17" s="24" t="s">
        <v>106</v>
      </c>
      <c r="J17" s="24" t="s">
        <v>108</v>
      </c>
      <c r="K17" s="25" t="s">
        <v>102</v>
      </c>
      <c r="L17" s="25" t="s">
        <v>103</v>
      </c>
      <c r="M17" s="25" t="s">
        <v>104</v>
      </c>
      <c r="N17" s="24" t="s">
        <v>91</v>
      </c>
      <c r="O17" s="24" t="s">
        <v>95</v>
      </c>
      <c r="P17" s="29" t="s">
        <v>96</v>
      </c>
      <c r="Q17" s="29"/>
    </row>
    <row r="18" spans="2:17" ht="31" hidden="1" customHeight="1" x14ac:dyDescent="0.2">
      <c r="B18" s="28">
        <v>1</v>
      </c>
      <c r="C18" s="28">
        <v>1</v>
      </c>
      <c r="D18" s="28">
        <v>4</v>
      </c>
      <c r="E18" s="28">
        <f>Tabla17[[#This Row],[Volumen/vac (ml)]]/2*Tabla17[[#This Row],[Cantidad]]</f>
        <v>2</v>
      </c>
      <c r="F18" s="28" t="s">
        <v>70</v>
      </c>
      <c r="G18" s="28" t="s">
        <v>72</v>
      </c>
      <c r="H18" s="29" t="s">
        <v>109</v>
      </c>
      <c r="I18" s="29"/>
      <c r="J18" s="29"/>
      <c r="K18" s="29" t="s">
        <v>78</v>
      </c>
      <c r="L18" s="29">
        <v>16</v>
      </c>
      <c r="M18" s="29">
        <v>100</v>
      </c>
      <c r="N18" s="28" t="s">
        <v>98</v>
      </c>
      <c r="O18" s="29">
        <f>Tabla17[[#This Row],[Volumen muestra (ml)]]/0.5*Tabla17[[#This Row],[Cantidad]]</f>
        <v>4</v>
      </c>
      <c r="P18" s="29">
        <f>Tabla17[[#This Row],[Volumen muestra (ml)]]/1*Tabla17[[#This Row],[Cantidad]]</f>
        <v>2</v>
      </c>
      <c r="Q18" s="29"/>
    </row>
    <row r="19" spans="2:17" ht="153" hidden="1" x14ac:dyDescent="0.2">
      <c r="B19" s="28">
        <v>2</v>
      </c>
      <c r="C19" s="28">
        <v>6</v>
      </c>
      <c r="D19" s="28">
        <v>4</v>
      </c>
      <c r="E19" s="28">
        <f>Tabla17[[#This Row],[Volumen/vac (ml)]]/2*Tabla17[[#This Row],[Cantidad]]</f>
        <v>12</v>
      </c>
      <c r="F19" s="28" t="s">
        <v>71</v>
      </c>
      <c r="G19" s="28" t="s">
        <v>76</v>
      </c>
      <c r="H19" s="29" t="s">
        <v>113</v>
      </c>
      <c r="I19" s="29" t="s">
        <v>112</v>
      </c>
      <c r="J19" s="29"/>
      <c r="K19" s="29" t="s">
        <v>79</v>
      </c>
      <c r="L19" s="28">
        <v>13</v>
      </c>
      <c r="M19" s="28">
        <v>75</v>
      </c>
      <c r="N19" s="29" t="s">
        <v>85</v>
      </c>
      <c r="O19" s="29">
        <f>Tabla17[[#This Row],[Volumen muestra (ml)]]/0.5*Tabla17[[#This Row],[Cantidad]]</f>
        <v>144</v>
      </c>
      <c r="P19" s="29">
        <f>Tabla17[[#This Row],[Volumen muestra (ml)]]/1*Tabla17[[#This Row],[Cantidad]]</f>
        <v>72</v>
      </c>
      <c r="Q19" s="29"/>
    </row>
    <row r="20" spans="2:17" ht="34" hidden="1" x14ac:dyDescent="0.2">
      <c r="B20" s="28">
        <v>3</v>
      </c>
      <c r="C20" s="28">
        <v>4</v>
      </c>
      <c r="D20" s="28">
        <v>4.5</v>
      </c>
      <c r="E20" s="28">
        <f>Tabla17[[#This Row],[Volumen/vac (ml)]]/2*Tabla17[[#This Row],[Cantidad]]</f>
        <v>9</v>
      </c>
      <c r="F20" s="28" t="s">
        <v>97</v>
      </c>
      <c r="G20" s="28" t="s">
        <v>73</v>
      </c>
      <c r="H20" s="29" t="s">
        <v>86</v>
      </c>
      <c r="I20" s="29"/>
      <c r="J20" s="29"/>
      <c r="K20" s="28" t="s">
        <v>77</v>
      </c>
      <c r="L20" s="28">
        <v>13</v>
      </c>
      <c r="M20" s="28">
        <v>75</v>
      </c>
      <c r="N20" s="28" t="s">
        <v>85</v>
      </c>
      <c r="O20" s="29">
        <f>Tabla17[[#This Row],[Volumen muestra (ml)]]/0.5*Tabla17[[#This Row],[Cantidad]]</f>
        <v>72</v>
      </c>
      <c r="P20" s="29">
        <f>Tabla17[[#This Row],[Volumen muestra (ml)]]/1*Tabla17[[#This Row],[Cantidad]]</f>
        <v>36</v>
      </c>
      <c r="Q20" s="29"/>
    </row>
    <row r="21" spans="2:17" ht="17" hidden="1" x14ac:dyDescent="0.2">
      <c r="B21" s="28">
        <v>4</v>
      </c>
      <c r="C21" s="28">
        <v>1</v>
      </c>
      <c r="D21" s="28">
        <v>2.5</v>
      </c>
      <c r="E21" s="28">
        <f>Tabla17[[#This Row],[Volumen/vac (ml)]]/2*Tabla17[[#This Row],[Cantidad]]</f>
        <v>1.25</v>
      </c>
      <c r="F21" s="28" t="s">
        <v>67</v>
      </c>
      <c r="G21" s="28" t="s">
        <v>66</v>
      </c>
      <c r="H21" s="28" t="s">
        <v>74</v>
      </c>
      <c r="I21" s="28"/>
      <c r="J21" s="28"/>
      <c r="K21" s="29" t="s">
        <v>83</v>
      </c>
      <c r="L21" s="29">
        <v>16</v>
      </c>
      <c r="M21" s="29">
        <v>10</v>
      </c>
      <c r="N21" s="28" t="s">
        <v>85</v>
      </c>
      <c r="O21" s="29">
        <f>Tabla17[[#This Row],[Volumen muestra (ml)]]/0.5*Tabla17[[#This Row],[Cantidad]]</f>
        <v>2.5</v>
      </c>
      <c r="P21" s="29">
        <f>Tabla17[[#This Row],[Volumen muestra (ml)]]/1*Tabla17[[#This Row],[Cantidad]]</f>
        <v>1.25</v>
      </c>
      <c r="Q21" s="29"/>
    </row>
    <row r="22" spans="2:17" ht="51" hidden="1" x14ac:dyDescent="0.2">
      <c r="B22" s="28">
        <v>5</v>
      </c>
      <c r="C22" s="28">
        <v>1</v>
      </c>
      <c r="D22" s="28">
        <v>8</v>
      </c>
      <c r="E22" s="28">
        <f>Tabla17[[#This Row],[Volumen/vac (ml)]]/2*Tabla17[[#This Row],[Cantidad]]</f>
        <v>4</v>
      </c>
      <c r="F22" s="28" t="s">
        <v>100</v>
      </c>
      <c r="G22" s="29" t="s">
        <v>87</v>
      </c>
      <c r="H22" s="29" t="s">
        <v>82</v>
      </c>
      <c r="I22" s="29"/>
      <c r="J22" s="29"/>
      <c r="K22" s="29" t="s">
        <v>81</v>
      </c>
      <c r="L22" s="29">
        <v>16</v>
      </c>
      <c r="M22" s="29">
        <v>125</v>
      </c>
      <c r="N22" s="29" t="s">
        <v>88</v>
      </c>
      <c r="O22" s="29">
        <f>Tabla17[[#This Row],[Volumen muestra (ml)]]/0.5*Tabla17[[#This Row],[Cantidad]]</f>
        <v>8</v>
      </c>
      <c r="P22" s="29">
        <f>Tabla17[[#This Row],[Volumen muestra (ml)]]/1*Tabla17[[#This Row],[Cantidad]]</f>
        <v>4</v>
      </c>
      <c r="Q22" s="29"/>
    </row>
    <row r="23" spans="2:17" ht="17" hidden="1" x14ac:dyDescent="0.2">
      <c r="B23" s="28">
        <v>6</v>
      </c>
      <c r="C23" s="28">
        <v>1</v>
      </c>
      <c r="D23" s="28">
        <v>4</v>
      </c>
      <c r="E23" s="28">
        <f>Tabla17[[#This Row],[Volumen/vac (ml)]]/2*Tabla17[[#This Row],[Cantidad]]</f>
        <v>2</v>
      </c>
      <c r="F23" s="29" t="s">
        <v>71</v>
      </c>
      <c r="G23" s="28" t="s">
        <v>76</v>
      </c>
      <c r="H23" s="29" t="s">
        <v>89</v>
      </c>
      <c r="I23" s="29"/>
      <c r="J23" s="29"/>
      <c r="K23" s="28" t="s">
        <v>80</v>
      </c>
      <c r="L23" s="28">
        <v>13</v>
      </c>
      <c r="M23" s="28">
        <v>75</v>
      </c>
      <c r="N23" s="29" t="s">
        <v>85</v>
      </c>
      <c r="O23" s="29">
        <f>Tabla17[[#This Row],[Volumen muestra (ml)]]/0.5*Tabla17[[#This Row],[Cantidad]]</f>
        <v>4</v>
      </c>
      <c r="P23" s="29">
        <f>Tabla17[[#This Row],[Volumen muestra (ml)]]/1*Tabla17[[#This Row],[Cantidad]]</f>
        <v>2</v>
      </c>
      <c r="Q23" s="29"/>
    </row>
    <row r="24" spans="2:17" ht="17" hidden="1" x14ac:dyDescent="0.2">
      <c r="B24" s="24" t="s">
        <v>84</v>
      </c>
      <c r="C24" s="25">
        <f>SUM(C18:C23)</f>
        <v>14</v>
      </c>
      <c r="D24" s="25">
        <f>SUM(D18:D23)</f>
        <v>27</v>
      </c>
      <c r="E24" s="25"/>
      <c r="F24" s="28"/>
      <c r="G24" s="28"/>
      <c r="H24" s="33"/>
      <c r="I24" s="33"/>
      <c r="J24" s="33"/>
      <c r="K24" s="28"/>
      <c r="L24" s="28"/>
      <c r="M24" s="28"/>
      <c r="N24" s="29"/>
      <c r="O24" s="29">
        <f>SUM(O18:O23)</f>
        <v>234.5</v>
      </c>
      <c r="P24" s="29">
        <f>SUM(P18:P23)</f>
        <v>117.25</v>
      </c>
      <c r="Q24" s="29"/>
    </row>
    <row r="25" spans="2:17" x14ac:dyDescent="0.2">
      <c r="H25" s="27"/>
      <c r="I25" s="27"/>
      <c r="J25" s="27"/>
      <c r="K25" s="27"/>
      <c r="L25" s="27"/>
      <c r="M25" s="27"/>
      <c r="N25" s="27"/>
    </row>
    <row r="26" spans="2:17" x14ac:dyDescent="0.2">
      <c r="H26" s="27"/>
      <c r="I26" s="27"/>
      <c r="J26" s="27"/>
      <c r="K26" s="27"/>
      <c r="L26" s="27"/>
      <c r="M26" s="27"/>
      <c r="N26" s="27"/>
    </row>
    <row r="27" spans="2:17" x14ac:dyDescent="0.2">
      <c r="H27" s="27"/>
      <c r="I27" s="27"/>
      <c r="J27" s="27"/>
      <c r="K27" s="27"/>
      <c r="L27" s="27"/>
      <c r="M27" s="27"/>
      <c r="N27" s="27"/>
    </row>
    <row r="28" spans="2:17" x14ac:dyDescent="0.2">
      <c r="H28" s="27"/>
      <c r="I28" s="27"/>
      <c r="J28" s="27"/>
      <c r="K28" s="27"/>
      <c r="L28" s="27"/>
      <c r="M28" s="27"/>
      <c r="N28" s="27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tabSelected="1" zoomScale="110" zoomScaleNormal="110" workbookViewId="0">
      <pane xSplit="5" ySplit="9" topLeftCell="F11" activePane="bottomRight" state="frozen"/>
      <selection pane="topRight" activeCell="G1" sqref="G1"/>
      <selection pane="bottomLeft" activeCell="A5" sqref="A5"/>
      <selection pane="bottomRight" activeCell="J17" sqref="J17"/>
    </sheetView>
  </sheetViews>
  <sheetFormatPr baseColWidth="10" defaultColWidth="10.7109375" defaultRowHeight="16" x14ac:dyDescent="0.2"/>
  <cols>
    <col min="1" max="1" width="15.7109375" style="28" customWidth="1"/>
    <col min="2" max="2" width="10.7109375" style="28" customWidth="1"/>
    <col min="3" max="3" width="5.42578125" style="28" bestFit="1" customWidth="1"/>
    <col min="4" max="4" width="9.140625" style="28" bestFit="1" customWidth="1"/>
    <col min="5" max="5" width="9.140625" style="28" customWidth="1"/>
    <col min="6" max="16384" width="10.7109375" style="28"/>
  </cols>
  <sheetData>
    <row r="1" spans="1:10" ht="18" thickTop="1" thickBot="1" x14ac:dyDescent="0.25">
      <c r="A1" s="116" t="s">
        <v>185</v>
      </c>
      <c r="B1" s="117"/>
      <c r="C1" s="117"/>
      <c r="D1" s="117"/>
      <c r="E1" s="118"/>
      <c r="F1" s="113">
        <v>44468</v>
      </c>
      <c r="G1" s="114"/>
      <c r="H1" s="115"/>
    </row>
    <row r="2" spans="1:10" ht="18" thickTop="1" thickBot="1" x14ac:dyDescent="0.25">
      <c r="A2" s="107" t="s">
        <v>186</v>
      </c>
      <c r="B2" s="108"/>
      <c r="C2" s="108"/>
      <c r="D2" s="108"/>
      <c r="E2" s="109"/>
      <c r="F2" s="110" t="s">
        <v>204</v>
      </c>
      <c r="G2" s="111"/>
      <c r="H2" s="112"/>
    </row>
    <row r="3" spans="1:10" ht="16" customHeight="1" thickTop="1" thickBot="1" x14ac:dyDescent="0.25">
      <c r="A3" s="142" t="s">
        <v>189</v>
      </c>
      <c r="B3" s="143"/>
      <c r="C3" s="143"/>
      <c r="D3" s="144"/>
      <c r="E3" s="145"/>
      <c r="F3" s="136" t="s">
        <v>184</v>
      </c>
      <c r="G3" s="137"/>
      <c r="H3" s="138"/>
    </row>
    <row r="4" spans="1:10" ht="18" thickTop="1" thickBot="1" x14ac:dyDescent="0.25">
      <c r="A4" s="131" t="s">
        <v>201</v>
      </c>
      <c r="B4" s="131"/>
      <c r="C4" s="131"/>
      <c r="D4" s="131"/>
      <c r="E4" s="131"/>
      <c r="F4" s="131" t="s">
        <v>225</v>
      </c>
      <c r="G4" s="132"/>
      <c r="H4" s="132"/>
    </row>
    <row r="5" spans="1:10" ht="18" thickTop="1" thickBot="1" x14ac:dyDescent="0.25">
      <c r="A5" s="125" t="s">
        <v>206</v>
      </c>
      <c r="B5" s="126"/>
      <c r="C5" s="126"/>
      <c r="D5" s="126"/>
      <c r="E5" s="127"/>
      <c r="F5" s="128">
        <v>0.5</v>
      </c>
      <c r="G5" s="129"/>
      <c r="H5" s="130"/>
    </row>
    <row r="6" spans="1:10" s="79" customFormat="1" ht="18" thickTop="1" thickBot="1" x14ac:dyDescent="0.25">
      <c r="A6" s="146" t="s">
        <v>205</v>
      </c>
      <c r="B6" s="147"/>
      <c r="C6" s="147"/>
      <c r="D6" s="147"/>
      <c r="E6" s="148"/>
      <c r="F6" s="149">
        <v>0.50138888888888888</v>
      </c>
      <c r="G6" s="150"/>
      <c r="H6" s="151"/>
    </row>
    <row r="7" spans="1:10" ht="18" thickTop="1" thickBot="1" x14ac:dyDescent="0.25">
      <c r="A7" s="139" t="s">
        <v>187</v>
      </c>
      <c r="B7" s="140"/>
      <c r="C7" s="140"/>
      <c r="D7" s="140"/>
      <c r="E7" s="141"/>
      <c r="F7" s="133">
        <v>0.51041666666666663</v>
      </c>
      <c r="G7" s="134"/>
      <c r="H7" s="135"/>
    </row>
    <row r="8" spans="1:10" ht="18" thickTop="1" thickBot="1" x14ac:dyDescent="0.25">
      <c r="A8" s="119" t="s">
        <v>188</v>
      </c>
      <c r="B8" s="120"/>
      <c r="C8" s="120"/>
      <c r="D8" s="120"/>
      <c r="E8" s="121"/>
      <c r="F8" s="122">
        <v>0.51388888888888895</v>
      </c>
      <c r="G8" s="123"/>
      <c r="H8" s="124"/>
    </row>
    <row r="9" spans="1:10" ht="35" thickTop="1" x14ac:dyDescent="0.2">
      <c r="A9" s="73" t="s">
        <v>190</v>
      </c>
      <c r="B9" s="73" t="s">
        <v>191</v>
      </c>
      <c r="C9" s="73" t="s">
        <v>192</v>
      </c>
      <c r="D9" s="74" t="s">
        <v>118</v>
      </c>
      <c r="E9" s="75" t="s">
        <v>193</v>
      </c>
      <c r="F9" s="76" t="s">
        <v>194</v>
      </c>
      <c r="G9" s="73" t="s">
        <v>195</v>
      </c>
      <c r="H9" s="77" t="s">
        <v>196</v>
      </c>
    </row>
    <row r="10" spans="1:10" ht="52" customHeight="1" x14ac:dyDescent="0.2">
      <c r="A10" s="100" t="s">
        <v>197</v>
      </c>
      <c r="B10" s="84" t="s">
        <v>223</v>
      </c>
      <c r="C10" s="84" t="s">
        <v>154</v>
      </c>
      <c r="D10" s="85">
        <v>1</v>
      </c>
      <c r="E10" s="84" t="s">
        <v>224</v>
      </c>
      <c r="F10" s="84" t="s">
        <v>183</v>
      </c>
      <c r="G10" s="86">
        <v>0.49236111111111108</v>
      </c>
      <c r="H10" s="85"/>
    </row>
    <row r="11" spans="1:10" ht="16" customHeight="1" x14ac:dyDescent="0.2">
      <c r="A11" s="100"/>
      <c r="B11" s="106" t="s">
        <v>182</v>
      </c>
      <c r="C11" s="80" t="s">
        <v>155</v>
      </c>
      <c r="D11" s="81">
        <v>1</v>
      </c>
      <c r="E11" s="80" t="s">
        <v>224</v>
      </c>
      <c r="F11" s="80" t="s">
        <v>207</v>
      </c>
      <c r="G11" s="104">
        <v>0.4826388888888889</v>
      </c>
      <c r="H11" s="81"/>
    </row>
    <row r="12" spans="1:10" ht="17" x14ac:dyDescent="0.2">
      <c r="A12" s="100"/>
      <c r="B12" s="106"/>
      <c r="C12" s="80" t="s">
        <v>155</v>
      </c>
      <c r="D12" s="81">
        <v>2</v>
      </c>
      <c r="E12" s="80" t="s">
        <v>224</v>
      </c>
      <c r="F12" s="80" t="s">
        <v>208</v>
      </c>
      <c r="G12" s="104"/>
      <c r="H12" s="81"/>
    </row>
    <row r="13" spans="1:10" ht="17" x14ac:dyDescent="0.2">
      <c r="A13" s="100"/>
      <c r="B13" s="106"/>
      <c r="C13" s="80" t="s">
        <v>155</v>
      </c>
      <c r="D13" s="81">
        <v>3</v>
      </c>
      <c r="E13" s="80" t="s">
        <v>224</v>
      </c>
      <c r="F13" s="80" t="s">
        <v>209</v>
      </c>
      <c r="G13" s="105"/>
      <c r="H13" s="81"/>
    </row>
    <row r="14" spans="1:10" ht="17" x14ac:dyDescent="0.2">
      <c r="A14" s="100"/>
      <c r="B14" s="106"/>
      <c r="C14" s="80" t="s">
        <v>155</v>
      </c>
      <c r="D14" s="81">
        <v>4</v>
      </c>
      <c r="E14" s="80" t="s">
        <v>224</v>
      </c>
      <c r="F14" s="80" t="s">
        <v>210</v>
      </c>
      <c r="G14" s="105"/>
      <c r="H14" s="81"/>
      <c r="J14" s="152"/>
    </row>
    <row r="15" spans="1:10" ht="17" x14ac:dyDescent="0.2">
      <c r="A15" s="100"/>
      <c r="B15" s="106"/>
      <c r="C15" s="80" t="s">
        <v>155</v>
      </c>
      <c r="D15" s="81">
        <v>5</v>
      </c>
      <c r="E15" s="80" t="s">
        <v>224</v>
      </c>
      <c r="F15" s="80" t="s">
        <v>211</v>
      </c>
      <c r="G15" s="105"/>
      <c r="H15" s="81"/>
    </row>
    <row r="16" spans="1:10" ht="17" x14ac:dyDescent="0.2">
      <c r="A16" s="100"/>
      <c r="B16" s="106"/>
      <c r="C16" s="80" t="s">
        <v>155</v>
      </c>
      <c r="D16" s="81">
        <v>6</v>
      </c>
      <c r="E16" s="80" t="s">
        <v>224</v>
      </c>
      <c r="F16" s="80" t="s">
        <v>212</v>
      </c>
      <c r="G16" s="105"/>
      <c r="H16" s="81"/>
    </row>
    <row r="17" spans="1:8" ht="17" x14ac:dyDescent="0.2">
      <c r="A17" s="100"/>
      <c r="B17" s="106"/>
      <c r="C17" s="80" t="s">
        <v>155</v>
      </c>
      <c r="D17" s="81">
        <v>7</v>
      </c>
      <c r="E17" s="80" t="s">
        <v>224</v>
      </c>
      <c r="F17" s="80" t="s">
        <v>213</v>
      </c>
      <c r="G17" s="105"/>
      <c r="H17" s="81"/>
    </row>
    <row r="18" spans="1:8" ht="17" x14ac:dyDescent="0.2">
      <c r="A18" s="100"/>
      <c r="B18" s="106"/>
      <c r="C18" s="80" t="s">
        <v>155</v>
      </c>
      <c r="D18" s="81">
        <v>8</v>
      </c>
      <c r="E18" s="80" t="s">
        <v>224</v>
      </c>
      <c r="F18" s="80" t="s">
        <v>214</v>
      </c>
      <c r="G18" s="105"/>
      <c r="H18" s="81"/>
    </row>
    <row r="19" spans="1:8" ht="17" x14ac:dyDescent="0.2">
      <c r="A19" s="100"/>
      <c r="B19" s="106"/>
      <c r="C19" s="80" t="s">
        <v>155</v>
      </c>
      <c r="D19" s="81">
        <v>9</v>
      </c>
      <c r="E19" s="80" t="s">
        <v>224</v>
      </c>
      <c r="F19" s="80" t="s">
        <v>215</v>
      </c>
      <c r="G19" s="105"/>
      <c r="H19" s="81"/>
    </row>
    <row r="20" spans="1:8" ht="17" x14ac:dyDescent="0.2">
      <c r="A20" s="100"/>
      <c r="B20" s="106"/>
      <c r="C20" s="80" t="s">
        <v>155</v>
      </c>
      <c r="D20" s="81">
        <v>10</v>
      </c>
      <c r="E20" s="80" t="s">
        <v>224</v>
      </c>
      <c r="F20" s="80" t="s">
        <v>216</v>
      </c>
      <c r="G20" s="105"/>
      <c r="H20" s="81"/>
    </row>
    <row r="21" spans="1:8" ht="17" x14ac:dyDescent="0.2">
      <c r="A21" s="100"/>
      <c r="B21" s="87" t="s">
        <v>199</v>
      </c>
      <c r="C21" s="87" t="s">
        <v>159</v>
      </c>
      <c r="D21" s="88">
        <v>1</v>
      </c>
      <c r="E21" s="87" t="s">
        <v>224</v>
      </c>
      <c r="F21" s="87" t="s">
        <v>217</v>
      </c>
      <c r="G21" s="89">
        <v>0.49236111111111108</v>
      </c>
      <c r="H21" s="88"/>
    </row>
    <row r="22" spans="1:8" s="72" customFormat="1" ht="16" customHeight="1" x14ac:dyDescent="0.2">
      <c r="A22" s="103" t="s">
        <v>198</v>
      </c>
      <c r="B22" s="103" t="s">
        <v>200</v>
      </c>
      <c r="C22" s="82" t="s">
        <v>167</v>
      </c>
      <c r="D22" s="83">
        <v>1</v>
      </c>
      <c r="E22" s="82" t="s">
        <v>224</v>
      </c>
      <c r="F22" s="82" t="s">
        <v>218</v>
      </c>
      <c r="G22" s="101">
        <v>0.5</v>
      </c>
      <c r="H22" s="83"/>
    </row>
    <row r="23" spans="1:8" s="72" customFormat="1" ht="17" x14ac:dyDescent="0.2">
      <c r="A23" s="102"/>
      <c r="B23" s="103"/>
      <c r="C23" s="82" t="s">
        <v>167</v>
      </c>
      <c r="D23" s="83">
        <v>2</v>
      </c>
      <c r="E23" s="82" t="s">
        <v>224</v>
      </c>
      <c r="F23" s="82" t="s">
        <v>219</v>
      </c>
      <c r="G23" s="102"/>
      <c r="H23" s="83"/>
    </row>
    <row r="24" spans="1:8" s="72" customFormat="1" ht="17" x14ac:dyDescent="0.2">
      <c r="A24" s="102"/>
      <c r="B24" s="103"/>
      <c r="C24" s="82" t="s">
        <v>167</v>
      </c>
      <c r="D24" s="83">
        <v>3</v>
      </c>
      <c r="E24" s="82" t="s">
        <v>224</v>
      </c>
      <c r="F24" s="82" t="s">
        <v>220</v>
      </c>
      <c r="G24" s="102"/>
      <c r="H24" s="83"/>
    </row>
    <row r="25" spans="1:8" s="72" customFormat="1" ht="17" x14ac:dyDescent="0.2">
      <c r="A25" s="102"/>
      <c r="B25" s="103"/>
      <c r="C25" s="82" t="s">
        <v>167</v>
      </c>
      <c r="D25" s="83">
        <v>4</v>
      </c>
      <c r="E25" s="82" t="s">
        <v>224</v>
      </c>
      <c r="F25" s="82" t="s">
        <v>221</v>
      </c>
      <c r="G25" s="102"/>
      <c r="H25" s="83"/>
    </row>
    <row r="26" spans="1:8" s="72" customFormat="1" ht="17" x14ac:dyDescent="0.2">
      <c r="A26" s="102"/>
      <c r="B26" s="103"/>
      <c r="C26" s="82" t="s">
        <v>167</v>
      </c>
      <c r="D26" s="83">
        <v>5</v>
      </c>
      <c r="E26" s="82" t="s">
        <v>224</v>
      </c>
      <c r="F26" s="82" t="s">
        <v>222</v>
      </c>
      <c r="G26" s="102"/>
      <c r="H26" s="83"/>
    </row>
  </sheetData>
  <mergeCells count="22">
    <mergeCell ref="A2:E2"/>
    <mergeCell ref="F2:H2"/>
    <mergeCell ref="F1:H1"/>
    <mergeCell ref="A1:E1"/>
    <mergeCell ref="A8:E8"/>
    <mergeCell ref="F8:H8"/>
    <mergeCell ref="A5:E5"/>
    <mergeCell ref="F5:H5"/>
    <mergeCell ref="A4:E4"/>
    <mergeCell ref="F4:H4"/>
    <mergeCell ref="F7:H7"/>
    <mergeCell ref="F3:H3"/>
    <mergeCell ref="A7:E7"/>
    <mergeCell ref="A3:E3"/>
    <mergeCell ref="A6:E6"/>
    <mergeCell ref="F6:H6"/>
    <mergeCell ref="A10:A21"/>
    <mergeCell ref="G22:G26"/>
    <mergeCell ref="A22:A26"/>
    <mergeCell ref="B22:B26"/>
    <mergeCell ref="G11:G20"/>
    <mergeCell ref="B11:B20"/>
  </mergeCells>
  <phoneticPr fontId="1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32"/>
  <sheetViews>
    <sheetView zoomScale="113" workbookViewId="0">
      <selection activeCell="A11" sqref="A1:XFD1048576"/>
    </sheetView>
  </sheetViews>
  <sheetFormatPr baseColWidth="10" defaultColWidth="10.7109375" defaultRowHeight="16" x14ac:dyDescent="0.2"/>
  <cols>
    <col min="1" max="1" width="28.85546875" style="27" bestFit="1" customWidth="1"/>
    <col min="2" max="2" width="7" style="27" bestFit="1" customWidth="1"/>
    <col min="3" max="3" width="4" style="40" bestFit="1" customWidth="1"/>
    <col min="4" max="4" width="8.7109375" style="40" bestFit="1" customWidth="1"/>
    <col min="5" max="5" width="7.28515625" style="40" bestFit="1" customWidth="1"/>
    <col min="6" max="6" width="13.42578125" style="40" customWidth="1"/>
    <col min="7" max="7" width="5.5703125" style="33" customWidth="1"/>
    <col min="8" max="8" width="11.85546875" style="33" bestFit="1" customWidth="1"/>
    <col min="9" max="9" width="13.85546875" style="33" bestFit="1" customWidth="1"/>
    <col min="10" max="10" width="12" style="33" bestFit="1" customWidth="1"/>
    <col min="11" max="16384" width="10.7109375" style="27"/>
  </cols>
  <sheetData>
    <row r="2" spans="1:12" x14ac:dyDescent="0.2">
      <c r="A2" s="42"/>
      <c r="B2" s="53" t="s">
        <v>152</v>
      </c>
      <c r="C2" s="43"/>
      <c r="D2" s="43" t="s">
        <v>132</v>
      </c>
      <c r="E2" s="43" t="s">
        <v>132</v>
      </c>
      <c r="F2" s="43"/>
      <c r="G2" s="39"/>
      <c r="H2" s="39"/>
      <c r="I2" s="39"/>
      <c r="J2" s="39"/>
    </row>
    <row r="3" spans="1:12" x14ac:dyDescent="0.2">
      <c r="A3" s="42"/>
      <c r="B3" s="43"/>
      <c r="C3" s="43" t="s">
        <v>130</v>
      </c>
      <c r="D3" s="43" t="s">
        <v>125</v>
      </c>
      <c r="E3" s="43" t="s">
        <v>126</v>
      </c>
      <c r="F3" s="43" t="s">
        <v>131</v>
      </c>
      <c r="G3" s="39" t="s">
        <v>134</v>
      </c>
      <c r="H3" s="38" t="s">
        <v>162</v>
      </c>
      <c r="I3" s="39" t="s">
        <v>136</v>
      </c>
      <c r="J3" s="38" t="s">
        <v>163</v>
      </c>
    </row>
    <row r="4" spans="1:12" x14ac:dyDescent="0.2">
      <c r="A4" s="52" t="s">
        <v>178</v>
      </c>
      <c r="B4" s="53" t="s">
        <v>154</v>
      </c>
      <c r="C4" s="43">
        <v>4</v>
      </c>
      <c r="D4" s="43">
        <v>7</v>
      </c>
      <c r="E4" s="43">
        <v>0</v>
      </c>
      <c r="F4" s="43">
        <f t="shared" ref="F4:F11" si="0">(D4+E4)*$C$19*$C$20</f>
        <v>1064</v>
      </c>
      <c r="G4" s="44">
        <f>F4/81</f>
        <v>13.135802469135802</v>
      </c>
      <c r="H4" s="54" t="s">
        <v>139</v>
      </c>
      <c r="I4" s="44" t="s">
        <v>140</v>
      </c>
      <c r="J4" s="54" t="s">
        <v>164</v>
      </c>
    </row>
    <row r="5" spans="1:12" x14ac:dyDescent="0.2">
      <c r="A5" s="52" t="s">
        <v>179</v>
      </c>
      <c r="B5" s="53" t="s">
        <v>155</v>
      </c>
      <c r="C5" s="43">
        <v>8</v>
      </c>
      <c r="D5" s="43">
        <v>12</v>
      </c>
      <c r="E5" s="43">
        <v>0</v>
      </c>
      <c r="F5" s="43">
        <f t="shared" si="0"/>
        <v>1824</v>
      </c>
      <c r="G5" s="44">
        <f t="shared" ref="G5:G11" si="1">F5/81</f>
        <v>22.518518518518519</v>
      </c>
      <c r="H5" s="54" t="s">
        <v>139</v>
      </c>
      <c r="I5" s="44" t="s">
        <v>139</v>
      </c>
      <c r="J5" s="54" t="s">
        <v>165</v>
      </c>
    </row>
    <row r="6" spans="1:12" x14ac:dyDescent="0.2">
      <c r="A6" s="52" t="s">
        <v>180</v>
      </c>
      <c r="B6" s="53" t="s">
        <v>156</v>
      </c>
      <c r="C6" s="43">
        <v>8</v>
      </c>
      <c r="D6" s="43">
        <v>0</v>
      </c>
      <c r="E6" s="43">
        <v>4</v>
      </c>
      <c r="F6" s="43">
        <f t="shared" si="0"/>
        <v>608</v>
      </c>
      <c r="G6" s="44">
        <f t="shared" si="1"/>
        <v>7.5061728395061724</v>
      </c>
      <c r="H6" s="54" t="s">
        <v>139</v>
      </c>
      <c r="I6" s="44" t="s">
        <v>139</v>
      </c>
      <c r="J6" s="54" t="s">
        <v>137</v>
      </c>
    </row>
    <row r="7" spans="1:12" x14ac:dyDescent="0.2">
      <c r="A7" s="42" t="s">
        <v>148</v>
      </c>
      <c r="B7" s="53" t="s">
        <v>159</v>
      </c>
      <c r="C7" s="43">
        <v>0.5</v>
      </c>
      <c r="D7" s="43">
        <f>C7/0.5</f>
        <v>1</v>
      </c>
      <c r="E7" s="43">
        <v>0</v>
      </c>
      <c r="F7" s="43">
        <f t="shared" si="0"/>
        <v>152</v>
      </c>
      <c r="G7" s="44">
        <f>F7/81</f>
        <v>1.8765432098765431</v>
      </c>
      <c r="H7" s="44" t="s">
        <v>137</v>
      </c>
      <c r="I7" s="44" t="s">
        <v>140</v>
      </c>
      <c r="J7" s="38" t="s">
        <v>137</v>
      </c>
    </row>
    <row r="8" spans="1:12" x14ac:dyDescent="0.2">
      <c r="A8" s="52" t="s">
        <v>123</v>
      </c>
      <c r="B8" s="53" t="s">
        <v>153</v>
      </c>
      <c r="C8" s="43">
        <v>4</v>
      </c>
      <c r="D8" s="43">
        <v>6</v>
      </c>
      <c r="E8" s="43">
        <v>0</v>
      </c>
      <c r="F8" s="43">
        <f t="shared" si="0"/>
        <v>912</v>
      </c>
      <c r="G8" s="44">
        <f t="shared" si="1"/>
        <v>11.25925925925926</v>
      </c>
      <c r="H8" s="44" t="s">
        <v>137</v>
      </c>
      <c r="I8" s="44" t="s">
        <v>140</v>
      </c>
      <c r="J8" s="54" t="s">
        <v>166</v>
      </c>
    </row>
    <row r="9" spans="1:12" s="68" customFormat="1" x14ac:dyDescent="0.2">
      <c r="A9" s="62" t="s">
        <v>149</v>
      </c>
      <c r="B9" s="63" t="s">
        <v>157</v>
      </c>
      <c r="C9" s="64">
        <v>4</v>
      </c>
      <c r="D9" s="65">
        <v>0</v>
      </c>
      <c r="E9" s="64">
        <v>0</v>
      </c>
      <c r="F9" s="65">
        <f t="shared" si="0"/>
        <v>0</v>
      </c>
      <c r="G9" s="66">
        <f t="shared" si="1"/>
        <v>0</v>
      </c>
      <c r="H9" s="50" t="s">
        <v>137</v>
      </c>
      <c r="I9" s="51" t="s">
        <v>139</v>
      </c>
      <c r="J9" s="67" t="s">
        <v>166</v>
      </c>
      <c r="L9" s="69" t="s">
        <v>181</v>
      </c>
    </row>
    <row r="10" spans="1:12" x14ac:dyDescent="0.2">
      <c r="A10" s="42" t="s">
        <v>122</v>
      </c>
      <c r="B10" s="53" t="s">
        <v>167</v>
      </c>
      <c r="C10" s="43">
        <v>5</v>
      </c>
      <c r="D10" s="43">
        <v>10</v>
      </c>
      <c r="E10" s="43">
        <v>0</v>
      </c>
      <c r="F10" s="43">
        <f t="shared" si="0"/>
        <v>1520</v>
      </c>
      <c r="G10" s="44">
        <f t="shared" si="1"/>
        <v>18.765432098765434</v>
      </c>
      <c r="H10" s="44" t="s">
        <v>138</v>
      </c>
      <c r="I10" s="44" t="s">
        <v>139</v>
      </c>
      <c r="J10" s="54" t="s">
        <v>138</v>
      </c>
      <c r="K10" s="37" t="s">
        <v>177</v>
      </c>
      <c r="L10" s="69" t="s">
        <v>181</v>
      </c>
    </row>
    <row r="11" spans="1:12" s="61" customFormat="1" x14ac:dyDescent="0.2">
      <c r="A11" s="56" t="s">
        <v>150</v>
      </c>
      <c r="B11" s="57" t="s">
        <v>158</v>
      </c>
      <c r="C11" s="58">
        <v>5</v>
      </c>
      <c r="D11" s="58">
        <v>0</v>
      </c>
      <c r="E11" s="58">
        <v>0</v>
      </c>
      <c r="F11" s="58">
        <f t="shared" si="0"/>
        <v>0</v>
      </c>
      <c r="G11" s="59">
        <f t="shared" si="1"/>
        <v>0</v>
      </c>
      <c r="H11" s="59" t="s">
        <v>138</v>
      </c>
      <c r="I11" s="59" t="s">
        <v>140</v>
      </c>
      <c r="J11" s="55" t="s">
        <v>138</v>
      </c>
      <c r="K11" s="60" t="s">
        <v>177</v>
      </c>
    </row>
    <row r="12" spans="1:12" x14ac:dyDescent="0.2">
      <c r="A12" s="42" t="s">
        <v>124</v>
      </c>
      <c r="B12" s="53" t="s">
        <v>160</v>
      </c>
      <c r="C12" s="43">
        <v>2.5</v>
      </c>
      <c r="D12" s="43" t="s">
        <v>133</v>
      </c>
      <c r="E12" s="45">
        <f>SUM(D4:E11)</f>
        <v>40</v>
      </c>
      <c r="F12" s="45">
        <f>SUM((F4:F11))</f>
        <v>6080</v>
      </c>
      <c r="G12" s="46">
        <f>F12/81</f>
        <v>75.061728395061735</v>
      </c>
      <c r="H12" s="54" t="s">
        <v>151</v>
      </c>
      <c r="I12" s="44" t="s">
        <v>119</v>
      </c>
      <c r="J12" s="38" t="s">
        <v>174</v>
      </c>
    </row>
    <row r="14" spans="1:12" x14ac:dyDescent="0.2">
      <c r="A14" s="42" t="s">
        <v>142</v>
      </c>
      <c r="B14" s="53" t="s">
        <v>121</v>
      </c>
      <c r="C14" s="43"/>
      <c r="D14" s="43">
        <v>1</v>
      </c>
      <c r="E14" s="43"/>
    </row>
    <row r="15" spans="1:12" x14ac:dyDescent="0.2">
      <c r="A15" s="52" t="s">
        <v>143</v>
      </c>
      <c r="B15" s="53" t="s">
        <v>161</v>
      </c>
      <c r="C15" s="43"/>
      <c r="D15" s="43">
        <v>1</v>
      </c>
      <c r="E15" s="43"/>
    </row>
    <row r="16" spans="1:12" x14ac:dyDescent="0.2">
      <c r="A16" s="53" t="s">
        <v>144</v>
      </c>
      <c r="B16" s="43"/>
      <c r="C16" s="43"/>
      <c r="D16" s="43">
        <f>SUM(D14:D15)</f>
        <v>2</v>
      </c>
      <c r="E16" s="43">
        <f>D16*C19*C20</f>
        <v>304</v>
      </c>
      <c r="G16" s="33">
        <f>E16/81</f>
        <v>3.7530864197530862</v>
      </c>
    </row>
    <row r="18" spans="1:7" x14ac:dyDescent="0.2">
      <c r="F18" s="40" t="s">
        <v>141</v>
      </c>
    </row>
    <row r="19" spans="1:7" x14ac:dyDescent="0.2">
      <c r="A19" s="27" t="s">
        <v>128</v>
      </c>
      <c r="C19" s="40">
        <v>76</v>
      </c>
      <c r="F19" s="40" t="s">
        <v>135</v>
      </c>
      <c r="G19" s="33">
        <v>4</v>
      </c>
    </row>
    <row r="20" spans="1:7" x14ac:dyDescent="0.2">
      <c r="A20" s="27" t="s">
        <v>129</v>
      </c>
      <c r="C20" s="40">
        <v>2</v>
      </c>
      <c r="F20" s="40" t="s">
        <v>137</v>
      </c>
      <c r="G20" s="33">
        <v>21</v>
      </c>
    </row>
    <row r="21" spans="1:7" x14ac:dyDescent="0.2">
      <c r="F21" s="40" t="s">
        <v>138</v>
      </c>
      <c r="G21" s="33">
        <v>25</v>
      </c>
    </row>
    <row r="22" spans="1:7" x14ac:dyDescent="0.2">
      <c r="F22" s="40" t="s">
        <v>139</v>
      </c>
      <c r="G22" s="49">
        <v>46</v>
      </c>
    </row>
    <row r="23" spans="1:7" x14ac:dyDescent="0.2">
      <c r="F23" s="41" t="s">
        <v>145</v>
      </c>
      <c r="G23" s="47">
        <f>SUM(G19:G22)</f>
        <v>96</v>
      </c>
    </row>
    <row r="25" spans="1:7" x14ac:dyDescent="0.2">
      <c r="A25" s="52" t="s">
        <v>168</v>
      </c>
      <c r="B25" s="43"/>
    </row>
    <row r="26" spans="1:7" x14ac:dyDescent="0.2">
      <c r="A26" s="52" t="s">
        <v>170</v>
      </c>
      <c r="B26" s="43">
        <v>5</v>
      </c>
    </row>
    <row r="27" spans="1:7" x14ac:dyDescent="0.2">
      <c r="A27" s="52" t="s">
        <v>171</v>
      </c>
      <c r="B27" s="43">
        <v>4</v>
      </c>
    </row>
    <row r="28" spans="1:7" x14ac:dyDescent="0.2">
      <c r="A28" s="52" t="s">
        <v>172</v>
      </c>
      <c r="B28" s="43">
        <v>2</v>
      </c>
    </row>
    <row r="29" spans="1:7" x14ac:dyDescent="0.2">
      <c r="A29" s="52" t="s">
        <v>169</v>
      </c>
      <c r="B29" s="43">
        <v>1</v>
      </c>
    </row>
    <row r="30" spans="1:7" x14ac:dyDescent="0.2">
      <c r="A30" s="52" t="s">
        <v>173</v>
      </c>
      <c r="B30" s="43">
        <f>SUM(B26:B29)</f>
        <v>12</v>
      </c>
    </row>
    <row r="32" spans="1:7" x14ac:dyDescent="0.2">
      <c r="A32" s="37" t="s">
        <v>175</v>
      </c>
      <c r="B32" s="37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35"/>
  <sheetViews>
    <sheetView zoomScale="136" workbookViewId="0">
      <selection activeCell="H29" sqref="H29"/>
    </sheetView>
  </sheetViews>
  <sheetFormatPr baseColWidth="10" defaultColWidth="10.7109375" defaultRowHeight="16" x14ac:dyDescent="0.2"/>
  <cols>
    <col min="1" max="1" width="28.85546875" style="27" bestFit="1" customWidth="1"/>
    <col min="2" max="2" width="7" style="27" bestFit="1" customWidth="1"/>
    <col min="3" max="3" width="8.7109375" style="40" bestFit="1" customWidth="1"/>
    <col min="4" max="4" width="13.42578125" style="40" customWidth="1"/>
    <col min="5" max="5" width="5.5703125" style="33" customWidth="1"/>
    <col min="6" max="6" width="12" style="33" hidden="1" customWidth="1"/>
    <col min="7" max="7" width="12" style="33" bestFit="1" customWidth="1"/>
    <col min="8" max="16384" width="10.7109375" style="27"/>
  </cols>
  <sheetData>
    <row r="2" spans="1:8" x14ac:dyDescent="0.2">
      <c r="A2" s="42"/>
      <c r="B2" s="53" t="s">
        <v>192</v>
      </c>
      <c r="C2" s="43" t="s">
        <v>132</v>
      </c>
      <c r="D2" s="43"/>
      <c r="E2" s="39"/>
      <c r="F2" s="39"/>
      <c r="G2" s="39"/>
    </row>
    <row r="3" spans="1:8" x14ac:dyDescent="0.2">
      <c r="A3" s="42"/>
      <c r="B3" s="43"/>
      <c r="C3" s="53" t="s">
        <v>202</v>
      </c>
      <c r="D3" s="53" t="s">
        <v>203</v>
      </c>
      <c r="E3" s="39" t="s">
        <v>134</v>
      </c>
      <c r="F3" s="38" t="s">
        <v>163</v>
      </c>
      <c r="G3" s="38" t="s">
        <v>163</v>
      </c>
    </row>
    <row r="4" spans="1:8" x14ac:dyDescent="0.2">
      <c r="A4" s="52" t="s">
        <v>229</v>
      </c>
      <c r="B4" s="53" t="s">
        <v>154</v>
      </c>
      <c r="C4" s="43">
        <v>1</v>
      </c>
      <c r="D4" s="43">
        <v>240</v>
      </c>
      <c r="E4" s="44">
        <f>D4/96</f>
        <v>2.5</v>
      </c>
      <c r="F4" s="54" t="s">
        <v>135</v>
      </c>
      <c r="G4" s="71" t="s">
        <v>135</v>
      </c>
      <c r="H4" s="37"/>
    </row>
    <row r="5" spans="1:8" x14ac:dyDescent="0.2">
      <c r="A5" s="52" t="s">
        <v>228</v>
      </c>
      <c r="B5" s="53" t="s">
        <v>155</v>
      </c>
      <c r="C5" s="43">
        <v>10</v>
      </c>
      <c r="D5" s="43">
        <v>2400</v>
      </c>
      <c r="E5" s="44">
        <f>D5/96</f>
        <v>25</v>
      </c>
      <c r="F5" s="54" t="s">
        <v>135</v>
      </c>
      <c r="G5" s="71" t="s">
        <v>135</v>
      </c>
      <c r="H5" s="37"/>
    </row>
    <row r="6" spans="1:8" x14ac:dyDescent="0.2">
      <c r="A6" s="52" t="s">
        <v>227</v>
      </c>
      <c r="B6" s="53" t="s">
        <v>159</v>
      </c>
      <c r="C6" s="43">
        <v>1</v>
      </c>
      <c r="D6" s="43">
        <v>240</v>
      </c>
      <c r="E6" s="44">
        <f t="shared" ref="E6:E7" si="0">D6/96</f>
        <v>2.5</v>
      </c>
      <c r="F6" s="38" t="s">
        <v>137</v>
      </c>
      <c r="G6" s="48" t="s">
        <v>137</v>
      </c>
    </row>
    <row r="7" spans="1:8" x14ac:dyDescent="0.2">
      <c r="A7" s="52" t="s">
        <v>226</v>
      </c>
      <c r="B7" s="53" t="s">
        <v>167</v>
      </c>
      <c r="C7" s="43">
        <v>5</v>
      </c>
      <c r="D7" s="43">
        <v>1200</v>
      </c>
      <c r="E7" s="44">
        <f t="shared" si="0"/>
        <v>12.5</v>
      </c>
      <c r="F7" s="67" t="s">
        <v>138</v>
      </c>
      <c r="G7" s="67" t="s">
        <v>138</v>
      </c>
    </row>
    <row r="8" spans="1:8" x14ac:dyDescent="0.2">
      <c r="C8" s="70">
        <v>16</v>
      </c>
      <c r="D8" s="45">
        <f>SUM((D5:D7))</f>
        <v>3840</v>
      </c>
      <c r="E8" s="44">
        <v>60</v>
      </c>
      <c r="F8" s="38" t="s">
        <v>174</v>
      </c>
      <c r="G8" s="38"/>
    </row>
    <row r="9" spans="1:8" hidden="1" x14ac:dyDescent="0.2">
      <c r="A9" s="52" t="s">
        <v>143</v>
      </c>
      <c r="B9" s="53" t="s">
        <v>161</v>
      </c>
      <c r="C9" s="78">
        <v>1</v>
      </c>
    </row>
    <row r="10" spans="1:8" hidden="1" x14ac:dyDescent="0.2">
      <c r="A10" s="53" t="s">
        <v>144</v>
      </c>
      <c r="B10" s="43"/>
      <c r="C10" s="43">
        <f>SUM(C9:C9)</f>
        <v>1</v>
      </c>
    </row>
    <row r="11" spans="1:8" hidden="1" x14ac:dyDescent="0.2">
      <c r="E11" s="33" t="e">
        <f>#REF!/81</f>
        <v>#REF!</v>
      </c>
    </row>
    <row r="12" spans="1:8" hidden="1" x14ac:dyDescent="0.2"/>
    <row r="13" spans="1:8" hidden="1" x14ac:dyDescent="0.2">
      <c r="A13" s="27" t="s">
        <v>128</v>
      </c>
      <c r="D13" s="40" t="s">
        <v>141</v>
      </c>
    </row>
    <row r="14" spans="1:8" hidden="1" x14ac:dyDescent="0.2">
      <c r="A14" s="27" t="s">
        <v>129</v>
      </c>
      <c r="D14" s="40" t="s">
        <v>135</v>
      </c>
      <c r="E14" s="33">
        <v>4</v>
      </c>
    </row>
    <row r="15" spans="1:8" hidden="1" x14ac:dyDescent="0.2">
      <c r="D15" s="40" t="s">
        <v>137</v>
      </c>
      <c r="E15" s="33">
        <v>21</v>
      </c>
    </row>
    <row r="16" spans="1:8" hidden="1" x14ac:dyDescent="0.2">
      <c r="D16" s="40" t="s">
        <v>138</v>
      </c>
      <c r="E16" s="33">
        <v>25</v>
      </c>
    </row>
    <row r="17" spans="1:5" hidden="1" x14ac:dyDescent="0.2">
      <c r="D17" s="40" t="s">
        <v>139</v>
      </c>
      <c r="E17" s="49">
        <v>46</v>
      </c>
    </row>
    <row r="18" spans="1:5" hidden="1" x14ac:dyDescent="0.2">
      <c r="D18" s="41" t="s">
        <v>145</v>
      </c>
      <c r="E18" s="47">
        <f>SUM(E14:E17)</f>
        <v>96</v>
      </c>
    </row>
    <row r="19" spans="1:5" hidden="1" x14ac:dyDescent="0.2">
      <c r="A19" s="52" t="s">
        <v>168</v>
      </c>
      <c r="B19" s="43"/>
    </row>
    <row r="20" spans="1:5" hidden="1" x14ac:dyDescent="0.2">
      <c r="A20" s="52" t="s">
        <v>170</v>
      </c>
      <c r="B20" s="43">
        <v>5</v>
      </c>
    </row>
    <row r="21" spans="1:5" hidden="1" x14ac:dyDescent="0.2">
      <c r="A21" s="52" t="s">
        <v>171</v>
      </c>
      <c r="B21" s="43">
        <v>4</v>
      </c>
    </row>
    <row r="22" spans="1:5" hidden="1" x14ac:dyDescent="0.2">
      <c r="A22" s="52" t="s">
        <v>172</v>
      </c>
      <c r="B22" s="43">
        <v>2</v>
      </c>
    </row>
    <row r="23" spans="1:5" hidden="1" x14ac:dyDescent="0.2">
      <c r="A23" s="52" t="s">
        <v>169</v>
      </c>
      <c r="B23" s="43">
        <v>1</v>
      </c>
    </row>
    <row r="24" spans="1:5" hidden="1" x14ac:dyDescent="0.2">
      <c r="A24" s="52" t="s">
        <v>173</v>
      </c>
      <c r="B24" s="43">
        <f>SUM(B20:B23)</f>
        <v>12</v>
      </c>
    </row>
    <row r="25" spans="1:5" hidden="1" x14ac:dyDescent="0.2"/>
    <row r="26" spans="1:5" hidden="1" x14ac:dyDescent="0.2">
      <c r="A26" s="37" t="s">
        <v>175</v>
      </c>
      <c r="B26" s="37" t="s">
        <v>176</v>
      </c>
    </row>
    <row r="27" spans="1:5" hidden="1" x14ac:dyDescent="0.2"/>
    <row r="33" spans="4:4" x14ac:dyDescent="0.2">
      <c r="D33" s="40">
        <f>5*4*3*20</f>
        <v>1200</v>
      </c>
    </row>
    <row r="35" spans="4:4" x14ac:dyDescent="0.2">
      <c r="D35" s="40">
        <f>10*4*3*20</f>
        <v>2400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H1:I1"/>
  <sheetViews>
    <sheetView topLeftCell="A16" zoomScale="128" workbookViewId="0">
      <selection activeCell="O47" sqref="A1:O47"/>
    </sheetView>
  </sheetViews>
  <sheetFormatPr baseColWidth="10" defaultColWidth="10.7109375" defaultRowHeight="16" x14ac:dyDescent="0.2"/>
  <cols>
    <col min="1" max="1" width="10.7109375" style="27"/>
    <col min="2" max="2" width="13.5703125" style="27" customWidth="1"/>
    <col min="3" max="6" width="10.7109375" style="27"/>
    <col min="7" max="7" width="2" style="27" bestFit="1" customWidth="1"/>
    <col min="8" max="9" width="8.42578125" style="40" bestFit="1" customWidth="1"/>
    <col min="10" max="10" width="10.7109375" style="27" customWidth="1"/>
    <col min="11" max="12" width="10.7109375" style="27"/>
    <col min="13" max="13" width="2" style="27" bestFit="1" customWidth="1"/>
    <col min="14" max="16384" width="10.7109375" style="27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4:P26"/>
  <sheetViews>
    <sheetView zoomScale="56" zoomScaleNormal="130" workbookViewId="0">
      <selection activeCell="N11" sqref="N11"/>
    </sheetView>
  </sheetViews>
  <sheetFormatPr baseColWidth="10" defaultColWidth="10.7109375" defaultRowHeight="16" x14ac:dyDescent="0.2"/>
  <cols>
    <col min="1" max="1" width="10.7109375" style="27"/>
    <col min="2" max="2" width="7.85546875" style="30" customWidth="1"/>
    <col min="3" max="3" width="8.28515625" style="30" bestFit="1" customWidth="1"/>
    <col min="4" max="4" width="16.5703125" style="30" customWidth="1"/>
    <col min="5" max="5" width="17.5703125" style="30" customWidth="1"/>
    <col min="6" max="6" width="18.7109375" style="30" customWidth="1"/>
    <col min="7" max="7" width="39" style="30" customWidth="1"/>
    <col min="8" max="8" width="7" style="30" bestFit="1" customWidth="1"/>
    <col min="9" max="9" width="10.42578125" style="30" bestFit="1" customWidth="1"/>
    <col min="10" max="10" width="10.7109375" style="32"/>
    <col min="11" max="11" width="10.5703125" style="32" customWidth="1"/>
    <col min="12" max="12" width="8.7109375" style="32" customWidth="1"/>
    <col min="13" max="13" width="11.140625" style="30" customWidth="1"/>
    <col min="14" max="14" width="10.7109375" style="27"/>
    <col min="15" max="15" width="11.42578125" style="27" bestFit="1" customWidth="1"/>
    <col min="16" max="16" width="31.140625" style="30" customWidth="1"/>
    <col min="17" max="16384" width="10.7109375" style="27"/>
  </cols>
  <sheetData>
    <row r="4" spans="2:16" ht="34" x14ac:dyDescent="0.2">
      <c r="B4" s="25" t="s">
        <v>68</v>
      </c>
      <c r="C4" s="25" t="s">
        <v>99</v>
      </c>
      <c r="D4" s="25" t="s">
        <v>75</v>
      </c>
      <c r="E4" s="24" t="s">
        <v>92</v>
      </c>
      <c r="F4" s="25" t="s">
        <v>69</v>
      </c>
      <c r="G4" s="25" t="s">
        <v>101</v>
      </c>
      <c r="H4" s="24" t="s">
        <v>106</v>
      </c>
      <c r="I4" s="24" t="s">
        <v>108</v>
      </c>
      <c r="J4" s="25" t="s">
        <v>102</v>
      </c>
      <c r="K4" s="25" t="s">
        <v>103</v>
      </c>
      <c r="L4" s="25" t="s">
        <v>104</v>
      </c>
      <c r="M4" s="24" t="s">
        <v>91</v>
      </c>
      <c r="N4" s="24" t="s">
        <v>95</v>
      </c>
      <c r="O4" s="29" t="s">
        <v>96</v>
      </c>
    </row>
    <row r="5" spans="2:16" ht="34" x14ac:dyDescent="0.2">
      <c r="B5" s="28">
        <v>1</v>
      </c>
      <c r="C5" s="28">
        <v>1</v>
      </c>
      <c r="D5" s="28">
        <v>10</v>
      </c>
      <c r="E5" s="28" t="s">
        <v>70</v>
      </c>
      <c r="F5" s="28" t="s">
        <v>72</v>
      </c>
      <c r="G5" s="29" t="s">
        <v>109</v>
      </c>
      <c r="H5" s="29"/>
      <c r="I5" s="29"/>
      <c r="J5" s="29" t="s">
        <v>78</v>
      </c>
      <c r="K5" s="29">
        <v>16</v>
      </c>
      <c r="L5" s="29">
        <v>100</v>
      </c>
      <c r="M5" s="28" t="s">
        <v>98</v>
      </c>
      <c r="N5" s="29">
        <f>Tabla14[[#This Row],[Volumen/vac (ml)]]/0.5*Tabla14[[#This Row],[Cantidad]]</f>
        <v>20</v>
      </c>
      <c r="O5" s="29">
        <f>Tabla14[[#This Row],[Volumen/vac (ml)]]/1*Tabla14[[#This Row],[Cantidad]]</f>
        <v>10</v>
      </c>
      <c r="P5" s="31" t="s">
        <v>90</v>
      </c>
    </row>
    <row r="6" spans="2:16" ht="85" x14ac:dyDescent="0.2">
      <c r="B6" s="28">
        <v>2</v>
      </c>
      <c r="C6" s="28">
        <v>1</v>
      </c>
      <c r="D6" s="28">
        <v>10</v>
      </c>
      <c r="E6" s="28" t="s">
        <v>71</v>
      </c>
      <c r="F6" s="28" t="s">
        <v>76</v>
      </c>
      <c r="G6" s="29" t="s">
        <v>107</v>
      </c>
      <c r="H6" s="29"/>
      <c r="I6" s="29"/>
      <c r="J6" s="29" t="s">
        <v>79</v>
      </c>
      <c r="K6" s="28">
        <v>13</v>
      </c>
      <c r="L6" s="28">
        <v>75</v>
      </c>
      <c r="M6" s="29" t="s">
        <v>85</v>
      </c>
      <c r="N6" s="29">
        <f>Tabla14[[#This Row],[Volumen/vac (ml)]]/0.5*Tabla14[[#This Row],[Cantidad]]</f>
        <v>20</v>
      </c>
      <c r="O6" s="29">
        <f>Tabla14[[#This Row],[Volumen/vac (ml)]]/1*Tabla14[[#This Row],[Cantidad]]</f>
        <v>10</v>
      </c>
      <c r="P6" s="31" t="s">
        <v>105</v>
      </c>
    </row>
    <row r="7" spans="2:16" ht="34" x14ac:dyDescent="0.2">
      <c r="B7" s="28">
        <v>3</v>
      </c>
      <c r="C7" s="28">
        <v>4</v>
      </c>
      <c r="D7" s="28">
        <v>2.7</v>
      </c>
      <c r="E7" s="28" t="s">
        <v>97</v>
      </c>
      <c r="F7" s="28" t="s">
        <v>73</v>
      </c>
      <c r="G7" s="29" t="s">
        <v>86</v>
      </c>
      <c r="H7" s="29"/>
      <c r="I7" s="29"/>
      <c r="J7" s="28" t="s">
        <v>77</v>
      </c>
      <c r="K7" s="28">
        <v>13</v>
      </c>
      <c r="L7" s="28">
        <v>75</v>
      </c>
      <c r="M7" s="28" t="s">
        <v>85</v>
      </c>
      <c r="N7" s="29">
        <f>Tabla14[[#This Row],[Volumen/vac (ml)]]/0.5*Tabla14[[#This Row],[Cantidad]]</f>
        <v>21.6</v>
      </c>
      <c r="O7" s="29">
        <f>Tabla14[[#This Row],[Volumen/vac (ml)]]/1*Tabla14[[#This Row],[Cantidad]]</f>
        <v>10.8</v>
      </c>
    </row>
    <row r="8" spans="2:16" ht="17" x14ac:dyDescent="0.2">
      <c r="B8" s="28">
        <v>4</v>
      </c>
      <c r="C8" s="28">
        <v>1</v>
      </c>
      <c r="D8" s="28">
        <v>2.5</v>
      </c>
      <c r="E8" s="28" t="s">
        <v>67</v>
      </c>
      <c r="F8" s="28" t="s">
        <v>66</v>
      </c>
      <c r="G8" s="28" t="s">
        <v>74</v>
      </c>
      <c r="H8" s="28"/>
      <c r="I8" s="28"/>
      <c r="J8" s="29" t="s">
        <v>83</v>
      </c>
      <c r="K8" s="29">
        <v>16</v>
      </c>
      <c r="L8" s="29">
        <v>10</v>
      </c>
      <c r="M8" s="28" t="s">
        <v>85</v>
      </c>
      <c r="N8" s="29"/>
      <c r="O8" s="29">
        <f>Tabla14[[#This Row],[Volumen/vac (ml)]]/1*Tabla14[[#This Row],[Cantidad]]</f>
        <v>2.5</v>
      </c>
    </row>
    <row r="9" spans="2:16" ht="51" x14ac:dyDescent="0.2">
      <c r="B9" s="28">
        <v>5</v>
      </c>
      <c r="C9" s="28">
        <v>1</v>
      </c>
      <c r="D9" s="28">
        <v>8</v>
      </c>
      <c r="E9" s="28" t="s">
        <v>100</v>
      </c>
      <c r="F9" s="29" t="s">
        <v>87</v>
      </c>
      <c r="G9" s="29" t="s">
        <v>82</v>
      </c>
      <c r="H9" s="29"/>
      <c r="I9" s="29"/>
      <c r="J9" s="29" t="s">
        <v>81</v>
      </c>
      <c r="K9" s="29">
        <v>16</v>
      </c>
      <c r="L9" s="29">
        <v>125</v>
      </c>
      <c r="M9" s="29" t="s">
        <v>88</v>
      </c>
      <c r="N9" s="29">
        <f>Tabla14[[#This Row],[Volumen/vac (ml)]]/0.5*Tabla14[[#This Row],[Cantidad]]</f>
        <v>16</v>
      </c>
      <c r="O9" s="29">
        <f>Tabla14[[#This Row],[Volumen/vac (ml)]]/1*Tabla14[[#This Row],[Cantidad]]</f>
        <v>8</v>
      </c>
    </row>
    <row r="10" spans="2:16" ht="17" x14ac:dyDescent="0.2">
      <c r="B10" s="28">
        <v>6</v>
      </c>
      <c r="C10" s="28">
        <v>1</v>
      </c>
      <c r="D10" s="28">
        <v>3</v>
      </c>
      <c r="E10" s="29" t="s">
        <v>71</v>
      </c>
      <c r="F10" s="28" t="s">
        <v>76</v>
      </c>
      <c r="G10" s="29" t="s">
        <v>89</v>
      </c>
      <c r="H10" s="29"/>
      <c r="I10" s="29"/>
      <c r="J10" s="28" t="s">
        <v>80</v>
      </c>
      <c r="K10" s="28">
        <v>13</v>
      </c>
      <c r="L10" s="28">
        <v>75</v>
      </c>
      <c r="M10" s="29" t="s">
        <v>85</v>
      </c>
      <c r="N10" s="29">
        <f>Tabla14[[#This Row],[Volumen/vac (ml)]]/0.5*Tabla14[[#This Row],[Cantidad]]</f>
        <v>6</v>
      </c>
      <c r="O10" s="29">
        <f>Tabla14[[#This Row],[Volumen/vac (ml)]]/1*Tabla14[[#This Row],[Cantidad]]</f>
        <v>3</v>
      </c>
    </row>
    <row r="11" spans="2:16" ht="17" x14ac:dyDescent="0.2">
      <c r="B11" s="24" t="s">
        <v>84</v>
      </c>
      <c r="C11" s="25">
        <f>SUM(C5:C10)</f>
        <v>9</v>
      </c>
      <c r="D11" s="25">
        <f>SUM(D5:D10)</f>
        <v>36.200000000000003</v>
      </c>
      <c r="E11" s="28"/>
      <c r="F11" s="28"/>
      <c r="G11" s="33"/>
      <c r="H11" s="33"/>
      <c r="I11" s="33"/>
      <c r="J11" s="28"/>
      <c r="K11" s="28"/>
      <c r="L11" s="28"/>
      <c r="M11" s="29"/>
      <c r="N11" s="29">
        <f>SUM(N5:N10)</f>
        <v>83.6</v>
      </c>
      <c r="O11" s="29">
        <f>SUM(O5:O10)</f>
        <v>44.3</v>
      </c>
    </row>
    <row r="14" spans="2:16" x14ac:dyDescent="0.2">
      <c r="G14" s="27"/>
      <c r="H14" s="27"/>
      <c r="I14" s="27"/>
      <c r="J14" s="27"/>
      <c r="K14" s="27"/>
      <c r="L14" s="27"/>
      <c r="M14" s="27"/>
    </row>
    <row r="15" spans="2:16" x14ac:dyDescent="0.2">
      <c r="G15" s="27"/>
      <c r="H15" s="27"/>
      <c r="I15" s="27"/>
      <c r="J15" s="27"/>
      <c r="K15" s="27"/>
      <c r="L15" s="27"/>
      <c r="M15" s="27"/>
    </row>
    <row r="16" spans="2:16" x14ac:dyDescent="0.2">
      <c r="G16" s="27"/>
      <c r="H16" s="27"/>
      <c r="I16" s="27"/>
      <c r="J16" s="27"/>
      <c r="K16" s="27"/>
      <c r="L16" s="27"/>
      <c r="M16" s="27"/>
    </row>
    <row r="17" spans="7:13" x14ac:dyDescent="0.2">
      <c r="G17" s="27"/>
      <c r="H17" s="27"/>
      <c r="I17" s="27"/>
      <c r="J17" s="27"/>
      <c r="K17" s="27"/>
      <c r="L17" s="27"/>
      <c r="M17" s="27"/>
    </row>
    <row r="18" spans="7:13" x14ac:dyDescent="0.2">
      <c r="G18" s="27"/>
      <c r="H18" s="27"/>
      <c r="I18" s="27"/>
      <c r="J18" s="27"/>
      <c r="K18" s="27"/>
      <c r="L18" s="27"/>
      <c r="M18" s="27"/>
    </row>
    <row r="19" spans="7:13" x14ac:dyDescent="0.2">
      <c r="G19" s="27"/>
      <c r="H19" s="27"/>
      <c r="I19" s="27"/>
      <c r="J19" s="27"/>
      <c r="K19" s="27"/>
      <c r="L19" s="27"/>
      <c r="M19" s="27"/>
    </row>
    <row r="20" spans="7:13" x14ac:dyDescent="0.2">
      <c r="G20" s="27"/>
      <c r="H20" s="27"/>
      <c r="I20" s="27"/>
      <c r="J20" s="27"/>
      <c r="K20" s="27"/>
      <c r="L20" s="27"/>
      <c r="M20" s="27"/>
    </row>
    <row r="21" spans="7:13" x14ac:dyDescent="0.2">
      <c r="G21" s="27"/>
      <c r="H21" s="27"/>
      <c r="I21" s="27"/>
      <c r="J21" s="27"/>
      <c r="K21" s="27"/>
      <c r="L21" s="27"/>
      <c r="M21" s="27"/>
    </row>
    <row r="22" spans="7:13" x14ac:dyDescent="0.2">
      <c r="G22" s="27"/>
      <c r="H22" s="27"/>
      <c r="I22" s="27"/>
      <c r="J22" s="27"/>
      <c r="K22" s="27"/>
      <c r="L22" s="27"/>
      <c r="M22" s="27"/>
    </row>
    <row r="23" spans="7:13" x14ac:dyDescent="0.2">
      <c r="G23" s="27"/>
      <c r="H23" s="27"/>
      <c r="I23" s="27"/>
      <c r="J23" s="27"/>
      <c r="K23" s="27"/>
      <c r="L23" s="27"/>
      <c r="M23" s="27"/>
    </row>
    <row r="24" spans="7:13" x14ac:dyDescent="0.2">
      <c r="G24" s="27"/>
      <c r="H24" s="27"/>
      <c r="I24" s="27"/>
      <c r="J24" s="27"/>
      <c r="K24" s="27"/>
      <c r="L24" s="27"/>
      <c r="M24" s="27"/>
    </row>
    <row r="25" spans="7:13" x14ac:dyDescent="0.2">
      <c r="G25" s="27"/>
      <c r="H25" s="27"/>
      <c r="I25" s="27"/>
      <c r="J25" s="27"/>
      <c r="K25" s="27"/>
      <c r="L25" s="27"/>
      <c r="M25" s="27"/>
    </row>
    <row r="26" spans="7:13" x14ac:dyDescent="0.2">
      <c r="G26" s="27"/>
      <c r="H26" s="27"/>
      <c r="I26" s="27"/>
      <c r="J26" s="27"/>
      <c r="K26" s="27"/>
      <c r="L26" s="27"/>
      <c r="M26" s="27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Summary_update</vt:lpstr>
      <vt:lpstr>Hoja1</vt:lpstr>
      <vt:lpstr>Resumen</vt:lpstr>
      <vt:lpstr>Participants datasheet</vt:lpstr>
      <vt:lpstr>Almacenamiento</vt:lpstr>
      <vt:lpstr>Almacenamiento_resumen</vt:lpstr>
      <vt:lpstr>Congelador - Modificar FLADEX</vt:lpstr>
      <vt:lpstr>Resumen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Solis</dc:creator>
  <cp:lastModifiedBy>MARCOS OLVERA ROJAS</cp:lastModifiedBy>
  <dcterms:created xsi:type="dcterms:W3CDTF">2020-07-22T12:33:16Z</dcterms:created>
  <dcterms:modified xsi:type="dcterms:W3CDTF">2025-01-22T09:28:00Z</dcterms:modified>
</cp:coreProperties>
</file>