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checkCompatibility="1" autoCompressPictures="0"/>
  <bookViews>
    <workbookView xWindow="0" yWindow="0" windowWidth="25600" windowHeight="14480" tabRatio="500"/>
  </bookViews>
  <sheets>
    <sheet name="tidy dataset w stunting" sheetId="4" r:id="rId1"/>
    <sheet name="plot chg" sheetId="6" r:id="rId2"/>
    <sheet name="dataset for printing (final)" sheetId="5" r:id="rId3"/>
    <sheet name="Sheet1" sheetId="1" r:id="rId4"/>
    <sheet name="tidy dataset" sheetId="2" r:id="rId5"/>
    <sheet name="dataset for printing" sheetId="3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6" l="1"/>
  <c r="J5" i="6"/>
  <c r="J6" i="6"/>
  <c r="J7" i="6"/>
  <c r="J8" i="6"/>
  <c r="J9" i="6"/>
  <c r="J3" i="6"/>
  <c r="H3" i="6"/>
  <c r="H4" i="6"/>
  <c r="H5" i="6"/>
  <c r="H6" i="6"/>
  <c r="H7" i="6"/>
  <c r="H8" i="6"/>
  <c r="H9" i="6"/>
  <c r="H10" i="6"/>
  <c r="G3" i="6"/>
  <c r="G4" i="6"/>
  <c r="G5" i="6"/>
  <c r="G6" i="6"/>
  <c r="G7" i="6"/>
  <c r="G8" i="6"/>
  <c r="G9" i="6"/>
  <c r="G10" i="6"/>
  <c r="I10" i="6"/>
  <c r="C10" i="6"/>
  <c r="B10" i="6"/>
  <c r="I9" i="6"/>
  <c r="C9" i="6"/>
  <c r="B9" i="6"/>
  <c r="I8" i="6"/>
  <c r="C8" i="6"/>
  <c r="B8" i="6"/>
  <c r="I7" i="6"/>
  <c r="C7" i="6"/>
  <c r="B7" i="6"/>
  <c r="I6" i="6"/>
  <c r="C6" i="6"/>
  <c r="B6" i="6"/>
  <c r="I5" i="6"/>
  <c r="C5" i="6"/>
  <c r="B5" i="6"/>
  <c r="I4" i="6"/>
  <c r="C4" i="6"/>
  <c r="B4" i="6"/>
  <c r="I3" i="6"/>
  <c r="C3" i="6"/>
  <c r="B3" i="6"/>
  <c r="F9" i="4"/>
  <c r="F17" i="4"/>
  <c r="E16" i="4"/>
  <c r="E17" i="4"/>
  <c r="E8" i="4"/>
  <c r="E9" i="4"/>
  <c r="D11" i="4"/>
  <c r="D12" i="4"/>
  <c r="D13" i="4"/>
  <c r="D14" i="4"/>
  <c r="D15" i="4"/>
  <c r="D16" i="4"/>
  <c r="D17" i="4"/>
  <c r="D10" i="4"/>
  <c r="D9" i="4"/>
  <c r="D3" i="4"/>
  <c r="D4" i="4"/>
  <c r="D5" i="4"/>
  <c r="D6" i="4"/>
  <c r="D7" i="4"/>
  <c r="D8" i="4"/>
  <c r="D2" i="4"/>
  <c r="C17" i="4"/>
  <c r="C9" i="4"/>
  <c r="I8" i="5"/>
  <c r="I7" i="5"/>
  <c r="I6" i="5"/>
  <c r="I5" i="5"/>
  <c r="I4" i="5"/>
  <c r="I3" i="5"/>
  <c r="I9" i="5"/>
  <c r="I10" i="5"/>
  <c r="H10" i="5"/>
  <c r="H9" i="5"/>
  <c r="H8" i="5"/>
  <c r="H7" i="5"/>
  <c r="H6" i="5"/>
  <c r="H5" i="5"/>
  <c r="H4" i="5"/>
  <c r="H3" i="5"/>
  <c r="G3" i="5"/>
  <c r="G4" i="5"/>
  <c r="G5" i="5"/>
  <c r="G6" i="5"/>
  <c r="G7" i="5"/>
  <c r="G8" i="5"/>
  <c r="G9" i="5"/>
  <c r="G10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9" i="3"/>
  <c r="B9" i="3"/>
  <c r="H16" i="4"/>
  <c r="H15" i="4"/>
  <c r="H14" i="4"/>
  <c r="H13" i="4"/>
  <c r="H12" i="4"/>
  <c r="H11" i="4"/>
  <c r="H10" i="4"/>
  <c r="H8" i="4"/>
  <c r="H7" i="4"/>
  <c r="H6" i="4"/>
  <c r="H5" i="4"/>
  <c r="H4" i="4"/>
  <c r="H3" i="4"/>
  <c r="H2" i="4"/>
  <c r="C3" i="3"/>
  <c r="C4" i="3"/>
  <c r="C5" i="3"/>
  <c r="C6" i="3"/>
  <c r="C7" i="3"/>
  <c r="C8" i="3"/>
  <c r="C2" i="3"/>
  <c r="B3" i="3"/>
  <c r="B4" i="3"/>
  <c r="B5" i="3"/>
  <c r="B6" i="3"/>
  <c r="B7" i="3"/>
  <c r="B8" i="3"/>
  <c r="B2" i="3"/>
  <c r="H3" i="3"/>
  <c r="H4" i="3"/>
  <c r="H5" i="3"/>
  <c r="H6" i="3"/>
  <c r="H7" i="3"/>
  <c r="H8" i="3"/>
  <c r="I2" i="3"/>
  <c r="I3" i="3"/>
  <c r="I4" i="3"/>
  <c r="I5" i="3"/>
  <c r="I6" i="3"/>
  <c r="I7" i="3"/>
  <c r="I8" i="3"/>
  <c r="J2" i="3"/>
  <c r="J3" i="3"/>
  <c r="J4" i="3"/>
  <c r="J5" i="3"/>
  <c r="J6" i="3"/>
  <c r="J7" i="3"/>
  <c r="J8" i="3"/>
  <c r="H2" i="3"/>
  <c r="G15" i="2"/>
  <c r="G14" i="2"/>
  <c r="G13" i="2"/>
  <c r="G12" i="2"/>
  <c r="G11" i="2"/>
  <c r="G10" i="2"/>
  <c r="G9" i="2"/>
  <c r="G3" i="2"/>
  <c r="G4" i="2"/>
  <c r="G5" i="2"/>
  <c r="G6" i="2"/>
  <c r="G7" i="2"/>
  <c r="G8" i="2"/>
  <c r="G2" i="2"/>
  <c r="E15" i="2"/>
  <c r="E8" i="2"/>
  <c r="D5" i="1"/>
  <c r="D4" i="1"/>
  <c r="D2" i="1"/>
  <c r="D7" i="1"/>
  <c r="D6" i="1"/>
  <c r="I8" i="1"/>
  <c r="N8" i="1"/>
  <c r="E8" i="1"/>
  <c r="D8" i="1"/>
  <c r="D3" i="1"/>
  <c r="L3" i="1"/>
  <c r="I3" i="1"/>
  <c r="N3" i="1"/>
  <c r="L4" i="1"/>
  <c r="I4" i="1"/>
  <c r="N4" i="1"/>
  <c r="L5" i="1"/>
  <c r="I5" i="1"/>
  <c r="N5" i="1"/>
  <c r="I6" i="1"/>
  <c r="N6" i="1"/>
  <c r="I7" i="1"/>
  <c r="N7" i="1"/>
  <c r="L8" i="1"/>
  <c r="L2" i="1"/>
  <c r="I2" i="1"/>
  <c r="N2" i="1"/>
  <c r="M6" i="1"/>
  <c r="M7" i="1"/>
  <c r="M8" i="1"/>
  <c r="M5" i="1"/>
  <c r="M4" i="1"/>
  <c r="M3" i="1"/>
  <c r="M2" i="1"/>
  <c r="C9" i="1"/>
  <c r="H3" i="1"/>
  <c r="H4" i="1"/>
  <c r="H5" i="1"/>
  <c r="H6" i="1"/>
  <c r="H8" i="1"/>
  <c r="H7" i="1"/>
  <c r="H2" i="1"/>
</calcChain>
</file>

<file path=xl/sharedStrings.xml><?xml version="1.0" encoding="utf-8"?>
<sst xmlns="http://schemas.openxmlformats.org/spreadsheetml/2006/main" count="155" uniqueCount="46">
  <si>
    <t>Country</t>
  </si>
  <si>
    <t>Bangladesh</t>
  </si>
  <si>
    <t>Division</t>
  </si>
  <si>
    <t>Barisal</t>
  </si>
  <si>
    <t>Chittagong</t>
  </si>
  <si>
    <t>Dhaka</t>
  </si>
  <si>
    <t>Khulna</t>
  </si>
  <si>
    <t>Rangpur</t>
  </si>
  <si>
    <t>Rajshahi</t>
  </si>
  <si>
    <t>Sylhet</t>
  </si>
  <si>
    <t>[As] (1998)</t>
  </si>
  <si>
    <t>[As] 2012</t>
  </si>
  <si>
    <t>change As</t>
  </si>
  <si>
    <t>abs change</t>
  </si>
  <si>
    <t>total funding</t>
  </si>
  <si>
    <t>rainwater</t>
  </si>
  <si>
    <t>household filtration systems</t>
  </si>
  <si>
    <t>rand generator</t>
  </si>
  <si>
    <t>division</t>
  </si>
  <si>
    <t>year</t>
  </si>
  <si>
    <t>number_households</t>
  </si>
  <si>
    <t>1998/1999</t>
  </si>
  <si>
    <t>2012/2013</t>
  </si>
  <si>
    <t>NA</t>
  </si>
  <si>
    <t>funding_rainwater</t>
  </si>
  <si>
    <t>funding_filtration</t>
  </si>
  <si>
    <t>fraction_contaminated</t>
  </si>
  <si>
    <t>number_households(1998)</t>
  </si>
  <si>
    <t>number_households(2012)</t>
  </si>
  <si>
    <t>percent contaminated (1998)</t>
  </si>
  <si>
    <t>percent contaminated(2012)</t>
  </si>
  <si>
    <t>percent stunted (2004)</t>
  </si>
  <si>
    <t>percent stunted (2011)</t>
  </si>
  <si>
    <t>Total</t>
  </si>
  <si>
    <t>percent of households with arsenic-contaminated drinking water</t>
  </si>
  <si>
    <t>percent stunted children</t>
  </si>
  <si>
    <t>total</t>
  </si>
  <si>
    <t>community treatment</t>
  </si>
  <si>
    <t>rainwater harvesting</t>
  </si>
  <si>
    <t>funding (millions USD)</t>
  </si>
  <si>
    <t>social/ behavior change</t>
  </si>
  <si>
    <t>funding_community_treatment</t>
  </si>
  <si>
    <t>All Bangladesh</t>
  </si>
  <si>
    <t>fraction_stunted</t>
  </si>
  <si>
    <t>funding_SBC</t>
  </si>
  <si>
    <t>decr. 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</si>
</sst>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trike/>
      <sz val="12"/>
      <color theme="1"/>
      <name val="Calibri"/>
      <scheme val="minor"/>
    </font>
    <font>
      <b/>
      <sz val="16"/>
      <color theme="1"/>
      <name val="Calibri"/>
      <scheme val="minor"/>
    </font>
    <font>
      <sz val="16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Segoe UI"/>
      <charset val="204"/>
    </font>
    <font>
      <sz val="12"/>
      <color theme="1"/>
      <name val="Segoe UI"/>
      <charset val="204"/>
    </font>
    <font>
      <sz val="16"/>
      <color theme="1"/>
      <name val="Segoe UI Semibold"/>
    </font>
    <font>
      <sz val="12"/>
      <color theme="1"/>
      <name val="Segoe UI Semibold"/>
    </font>
    <font>
      <b/>
      <sz val="12"/>
      <color theme="1"/>
      <name val="Segoe UI"/>
      <charset val="204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19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5">
    <xf numFmtId="0" fontId="0" fillId="0" borderId="0" xfId="0"/>
    <xf numFmtId="0" fontId="2" fillId="0" borderId="0" xfId="0" applyFont="1"/>
    <xf numFmtId="9" fontId="0" fillId="0" borderId="0" xfId="1" applyFont="1"/>
    <xf numFmtId="9" fontId="0" fillId="0" borderId="0" xfId="0" applyNumberFormat="1"/>
    <xf numFmtId="164" fontId="2" fillId="0" borderId="0" xfId="0" applyNumberFormat="1" applyFont="1"/>
    <xf numFmtId="164" fontId="0" fillId="0" borderId="0" xfId="0" applyNumberFormat="1"/>
    <xf numFmtId="0" fontId="5" fillId="0" borderId="0" xfId="0" applyFont="1"/>
    <xf numFmtId="9" fontId="5" fillId="0" borderId="0" xfId="1" applyFont="1"/>
    <xf numFmtId="9" fontId="5" fillId="0" borderId="0" xfId="0" applyNumberFormat="1" applyFont="1"/>
    <xf numFmtId="164" fontId="5" fillId="0" borderId="0" xfId="0" applyNumberFormat="1" applyFont="1"/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6" fillId="0" borderId="1" xfId="0" applyFont="1" applyBorder="1" applyAlignment="1">
      <alignment horizontal="center" vertical="center" wrapText="1"/>
    </xf>
    <xf numFmtId="2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right" vertical="center" wrapText="1"/>
    </xf>
    <xf numFmtId="0" fontId="6" fillId="0" borderId="3" xfId="0" applyFont="1" applyBorder="1" applyAlignment="1">
      <alignment horizontal="right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1" fontId="7" fillId="0" borderId="5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2" fillId="0" borderId="16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1" fontId="12" fillId="0" borderId="16" xfId="0" applyNumberFormat="1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12" fillId="0" borderId="16" xfId="0" applyNumberFormat="1" applyFont="1" applyBorder="1" applyAlignment="1">
      <alignment horizontal="center" vertical="center"/>
    </xf>
    <xf numFmtId="1" fontId="12" fillId="0" borderId="14" xfId="0" applyNumberFormat="1" applyFont="1" applyBorder="1" applyAlignment="1">
      <alignment horizontal="center" vertical="center"/>
    </xf>
    <xf numFmtId="1" fontId="12" fillId="0" borderId="17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" fontId="10" fillId="0" borderId="3" xfId="0" applyNumberFormat="1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1" fontId="10" fillId="0" borderId="6" xfId="0" applyNumberFormat="1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1" fontId="10" fillId="0" borderId="7" xfId="0" applyNumberFormat="1" applyFont="1" applyBorder="1" applyAlignment="1">
      <alignment horizontal="center" vertical="center"/>
    </xf>
    <xf numFmtId="1" fontId="10" fillId="0" borderId="9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1" fontId="10" fillId="0" borderId="10" xfId="0" applyNumberFormat="1" applyFont="1" applyBorder="1" applyAlignment="1">
      <alignment horizontal="center" vertical="center"/>
    </xf>
    <xf numFmtId="1" fontId="10" fillId="0" borderId="12" xfId="0" applyNumberFormat="1" applyFont="1" applyBorder="1" applyAlignment="1">
      <alignment horizontal="center" vertical="center"/>
    </xf>
    <xf numFmtId="0" fontId="12" fillId="0" borderId="20" xfId="0" applyNumberFormat="1" applyFont="1" applyBorder="1" applyAlignment="1">
      <alignment horizontal="center" wrapText="1"/>
    </xf>
    <xf numFmtId="0" fontId="12" fillId="0" borderId="21" xfId="0" applyNumberFormat="1" applyFont="1" applyBorder="1" applyAlignment="1">
      <alignment horizontal="center" wrapText="1"/>
    </xf>
    <xf numFmtId="1" fontId="12" fillId="0" borderId="20" xfId="0" applyNumberFormat="1" applyFont="1" applyBorder="1" applyAlignment="1">
      <alignment horizontal="center" wrapText="1"/>
    </xf>
    <xf numFmtId="0" fontId="12" fillId="0" borderId="13" xfId="0" applyFont="1" applyBorder="1" applyAlignment="1">
      <alignment horizontal="center" wrapText="1"/>
    </xf>
    <xf numFmtId="1" fontId="10" fillId="0" borderId="27" xfId="0" applyNumberFormat="1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wrapText="1"/>
    </xf>
    <xf numFmtId="0" fontId="10" fillId="0" borderId="29" xfId="0" applyFont="1" applyBorder="1" applyAlignment="1">
      <alignment horizontal="center" vertical="center"/>
    </xf>
    <xf numFmtId="1" fontId="10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2" fontId="14" fillId="0" borderId="2" xfId="0" applyNumberFormat="1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2" fontId="11" fillId="0" borderId="14" xfId="0" applyNumberFormat="1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2" fontId="11" fillId="0" borderId="13" xfId="0" applyNumberFormat="1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2" fontId="11" fillId="0" borderId="2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</cellXfs>
  <cellStyles count="19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Sheet1!$F$1</c:f>
              <c:strCache>
                <c:ptCount val="1"/>
                <c:pt idx="0">
                  <c:v>[As] (1998)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Sheet1!$C$2:$C$8</c:f>
              <c:numCache>
                <c:formatCode>General</c:formatCode>
                <c:ptCount val="7"/>
                <c:pt idx="0">
                  <c:v>10.0</c:v>
                </c:pt>
                <c:pt idx="1">
                  <c:v>15.0</c:v>
                </c:pt>
                <c:pt idx="2">
                  <c:v>15.0</c:v>
                </c:pt>
                <c:pt idx="3">
                  <c:v>10.0</c:v>
                </c:pt>
                <c:pt idx="4">
                  <c:v>0.0</c:v>
                </c:pt>
                <c:pt idx="5">
                  <c:v>0.0</c:v>
                </c:pt>
                <c:pt idx="6">
                  <c:v>10.0</c:v>
                </c:pt>
              </c:numCache>
            </c:numRef>
          </c:xVal>
          <c:yVal>
            <c:numRef>
              <c:f>Sheet1!$F$2:$F$8</c:f>
              <c:numCache>
                <c:formatCode>0%</c:formatCode>
                <c:ptCount val="7"/>
                <c:pt idx="0">
                  <c:v>0.135593220338983</c:v>
                </c:pt>
                <c:pt idx="1">
                  <c:v>0.503370786516854</c:v>
                </c:pt>
                <c:pt idx="2">
                  <c:v>0.30668016194332</c:v>
                </c:pt>
                <c:pt idx="3">
                  <c:v>0.409282700421941</c:v>
                </c:pt>
                <c:pt idx="4">
                  <c:v>0.0615671641791045</c:v>
                </c:pt>
                <c:pt idx="5">
                  <c:v>0.0615671641791045</c:v>
                </c:pt>
                <c:pt idx="6">
                  <c:v>0.207692307692308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Sheet1!$G$1</c:f>
              <c:strCache>
                <c:ptCount val="1"/>
                <c:pt idx="0">
                  <c:v>[As] 2012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Sheet1!$C$2:$C$8</c:f>
              <c:numCache>
                <c:formatCode>General</c:formatCode>
                <c:ptCount val="7"/>
                <c:pt idx="0">
                  <c:v>10.0</c:v>
                </c:pt>
                <c:pt idx="1">
                  <c:v>15.0</c:v>
                </c:pt>
                <c:pt idx="2">
                  <c:v>15.0</c:v>
                </c:pt>
                <c:pt idx="3">
                  <c:v>10.0</c:v>
                </c:pt>
                <c:pt idx="4">
                  <c:v>0.0</c:v>
                </c:pt>
                <c:pt idx="5">
                  <c:v>0.0</c:v>
                </c:pt>
                <c:pt idx="6">
                  <c:v>10.0</c:v>
                </c:pt>
              </c:numCache>
            </c:numRef>
          </c:xVal>
          <c:yVal>
            <c:numRef>
              <c:f>Sheet1!$G$2:$G$8</c:f>
              <c:numCache>
                <c:formatCode>0%</c:formatCode>
                <c:ptCount val="7"/>
                <c:pt idx="0">
                  <c:v>0.000779423226812159</c:v>
                </c:pt>
                <c:pt idx="1">
                  <c:v>0.157801418439716</c:v>
                </c:pt>
                <c:pt idx="2">
                  <c:v>0.132586367880486</c:v>
                </c:pt>
                <c:pt idx="3">
                  <c:v>0.186115214180207</c:v>
                </c:pt>
                <c:pt idx="4">
                  <c:v>0.0338658146964856</c:v>
                </c:pt>
                <c:pt idx="5">
                  <c:v>0.0110593713620489</c:v>
                </c:pt>
                <c:pt idx="6">
                  <c:v>0.18510158013544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660968"/>
        <c:axId val="2142629896"/>
      </c:scatterChart>
      <c:valAx>
        <c:axId val="2128660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629896"/>
        <c:crosses val="autoZero"/>
        <c:crossBetween val="midCat"/>
      </c:valAx>
      <c:valAx>
        <c:axId val="21426298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28660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Sheet1!$G$1</c:f>
              <c:strCache>
                <c:ptCount val="1"/>
                <c:pt idx="0">
                  <c:v>[As] 2012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Sheet1!$D$2:$D$8</c:f>
              <c:numCache>
                <c:formatCode>General</c:formatCode>
                <c:ptCount val="7"/>
                <c:pt idx="0">
                  <c:v>10.0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0.0</c:v>
                </c:pt>
                <c:pt idx="5">
                  <c:v>0.0</c:v>
                </c:pt>
                <c:pt idx="6">
                  <c:v>10.0</c:v>
                </c:pt>
              </c:numCache>
            </c:numRef>
          </c:xVal>
          <c:yVal>
            <c:numRef>
              <c:f>Sheet1!$G$2:$G$8</c:f>
              <c:numCache>
                <c:formatCode>0%</c:formatCode>
                <c:ptCount val="7"/>
                <c:pt idx="0">
                  <c:v>0.000779423226812159</c:v>
                </c:pt>
                <c:pt idx="1">
                  <c:v>0.157801418439716</c:v>
                </c:pt>
                <c:pt idx="2">
                  <c:v>0.132586367880486</c:v>
                </c:pt>
                <c:pt idx="3">
                  <c:v>0.186115214180207</c:v>
                </c:pt>
                <c:pt idx="4">
                  <c:v>0.0338658146964856</c:v>
                </c:pt>
                <c:pt idx="5">
                  <c:v>0.0110593713620489</c:v>
                </c:pt>
                <c:pt idx="6">
                  <c:v>0.18510158013544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687960"/>
        <c:axId val="2142691064"/>
      </c:scatterChart>
      <c:valAx>
        <c:axId val="2142687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691064"/>
        <c:crosses val="autoZero"/>
        <c:crossBetween val="midCat"/>
      </c:valAx>
      <c:valAx>
        <c:axId val="21426910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42687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Sheet1!$E$2:$E$8</c:f>
              <c:numCache>
                <c:formatCode>General</c:formatCode>
                <c:ptCount val="7"/>
                <c:pt idx="0">
                  <c:v>0.0</c:v>
                </c:pt>
                <c:pt idx="1">
                  <c:v>10.0</c:v>
                </c:pt>
                <c:pt idx="2">
                  <c:v>10.0</c:v>
                </c:pt>
                <c:pt idx="3">
                  <c:v>5.0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xVal>
          <c:yVal>
            <c:numRef>
              <c:f>Sheet1!$I$2:$I$8</c:f>
              <c:numCache>
                <c:formatCode>0%</c:formatCode>
                <c:ptCount val="7"/>
                <c:pt idx="0">
                  <c:v>0.134813797112171</c:v>
                </c:pt>
                <c:pt idx="1">
                  <c:v>0.345569368077138</c:v>
                </c:pt>
                <c:pt idx="2">
                  <c:v>0.174093794062834</c:v>
                </c:pt>
                <c:pt idx="3">
                  <c:v>0.223167486241734</c:v>
                </c:pt>
                <c:pt idx="4">
                  <c:v>0.0277013494826189</c:v>
                </c:pt>
                <c:pt idx="5">
                  <c:v>0.0505077928170556</c:v>
                </c:pt>
                <c:pt idx="6">
                  <c:v>0.022590727556868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722360"/>
        <c:axId val="2142725464"/>
      </c:scatterChart>
      <c:valAx>
        <c:axId val="2142722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725464"/>
        <c:crosses val="autoZero"/>
        <c:crossBetween val="midCat"/>
      </c:valAx>
      <c:valAx>
        <c:axId val="21427254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42722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Sheet1!$H$1</c:f>
              <c:strCache>
                <c:ptCount val="1"/>
                <c:pt idx="0">
                  <c:v>change As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Sheet1!$D$2:$D$8</c:f>
              <c:numCache>
                <c:formatCode>General</c:formatCode>
                <c:ptCount val="7"/>
                <c:pt idx="0">
                  <c:v>10.0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0.0</c:v>
                </c:pt>
                <c:pt idx="5">
                  <c:v>0.0</c:v>
                </c:pt>
                <c:pt idx="6">
                  <c:v>10.0</c:v>
                </c:pt>
              </c:numCache>
            </c:numRef>
          </c:xVal>
          <c:yVal>
            <c:numRef>
              <c:f>Sheet1!$I$2:$I$8</c:f>
              <c:numCache>
                <c:formatCode>0%</c:formatCode>
                <c:ptCount val="7"/>
                <c:pt idx="0">
                  <c:v>0.134813797112171</c:v>
                </c:pt>
                <c:pt idx="1">
                  <c:v>0.345569368077138</c:v>
                </c:pt>
                <c:pt idx="2">
                  <c:v>0.174093794062834</c:v>
                </c:pt>
                <c:pt idx="3">
                  <c:v>0.223167486241734</c:v>
                </c:pt>
                <c:pt idx="4">
                  <c:v>0.0277013494826189</c:v>
                </c:pt>
                <c:pt idx="5">
                  <c:v>0.0505077928170556</c:v>
                </c:pt>
                <c:pt idx="6">
                  <c:v>0.022590727556868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183752"/>
        <c:axId val="2139961912"/>
      </c:scatterChart>
      <c:valAx>
        <c:axId val="2129183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9961912"/>
        <c:crosses val="autoZero"/>
        <c:crossBetween val="midCat"/>
      </c:valAx>
      <c:valAx>
        <c:axId val="21399619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29183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825500</xdr:colOff>
      <xdr:row>9</xdr:row>
      <xdr:rowOff>139700</xdr:rowOff>
    </xdr:from>
    <xdr:to>
      <xdr:col>10</xdr:col>
      <xdr:colOff>254000</xdr:colOff>
      <xdr:row>24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825500</xdr:colOff>
      <xdr:row>24</xdr:row>
      <xdr:rowOff>101600</xdr:rowOff>
    </xdr:from>
    <xdr:to>
      <xdr:col>10</xdr:col>
      <xdr:colOff>254000</xdr:colOff>
      <xdr:row>38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203200</xdr:colOff>
      <xdr:row>9</xdr:row>
      <xdr:rowOff>139700</xdr:rowOff>
    </xdr:from>
    <xdr:to>
      <xdr:col>4</xdr:col>
      <xdr:colOff>762000</xdr:colOff>
      <xdr:row>24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266700</xdr:colOff>
      <xdr:row>25</xdr:row>
      <xdr:rowOff>0</xdr:rowOff>
    </xdr:from>
    <xdr:to>
      <xdr:col>4</xdr:col>
      <xdr:colOff>825500</xdr:colOff>
      <xdr:row>39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C24" sqref="C24"/>
    </sheetView>
  </sheetViews>
  <sheetFormatPr baseColWidth="10" defaultRowHeight="15" x14ac:dyDescent="0"/>
  <cols>
    <col min="1" max="1" width="14.1640625" bestFit="1" customWidth="1"/>
    <col min="2" max="2" width="10.1640625" bestFit="1" customWidth="1"/>
    <col min="3" max="3" width="13.1640625" style="38" customWidth="1"/>
    <col min="4" max="4" width="9.33203125" customWidth="1"/>
    <col min="5" max="5" width="18.6640625" customWidth="1"/>
    <col min="6" max="6" width="9.5" customWidth="1"/>
    <col min="7" max="7" width="8.5" customWidth="1"/>
    <col min="8" max="8" width="12" bestFit="1" customWidth="1"/>
  </cols>
  <sheetData>
    <row r="1" spans="1:8" s="74" customFormat="1" ht="34">
      <c r="A1" s="75" t="s">
        <v>18</v>
      </c>
      <c r="B1" s="76" t="s">
        <v>19</v>
      </c>
      <c r="C1" s="77" t="s">
        <v>26</v>
      </c>
      <c r="D1" s="77" t="s">
        <v>43</v>
      </c>
      <c r="E1" s="76" t="s">
        <v>41</v>
      </c>
      <c r="F1" s="76" t="s">
        <v>25</v>
      </c>
      <c r="G1" s="76" t="s">
        <v>44</v>
      </c>
      <c r="H1" s="78" t="s">
        <v>14</v>
      </c>
    </row>
    <row r="2" spans="1:8" ht="17">
      <c r="A2" s="79" t="s">
        <v>3</v>
      </c>
      <c r="B2" s="80" t="s">
        <v>21</v>
      </c>
      <c r="C2" s="81">
        <v>0.13559322033898299</v>
      </c>
      <c r="D2" s="81">
        <f>'dataset for printing'!D2/100</f>
        <v>0.55799999999999994</v>
      </c>
      <c r="E2" s="80">
        <v>0</v>
      </c>
      <c r="F2" s="80">
        <v>10</v>
      </c>
      <c r="G2" s="80">
        <v>0</v>
      </c>
      <c r="H2" s="82">
        <f>F2+E2</f>
        <v>10</v>
      </c>
    </row>
    <row r="3" spans="1:8" ht="17">
      <c r="A3" s="83" t="s">
        <v>4</v>
      </c>
      <c r="B3" s="84" t="s">
        <v>21</v>
      </c>
      <c r="C3" s="85">
        <v>0.50337078651685396</v>
      </c>
      <c r="D3" s="85">
        <f>'dataset for printing'!D3/100</f>
        <v>0.52700000000000002</v>
      </c>
      <c r="E3" s="84">
        <v>10</v>
      </c>
      <c r="F3" s="84">
        <v>5</v>
      </c>
      <c r="G3" s="84">
        <v>0</v>
      </c>
      <c r="H3" s="86">
        <f t="shared" ref="H3:H8" si="0">F3+E3</f>
        <v>15</v>
      </c>
    </row>
    <row r="4" spans="1:8" ht="17">
      <c r="A4" s="83" t="s">
        <v>5</v>
      </c>
      <c r="B4" s="84" t="s">
        <v>21</v>
      </c>
      <c r="C4" s="85">
        <v>0.30668016194331998</v>
      </c>
      <c r="D4" s="85">
        <f>'dataset for printing'!D4/100</f>
        <v>0.52800000000000002</v>
      </c>
      <c r="E4" s="84">
        <v>10</v>
      </c>
      <c r="F4" s="84">
        <v>5</v>
      </c>
      <c r="G4" s="84">
        <v>0</v>
      </c>
      <c r="H4" s="86">
        <f t="shared" si="0"/>
        <v>15</v>
      </c>
    </row>
    <row r="5" spans="1:8" ht="17">
      <c r="A5" s="83" t="s">
        <v>6</v>
      </c>
      <c r="B5" s="84" t="s">
        <v>21</v>
      </c>
      <c r="C5" s="85">
        <v>0.40928270042194098</v>
      </c>
      <c r="D5" s="85">
        <f>'dataset for printing'!D5/100</f>
        <v>0.40200000000000002</v>
      </c>
      <c r="E5" s="84">
        <v>5</v>
      </c>
      <c r="F5" s="84">
        <v>5</v>
      </c>
      <c r="G5" s="84">
        <v>0</v>
      </c>
      <c r="H5" s="86">
        <f t="shared" si="0"/>
        <v>10</v>
      </c>
    </row>
    <row r="6" spans="1:8" ht="17">
      <c r="A6" s="83" t="s">
        <v>8</v>
      </c>
      <c r="B6" s="84" t="s">
        <v>21</v>
      </c>
      <c r="C6" s="85">
        <v>6.1567164179104503E-2</v>
      </c>
      <c r="D6" s="85">
        <f>'dataset for printing'!D6/100</f>
        <v>0.48100000000000004</v>
      </c>
      <c r="E6" s="84">
        <v>0</v>
      </c>
      <c r="F6" s="84">
        <v>0</v>
      </c>
      <c r="G6" s="84">
        <v>0</v>
      </c>
      <c r="H6" s="86">
        <f t="shared" si="0"/>
        <v>0</v>
      </c>
    </row>
    <row r="7" spans="1:8" ht="17">
      <c r="A7" s="83" t="s">
        <v>7</v>
      </c>
      <c r="B7" s="84" t="s">
        <v>21</v>
      </c>
      <c r="C7" s="85">
        <v>6.1567164179104503E-2</v>
      </c>
      <c r="D7" s="85">
        <f>'dataset for printing'!D7/100</f>
        <v>0.48100000000000004</v>
      </c>
      <c r="E7" s="84">
        <v>0</v>
      </c>
      <c r="F7" s="84">
        <v>0</v>
      </c>
      <c r="G7" s="84">
        <v>0</v>
      </c>
      <c r="H7" s="86">
        <f t="shared" si="0"/>
        <v>0</v>
      </c>
    </row>
    <row r="8" spans="1:8" ht="17">
      <c r="A8" s="87" t="s">
        <v>9</v>
      </c>
      <c r="B8" s="88" t="s">
        <v>21</v>
      </c>
      <c r="C8" s="89">
        <v>0.20769230769230801</v>
      </c>
      <c r="D8" s="89">
        <f>'dataset for printing'!D8/100</f>
        <v>0.53400000000000003</v>
      </c>
      <c r="E8" s="88">
        <f>K10</f>
        <v>0</v>
      </c>
      <c r="F8" s="88">
        <v>10</v>
      </c>
      <c r="G8" s="88">
        <v>0</v>
      </c>
      <c r="H8" s="90">
        <f t="shared" si="0"/>
        <v>10</v>
      </c>
    </row>
    <row r="9" spans="1:8" ht="17">
      <c r="A9" s="91" t="s">
        <v>42</v>
      </c>
      <c r="B9" s="92" t="s">
        <v>21</v>
      </c>
      <c r="C9" s="93">
        <f>'dataset for printing'!B9/100</f>
        <v>0.2492926</v>
      </c>
      <c r="D9" s="93">
        <f>'dataset for printing (final)'!D10/100</f>
        <v>0.50600000000000001</v>
      </c>
      <c r="E9" s="92">
        <f>SUM(E2:E8)</f>
        <v>25</v>
      </c>
      <c r="F9" s="92">
        <f>SUM(F2:F8)</f>
        <v>35</v>
      </c>
      <c r="G9" s="92">
        <v>10</v>
      </c>
      <c r="H9" s="94">
        <v>70</v>
      </c>
    </row>
    <row r="10" spans="1:8" ht="17">
      <c r="A10" s="79" t="s">
        <v>3</v>
      </c>
      <c r="B10" s="80" t="s">
        <v>22</v>
      </c>
      <c r="C10" s="81">
        <v>7.7942322681215901E-4</v>
      </c>
      <c r="D10" s="81">
        <f>'dataset for printing (final)'!E3/100</f>
        <v>0.45100000000000001</v>
      </c>
      <c r="E10" s="80">
        <v>0</v>
      </c>
      <c r="F10" s="80">
        <v>10</v>
      </c>
      <c r="G10" s="80">
        <v>0</v>
      </c>
      <c r="H10" s="82">
        <f>F10+E10</f>
        <v>10</v>
      </c>
    </row>
    <row r="11" spans="1:8" ht="17">
      <c r="A11" s="83" t="s">
        <v>4</v>
      </c>
      <c r="B11" s="84" t="s">
        <v>22</v>
      </c>
      <c r="C11" s="85">
        <v>0.15780141843971601</v>
      </c>
      <c r="D11" s="85">
        <f>'dataset for printing (final)'!E4/100</f>
        <v>0.41299999999999998</v>
      </c>
      <c r="E11" s="84">
        <v>10</v>
      </c>
      <c r="F11" s="84">
        <v>5</v>
      </c>
      <c r="G11" s="84">
        <v>0</v>
      </c>
      <c r="H11" s="86">
        <f t="shared" ref="H11:H16" si="1">F11+E11</f>
        <v>15</v>
      </c>
    </row>
    <row r="12" spans="1:8" ht="17">
      <c r="A12" s="83" t="s">
        <v>5</v>
      </c>
      <c r="B12" s="84" t="s">
        <v>22</v>
      </c>
      <c r="C12" s="85">
        <v>0.132586367880486</v>
      </c>
      <c r="D12" s="85">
        <f>'dataset for printing (final)'!E5/100</f>
        <v>0.433</v>
      </c>
      <c r="E12" s="84">
        <v>10</v>
      </c>
      <c r="F12" s="84">
        <v>5</v>
      </c>
      <c r="G12" s="84">
        <v>0</v>
      </c>
      <c r="H12" s="86">
        <f t="shared" si="1"/>
        <v>15</v>
      </c>
    </row>
    <row r="13" spans="1:8" ht="17">
      <c r="A13" s="83" t="s">
        <v>6</v>
      </c>
      <c r="B13" s="84" t="s">
        <v>22</v>
      </c>
      <c r="C13" s="85">
        <v>0.18611521418020699</v>
      </c>
      <c r="D13" s="85">
        <f>'dataset for printing (final)'!E6/100</f>
        <v>0.34100000000000003</v>
      </c>
      <c r="E13" s="84">
        <v>5</v>
      </c>
      <c r="F13" s="84">
        <v>5</v>
      </c>
      <c r="G13" s="84">
        <v>0</v>
      </c>
      <c r="H13" s="86">
        <f t="shared" si="1"/>
        <v>10</v>
      </c>
    </row>
    <row r="14" spans="1:8" ht="17">
      <c r="A14" s="83" t="s">
        <v>8</v>
      </c>
      <c r="B14" s="84" t="s">
        <v>22</v>
      </c>
      <c r="C14" s="85">
        <v>3.3865814696485599E-2</v>
      </c>
      <c r="D14" s="85">
        <f>'dataset for printing (final)'!E7/100</f>
        <v>0.42899999999999999</v>
      </c>
      <c r="E14" s="84">
        <v>0</v>
      </c>
      <c r="F14" s="84">
        <v>0</v>
      </c>
      <c r="G14" s="84">
        <v>0</v>
      </c>
      <c r="H14" s="86">
        <f t="shared" si="1"/>
        <v>0</v>
      </c>
    </row>
    <row r="15" spans="1:8" ht="17">
      <c r="A15" s="83" t="s">
        <v>7</v>
      </c>
      <c r="B15" s="84" t="s">
        <v>22</v>
      </c>
      <c r="C15" s="85">
        <v>1.10593713620489E-2</v>
      </c>
      <c r="D15" s="85">
        <f>'dataset for printing (final)'!E8/100</f>
        <v>0.33700000000000002</v>
      </c>
      <c r="E15" s="84">
        <v>0</v>
      </c>
      <c r="F15" s="84">
        <v>0</v>
      </c>
      <c r="G15" s="84">
        <v>0</v>
      </c>
      <c r="H15" s="86">
        <f t="shared" si="1"/>
        <v>0</v>
      </c>
    </row>
    <row r="16" spans="1:8" ht="17">
      <c r="A16" s="87" t="s">
        <v>9</v>
      </c>
      <c r="B16" s="88" t="s">
        <v>22</v>
      </c>
      <c r="C16" s="89">
        <v>0.18510158013544001</v>
      </c>
      <c r="D16" s="89">
        <f>'dataset for printing (final)'!E9/100</f>
        <v>0.49299999999999999</v>
      </c>
      <c r="E16" s="88">
        <f>K18</f>
        <v>0</v>
      </c>
      <c r="F16" s="88">
        <v>10</v>
      </c>
      <c r="G16" s="88">
        <v>0</v>
      </c>
      <c r="H16" s="90">
        <f t="shared" si="1"/>
        <v>10</v>
      </c>
    </row>
    <row r="17" spans="1:8" ht="17">
      <c r="A17" s="87" t="s">
        <v>42</v>
      </c>
      <c r="B17" s="88" t="s">
        <v>22</v>
      </c>
      <c r="C17" s="89">
        <f>'dataset for printing'!C9/100</f>
        <v>0.10785980000000001</v>
      </c>
      <c r="D17" s="89">
        <f>'dataset for printing (final)'!E10/100</f>
        <v>0.41299999999999998</v>
      </c>
      <c r="E17" s="88">
        <f>SUM(E10:E16)</f>
        <v>25</v>
      </c>
      <c r="F17" s="88">
        <f>SUM(F10:F16)</f>
        <v>35</v>
      </c>
      <c r="G17" s="88">
        <v>10</v>
      </c>
      <c r="H17" s="90">
        <v>70</v>
      </c>
    </row>
  </sheetData>
  <phoneticPr fontId="9" type="noConversion"/>
  <pageMargins left="0.75" right="0.75" top="1" bottom="1" header="0.5" footer="0.5"/>
  <pageSetup orientation="portrait" horizontalDpi="4294967292" verticalDpi="4294967292"/>
  <ignoredErrors>
    <ignoredError sqref="E8 E16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K2" sqref="K2"/>
    </sheetView>
  </sheetViews>
  <sheetFormatPr baseColWidth="10" defaultRowHeight="15" x14ac:dyDescent="0"/>
  <cols>
    <col min="1" max="1" width="14.5" style="39" bestFit="1" customWidth="1"/>
    <col min="2" max="2" width="16.83203125" style="39" customWidth="1"/>
    <col min="3" max="3" width="20.5" style="39" customWidth="1"/>
    <col min="4" max="4" width="14.6640625" style="34" customWidth="1"/>
    <col min="5" max="5" width="13" style="34" customWidth="1"/>
    <col min="6" max="6" width="25.5" style="34" customWidth="1"/>
    <col min="7" max="7" width="16.5" style="39" customWidth="1"/>
    <col min="8" max="8" width="15.1640625" style="39" customWidth="1"/>
    <col min="9" max="9" width="12.1640625" style="39" customWidth="1"/>
    <col min="10" max="16384" width="10.83203125" style="39"/>
  </cols>
  <sheetData>
    <row r="1" spans="1:10" s="41" customFormat="1" ht="68" customHeight="1">
      <c r="A1" s="49" t="s">
        <v>18</v>
      </c>
      <c r="B1" s="42" t="s">
        <v>34</v>
      </c>
      <c r="C1" s="43"/>
      <c r="D1" s="44" t="s">
        <v>35</v>
      </c>
      <c r="E1" s="45"/>
      <c r="F1" s="46" t="s">
        <v>39</v>
      </c>
      <c r="G1" s="47"/>
      <c r="H1" s="47"/>
      <c r="I1" s="48"/>
    </row>
    <row r="2" spans="1:10" s="40" customFormat="1" ht="44">
      <c r="A2" s="50"/>
      <c r="B2" s="65">
        <v>1998</v>
      </c>
      <c r="C2" s="66">
        <v>2012</v>
      </c>
      <c r="D2" s="65">
        <v>2004</v>
      </c>
      <c r="E2" s="66">
        <v>2011</v>
      </c>
      <c r="F2" s="67" t="s">
        <v>40</v>
      </c>
      <c r="G2" s="68" t="s">
        <v>37</v>
      </c>
      <c r="H2" s="68" t="s">
        <v>38</v>
      </c>
      <c r="I2" s="71" t="s">
        <v>36</v>
      </c>
      <c r="J2" s="40" t="s">
        <v>45</v>
      </c>
    </row>
    <row r="3" spans="1:10" ht="36" customHeight="1">
      <c r="A3" s="56" t="s">
        <v>3</v>
      </c>
      <c r="B3" s="57">
        <f>'tidy dataset'!D2*100</f>
        <v>13.559322033898299</v>
      </c>
      <c r="C3" s="58">
        <f>'tidy dataset'!D9*100</f>
        <v>7.7942322681215898E-2</v>
      </c>
      <c r="D3" s="57">
        <v>55.8</v>
      </c>
      <c r="E3" s="58">
        <v>45.1</v>
      </c>
      <c r="F3" s="57">
        <v>0</v>
      </c>
      <c r="G3" s="36">
        <f>'tidy dataset'!E2</f>
        <v>0</v>
      </c>
      <c r="H3" s="36">
        <f>'tidy dataset'!F2</f>
        <v>10</v>
      </c>
      <c r="I3" s="56">
        <f xml:space="preserve"> 'tidy dataset'!G2</f>
        <v>10</v>
      </c>
      <c r="J3" s="34">
        <f>B3-C3</f>
        <v>13.481379711217084</v>
      </c>
    </row>
    <row r="4" spans="1:10" ht="36" customHeight="1">
      <c r="A4" s="59" t="s">
        <v>4</v>
      </c>
      <c r="B4" s="60">
        <f>'tidy dataset'!D3*100</f>
        <v>50.337078651685395</v>
      </c>
      <c r="C4" s="61">
        <f>'tidy dataset'!D10*100</f>
        <v>15.780141843971601</v>
      </c>
      <c r="D4" s="60">
        <v>52.7</v>
      </c>
      <c r="E4" s="61">
        <v>41.3</v>
      </c>
      <c r="F4" s="60">
        <v>0</v>
      </c>
      <c r="G4" s="37">
        <f>'tidy dataset'!E3</f>
        <v>10</v>
      </c>
      <c r="H4" s="37">
        <f>'tidy dataset'!F3</f>
        <v>5</v>
      </c>
      <c r="I4" s="59">
        <f xml:space="preserve"> 'tidy dataset'!G3</f>
        <v>15</v>
      </c>
      <c r="J4" s="34">
        <f t="shared" ref="J4:J10" si="0">B4-C4</f>
        <v>34.556936807713797</v>
      </c>
    </row>
    <row r="5" spans="1:10" ht="36" customHeight="1">
      <c r="A5" s="59" t="s">
        <v>5</v>
      </c>
      <c r="B5" s="60">
        <f>'tidy dataset'!D4*100</f>
        <v>30.668016194331997</v>
      </c>
      <c r="C5" s="61">
        <f>'tidy dataset'!D11*100</f>
        <v>13.2586367880486</v>
      </c>
      <c r="D5" s="60">
        <v>52.8</v>
      </c>
      <c r="E5" s="61">
        <v>43.3</v>
      </c>
      <c r="F5" s="60">
        <v>0</v>
      </c>
      <c r="G5" s="37">
        <f>'tidy dataset'!E4</f>
        <v>10</v>
      </c>
      <c r="H5" s="37">
        <f>'tidy dataset'!F4</f>
        <v>5</v>
      </c>
      <c r="I5" s="59">
        <f xml:space="preserve"> 'tidy dataset'!G4</f>
        <v>15</v>
      </c>
      <c r="J5" s="34">
        <f t="shared" si="0"/>
        <v>17.409379406283399</v>
      </c>
    </row>
    <row r="6" spans="1:10" ht="36" customHeight="1">
      <c r="A6" s="59" t="s">
        <v>6</v>
      </c>
      <c r="B6" s="60">
        <f>'tidy dataset'!D5*100</f>
        <v>40.9282700421941</v>
      </c>
      <c r="C6" s="61">
        <f>'tidy dataset'!D12*100</f>
        <v>18.6115214180207</v>
      </c>
      <c r="D6" s="60">
        <v>40.200000000000003</v>
      </c>
      <c r="E6" s="61">
        <v>34.1</v>
      </c>
      <c r="F6" s="60">
        <v>0</v>
      </c>
      <c r="G6" s="37">
        <f>'tidy dataset'!E5</f>
        <v>5</v>
      </c>
      <c r="H6" s="37">
        <f>'tidy dataset'!F5</f>
        <v>5</v>
      </c>
      <c r="I6" s="59">
        <f xml:space="preserve"> 'tidy dataset'!G5</f>
        <v>10</v>
      </c>
      <c r="J6" s="34">
        <f t="shared" si="0"/>
        <v>22.3167486241734</v>
      </c>
    </row>
    <row r="7" spans="1:10" ht="36" customHeight="1">
      <c r="A7" s="59" t="s">
        <v>8</v>
      </c>
      <c r="B7" s="60">
        <f>'tidy dataset'!D6*100</f>
        <v>6.1567164179104505</v>
      </c>
      <c r="C7" s="61">
        <f>'tidy dataset'!D13*100</f>
        <v>3.3865814696485601</v>
      </c>
      <c r="D7" s="60">
        <v>48.1</v>
      </c>
      <c r="E7" s="61">
        <v>42.9</v>
      </c>
      <c r="F7" s="60">
        <v>0</v>
      </c>
      <c r="G7" s="37">
        <f>'tidy dataset'!E6</f>
        <v>0</v>
      </c>
      <c r="H7" s="37">
        <f>'tidy dataset'!F6</f>
        <v>0</v>
      </c>
      <c r="I7" s="59">
        <f xml:space="preserve"> 'tidy dataset'!G6</f>
        <v>0</v>
      </c>
      <c r="J7" s="34">
        <f t="shared" si="0"/>
        <v>2.7701349482618904</v>
      </c>
    </row>
    <row r="8" spans="1:10" ht="36" customHeight="1">
      <c r="A8" s="59" t="s">
        <v>7</v>
      </c>
      <c r="B8" s="60">
        <f>'tidy dataset'!D7*100</f>
        <v>6.1567164179104505</v>
      </c>
      <c r="C8" s="61">
        <f>'tidy dataset'!D14*100</f>
        <v>1.10593713620489</v>
      </c>
      <c r="D8" s="60">
        <v>48.1</v>
      </c>
      <c r="E8" s="61">
        <v>33.700000000000003</v>
      </c>
      <c r="F8" s="60">
        <v>0</v>
      </c>
      <c r="G8" s="37">
        <f>'tidy dataset'!E7</f>
        <v>0</v>
      </c>
      <c r="H8" s="37">
        <f>'tidy dataset'!F7</f>
        <v>0</v>
      </c>
      <c r="I8" s="59">
        <f xml:space="preserve"> 'tidy dataset'!G7</f>
        <v>0</v>
      </c>
      <c r="J8" s="34">
        <f t="shared" si="0"/>
        <v>5.0507792817055606</v>
      </c>
    </row>
    <row r="9" spans="1:10" ht="36" customHeight="1">
      <c r="A9" s="62" t="s">
        <v>9</v>
      </c>
      <c r="B9" s="63">
        <f>'tidy dataset'!D8*100</f>
        <v>20.769230769230802</v>
      </c>
      <c r="C9" s="64">
        <f>'tidy dataset'!D15*100</f>
        <v>18.510158013544</v>
      </c>
      <c r="D9" s="63">
        <v>53.4</v>
      </c>
      <c r="E9" s="64">
        <v>49.3</v>
      </c>
      <c r="F9" s="69">
        <v>0</v>
      </c>
      <c r="G9" s="70">
        <f>'tidy dataset'!E8</f>
        <v>0</v>
      </c>
      <c r="H9" s="70">
        <f>'tidy dataset'!F8</f>
        <v>10</v>
      </c>
      <c r="I9" s="72">
        <f xml:space="preserve"> 'tidy dataset'!G8</f>
        <v>10</v>
      </c>
      <c r="J9" s="34">
        <f t="shared" si="0"/>
        <v>2.2590727556868018</v>
      </c>
    </row>
    <row r="10" spans="1:10" ht="22">
      <c r="A10" s="51" t="s">
        <v>33</v>
      </c>
      <c r="B10" s="55">
        <f>0.2492926*100</f>
        <v>24.929259999999999</v>
      </c>
      <c r="C10" s="54">
        <f xml:space="preserve"> 0.1078598*100</f>
        <v>10.78598</v>
      </c>
      <c r="D10" s="52">
        <v>50.6</v>
      </c>
      <c r="E10" s="52">
        <v>41.3</v>
      </c>
      <c r="F10" s="55">
        <v>10</v>
      </c>
      <c r="G10" s="53">
        <f>SUM(G3:G9)</f>
        <v>25</v>
      </c>
      <c r="H10" s="53">
        <f>SUM(H3:H9)</f>
        <v>35</v>
      </c>
      <c r="I10" s="73">
        <f>H10+G10+F10</f>
        <v>70</v>
      </c>
      <c r="J10" s="34"/>
    </row>
    <row r="11" spans="1:10">
      <c r="A11" s="10"/>
      <c r="B11" s="11"/>
      <c r="C11" s="11"/>
      <c r="D11" s="33"/>
      <c r="E11" s="33"/>
      <c r="F11" s="33"/>
      <c r="G11" s="10"/>
      <c r="H11" s="10"/>
      <c r="I11" s="10"/>
    </row>
    <row r="12" spans="1:10">
      <c r="A12" s="10"/>
      <c r="B12" s="11"/>
      <c r="C12" s="11"/>
      <c r="D12" s="33"/>
      <c r="E12" s="33"/>
      <c r="F12" s="33"/>
      <c r="G12" s="10"/>
      <c r="H12" s="10"/>
      <c r="I12" s="10"/>
    </row>
    <row r="13" spans="1:10">
      <c r="A13" s="10"/>
      <c r="B13" s="11"/>
      <c r="C13" s="11"/>
      <c r="D13" s="33"/>
      <c r="G13" s="10"/>
      <c r="H13" s="10"/>
      <c r="I13" s="10"/>
    </row>
    <row r="14" spans="1:10">
      <c r="A14" s="10"/>
      <c r="B14" s="11"/>
      <c r="C14" s="11"/>
      <c r="D14" s="33"/>
      <c r="G14" s="10"/>
      <c r="H14" s="10"/>
      <c r="I14" s="10"/>
    </row>
    <row r="15" spans="1:10">
      <c r="A15" s="10"/>
      <c r="B15" s="11"/>
      <c r="C15" s="11"/>
      <c r="E15" s="35"/>
      <c r="F15" s="35"/>
      <c r="G15" s="10"/>
      <c r="H15" s="10"/>
      <c r="I15" s="10"/>
    </row>
    <row r="16" spans="1:10">
      <c r="A16" s="10"/>
      <c r="B16" s="11"/>
      <c r="C16" s="11"/>
      <c r="E16" s="35"/>
      <c r="F16" s="35"/>
      <c r="G16" s="10"/>
      <c r="H16" s="10"/>
      <c r="I16" s="10"/>
    </row>
    <row r="17" spans="5:6" s="39" customFormat="1">
      <c r="E17" s="35"/>
      <c r="F17" s="35"/>
    </row>
    <row r="18" spans="5:6" s="39" customFormat="1">
      <c r="E18" s="35"/>
      <c r="F18" s="35"/>
    </row>
    <row r="19" spans="5:6" s="39" customFormat="1">
      <c r="E19" s="35"/>
      <c r="F19" s="35"/>
    </row>
    <row r="20" spans="5:6" s="39" customFormat="1">
      <c r="E20" s="35"/>
      <c r="F20" s="35"/>
    </row>
  </sheetData>
  <mergeCells count="4">
    <mergeCell ref="A1:A2"/>
    <mergeCell ref="B1:C1"/>
    <mergeCell ref="D1:E1"/>
    <mergeCell ref="F1:I1"/>
  </mergeCells>
  <phoneticPr fontId="9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K3" sqref="K3"/>
    </sheetView>
  </sheetViews>
  <sheetFormatPr baseColWidth="10" defaultRowHeight="15" x14ac:dyDescent="0"/>
  <cols>
    <col min="1" max="1" width="14.5" style="39" bestFit="1" customWidth="1"/>
    <col min="2" max="2" width="16.83203125" style="39" customWidth="1"/>
    <col min="3" max="3" width="20.5" style="39" customWidth="1"/>
    <col min="4" max="4" width="14.6640625" style="34" customWidth="1"/>
    <col min="5" max="5" width="13" style="34" customWidth="1"/>
    <col min="6" max="6" width="25.5" style="34" customWidth="1"/>
    <col min="7" max="7" width="16.5" style="39" customWidth="1"/>
    <col min="8" max="8" width="15.1640625" style="39" customWidth="1"/>
    <col min="9" max="9" width="12.1640625" style="39" customWidth="1"/>
    <col min="10" max="16384" width="10.83203125" style="39"/>
  </cols>
  <sheetData>
    <row r="1" spans="1:9" s="41" customFormat="1" ht="68" customHeight="1">
      <c r="A1" s="49" t="s">
        <v>18</v>
      </c>
      <c r="B1" s="42" t="s">
        <v>34</v>
      </c>
      <c r="C1" s="43"/>
      <c r="D1" s="44" t="s">
        <v>35</v>
      </c>
      <c r="E1" s="45"/>
      <c r="F1" s="46" t="s">
        <v>39</v>
      </c>
      <c r="G1" s="47"/>
      <c r="H1" s="47"/>
      <c r="I1" s="48"/>
    </row>
    <row r="2" spans="1:9" s="40" customFormat="1" ht="44">
      <c r="A2" s="50"/>
      <c r="B2" s="65">
        <v>1998</v>
      </c>
      <c r="C2" s="66">
        <v>2012</v>
      </c>
      <c r="D2" s="65">
        <v>2004</v>
      </c>
      <c r="E2" s="66">
        <v>2011</v>
      </c>
      <c r="F2" s="67" t="s">
        <v>40</v>
      </c>
      <c r="G2" s="68" t="s">
        <v>37</v>
      </c>
      <c r="H2" s="68" t="s">
        <v>38</v>
      </c>
      <c r="I2" s="71" t="s">
        <v>36</v>
      </c>
    </row>
    <row r="3" spans="1:9" ht="36" customHeight="1">
      <c r="A3" s="56" t="s">
        <v>3</v>
      </c>
      <c r="B3" s="57">
        <f>'tidy dataset'!D2*100</f>
        <v>13.559322033898299</v>
      </c>
      <c r="C3" s="58">
        <f>'tidy dataset'!D9*100</f>
        <v>7.7942322681215898E-2</v>
      </c>
      <c r="D3" s="57">
        <v>55.8</v>
      </c>
      <c r="E3" s="58">
        <v>45.1</v>
      </c>
      <c r="F3" s="57">
        <v>0</v>
      </c>
      <c r="G3" s="36">
        <f>'tidy dataset'!E2</f>
        <v>0</v>
      </c>
      <c r="H3" s="36">
        <f>'tidy dataset'!F2</f>
        <v>10</v>
      </c>
      <c r="I3" s="56">
        <f xml:space="preserve"> 'tidy dataset'!G2</f>
        <v>10</v>
      </c>
    </row>
    <row r="4" spans="1:9" ht="36" customHeight="1">
      <c r="A4" s="59" t="s">
        <v>4</v>
      </c>
      <c r="B4" s="60">
        <f>'tidy dataset'!D3*100</f>
        <v>50.337078651685395</v>
      </c>
      <c r="C4" s="61">
        <f>'tidy dataset'!D10*100</f>
        <v>15.780141843971601</v>
      </c>
      <c r="D4" s="60">
        <v>52.7</v>
      </c>
      <c r="E4" s="61">
        <v>41.3</v>
      </c>
      <c r="F4" s="60">
        <v>0</v>
      </c>
      <c r="G4" s="37">
        <f>'tidy dataset'!E3</f>
        <v>10</v>
      </c>
      <c r="H4" s="37">
        <f>'tidy dataset'!F3</f>
        <v>5</v>
      </c>
      <c r="I4" s="59">
        <f xml:space="preserve"> 'tidy dataset'!G3</f>
        <v>15</v>
      </c>
    </row>
    <row r="5" spans="1:9" ht="36" customHeight="1">
      <c r="A5" s="59" t="s">
        <v>5</v>
      </c>
      <c r="B5" s="60">
        <f>'tidy dataset'!D4*100</f>
        <v>30.668016194331997</v>
      </c>
      <c r="C5" s="61">
        <f>'tidy dataset'!D11*100</f>
        <v>13.2586367880486</v>
      </c>
      <c r="D5" s="60">
        <v>52.8</v>
      </c>
      <c r="E5" s="61">
        <v>43.3</v>
      </c>
      <c r="F5" s="60">
        <v>0</v>
      </c>
      <c r="G5" s="37">
        <f>'tidy dataset'!E4</f>
        <v>10</v>
      </c>
      <c r="H5" s="37">
        <f>'tidy dataset'!F4</f>
        <v>5</v>
      </c>
      <c r="I5" s="59">
        <f xml:space="preserve"> 'tidy dataset'!G4</f>
        <v>15</v>
      </c>
    </row>
    <row r="6" spans="1:9" ht="36" customHeight="1">
      <c r="A6" s="59" t="s">
        <v>6</v>
      </c>
      <c r="B6" s="60">
        <f>'tidy dataset'!D5*100</f>
        <v>40.9282700421941</v>
      </c>
      <c r="C6" s="61">
        <f>'tidy dataset'!D12*100</f>
        <v>18.6115214180207</v>
      </c>
      <c r="D6" s="60">
        <v>40.200000000000003</v>
      </c>
      <c r="E6" s="61">
        <v>34.1</v>
      </c>
      <c r="F6" s="60">
        <v>0</v>
      </c>
      <c r="G6" s="37">
        <f>'tidy dataset'!E5</f>
        <v>5</v>
      </c>
      <c r="H6" s="37">
        <f>'tidy dataset'!F5</f>
        <v>5</v>
      </c>
      <c r="I6" s="59">
        <f xml:space="preserve"> 'tidy dataset'!G5</f>
        <v>10</v>
      </c>
    </row>
    <row r="7" spans="1:9" ht="36" customHeight="1">
      <c r="A7" s="59" t="s">
        <v>8</v>
      </c>
      <c r="B7" s="60">
        <f>'tidy dataset'!D6*100</f>
        <v>6.1567164179104505</v>
      </c>
      <c r="C7" s="61">
        <f>'tidy dataset'!D13*100</f>
        <v>3.3865814696485601</v>
      </c>
      <c r="D7" s="60">
        <v>48.1</v>
      </c>
      <c r="E7" s="61">
        <v>42.9</v>
      </c>
      <c r="F7" s="60">
        <v>0</v>
      </c>
      <c r="G7" s="37">
        <f>'tidy dataset'!E6</f>
        <v>0</v>
      </c>
      <c r="H7" s="37">
        <f>'tidy dataset'!F6</f>
        <v>0</v>
      </c>
      <c r="I7" s="59">
        <f xml:space="preserve"> 'tidy dataset'!G6</f>
        <v>0</v>
      </c>
    </row>
    <row r="8" spans="1:9" ht="36" customHeight="1">
      <c r="A8" s="59" t="s">
        <v>7</v>
      </c>
      <c r="B8" s="60">
        <f>'tidy dataset'!D7*100</f>
        <v>6.1567164179104505</v>
      </c>
      <c r="C8" s="61">
        <f>'tidy dataset'!D14*100</f>
        <v>1.10593713620489</v>
      </c>
      <c r="D8" s="60">
        <v>48.1</v>
      </c>
      <c r="E8" s="61">
        <v>33.700000000000003</v>
      </c>
      <c r="F8" s="60">
        <v>0</v>
      </c>
      <c r="G8" s="37">
        <f>'tidy dataset'!E7</f>
        <v>0</v>
      </c>
      <c r="H8" s="37">
        <f>'tidy dataset'!F7</f>
        <v>0</v>
      </c>
      <c r="I8" s="59">
        <f xml:space="preserve"> 'tidy dataset'!G7</f>
        <v>0</v>
      </c>
    </row>
    <row r="9" spans="1:9" ht="36" customHeight="1">
      <c r="A9" s="62" t="s">
        <v>9</v>
      </c>
      <c r="B9" s="63">
        <f>'tidy dataset'!D8*100</f>
        <v>20.769230769230802</v>
      </c>
      <c r="C9" s="64">
        <f>'tidy dataset'!D15*100</f>
        <v>18.510158013544</v>
      </c>
      <c r="D9" s="63">
        <v>53.4</v>
      </c>
      <c r="E9" s="64">
        <v>49.3</v>
      </c>
      <c r="F9" s="69">
        <v>0</v>
      </c>
      <c r="G9" s="70">
        <f>'tidy dataset'!E8</f>
        <v>0</v>
      </c>
      <c r="H9" s="70">
        <f>'tidy dataset'!F8</f>
        <v>10</v>
      </c>
      <c r="I9" s="72">
        <f xml:space="preserve"> 'tidy dataset'!G8</f>
        <v>10</v>
      </c>
    </row>
    <row r="10" spans="1:9" ht="22">
      <c r="A10" s="51" t="s">
        <v>33</v>
      </c>
      <c r="B10" s="55">
        <f>0.2492926*100</f>
        <v>24.929259999999999</v>
      </c>
      <c r="C10" s="54">
        <f xml:space="preserve"> 0.1078598*100</f>
        <v>10.78598</v>
      </c>
      <c r="D10" s="52">
        <v>50.6</v>
      </c>
      <c r="E10" s="52">
        <v>41.3</v>
      </c>
      <c r="F10" s="55">
        <v>10</v>
      </c>
      <c r="G10" s="53">
        <f>SUM(G3:G9)</f>
        <v>25</v>
      </c>
      <c r="H10" s="53">
        <f>SUM(H3:H9)</f>
        <v>35</v>
      </c>
      <c r="I10" s="73">
        <f>H10+G10+F10</f>
        <v>70</v>
      </c>
    </row>
    <row r="11" spans="1:9">
      <c r="A11" s="10"/>
      <c r="B11" s="11"/>
      <c r="C11" s="11"/>
      <c r="D11" s="33"/>
      <c r="E11" s="33"/>
      <c r="F11" s="33"/>
      <c r="G11" s="10"/>
      <c r="H11" s="10"/>
      <c r="I11" s="10"/>
    </row>
    <row r="12" spans="1:9">
      <c r="A12" s="10"/>
      <c r="B12" s="11"/>
      <c r="C12" s="11"/>
      <c r="D12" s="33"/>
      <c r="E12" s="33"/>
      <c r="F12" s="33"/>
      <c r="G12" s="10"/>
      <c r="H12" s="10"/>
      <c r="I12" s="10"/>
    </row>
    <row r="13" spans="1:9">
      <c r="A13" s="10"/>
      <c r="B13" s="11"/>
      <c r="C13" s="11"/>
      <c r="D13" s="33"/>
      <c r="G13" s="10"/>
      <c r="H13" s="10"/>
      <c r="I13" s="10"/>
    </row>
    <row r="14" spans="1:9">
      <c r="A14" s="10"/>
      <c r="B14" s="11"/>
      <c r="C14" s="11"/>
      <c r="D14" s="33"/>
      <c r="G14" s="10"/>
      <c r="H14" s="10"/>
      <c r="I14" s="10"/>
    </row>
    <row r="15" spans="1:9">
      <c r="A15" s="10"/>
      <c r="B15" s="11"/>
      <c r="C15" s="11"/>
      <c r="E15" s="35"/>
      <c r="F15" s="35"/>
      <c r="G15" s="10"/>
      <c r="H15" s="10"/>
      <c r="I15" s="10"/>
    </row>
    <row r="16" spans="1:9">
      <c r="A16" s="10"/>
      <c r="B16" s="11"/>
      <c r="C16" s="11"/>
      <c r="E16" s="35"/>
      <c r="F16" s="35"/>
      <c r="G16" s="10"/>
      <c r="H16" s="10"/>
      <c r="I16" s="10"/>
    </row>
    <row r="17" spans="5:6" s="39" customFormat="1">
      <c r="E17" s="35"/>
      <c r="F17" s="35"/>
    </row>
    <row r="18" spans="5:6" s="39" customFormat="1">
      <c r="E18" s="35"/>
      <c r="F18" s="35"/>
    </row>
    <row r="19" spans="5:6" s="39" customFormat="1">
      <c r="E19" s="35"/>
      <c r="F19" s="35"/>
    </row>
    <row r="20" spans="5:6" s="39" customFormat="1">
      <c r="E20" s="35"/>
      <c r="F20" s="35"/>
    </row>
  </sheetData>
  <mergeCells count="4">
    <mergeCell ref="F1:I1"/>
    <mergeCell ref="A1:A2"/>
    <mergeCell ref="B1:C1"/>
    <mergeCell ref="D1:E1"/>
  </mergeCells>
  <phoneticPr fontId="9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G5" sqref="G5"/>
    </sheetView>
  </sheetViews>
  <sheetFormatPr baseColWidth="10" defaultRowHeight="15" x14ac:dyDescent="0"/>
  <cols>
    <col min="3" max="3" width="17" bestFit="1" customWidth="1"/>
    <col min="4" max="4" width="24.83203125" bestFit="1" customWidth="1"/>
    <col min="5" max="5" width="13.33203125" customWidth="1"/>
  </cols>
  <sheetData>
    <row r="1" spans="1:14" s="1" customFormat="1">
      <c r="A1" s="1" t="s">
        <v>0</v>
      </c>
      <c r="B1" s="1" t="s">
        <v>2</v>
      </c>
      <c r="C1" s="1" t="s">
        <v>14</v>
      </c>
      <c r="D1" s="4" t="s">
        <v>16</v>
      </c>
      <c r="E1" s="4" t="s">
        <v>15</v>
      </c>
      <c r="F1" s="1" t="s">
        <v>10</v>
      </c>
      <c r="G1" s="1" t="s">
        <v>11</v>
      </c>
      <c r="H1" s="1" t="s">
        <v>12</v>
      </c>
      <c r="I1" s="1" t="s">
        <v>13</v>
      </c>
      <c r="K1" s="1" t="s">
        <v>17</v>
      </c>
      <c r="L1" s="1" t="s">
        <v>14</v>
      </c>
      <c r="M1" s="4" t="s">
        <v>16</v>
      </c>
      <c r="N1" s="4" t="s">
        <v>15</v>
      </c>
    </row>
    <row r="2" spans="1:14" s="6" customFormat="1">
      <c r="A2" t="s">
        <v>1</v>
      </c>
      <c r="B2" t="s">
        <v>3</v>
      </c>
      <c r="C2">
        <v>10</v>
      </c>
      <c r="D2">
        <f t="shared" ref="D2:D8" si="0">C2-E2</f>
        <v>10</v>
      </c>
      <c r="E2">
        <v>0</v>
      </c>
      <c r="F2" s="2">
        <v>0.13559322033898299</v>
      </c>
      <c r="G2" s="2">
        <v>7.7942322681215901E-4</v>
      </c>
      <c r="H2" s="2">
        <f t="shared" ref="H2:H8" si="1">(G2-F2)/F2</f>
        <v>-0.99425175370226038</v>
      </c>
      <c r="I2" s="3">
        <f t="shared" ref="I2:I8" si="2">F2-G2</f>
        <v>0.13481379711217084</v>
      </c>
      <c r="L2" s="6">
        <f ca="1">MROUND(15*F2/F$2 + RANDBETWEEN(-5, 5),5)</f>
        <v>20</v>
      </c>
      <c r="M2" s="9">
        <f ca="1">L2-N2</f>
        <v>20</v>
      </c>
      <c r="N2" s="9">
        <f ca="1">MROUND(I2*C2*RANDBETWEEN(0.5,3),5)</f>
        <v>0</v>
      </c>
    </row>
    <row r="3" spans="1:14" s="6" customFormat="1">
      <c r="A3" s="6" t="s">
        <v>1</v>
      </c>
      <c r="B3" s="6" t="s">
        <v>4</v>
      </c>
      <c r="C3" s="6">
        <v>15</v>
      </c>
      <c r="D3" s="6">
        <f t="shared" si="0"/>
        <v>5</v>
      </c>
      <c r="E3" s="6">
        <v>10</v>
      </c>
      <c r="F3" s="7">
        <v>0.50337078651685396</v>
      </c>
      <c r="G3" s="7">
        <v>0.15780141843971601</v>
      </c>
      <c r="H3" s="7">
        <f t="shared" si="1"/>
        <v>-0.68651057497467138</v>
      </c>
      <c r="I3" s="8">
        <f t="shared" si="2"/>
        <v>0.34556936807713795</v>
      </c>
      <c r="L3" s="6">
        <f t="shared" ref="L3:L8" ca="1" si="3">MROUND(15*F3/F$2 + RANDBETWEEN(-5, 5),5)</f>
        <v>55</v>
      </c>
      <c r="M3" s="9">
        <f t="shared" ref="M3:M8" ca="1" si="4">L3-N3</f>
        <v>40</v>
      </c>
      <c r="N3" s="9">
        <f t="shared" ref="N3:N8" ca="1" si="5">MROUND(I3*C3*RANDBETWEEN(0.5,3),5)</f>
        <v>15</v>
      </c>
    </row>
    <row r="4" spans="1:14" s="6" customFormat="1">
      <c r="A4" s="6" t="s">
        <v>1</v>
      </c>
      <c r="B4" s="6" t="s">
        <v>5</v>
      </c>
      <c r="C4" s="6">
        <v>15</v>
      </c>
      <c r="D4" s="6">
        <f t="shared" si="0"/>
        <v>5</v>
      </c>
      <c r="E4" s="6">
        <v>10</v>
      </c>
      <c r="F4" s="7">
        <v>0.30668016194331998</v>
      </c>
      <c r="G4" s="7">
        <v>0.132586367880486</v>
      </c>
      <c r="H4" s="7">
        <f t="shared" si="1"/>
        <v>-0.56767217337980158</v>
      </c>
      <c r="I4" s="8">
        <f t="shared" si="2"/>
        <v>0.17409379406283398</v>
      </c>
      <c r="L4" s="6">
        <f t="shared" ca="1" si="3"/>
        <v>35</v>
      </c>
      <c r="M4" s="9">
        <f t="shared" ca="1" si="4"/>
        <v>25</v>
      </c>
      <c r="N4" s="9">
        <f t="shared" ca="1" si="5"/>
        <v>10</v>
      </c>
    </row>
    <row r="5" spans="1:14">
      <c r="A5" s="6" t="s">
        <v>1</v>
      </c>
      <c r="B5" s="6" t="s">
        <v>6</v>
      </c>
      <c r="C5" s="6">
        <v>10</v>
      </c>
      <c r="D5" s="6">
        <f t="shared" si="0"/>
        <v>5</v>
      </c>
      <c r="E5" s="6">
        <v>5</v>
      </c>
      <c r="F5" s="7">
        <v>0.40928270042194098</v>
      </c>
      <c r="G5" s="7">
        <v>0.18611521418020699</v>
      </c>
      <c r="H5" s="7">
        <f t="shared" si="1"/>
        <v>-0.54526488906485515</v>
      </c>
      <c r="I5" s="8">
        <f t="shared" si="2"/>
        <v>0.22316748624173399</v>
      </c>
      <c r="L5">
        <f t="shared" ca="1" si="3"/>
        <v>40</v>
      </c>
      <c r="M5" s="5">
        <f t="shared" ca="1" si="4"/>
        <v>35</v>
      </c>
      <c r="N5" s="5">
        <f t="shared" ca="1" si="5"/>
        <v>5</v>
      </c>
    </row>
    <row r="6" spans="1:14">
      <c r="A6" s="6" t="s">
        <v>1</v>
      </c>
      <c r="B6" s="6" t="s">
        <v>8</v>
      </c>
      <c r="C6" s="6">
        <v>0</v>
      </c>
      <c r="D6" s="6">
        <f t="shared" si="0"/>
        <v>0</v>
      </c>
      <c r="E6" s="6">
        <v>0</v>
      </c>
      <c r="F6" s="7">
        <v>6.1567164179104503E-2</v>
      </c>
      <c r="G6" s="7">
        <v>3.3865814696485599E-2</v>
      </c>
      <c r="H6" s="7">
        <f t="shared" si="1"/>
        <v>-0.44993707038435532</v>
      </c>
      <c r="I6" s="8">
        <f t="shared" si="2"/>
        <v>2.7701349482618903E-2</v>
      </c>
      <c r="L6">
        <v>0</v>
      </c>
      <c r="M6" s="5">
        <f t="shared" ca="1" si="4"/>
        <v>0</v>
      </c>
      <c r="N6" s="5">
        <f t="shared" ca="1" si="5"/>
        <v>0</v>
      </c>
    </row>
    <row r="7" spans="1:14" s="6" customFormat="1">
      <c r="A7" t="s">
        <v>1</v>
      </c>
      <c r="B7" t="s">
        <v>7</v>
      </c>
      <c r="C7">
        <v>0</v>
      </c>
      <c r="D7">
        <f t="shared" si="0"/>
        <v>0</v>
      </c>
      <c r="E7">
        <v>0</v>
      </c>
      <c r="F7" s="2">
        <v>6.1567164179104503E-2</v>
      </c>
      <c r="G7" s="2">
        <v>1.10593713620489E-2</v>
      </c>
      <c r="H7" s="2">
        <f t="shared" si="1"/>
        <v>-0.82036899848308453</v>
      </c>
      <c r="I7" s="3">
        <f t="shared" si="2"/>
        <v>5.05077928170556E-2</v>
      </c>
      <c r="L7" s="6">
        <v>0</v>
      </c>
      <c r="M7" s="9">
        <f ca="1">M6</f>
        <v>0</v>
      </c>
      <c r="N7" s="9">
        <f t="shared" ca="1" si="5"/>
        <v>0</v>
      </c>
    </row>
    <row r="8" spans="1:14" s="6" customFormat="1">
      <c r="A8" s="6" t="s">
        <v>1</v>
      </c>
      <c r="B8" s="6" t="s">
        <v>9</v>
      </c>
      <c r="C8" s="6">
        <v>10</v>
      </c>
      <c r="D8" s="6">
        <f t="shared" ca="1" si="0"/>
        <v>10</v>
      </c>
      <c r="E8" s="6">
        <f ca="1">N8</f>
        <v>0</v>
      </c>
      <c r="F8" s="7">
        <v>0.20769230769230801</v>
      </c>
      <c r="G8" s="7">
        <v>0.18510158013544001</v>
      </c>
      <c r="H8" s="7">
        <f t="shared" si="1"/>
        <v>-0.10877016971825318</v>
      </c>
      <c r="I8" s="8">
        <f t="shared" si="2"/>
        <v>2.2590727556868001E-2</v>
      </c>
      <c r="L8" s="6">
        <f t="shared" ca="1" si="3"/>
        <v>25</v>
      </c>
      <c r="M8" s="9">
        <f t="shared" ca="1" si="4"/>
        <v>25</v>
      </c>
      <c r="N8" s="9">
        <f t="shared" ca="1" si="5"/>
        <v>0</v>
      </c>
    </row>
    <row r="9" spans="1:14">
      <c r="C9">
        <f>SUM(C2:C8)</f>
        <v>60</v>
      </c>
    </row>
  </sheetData>
  <sortState ref="A2:I9">
    <sortCondition ref="B1"/>
  </sortState>
  <phoneticPr fontId="9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F30" sqref="F30"/>
    </sheetView>
  </sheetViews>
  <sheetFormatPr baseColWidth="10" defaultRowHeight="15" x14ac:dyDescent="0"/>
  <cols>
    <col min="1" max="2" width="10.1640625" bestFit="1" customWidth="1"/>
    <col min="3" max="3" width="18.33203125" bestFit="1" customWidth="1"/>
    <col min="4" max="4" width="20.33203125" bestFit="1" customWidth="1"/>
    <col min="5" max="5" width="16.83203125" bestFit="1" customWidth="1"/>
    <col min="6" max="6" width="16" bestFit="1" customWidth="1"/>
    <col min="7" max="7" width="12" bestFit="1" customWidth="1"/>
  </cols>
  <sheetData>
    <row r="1" spans="1:9" s="1" customFormat="1">
      <c r="A1" s="12" t="s">
        <v>18</v>
      </c>
      <c r="B1" s="12" t="s">
        <v>19</v>
      </c>
      <c r="C1" s="12" t="s">
        <v>20</v>
      </c>
      <c r="D1" s="13" t="s">
        <v>26</v>
      </c>
      <c r="E1" s="12" t="s">
        <v>24</v>
      </c>
      <c r="F1" s="12" t="s">
        <v>25</v>
      </c>
      <c r="G1" s="12" t="s">
        <v>14</v>
      </c>
      <c r="H1" s="4"/>
      <c r="I1" s="4"/>
    </row>
    <row r="2" spans="1:9">
      <c r="A2" s="10" t="s">
        <v>3</v>
      </c>
      <c r="B2" s="10" t="s">
        <v>21</v>
      </c>
      <c r="C2" s="10">
        <v>295</v>
      </c>
      <c r="D2" s="11">
        <v>0.13559322033898299</v>
      </c>
      <c r="E2" s="10">
        <v>0</v>
      </c>
      <c r="F2" s="10">
        <v>10</v>
      </c>
      <c r="G2" s="10">
        <f>F2+E2</f>
        <v>10</v>
      </c>
    </row>
    <row r="3" spans="1:9">
      <c r="A3" s="10" t="s">
        <v>4</v>
      </c>
      <c r="B3" s="10" t="s">
        <v>21</v>
      </c>
      <c r="C3" s="10">
        <v>445</v>
      </c>
      <c r="D3" s="11">
        <v>0.50337078651685396</v>
      </c>
      <c r="E3" s="10">
        <v>10</v>
      </c>
      <c r="F3" s="10">
        <v>5</v>
      </c>
      <c r="G3" s="10">
        <f t="shared" ref="G3:G8" si="0">F3+E3</f>
        <v>15</v>
      </c>
      <c r="H3" s="6"/>
      <c r="I3" s="6"/>
    </row>
    <row r="4" spans="1:9">
      <c r="A4" s="10" t="s">
        <v>5</v>
      </c>
      <c r="B4" s="10" t="s">
        <v>21</v>
      </c>
      <c r="C4" s="10">
        <v>988</v>
      </c>
      <c r="D4" s="11">
        <v>0.30668016194331998</v>
      </c>
      <c r="E4" s="10">
        <v>10</v>
      </c>
      <c r="F4" s="10">
        <v>5</v>
      </c>
      <c r="G4" s="10">
        <f t="shared" si="0"/>
        <v>15</v>
      </c>
      <c r="H4" s="6"/>
      <c r="I4" s="6"/>
    </row>
    <row r="5" spans="1:9">
      <c r="A5" s="10" t="s">
        <v>6</v>
      </c>
      <c r="B5" s="10" t="s">
        <v>21</v>
      </c>
      <c r="C5" s="10">
        <v>474</v>
      </c>
      <c r="D5" s="11">
        <v>0.40928270042194098</v>
      </c>
      <c r="E5" s="10">
        <v>5</v>
      </c>
      <c r="F5" s="10">
        <v>5</v>
      </c>
      <c r="G5" s="10">
        <f t="shared" si="0"/>
        <v>10</v>
      </c>
      <c r="H5" s="6"/>
      <c r="I5" s="6"/>
    </row>
    <row r="6" spans="1:9">
      <c r="A6" s="10" t="s">
        <v>8</v>
      </c>
      <c r="B6" s="10" t="s">
        <v>21</v>
      </c>
      <c r="C6" s="10">
        <v>1072</v>
      </c>
      <c r="D6" s="11">
        <v>6.1567164179104503E-2</v>
      </c>
      <c r="E6" s="10">
        <v>0</v>
      </c>
      <c r="F6" s="10">
        <v>0</v>
      </c>
      <c r="G6" s="10">
        <f t="shared" si="0"/>
        <v>0</v>
      </c>
      <c r="H6" s="6"/>
      <c r="I6" s="6"/>
    </row>
    <row r="7" spans="1:9">
      <c r="A7" s="10" t="s">
        <v>7</v>
      </c>
      <c r="B7" s="10" t="s">
        <v>21</v>
      </c>
      <c r="C7" s="10" t="s">
        <v>23</v>
      </c>
      <c r="D7" s="11">
        <v>6.1567164179104503E-2</v>
      </c>
      <c r="E7" s="10">
        <v>0</v>
      </c>
      <c r="F7" s="10">
        <v>0</v>
      </c>
      <c r="G7" s="10">
        <f t="shared" si="0"/>
        <v>0</v>
      </c>
    </row>
    <row r="8" spans="1:9">
      <c r="A8" s="10" t="s">
        <v>9</v>
      </c>
      <c r="B8" s="10" t="s">
        <v>21</v>
      </c>
      <c r="C8" s="10">
        <v>260</v>
      </c>
      <c r="D8" s="11">
        <v>0.20769230769230801</v>
      </c>
      <c r="E8" s="10">
        <f>N9</f>
        <v>0</v>
      </c>
      <c r="F8" s="10">
        <v>10</v>
      </c>
      <c r="G8" s="10">
        <f t="shared" si="0"/>
        <v>10</v>
      </c>
      <c r="H8" s="6"/>
      <c r="I8" s="6"/>
    </row>
    <row r="9" spans="1:9">
      <c r="A9" s="10" t="s">
        <v>3</v>
      </c>
      <c r="B9" s="10" t="s">
        <v>22</v>
      </c>
      <c r="C9" s="10">
        <v>1283</v>
      </c>
      <c r="D9" s="11">
        <v>7.7942322681215901E-4</v>
      </c>
      <c r="E9" s="10">
        <v>0</v>
      </c>
      <c r="F9" s="10">
        <v>10</v>
      </c>
      <c r="G9" s="10">
        <f>F9+E9</f>
        <v>10</v>
      </c>
    </row>
    <row r="10" spans="1:9">
      <c r="A10" s="10" t="s">
        <v>4</v>
      </c>
      <c r="B10" s="10" t="s">
        <v>22</v>
      </c>
      <c r="C10" s="10">
        <v>2256</v>
      </c>
      <c r="D10" s="11">
        <v>0.15780141843971601</v>
      </c>
      <c r="E10" s="10">
        <v>10</v>
      </c>
      <c r="F10" s="10">
        <v>5</v>
      </c>
      <c r="G10" s="10">
        <f t="shared" ref="G10:G15" si="1">F10+E10</f>
        <v>15</v>
      </c>
    </row>
    <row r="11" spans="1:9">
      <c r="A11" s="10" t="s">
        <v>5</v>
      </c>
      <c r="B11" s="10" t="s">
        <v>22</v>
      </c>
      <c r="C11" s="10">
        <v>3213</v>
      </c>
      <c r="D11" s="11">
        <v>0.132586367880486</v>
      </c>
      <c r="E11" s="10">
        <v>10</v>
      </c>
      <c r="F11" s="10">
        <v>5</v>
      </c>
      <c r="G11" s="10">
        <f t="shared" si="1"/>
        <v>15</v>
      </c>
    </row>
    <row r="12" spans="1:9">
      <c r="A12" s="10" t="s">
        <v>6</v>
      </c>
      <c r="B12" s="10" t="s">
        <v>22</v>
      </c>
      <c r="C12" s="10">
        <v>2031</v>
      </c>
      <c r="D12" s="11">
        <v>0.18611521418020699</v>
      </c>
      <c r="E12" s="10">
        <v>5</v>
      </c>
      <c r="F12" s="10">
        <v>5</v>
      </c>
      <c r="G12" s="10">
        <f t="shared" si="1"/>
        <v>10</v>
      </c>
    </row>
    <row r="13" spans="1:9">
      <c r="A13" s="10" t="s">
        <v>8</v>
      </c>
      <c r="B13" s="10" t="s">
        <v>22</v>
      </c>
      <c r="C13" s="10">
        <v>1565</v>
      </c>
      <c r="D13" s="11">
        <v>3.3865814696485599E-2</v>
      </c>
      <c r="E13" s="10">
        <v>0</v>
      </c>
      <c r="F13" s="10">
        <v>0</v>
      </c>
      <c r="G13" s="10">
        <f t="shared" si="1"/>
        <v>0</v>
      </c>
    </row>
    <row r="14" spans="1:9">
      <c r="A14" s="10" t="s">
        <v>7</v>
      </c>
      <c r="B14" s="10" t="s">
        <v>22</v>
      </c>
      <c r="C14" s="10">
        <v>1718</v>
      </c>
      <c r="D14" s="11">
        <v>1.10593713620489E-2</v>
      </c>
      <c r="E14" s="10">
        <v>0</v>
      </c>
      <c r="F14" s="10">
        <v>0</v>
      </c>
      <c r="G14" s="10">
        <f t="shared" si="1"/>
        <v>0</v>
      </c>
    </row>
    <row r="15" spans="1:9">
      <c r="A15" s="10" t="s">
        <v>9</v>
      </c>
      <c r="B15" s="10" t="s">
        <v>22</v>
      </c>
      <c r="C15" s="10">
        <v>886</v>
      </c>
      <c r="D15" s="11">
        <v>0.18510158013544001</v>
      </c>
      <c r="E15" s="10">
        <f>N17</f>
        <v>0</v>
      </c>
      <c r="F15" s="10">
        <v>10</v>
      </c>
      <c r="G15" s="10">
        <f t="shared" si="1"/>
        <v>10</v>
      </c>
    </row>
  </sheetData>
  <phoneticPr fontId="9" type="noConversion"/>
  <pageMargins left="0.75" right="0.75" top="1" bottom="1" header="0.5" footer="0.5"/>
  <pageSetup orientation="portrait" horizontalDpi="4294967292" verticalDpi="4294967292"/>
  <ignoredErrors>
    <ignoredError sqref="E8 E15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" sqref="F1:G1048576"/>
    </sheetView>
  </sheetViews>
  <sheetFormatPr baseColWidth="10" defaultRowHeight="15" x14ac:dyDescent="0"/>
  <cols>
    <col min="1" max="1" width="13.5" bestFit="1" customWidth="1"/>
    <col min="2" max="2" width="26.83203125" customWidth="1"/>
    <col min="3" max="3" width="27.1640625" customWidth="1"/>
    <col min="4" max="5" width="27.1640625" style="34" customWidth="1"/>
    <col min="6" max="6" width="24.33203125" customWidth="1"/>
    <col min="7" max="7" width="24.1640625" customWidth="1"/>
    <col min="8" max="8" width="16.33203125" style="15" customWidth="1"/>
    <col min="9" max="9" width="11.33203125" style="15" customWidth="1"/>
    <col min="10" max="10" width="12" style="15" bestFit="1" customWidth="1"/>
  </cols>
  <sheetData>
    <row r="1" spans="1:10" s="16" customFormat="1" ht="60">
      <c r="A1" s="17" t="s">
        <v>18</v>
      </c>
      <c r="B1" s="18" t="s">
        <v>29</v>
      </c>
      <c r="C1" s="18" t="s">
        <v>30</v>
      </c>
      <c r="D1" s="32" t="s">
        <v>31</v>
      </c>
      <c r="E1" s="32" t="s">
        <v>32</v>
      </c>
      <c r="F1" s="19" t="s">
        <v>27</v>
      </c>
      <c r="G1" s="19" t="s">
        <v>28</v>
      </c>
      <c r="H1" s="20" t="s">
        <v>24</v>
      </c>
      <c r="I1" s="20" t="s">
        <v>25</v>
      </c>
      <c r="J1" s="21" t="s">
        <v>14</v>
      </c>
    </row>
    <row r="2" spans="1:10" ht="36" customHeight="1">
      <c r="A2" s="22" t="s">
        <v>3</v>
      </c>
      <c r="B2" s="31">
        <f>'tidy dataset'!D2*100</f>
        <v>13.559322033898299</v>
      </c>
      <c r="C2" s="31">
        <f>'tidy dataset'!D9*100</f>
        <v>7.7942322681215898E-2</v>
      </c>
      <c r="D2" s="34">
        <v>55.8</v>
      </c>
      <c r="E2" s="34">
        <v>45.1</v>
      </c>
      <c r="F2" s="23">
        <v>295</v>
      </c>
      <c r="G2" s="23">
        <v>1283</v>
      </c>
      <c r="H2" s="23">
        <f>'tidy dataset'!E2</f>
        <v>0</v>
      </c>
      <c r="I2" s="23" t="str">
        <f>CONCATENATE("$", 'tidy dataset'!F2," M")</f>
        <v>$10 M</v>
      </c>
      <c r="J2" s="24" t="str">
        <f>CONCATENATE("$", 'tidy dataset'!G2," M")</f>
        <v>$10 M</v>
      </c>
    </row>
    <row r="3" spans="1:10" ht="36" customHeight="1">
      <c r="A3" s="25" t="s">
        <v>4</v>
      </c>
      <c r="B3" s="31">
        <f>'tidy dataset'!D3*100</f>
        <v>50.337078651685395</v>
      </c>
      <c r="C3" s="31">
        <f>'tidy dataset'!D10*100</f>
        <v>15.780141843971601</v>
      </c>
      <c r="D3" s="34">
        <v>52.7</v>
      </c>
      <c r="E3" s="34">
        <v>41.3</v>
      </c>
      <c r="F3" s="26">
        <v>445</v>
      </c>
      <c r="G3" s="26">
        <v>2256</v>
      </c>
      <c r="H3" s="26" t="str">
        <f>CONCATENATE("$", 'tidy dataset'!E3," M")</f>
        <v>$10 M</v>
      </c>
      <c r="I3" s="26" t="str">
        <f>CONCATENATE("$", 'tidy dataset'!F3," M")</f>
        <v>$5 M</v>
      </c>
      <c r="J3" s="27" t="str">
        <f>CONCATENATE("$", 'tidy dataset'!G3," M")</f>
        <v>$15 M</v>
      </c>
    </row>
    <row r="4" spans="1:10" ht="36" customHeight="1">
      <c r="A4" s="25" t="s">
        <v>5</v>
      </c>
      <c r="B4" s="31">
        <f>'tidy dataset'!D4*100</f>
        <v>30.668016194331997</v>
      </c>
      <c r="C4" s="31">
        <f>'tidy dataset'!D11*100</f>
        <v>13.2586367880486</v>
      </c>
      <c r="D4" s="34">
        <v>52.8</v>
      </c>
      <c r="E4" s="34">
        <v>43.3</v>
      </c>
      <c r="F4" s="26">
        <v>988</v>
      </c>
      <c r="G4" s="26">
        <v>3213</v>
      </c>
      <c r="H4" s="26" t="str">
        <f>CONCATENATE("$", 'tidy dataset'!E4," M")</f>
        <v>$10 M</v>
      </c>
      <c r="I4" s="26" t="str">
        <f>CONCATENATE("$", 'tidy dataset'!F4," M")</f>
        <v>$5 M</v>
      </c>
      <c r="J4" s="27" t="str">
        <f>CONCATENATE("$", 'tidy dataset'!G4," M")</f>
        <v>$15 M</v>
      </c>
    </row>
    <row r="5" spans="1:10" ht="36" customHeight="1">
      <c r="A5" s="25" t="s">
        <v>6</v>
      </c>
      <c r="B5" s="31">
        <f>'tidy dataset'!D5*100</f>
        <v>40.9282700421941</v>
      </c>
      <c r="C5" s="31">
        <f>'tidy dataset'!D12*100</f>
        <v>18.6115214180207</v>
      </c>
      <c r="D5" s="34">
        <v>40.200000000000003</v>
      </c>
      <c r="E5" s="34">
        <v>34.1</v>
      </c>
      <c r="F5" s="26">
        <v>474</v>
      </c>
      <c r="G5" s="26">
        <v>2031</v>
      </c>
      <c r="H5" s="26" t="str">
        <f>CONCATENATE("$", 'tidy dataset'!E5," M")</f>
        <v>$5 M</v>
      </c>
      <c r="I5" s="26" t="str">
        <f>CONCATENATE("$", 'tidy dataset'!F5," M")</f>
        <v>$5 M</v>
      </c>
      <c r="J5" s="27" t="str">
        <f>CONCATENATE("$", 'tidy dataset'!G5," M")</f>
        <v>$10 M</v>
      </c>
    </row>
    <row r="6" spans="1:10" ht="36" customHeight="1">
      <c r="A6" s="25" t="s">
        <v>8</v>
      </c>
      <c r="B6" s="31">
        <f>'tidy dataset'!D6*100</f>
        <v>6.1567164179104505</v>
      </c>
      <c r="C6" s="31">
        <f>'tidy dataset'!D13*100</f>
        <v>3.3865814696485601</v>
      </c>
      <c r="D6" s="34">
        <v>48.1</v>
      </c>
      <c r="E6" s="34">
        <v>42.9</v>
      </c>
      <c r="F6" s="26">
        <v>1072</v>
      </c>
      <c r="G6" s="26">
        <v>1565</v>
      </c>
      <c r="H6" s="26" t="str">
        <f>CONCATENATE("$", 'tidy dataset'!E6," M")</f>
        <v>$0 M</v>
      </c>
      <c r="I6" s="26" t="str">
        <f>CONCATENATE("$", 'tidy dataset'!F6," M")</f>
        <v>$0 M</v>
      </c>
      <c r="J6" s="27" t="str">
        <f>CONCATENATE("$", 'tidy dataset'!G6," M")</f>
        <v>$0 M</v>
      </c>
    </row>
    <row r="7" spans="1:10" ht="36" customHeight="1">
      <c r="A7" s="25" t="s">
        <v>7</v>
      </c>
      <c r="B7" s="31">
        <f>'tidy dataset'!D7*100</f>
        <v>6.1567164179104505</v>
      </c>
      <c r="C7" s="31">
        <f>'tidy dataset'!D14*100</f>
        <v>1.10593713620489</v>
      </c>
      <c r="D7" s="34">
        <v>48.1</v>
      </c>
      <c r="E7" s="34">
        <v>33.700000000000003</v>
      </c>
      <c r="F7" s="26" t="s">
        <v>23</v>
      </c>
      <c r="G7" s="26">
        <v>1718</v>
      </c>
      <c r="H7" s="26" t="str">
        <f>CONCATENATE("$", 'tidy dataset'!E7," M")</f>
        <v>$0 M</v>
      </c>
      <c r="I7" s="26" t="str">
        <f>CONCATENATE("$", 'tidy dataset'!F7," M")</f>
        <v>$0 M</v>
      </c>
      <c r="J7" s="27" t="str">
        <f>CONCATENATE("$", 'tidy dataset'!G7," M")</f>
        <v>$0 M</v>
      </c>
    </row>
    <row r="8" spans="1:10" ht="36" customHeight="1">
      <c r="A8" s="28" t="s">
        <v>9</v>
      </c>
      <c r="B8" s="31">
        <f>'tidy dataset'!D8*100</f>
        <v>20.769230769230802</v>
      </c>
      <c r="C8" s="31">
        <f>'tidy dataset'!D15*100</f>
        <v>18.510158013544</v>
      </c>
      <c r="D8" s="34">
        <v>53.4</v>
      </c>
      <c r="E8" s="34">
        <v>49.3</v>
      </c>
      <c r="F8" s="29">
        <v>260</v>
      </c>
      <c r="G8" s="29">
        <v>886</v>
      </c>
      <c r="H8" s="29" t="str">
        <f>CONCATENATE("$", 'tidy dataset'!E8," M")</f>
        <v>$0 M</v>
      </c>
      <c r="I8" s="29" t="str">
        <f>CONCATENATE("$", 'tidy dataset'!F8," M")</f>
        <v>$10 M</v>
      </c>
      <c r="J8" s="30" t="str">
        <f>CONCATENATE("$", 'tidy dataset'!G8," M")</f>
        <v>$10 M</v>
      </c>
    </row>
    <row r="9" spans="1:10">
      <c r="A9" s="10" t="s">
        <v>33</v>
      </c>
      <c r="B9" s="33">
        <f>0.2492926*100</f>
        <v>24.929259999999999</v>
      </c>
      <c r="C9" s="11">
        <f xml:space="preserve"> 0.1078598*100</f>
        <v>10.78598</v>
      </c>
      <c r="D9" s="33"/>
      <c r="F9" s="11"/>
      <c r="G9" s="11"/>
      <c r="H9" s="14"/>
      <c r="I9" s="14"/>
      <c r="J9" s="14"/>
    </row>
    <row r="10" spans="1:10">
      <c r="A10" s="10"/>
      <c r="B10" s="11"/>
      <c r="C10" s="11"/>
      <c r="D10" s="33"/>
      <c r="E10" s="33"/>
      <c r="F10" s="11"/>
      <c r="G10" s="11"/>
      <c r="H10" s="14"/>
      <c r="I10" s="14"/>
      <c r="J10" s="14"/>
    </row>
    <row r="11" spans="1:10">
      <c r="A11" s="10"/>
      <c r="B11" s="11"/>
      <c r="C11" s="11"/>
      <c r="D11" s="33"/>
      <c r="E11" s="33"/>
      <c r="F11" s="11"/>
      <c r="G11" s="11"/>
      <c r="H11" s="14"/>
      <c r="I11" s="14"/>
      <c r="J11" s="14"/>
    </row>
    <row r="12" spans="1:10">
      <c r="A12" s="10"/>
      <c r="B12" s="11"/>
      <c r="C12" s="11"/>
      <c r="D12" s="33"/>
      <c r="G12" s="11"/>
      <c r="H12" s="14"/>
      <c r="I12" s="14"/>
      <c r="J12" s="14"/>
    </row>
    <row r="13" spans="1:10">
      <c r="A13" s="10"/>
      <c r="B13" s="11"/>
      <c r="C13" s="11"/>
      <c r="D13" s="33"/>
      <c r="G13" s="11"/>
      <c r="H13" s="14"/>
      <c r="I13" s="14"/>
      <c r="J13" s="14"/>
    </row>
    <row r="14" spans="1:10">
      <c r="A14" s="10"/>
      <c r="B14" s="11"/>
      <c r="C14" s="11"/>
      <c r="E14" s="35"/>
      <c r="G14" s="11"/>
      <c r="H14" s="14"/>
      <c r="I14" s="14"/>
      <c r="J14" s="14"/>
    </row>
    <row r="15" spans="1:10">
      <c r="A15" s="10"/>
      <c r="B15" s="11"/>
      <c r="C15" s="11"/>
      <c r="E15" s="35"/>
      <c r="G15" s="11"/>
      <c r="H15" s="14"/>
      <c r="I15" s="14"/>
      <c r="J15" s="14"/>
    </row>
    <row r="16" spans="1:10">
      <c r="E16" s="35"/>
    </row>
    <row r="17" spans="5:5">
      <c r="E17" s="35"/>
    </row>
    <row r="18" spans="5:5">
      <c r="E18" s="35"/>
    </row>
    <row r="19" spans="5:5">
      <c r="E19" s="35"/>
    </row>
  </sheetData>
  <phoneticPr fontId="9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tidy dataset w stunting</vt:lpstr>
      <vt:lpstr>plot chg</vt:lpstr>
      <vt:lpstr>dataset for printing (final)</vt:lpstr>
      <vt:lpstr>Sheet1</vt:lpstr>
      <vt:lpstr>tidy dataset</vt:lpstr>
      <vt:lpstr>dataset for printing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Hughes</dc:creator>
  <cp:lastModifiedBy>Laura Hughes</cp:lastModifiedBy>
  <cp:lastPrinted>2016-05-01T22:00:14Z</cp:lastPrinted>
  <dcterms:created xsi:type="dcterms:W3CDTF">2016-04-28T20:28:34Z</dcterms:created>
  <dcterms:modified xsi:type="dcterms:W3CDTF">2016-05-02T00:12:39Z</dcterms:modified>
</cp:coreProperties>
</file>