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4420" tabRatio="500" activeTab="2"/>
  </bookViews>
  <sheets>
    <sheet name="Sheet1" sheetId="1" r:id="rId1"/>
    <sheet name="tidy dataset" sheetId="2" r:id="rId2"/>
    <sheet name="dataset for printing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H2" i="3"/>
  <c r="H3" i="3"/>
  <c r="H4" i="3"/>
  <c r="H5" i="3"/>
  <c r="H6" i="3"/>
  <c r="H7" i="3"/>
  <c r="H8" i="3"/>
  <c r="I2" i="3"/>
  <c r="I3" i="3"/>
  <c r="I4" i="3"/>
  <c r="I5" i="3"/>
  <c r="I6" i="3"/>
  <c r="I7" i="3"/>
  <c r="I8" i="3"/>
  <c r="G2" i="3"/>
  <c r="G15" i="2"/>
  <c r="G14" i="2"/>
  <c r="G13" i="2"/>
  <c r="G12" i="2"/>
  <c r="G11" i="2"/>
  <c r="G10" i="2"/>
  <c r="G9" i="2"/>
  <c r="G3" i="2"/>
  <c r="G4" i="2"/>
  <c r="G5" i="2"/>
  <c r="G6" i="2"/>
  <c r="G7" i="2"/>
  <c r="G8" i="2"/>
  <c r="G2" i="2"/>
  <c r="E15" i="2"/>
  <c r="E8" i="2"/>
  <c r="D5" i="1"/>
  <c r="D4" i="1"/>
  <c r="D2" i="1"/>
  <c r="D7" i="1"/>
  <c r="D6" i="1"/>
  <c r="I8" i="1"/>
  <c r="N8" i="1"/>
  <c r="E8" i="1"/>
  <c r="D8" i="1"/>
  <c r="D3" i="1"/>
  <c r="L3" i="1"/>
  <c r="I3" i="1"/>
  <c r="N3" i="1"/>
  <c r="L4" i="1"/>
  <c r="I4" i="1"/>
  <c r="N4" i="1"/>
  <c r="L5" i="1"/>
  <c r="I5" i="1"/>
  <c r="N5" i="1"/>
  <c r="I6" i="1"/>
  <c r="N6" i="1"/>
  <c r="I7" i="1"/>
  <c r="N7" i="1"/>
  <c r="L8" i="1"/>
  <c r="L2" i="1"/>
  <c r="I2" i="1"/>
  <c r="N2" i="1"/>
  <c r="M6" i="1"/>
  <c r="M7" i="1"/>
  <c r="M8" i="1"/>
  <c r="M5" i="1"/>
  <c r="M4" i="1"/>
  <c r="M3" i="1"/>
  <c r="M2" i="1"/>
  <c r="C9" i="1"/>
  <c r="H3" i="1"/>
  <c r="H4" i="1"/>
  <c r="H5" i="1"/>
  <c r="H6" i="1"/>
  <c r="H8" i="1"/>
  <c r="H7" i="1"/>
  <c r="H2" i="1"/>
</calcChain>
</file>

<file path=xl/sharedStrings.xml><?xml version="1.0" encoding="utf-8"?>
<sst xmlns="http://schemas.openxmlformats.org/spreadsheetml/2006/main" count="81" uniqueCount="31">
  <si>
    <t>Country</t>
  </si>
  <si>
    <t>Bangladesh</t>
  </si>
  <si>
    <t>Division</t>
  </si>
  <si>
    <t>Barisal</t>
  </si>
  <si>
    <t>Chittagong</t>
  </si>
  <si>
    <t>Dhaka</t>
  </si>
  <si>
    <t>Khulna</t>
  </si>
  <si>
    <t>Rangpur</t>
  </si>
  <si>
    <t>Rajshahi</t>
  </si>
  <si>
    <t>Sylhet</t>
  </si>
  <si>
    <t>[As] (1998)</t>
  </si>
  <si>
    <t>[As] 2012</t>
  </si>
  <si>
    <t>change As</t>
  </si>
  <si>
    <t>abs change</t>
  </si>
  <si>
    <t>total funding</t>
  </si>
  <si>
    <t>rainwater</t>
  </si>
  <si>
    <t>household filtration systems</t>
  </si>
  <si>
    <t>rand generator</t>
  </si>
  <si>
    <t>division</t>
  </si>
  <si>
    <t>year</t>
  </si>
  <si>
    <t>number_households</t>
  </si>
  <si>
    <t>1998/1999</t>
  </si>
  <si>
    <t>2012/2013</t>
  </si>
  <si>
    <t>NA</t>
  </si>
  <si>
    <t>funding_rainwater</t>
  </si>
  <si>
    <t>funding_filtration</t>
  </si>
  <si>
    <t>fraction_contaminated</t>
  </si>
  <si>
    <t>number_households(1998)</t>
  </si>
  <si>
    <t>fraction_contaminated(1998)</t>
  </si>
  <si>
    <t>fraction_contaminated(2012)</t>
  </si>
  <si>
    <t>number_households(2012)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</si>
</sst>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trike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9" fontId="0" fillId="0" borderId="0" xfId="1" applyFont="1"/>
    <xf numFmtId="9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0" fontId="5" fillId="0" borderId="0" xfId="0" applyFont="1"/>
    <xf numFmtId="9" fontId="5" fillId="0" borderId="0" xfId="1" applyFont="1"/>
    <xf numFmtId="9" fontId="5" fillId="0" borderId="0" xfId="0" applyNumberFormat="1" applyFont="1"/>
    <xf numFmtId="166" fontId="5" fillId="0" borderId="0" xfId="0" applyNumberFormat="1" applyFont="1"/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/>
    </xf>
  </cellXfs>
  <cellStyles count="1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Sheet1!$F$1</c:f>
              <c:strCache>
                <c:ptCount val="1"/>
                <c:pt idx="0">
                  <c:v>[As] (1998)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Sheet1!$C$2:$C$8</c:f>
              <c:numCache>
                <c:formatCode>General</c:formatCode>
                <c:ptCount val="7"/>
                <c:pt idx="0">
                  <c:v>10.0</c:v>
                </c:pt>
                <c:pt idx="1">
                  <c:v>15.0</c:v>
                </c:pt>
                <c:pt idx="2">
                  <c:v>15.0</c:v>
                </c:pt>
                <c:pt idx="3">
                  <c:v>10.0</c:v>
                </c:pt>
                <c:pt idx="4">
                  <c:v>0.0</c:v>
                </c:pt>
                <c:pt idx="5">
                  <c:v>0.0</c:v>
                </c:pt>
                <c:pt idx="6">
                  <c:v>10.0</c:v>
                </c:pt>
              </c:numCache>
            </c:numRef>
          </c:xVal>
          <c:yVal>
            <c:numRef>
              <c:f>Sheet1!$F$2:$F$8</c:f>
              <c:numCache>
                <c:formatCode>0%</c:formatCode>
                <c:ptCount val="7"/>
                <c:pt idx="0">
                  <c:v>0.135593220338983</c:v>
                </c:pt>
                <c:pt idx="1">
                  <c:v>0.503370786516854</c:v>
                </c:pt>
                <c:pt idx="2">
                  <c:v>0.30668016194332</c:v>
                </c:pt>
                <c:pt idx="3">
                  <c:v>0.409282700421941</c:v>
                </c:pt>
                <c:pt idx="4">
                  <c:v>0.0615671641791045</c:v>
                </c:pt>
                <c:pt idx="5">
                  <c:v>0.0615671641791045</c:v>
                </c:pt>
                <c:pt idx="6">
                  <c:v>0.207692307692308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Sheet1!$G$1</c:f>
              <c:strCache>
                <c:ptCount val="1"/>
                <c:pt idx="0">
                  <c:v>[As] 2012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Sheet1!$C$2:$C$8</c:f>
              <c:numCache>
                <c:formatCode>General</c:formatCode>
                <c:ptCount val="7"/>
                <c:pt idx="0">
                  <c:v>10.0</c:v>
                </c:pt>
                <c:pt idx="1">
                  <c:v>15.0</c:v>
                </c:pt>
                <c:pt idx="2">
                  <c:v>15.0</c:v>
                </c:pt>
                <c:pt idx="3">
                  <c:v>10.0</c:v>
                </c:pt>
                <c:pt idx="4">
                  <c:v>0.0</c:v>
                </c:pt>
                <c:pt idx="5">
                  <c:v>0.0</c:v>
                </c:pt>
                <c:pt idx="6">
                  <c:v>10.0</c:v>
                </c:pt>
              </c:numCache>
            </c:numRef>
          </c:xVal>
          <c:yVal>
            <c:numRef>
              <c:f>Sheet1!$G$2:$G$8</c:f>
              <c:numCache>
                <c:formatCode>0%</c:formatCode>
                <c:ptCount val="7"/>
                <c:pt idx="0">
                  <c:v>0.000779423226812159</c:v>
                </c:pt>
                <c:pt idx="1">
                  <c:v>0.157801418439716</c:v>
                </c:pt>
                <c:pt idx="2">
                  <c:v>0.132586367880486</c:v>
                </c:pt>
                <c:pt idx="3">
                  <c:v>0.186115214180207</c:v>
                </c:pt>
                <c:pt idx="4">
                  <c:v>0.0338658146964856</c:v>
                </c:pt>
                <c:pt idx="5">
                  <c:v>0.0110593713620489</c:v>
                </c:pt>
                <c:pt idx="6">
                  <c:v>0.18510158013544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728744"/>
        <c:axId val="2124147576"/>
      </c:scatterChart>
      <c:valAx>
        <c:axId val="212272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147576"/>
        <c:crosses val="autoZero"/>
        <c:crossBetween val="midCat"/>
      </c:valAx>
      <c:valAx>
        <c:axId val="21241475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22728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Sheet1!$G$1</c:f>
              <c:strCache>
                <c:ptCount val="1"/>
                <c:pt idx="0">
                  <c:v>[As] 2012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Sheet1!$D$2:$D$8</c:f>
              <c:numCache>
                <c:formatCode>General</c:formatCode>
                <c:ptCount val="7"/>
                <c:pt idx="0">
                  <c:v>10.0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10.0</c:v>
                </c:pt>
              </c:numCache>
            </c:numRef>
          </c:xVal>
          <c:yVal>
            <c:numRef>
              <c:f>Sheet1!$G$2:$G$8</c:f>
              <c:numCache>
                <c:formatCode>0%</c:formatCode>
                <c:ptCount val="7"/>
                <c:pt idx="0">
                  <c:v>0.000779423226812159</c:v>
                </c:pt>
                <c:pt idx="1">
                  <c:v>0.157801418439716</c:v>
                </c:pt>
                <c:pt idx="2">
                  <c:v>0.132586367880486</c:v>
                </c:pt>
                <c:pt idx="3">
                  <c:v>0.186115214180207</c:v>
                </c:pt>
                <c:pt idx="4">
                  <c:v>0.0338658146964856</c:v>
                </c:pt>
                <c:pt idx="5">
                  <c:v>0.0110593713620489</c:v>
                </c:pt>
                <c:pt idx="6">
                  <c:v>0.18510158013544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490520"/>
        <c:axId val="2124493512"/>
      </c:scatterChart>
      <c:valAx>
        <c:axId val="2124490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493512"/>
        <c:crosses val="autoZero"/>
        <c:crossBetween val="midCat"/>
      </c:valAx>
      <c:valAx>
        <c:axId val="21244935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24490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Sheet1!$E$2:$E$8</c:f>
              <c:numCache>
                <c:formatCode>General</c:formatCode>
                <c:ptCount val="7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xVal>
          <c:yVal>
            <c:numRef>
              <c:f>Sheet1!$I$2:$I$8</c:f>
              <c:numCache>
                <c:formatCode>0%</c:formatCode>
                <c:ptCount val="7"/>
                <c:pt idx="0">
                  <c:v>0.134813797112171</c:v>
                </c:pt>
                <c:pt idx="1">
                  <c:v>0.345569368077138</c:v>
                </c:pt>
                <c:pt idx="2">
                  <c:v>0.174093794062834</c:v>
                </c:pt>
                <c:pt idx="3">
                  <c:v>0.223167486241734</c:v>
                </c:pt>
                <c:pt idx="4">
                  <c:v>0.0277013494826189</c:v>
                </c:pt>
                <c:pt idx="5">
                  <c:v>0.0505077928170556</c:v>
                </c:pt>
                <c:pt idx="6">
                  <c:v>0.022590727556868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026040"/>
        <c:axId val="-2121749928"/>
      </c:scatterChart>
      <c:valAx>
        <c:axId val="-212202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749928"/>
        <c:crosses val="autoZero"/>
        <c:crossBetween val="midCat"/>
      </c:valAx>
      <c:valAx>
        <c:axId val="-21217499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2026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Sheet1!$H$1</c:f>
              <c:strCache>
                <c:ptCount val="1"/>
                <c:pt idx="0">
                  <c:v>change As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Sheet1!$D$2:$D$8</c:f>
              <c:numCache>
                <c:formatCode>General</c:formatCode>
                <c:ptCount val="7"/>
                <c:pt idx="0">
                  <c:v>10.0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10.0</c:v>
                </c:pt>
              </c:numCache>
            </c:numRef>
          </c:xVal>
          <c:yVal>
            <c:numRef>
              <c:f>Sheet1!$I$2:$I$8</c:f>
              <c:numCache>
                <c:formatCode>0%</c:formatCode>
                <c:ptCount val="7"/>
                <c:pt idx="0">
                  <c:v>0.134813797112171</c:v>
                </c:pt>
                <c:pt idx="1">
                  <c:v>0.345569368077138</c:v>
                </c:pt>
                <c:pt idx="2">
                  <c:v>0.174093794062834</c:v>
                </c:pt>
                <c:pt idx="3">
                  <c:v>0.223167486241734</c:v>
                </c:pt>
                <c:pt idx="4">
                  <c:v>0.0277013494826189</c:v>
                </c:pt>
                <c:pt idx="5">
                  <c:v>0.0505077928170556</c:v>
                </c:pt>
                <c:pt idx="6">
                  <c:v>0.022590727556868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614360"/>
        <c:axId val="2124810888"/>
      </c:scatterChart>
      <c:valAx>
        <c:axId val="-2121614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810888"/>
        <c:crosses val="autoZero"/>
        <c:crossBetween val="midCat"/>
      </c:valAx>
      <c:valAx>
        <c:axId val="21248108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1614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825500</xdr:colOff>
      <xdr:row>9</xdr:row>
      <xdr:rowOff>139700</xdr:rowOff>
    </xdr:from>
    <xdr:to>
      <xdr:col>10</xdr:col>
      <xdr:colOff>254000</xdr:colOff>
      <xdr:row>24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825500</xdr:colOff>
      <xdr:row>24</xdr:row>
      <xdr:rowOff>101600</xdr:rowOff>
    </xdr:from>
    <xdr:to>
      <xdr:col>10</xdr:col>
      <xdr:colOff>254000</xdr:colOff>
      <xdr:row>38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203200</xdr:colOff>
      <xdr:row>9</xdr:row>
      <xdr:rowOff>139700</xdr:rowOff>
    </xdr:from>
    <xdr:to>
      <xdr:col>4</xdr:col>
      <xdr:colOff>762000</xdr:colOff>
      <xdr:row>24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266700</xdr:colOff>
      <xdr:row>25</xdr:row>
      <xdr:rowOff>0</xdr:rowOff>
    </xdr:from>
    <xdr:to>
      <xdr:col>4</xdr:col>
      <xdr:colOff>825500</xdr:colOff>
      <xdr:row>39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G5" sqref="G5"/>
    </sheetView>
  </sheetViews>
  <sheetFormatPr baseColWidth="10" defaultRowHeight="15" x14ac:dyDescent="0"/>
  <cols>
    <col min="3" max="3" width="17" bestFit="1" customWidth="1"/>
    <col min="4" max="4" width="24.83203125" bestFit="1" customWidth="1"/>
    <col min="5" max="5" width="13.33203125" customWidth="1"/>
  </cols>
  <sheetData>
    <row r="1" spans="1:14" s="1" customFormat="1">
      <c r="A1" s="1" t="s">
        <v>0</v>
      </c>
      <c r="B1" s="1" t="s">
        <v>2</v>
      </c>
      <c r="C1" s="1" t="s">
        <v>14</v>
      </c>
      <c r="D1" s="4" t="s">
        <v>16</v>
      </c>
      <c r="E1" s="4" t="s">
        <v>15</v>
      </c>
      <c r="F1" s="1" t="s">
        <v>10</v>
      </c>
      <c r="G1" s="1" t="s">
        <v>11</v>
      </c>
      <c r="H1" s="1" t="s">
        <v>12</v>
      </c>
      <c r="I1" s="1" t="s">
        <v>13</v>
      </c>
      <c r="K1" s="1" t="s">
        <v>17</v>
      </c>
      <c r="L1" s="1" t="s">
        <v>14</v>
      </c>
      <c r="M1" s="4" t="s">
        <v>16</v>
      </c>
      <c r="N1" s="4" t="s">
        <v>15</v>
      </c>
    </row>
    <row r="2" spans="1:14" s="6" customFormat="1">
      <c r="A2" t="s">
        <v>1</v>
      </c>
      <c r="B2" t="s">
        <v>3</v>
      </c>
      <c r="C2">
        <v>10</v>
      </c>
      <c r="D2">
        <f>C2-E2</f>
        <v>10</v>
      </c>
      <c r="E2">
        <v>0</v>
      </c>
      <c r="F2" s="2">
        <v>0.13559322033898299</v>
      </c>
      <c r="G2" s="2">
        <v>7.7942322681215901E-4</v>
      </c>
      <c r="H2" s="2">
        <f>(G2-F2)/F2</f>
        <v>-0.99425175370226038</v>
      </c>
      <c r="I2" s="3">
        <f>F2-G2</f>
        <v>0.13481379711217084</v>
      </c>
      <c r="L2" s="6">
        <f ca="1">MROUND(15*F2/F$2 + RANDBETWEEN(-5, 5),5)</f>
        <v>20</v>
      </c>
      <c r="M2" s="9">
        <f ca="1">L2-N2</f>
        <v>20</v>
      </c>
      <c r="N2" s="9">
        <f ca="1">MROUND(I2*C2*RANDBETWEEN(0.5,3),5)</f>
        <v>0</v>
      </c>
    </row>
    <row r="3" spans="1:14" s="6" customFormat="1">
      <c r="A3" s="6" t="s">
        <v>1</v>
      </c>
      <c r="B3" s="6" t="s">
        <v>4</v>
      </c>
      <c r="C3" s="6">
        <v>15</v>
      </c>
      <c r="D3" s="6">
        <f>C3-E3</f>
        <v>5</v>
      </c>
      <c r="E3" s="6">
        <v>10</v>
      </c>
      <c r="F3" s="7">
        <v>0.50337078651685396</v>
      </c>
      <c r="G3" s="7">
        <v>0.15780141843971601</v>
      </c>
      <c r="H3" s="7">
        <f>(G3-F3)/F3</f>
        <v>-0.68651057497467138</v>
      </c>
      <c r="I3" s="8">
        <f>F3-G3</f>
        <v>0.34556936807713795</v>
      </c>
      <c r="L3" s="6">
        <f t="shared" ref="L3:L8" ca="1" si="0">MROUND(15*F3/F$2 + RANDBETWEEN(-5, 5),5)</f>
        <v>50</v>
      </c>
      <c r="M3" s="9">
        <f t="shared" ref="M3:M8" ca="1" si="1">L3-N3</f>
        <v>45</v>
      </c>
      <c r="N3" s="9">
        <f t="shared" ref="N3:N8" ca="1" si="2">MROUND(I3*C3*RANDBETWEEN(0.5,3),5)</f>
        <v>5</v>
      </c>
    </row>
    <row r="4" spans="1:14" s="6" customFormat="1">
      <c r="A4" s="6" t="s">
        <v>1</v>
      </c>
      <c r="B4" s="6" t="s">
        <v>5</v>
      </c>
      <c r="C4" s="6">
        <v>15</v>
      </c>
      <c r="D4" s="6">
        <f>C4-E4</f>
        <v>5</v>
      </c>
      <c r="E4" s="6">
        <v>10</v>
      </c>
      <c r="F4" s="7">
        <v>0.30668016194331998</v>
      </c>
      <c r="G4" s="7">
        <v>0.132586367880486</v>
      </c>
      <c r="H4" s="7">
        <f>(G4-F4)/F4</f>
        <v>-0.56767217337980158</v>
      </c>
      <c r="I4" s="8">
        <f>F4-G4</f>
        <v>0.17409379406283398</v>
      </c>
      <c r="L4" s="6">
        <f t="shared" ca="1" si="0"/>
        <v>35</v>
      </c>
      <c r="M4" s="9">
        <f t="shared" ca="1" si="1"/>
        <v>30</v>
      </c>
      <c r="N4" s="9">
        <f t="shared" ca="1" si="2"/>
        <v>5</v>
      </c>
    </row>
    <row r="5" spans="1:14">
      <c r="A5" s="6" t="s">
        <v>1</v>
      </c>
      <c r="B5" s="6" t="s">
        <v>6</v>
      </c>
      <c r="C5" s="6">
        <v>10</v>
      </c>
      <c r="D5" s="6">
        <f>C5-E5</f>
        <v>5</v>
      </c>
      <c r="E5" s="6">
        <v>5</v>
      </c>
      <c r="F5" s="7">
        <v>0.40928270042194098</v>
      </c>
      <c r="G5" s="7">
        <v>0.18611521418020699</v>
      </c>
      <c r="H5" s="7">
        <f>(G5-F5)/F5</f>
        <v>-0.54526488906485515</v>
      </c>
      <c r="I5" s="8">
        <f>F5-G5</f>
        <v>0.22316748624173399</v>
      </c>
      <c r="L5">
        <f t="shared" ca="1" si="0"/>
        <v>45</v>
      </c>
      <c r="M5" s="5">
        <f t="shared" ca="1" si="1"/>
        <v>40</v>
      </c>
      <c r="N5" s="5">
        <f t="shared" ca="1" si="2"/>
        <v>5</v>
      </c>
    </row>
    <row r="6" spans="1:14">
      <c r="A6" s="6" t="s">
        <v>1</v>
      </c>
      <c r="B6" s="6" t="s">
        <v>8</v>
      </c>
      <c r="C6" s="6">
        <v>0</v>
      </c>
      <c r="D6" s="6">
        <f>C6-E6</f>
        <v>0</v>
      </c>
      <c r="E6" s="6">
        <v>0</v>
      </c>
      <c r="F6" s="7">
        <v>6.1567164179104503E-2</v>
      </c>
      <c r="G6" s="7">
        <v>3.3865814696485599E-2</v>
      </c>
      <c r="H6" s="7">
        <f>(G6-F6)/F6</f>
        <v>-0.44993707038435532</v>
      </c>
      <c r="I6" s="8">
        <f>F6-G6</f>
        <v>2.7701349482618903E-2</v>
      </c>
      <c r="L6">
        <v>0</v>
      </c>
      <c r="M6" s="5">
        <f t="shared" ca="1" si="1"/>
        <v>0</v>
      </c>
      <c r="N6" s="5">
        <f t="shared" ca="1" si="2"/>
        <v>0</v>
      </c>
    </row>
    <row r="7" spans="1:14" s="6" customFormat="1">
      <c r="A7" t="s">
        <v>1</v>
      </c>
      <c r="B7" t="s">
        <v>7</v>
      </c>
      <c r="C7">
        <v>0</v>
      </c>
      <c r="D7">
        <f>C7-E7</f>
        <v>0</v>
      </c>
      <c r="E7">
        <v>0</v>
      </c>
      <c r="F7" s="2">
        <v>6.1567164179104503E-2</v>
      </c>
      <c r="G7" s="2">
        <v>1.10593713620489E-2</v>
      </c>
      <c r="H7" s="2">
        <f>(G7-F7)/F7</f>
        <v>-0.82036899848308453</v>
      </c>
      <c r="I7" s="3">
        <f>F7-G7</f>
        <v>5.05077928170556E-2</v>
      </c>
      <c r="L7" s="6">
        <v>0</v>
      </c>
      <c r="M7" s="9">
        <f ca="1">M6</f>
        <v>0</v>
      </c>
      <c r="N7" s="9">
        <f t="shared" ca="1" si="2"/>
        <v>0</v>
      </c>
    </row>
    <row r="8" spans="1:14" s="6" customFormat="1">
      <c r="A8" s="6" t="s">
        <v>1</v>
      </c>
      <c r="B8" s="6" t="s">
        <v>9</v>
      </c>
      <c r="C8" s="6">
        <v>10</v>
      </c>
      <c r="D8" s="6">
        <f ca="1">C8-E8</f>
        <v>10</v>
      </c>
      <c r="E8" s="6">
        <f ca="1">N8</f>
        <v>0</v>
      </c>
      <c r="F8" s="7">
        <v>0.20769230769230801</v>
      </c>
      <c r="G8" s="7">
        <v>0.18510158013544001</v>
      </c>
      <c r="H8" s="7">
        <f>(G8-F8)/F8</f>
        <v>-0.10877016971825318</v>
      </c>
      <c r="I8" s="8">
        <f>F8-G8</f>
        <v>2.2590727556868001E-2</v>
      </c>
      <c r="L8" s="6">
        <f t="shared" ca="1" si="0"/>
        <v>30</v>
      </c>
      <c r="M8" s="9">
        <f t="shared" ca="1" si="1"/>
        <v>30</v>
      </c>
      <c r="N8" s="9">
        <f t="shared" ca="1" si="2"/>
        <v>0</v>
      </c>
    </row>
    <row r="9" spans="1:14">
      <c r="C9">
        <f>SUM(C2:C8)</f>
        <v>60</v>
      </c>
    </row>
  </sheetData>
  <sortState ref="A2:I9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sqref="A1:G15"/>
    </sheetView>
  </sheetViews>
  <sheetFormatPr baseColWidth="10" defaultRowHeight="15" x14ac:dyDescent="0"/>
  <cols>
    <col min="1" max="2" width="10.1640625" bestFit="1" customWidth="1"/>
    <col min="3" max="3" width="18.33203125" bestFit="1" customWidth="1"/>
    <col min="4" max="4" width="20.33203125" bestFit="1" customWidth="1"/>
    <col min="5" max="5" width="16.83203125" bestFit="1" customWidth="1"/>
    <col min="6" max="6" width="16" bestFit="1" customWidth="1"/>
    <col min="7" max="7" width="12" bestFit="1" customWidth="1"/>
  </cols>
  <sheetData>
    <row r="1" spans="1:9" s="1" customFormat="1">
      <c r="A1" s="12" t="s">
        <v>18</v>
      </c>
      <c r="B1" s="12" t="s">
        <v>19</v>
      </c>
      <c r="C1" s="12" t="s">
        <v>20</v>
      </c>
      <c r="D1" s="13" t="s">
        <v>26</v>
      </c>
      <c r="E1" s="12" t="s">
        <v>24</v>
      </c>
      <c r="F1" s="12" t="s">
        <v>25</v>
      </c>
      <c r="G1" s="12" t="s">
        <v>14</v>
      </c>
      <c r="H1" s="4"/>
      <c r="I1" s="4"/>
    </row>
    <row r="2" spans="1:9">
      <c r="A2" s="10" t="s">
        <v>3</v>
      </c>
      <c r="B2" s="10" t="s">
        <v>21</v>
      </c>
      <c r="C2" s="10">
        <v>295</v>
      </c>
      <c r="D2" s="11">
        <v>0.13559322033898299</v>
      </c>
      <c r="E2" s="10">
        <v>0</v>
      </c>
      <c r="F2" s="10">
        <v>10</v>
      </c>
      <c r="G2" s="10">
        <f>F2+E2</f>
        <v>10</v>
      </c>
    </row>
    <row r="3" spans="1:9">
      <c r="A3" s="10" t="s">
        <v>4</v>
      </c>
      <c r="B3" s="10" t="s">
        <v>21</v>
      </c>
      <c r="C3" s="10">
        <v>445</v>
      </c>
      <c r="D3" s="11">
        <v>0.50337078651685396</v>
      </c>
      <c r="E3" s="10">
        <v>10</v>
      </c>
      <c r="F3" s="10">
        <v>5</v>
      </c>
      <c r="G3" s="10">
        <f t="shared" ref="G3:G8" si="0">F3+E3</f>
        <v>15</v>
      </c>
      <c r="H3" s="6"/>
      <c r="I3" s="6"/>
    </row>
    <row r="4" spans="1:9">
      <c r="A4" s="10" t="s">
        <v>5</v>
      </c>
      <c r="B4" s="10" t="s">
        <v>21</v>
      </c>
      <c r="C4" s="10">
        <v>988</v>
      </c>
      <c r="D4" s="11">
        <v>0.30668016194331998</v>
      </c>
      <c r="E4" s="10">
        <v>10</v>
      </c>
      <c r="F4" s="10">
        <v>5</v>
      </c>
      <c r="G4" s="10">
        <f t="shared" si="0"/>
        <v>15</v>
      </c>
      <c r="H4" s="6"/>
      <c r="I4" s="6"/>
    </row>
    <row r="5" spans="1:9">
      <c r="A5" s="10" t="s">
        <v>6</v>
      </c>
      <c r="B5" s="10" t="s">
        <v>21</v>
      </c>
      <c r="C5" s="10">
        <v>474</v>
      </c>
      <c r="D5" s="11">
        <v>0.40928270042194098</v>
      </c>
      <c r="E5" s="10">
        <v>5</v>
      </c>
      <c r="F5" s="10">
        <v>5</v>
      </c>
      <c r="G5" s="10">
        <f t="shared" si="0"/>
        <v>10</v>
      </c>
      <c r="H5" s="6"/>
      <c r="I5" s="6"/>
    </row>
    <row r="6" spans="1:9">
      <c r="A6" s="10" t="s">
        <v>8</v>
      </c>
      <c r="B6" s="10" t="s">
        <v>21</v>
      </c>
      <c r="C6" s="10">
        <v>1072</v>
      </c>
      <c r="D6" s="11">
        <v>6.1567164179104503E-2</v>
      </c>
      <c r="E6" s="10">
        <v>0</v>
      </c>
      <c r="F6" s="10">
        <v>0</v>
      </c>
      <c r="G6" s="10">
        <f t="shared" si="0"/>
        <v>0</v>
      </c>
      <c r="H6" s="6"/>
      <c r="I6" s="6"/>
    </row>
    <row r="7" spans="1:9">
      <c r="A7" s="10" t="s">
        <v>7</v>
      </c>
      <c r="B7" s="10" t="s">
        <v>21</v>
      </c>
      <c r="C7" s="10" t="s">
        <v>23</v>
      </c>
      <c r="D7" s="11">
        <v>6.1567164179104503E-2</v>
      </c>
      <c r="E7" s="10">
        <v>0</v>
      </c>
      <c r="F7" s="10">
        <v>0</v>
      </c>
      <c r="G7" s="10">
        <f t="shared" si="0"/>
        <v>0</v>
      </c>
    </row>
    <row r="8" spans="1:9">
      <c r="A8" s="10" t="s">
        <v>9</v>
      </c>
      <c r="B8" s="10" t="s">
        <v>21</v>
      </c>
      <c r="C8" s="10">
        <v>260</v>
      </c>
      <c r="D8" s="11">
        <v>0.20769230769230801</v>
      </c>
      <c r="E8" s="10">
        <f>N9</f>
        <v>0</v>
      </c>
      <c r="F8" s="10">
        <v>10</v>
      </c>
      <c r="G8" s="10">
        <f t="shared" si="0"/>
        <v>10</v>
      </c>
      <c r="H8" s="6"/>
      <c r="I8" s="6"/>
    </row>
    <row r="9" spans="1:9">
      <c r="A9" s="10" t="s">
        <v>3</v>
      </c>
      <c r="B9" s="10" t="s">
        <v>22</v>
      </c>
      <c r="C9" s="10">
        <v>1283</v>
      </c>
      <c r="D9" s="11">
        <v>7.7942322681215901E-4</v>
      </c>
      <c r="E9" s="10">
        <v>0</v>
      </c>
      <c r="F9" s="10">
        <v>10</v>
      </c>
      <c r="G9" s="10">
        <f>F9+E9</f>
        <v>10</v>
      </c>
    </row>
    <row r="10" spans="1:9">
      <c r="A10" s="10" t="s">
        <v>4</v>
      </c>
      <c r="B10" s="10" t="s">
        <v>22</v>
      </c>
      <c r="C10" s="10">
        <v>2256</v>
      </c>
      <c r="D10" s="11">
        <v>0.15780141843971601</v>
      </c>
      <c r="E10" s="10">
        <v>10</v>
      </c>
      <c r="F10" s="10">
        <v>5</v>
      </c>
      <c r="G10" s="10">
        <f t="shared" ref="G10:G15" si="1">F10+E10</f>
        <v>15</v>
      </c>
    </row>
    <row r="11" spans="1:9">
      <c r="A11" s="10" t="s">
        <v>5</v>
      </c>
      <c r="B11" s="10" t="s">
        <v>22</v>
      </c>
      <c r="C11" s="10">
        <v>3213</v>
      </c>
      <c r="D11" s="11">
        <v>0.132586367880486</v>
      </c>
      <c r="E11" s="10">
        <v>10</v>
      </c>
      <c r="F11" s="10">
        <v>5</v>
      </c>
      <c r="G11" s="10">
        <f t="shared" si="1"/>
        <v>15</v>
      </c>
    </row>
    <row r="12" spans="1:9">
      <c r="A12" s="10" t="s">
        <v>6</v>
      </c>
      <c r="B12" s="10" t="s">
        <v>22</v>
      </c>
      <c r="C12" s="10">
        <v>2031</v>
      </c>
      <c r="D12" s="11">
        <v>0.18611521418020699</v>
      </c>
      <c r="E12" s="10">
        <v>5</v>
      </c>
      <c r="F12" s="10">
        <v>5</v>
      </c>
      <c r="G12" s="10">
        <f t="shared" si="1"/>
        <v>10</v>
      </c>
    </row>
    <row r="13" spans="1:9">
      <c r="A13" s="10" t="s">
        <v>8</v>
      </c>
      <c r="B13" s="10" t="s">
        <v>22</v>
      </c>
      <c r="C13" s="10">
        <v>1565</v>
      </c>
      <c r="D13" s="11">
        <v>3.3865814696485599E-2</v>
      </c>
      <c r="E13" s="10">
        <v>0</v>
      </c>
      <c r="F13" s="10">
        <v>0</v>
      </c>
      <c r="G13" s="10">
        <f t="shared" si="1"/>
        <v>0</v>
      </c>
    </row>
    <row r="14" spans="1:9">
      <c r="A14" s="10" t="s">
        <v>7</v>
      </c>
      <c r="B14" s="10" t="s">
        <v>22</v>
      </c>
      <c r="C14" s="10">
        <v>1718</v>
      </c>
      <c r="D14" s="11">
        <v>1.10593713620489E-2</v>
      </c>
      <c r="E14" s="10">
        <v>0</v>
      </c>
      <c r="F14" s="10">
        <v>0</v>
      </c>
      <c r="G14" s="10">
        <f t="shared" si="1"/>
        <v>0</v>
      </c>
    </row>
    <row r="15" spans="1:9">
      <c r="A15" s="10" t="s">
        <v>9</v>
      </c>
      <c r="B15" s="10" t="s">
        <v>22</v>
      </c>
      <c r="C15" s="10">
        <v>886</v>
      </c>
      <c r="D15" s="11">
        <v>0.18510158013544001</v>
      </c>
      <c r="E15" s="10">
        <f>N17</f>
        <v>0</v>
      </c>
      <c r="F15" s="10">
        <v>10</v>
      </c>
      <c r="G15" s="10">
        <f t="shared" si="1"/>
        <v>10</v>
      </c>
    </row>
  </sheetData>
  <pageMargins left="0.75" right="0.75" top="1" bottom="1" header="0.5" footer="0.5"/>
  <pageSetup orientation="portrait" horizontalDpi="4294967292" verticalDpi="4294967292"/>
  <ignoredErrors>
    <ignoredError sqref="E8 E1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D12" sqref="D12"/>
    </sheetView>
  </sheetViews>
  <sheetFormatPr baseColWidth="10" defaultRowHeight="15" x14ac:dyDescent="0"/>
  <cols>
    <col min="2" max="2" width="23.6640625" bestFit="1" customWidth="1"/>
    <col min="3" max="3" width="25.6640625" bestFit="1" customWidth="1"/>
    <col min="4" max="6" width="25.6640625" customWidth="1"/>
    <col min="7" max="7" width="16.83203125" style="16" bestFit="1" customWidth="1"/>
    <col min="8" max="8" width="16" style="16" bestFit="1" customWidth="1"/>
    <col min="9" max="9" width="12" style="16" bestFit="1" customWidth="1"/>
  </cols>
  <sheetData>
    <row r="1" spans="1:9">
      <c r="A1" s="12" t="s">
        <v>18</v>
      </c>
      <c r="B1" s="12" t="s">
        <v>27</v>
      </c>
      <c r="C1" s="13" t="s">
        <v>28</v>
      </c>
      <c r="D1" s="13" t="s">
        <v>29</v>
      </c>
      <c r="E1" s="12" t="s">
        <v>27</v>
      </c>
      <c r="F1" s="12" t="s">
        <v>30</v>
      </c>
      <c r="G1" s="14" t="s">
        <v>24</v>
      </c>
      <c r="H1" s="14" t="s">
        <v>25</v>
      </c>
      <c r="I1" s="14" t="s">
        <v>14</v>
      </c>
    </row>
    <row r="2" spans="1:9">
      <c r="A2" s="10" t="s">
        <v>3</v>
      </c>
      <c r="B2" s="10">
        <v>295</v>
      </c>
      <c r="C2" s="11">
        <v>0.13559322033898299</v>
      </c>
      <c r="D2" s="11">
        <v>7.7942322681215901E-4</v>
      </c>
      <c r="E2" s="10">
        <v>295</v>
      </c>
      <c r="F2" s="10">
        <v>1283</v>
      </c>
      <c r="G2" s="10">
        <f>'tidy dataset'!E2</f>
        <v>0</v>
      </c>
      <c r="H2" s="10" t="str">
        <f>CONCATENATE("$", 'tidy dataset'!F2," M")</f>
        <v>$10 M</v>
      </c>
      <c r="I2" s="10" t="str">
        <f>CONCATENATE("$", 'tidy dataset'!G2," M")</f>
        <v>$10 M</v>
      </c>
    </row>
    <row r="3" spans="1:9">
      <c r="A3" s="10" t="s">
        <v>4</v>
      </c>
      <c r="B3" s="10">
        <v>445</v>
      </c>
      <c r="C3" s="11">
        <v>0.50337078651685396</v>
      </c>
      <c r="D3" s="11">
        <v>0.15780141843971601</v>
      </c>
      <c r="E3" s="10">
        <v>445</v>
      </c>
      <c r="F3" s="10">
        <v>2256</v>
      </c>
      <c r="G3" s="10" t="str">
        <f>CONCATENATE("$", 'tidy dataset'!E3," M")</f>
        <v>$10 M</v>
      </c>
      <c r="H3" s="10" t="str">
        <f>CONCATENATE("$", 'tidy dataset'!F3," M")</f>
        <v>$5 M</v>
      </c>
      <c r="I3" s="10" t="str">
        <f>CONCATENATE("$", 'tidy dataset'!G3," M")</f>
        <v>$15 M</v>
      </c>
    </row>
    <row r="4" spans="1:9">
      <c r="A4" s="10" t="s">
        <v>5</v>
      </c>
      <c r="B4" s="10">
        <v>988</v>
      </c>
      <c r="C4" s="11">
        <v>0.30668016194331998</v>
      </c>
      <c r="D4" s="11">
        <v>0.132586367880486</v>
      </c>
      <c r="E4" s="10">
        <v>988</v>
      </c>
      <c r="F4" s="10">
        <v>3213</v>
      </c>
      <c r="G4" s="10" t="str">
        <f>CONCATENATE("$", 'tidy dataset'!E4," M")</f>
        <v>$10 M</v>
      </c>
      <c r="H4" s="10" t="str">
        <f>CONCATENATE("$", 'tidy dataset'!F4," M")</f>
        <v>$5 M</v>
      </c>
      <c r="I4" s="10" t="str">
        <f>CONCATENATE("$", 'tidy dataset'!G4," M")</f>
        <v>$15 M</v>
      </c>
    </row>
    <row r="5" spans="1:9">
      <c r="A5" s="10" t="s">
        <v>6</v>
      </c>
      <c r="B5" s="10">
        <v>474</v>
      </c>
      <c r="C5" s="11">
        <v>0.40928270042194098</v>
      </c>
      <c r="D5" s="11">
        <v>0.18611521418020699</v>
      </c>
      <c r="E5" s="10">
        <v>474</v>
      </c>
      <c r="F5" s="10">
        <v>2031</v>
      </c>
      <c r="G5" s="10" t="str">
        <f>CONCATENATE("$", 'tidy dataset'!E5," M")</f>
        <v>$5 M</v>
      </c>
      <c r="H5" s="10" t="str">
        <f>CONCATENATE("$", 'tidy dataset'!F5," M")</f>
        <v>$5 M</v>
      </c>
      <c r="I5" s="10" t="str">
        <f>CONCATENATE("$", 'tidy dataset'!G5," M")</f>
        <v>$10 M</v>
      </c>
    </row>
    <row r="6" spans="1:9">
      <c r="A6" s="10" t="s">
        <v>8</v>
      </c>
      <c r="B6" s="10">
        <v>1072</v>
      </c>
      <c r="C6" s="11">
        <v>6.1567164179104503E-2</v>
      </c>
      <c r="D6" s="11">
        <v>3.3865814696485599E-2</v>
      </c>
      <c r="E6" s="10">
        <v>1072</v>
      </c>
      <c r="F6" s="10">
        <v>1565</v>
      </c>
      <c r="G6" s="10" t="str">
        <f>CONCATENATE("$", 'tidy dataset'!E6," M")</f>
        <v>$0 M</v>
      </c>
      <c r="H6" s="10" t="str">
        <f>CONCATENATE("$", 'tidy dataset'!F6," M")</f>
        <v>$0 M</v>
      </c>
      <c r="I6" s="10" t="str">
        <f>CONCATENATE("$", 'tidy dataset'!G6," M")</f>
        <v>$0 M</v>
      </c>
    </row>
    <row r="7" spans="1:9">
      <c r="A7" s="10" t="s">
        <v>7</v>
      </c>
      <c r="B7" s="10" t="s">
        <v>23</v>
      </c>
      <c r="C7" s="11">
        <v>6.1567164179104503E-2</v>
      </c>
      <c r="D7" s="11">
        <v>1.10593713620489E-2</v>
      </c>
      <c r="E7" s="10" t="s">
        <v>23</v>
      </c>
      <c r="F7" s="10">
        <v>1718</v>
      </c>
      <c r="G7" s="10" t="str">
        <f>CONCATENATE("$", 'tidy dataset'!E7," M")</f>
        <v>$0 M</v>
      </c>
      <c r="H7" s="10" t="str">
        <f>CONCATENATE("$", 'tidy dataset'!F7," M")</f>
        <v>$0 M</v>
      </c>
      <c r="I7" s="10" t="str">
        <f>CONCATENATE("$", 'tidy dataset'!G7," M")</f>
        <v>$0 M</v>
      </c>
    </row>
    <row r="8" spans="1:9" ht="14" customHeight="1">
      <c r="A8" s="10" t="s">
        <v>9</v>
      </c>
      <c r="B8" s="10">
        <v>260</v>
      </c>
      <c r="C8" s="11">
        <v>0.20769230769230801</v>
      </c>
      <c r="D8" s="11">
        <v>0.18510158013544001</v>
      </c>
      <c r="E8" s="10">
        <v>260</v>
      </c>
      <c r="F8" s="10">
        <v>886</v>
      </c>
      <c r="G8" s="10" t="str">
        <f>CONCATENATE("$", 'tidy dataset'!E8," M")</f>
        <v>$0 M</v>
      </c>
      <c r="H8" s="10" t="str">
        <f>CONCATENATE("$", 'tidy dataset'!F8," M")</f>
        <v>$10 M</v>
      </c>
      <c r="I8" s="10" t="str">
        <f>CONCATENATE("$", 'tidy dataset'!G8," M")</f>
        <v>$10 M</v>
      </c>
    </row>
    <row r="9" spans="1:9">
      <c r="A9" s="10"/>
      <c r="B9" s="10"/>
      <c r="C9" s="11"/>
      <c r="D9" s="11"/>
      <c r="E9" s="11"/>
      <c r="F9" s="11"/>
      <c r="G9" s="15"/>
      <c r="H9" s="15"/>
      <c r="I9" s="15"/>
    </row>
    <row r="10" spans="1:9">
      <c r="A10" s="10"/>
      <c r="B10" s="10"/>
      <c r="C10" s="11"/>
      <c r="D10" s="11"/>
      <c r="E10" s="11"/>
      <c r="F10" s="11"/>
      <c r="G10" s="15"/>
      <c r="H10" s="15"/>
      <c r="I10" s="15"/>
    </row>
    <row r="11" spans="1:9">
      <c r="A11" s="10"/>
      <c r="B11" s="10"/>
      <c r="C11" s="11"/>
      <c r="D11" s="11"/>
      <c r="E11" s="11"/>
      <c r="F11" s="11"/>
      <c r="G11" s="15"/>
      <c r="H11" s="15"/>
      <c r="I11" s="15"/>
    </row>
    <row r="12" spans="1:9">
      <c r="A12" s="10"/>
      <c r="B12" s="10"/>
      <c r="C12" s="11"/>
      <c r="D12" s="11"/>
      <c r="E12" s="11"/>
      <c r="F12" s="11"/>
      <c r="G12" s="15"/>
      <c r="H12" s="15"/>
      <c r="I12" s="15"/>
    </row>
    <row r="13" spans="1:9">
      <c r="A13" s="10"/>
      <c r="B13" s="10"/>
      <c r="C13" s="11"/>
      <c r="D13" s="11"/>
      <c r="E13" s="11"/>
      <c r="F13" s="11"/>
      <c r="G13" s="15"/>
      <c r="H13" s="15"/>
      <c r="I13" s="15"/>
    </row>
    <row r="14" spans="1:9">
      <c r="A14" s="10"/>
      <c r="B14" s="10"/>
      <c r="C14" s="11"/>
      <c r="D14" s="11"/>
      <c r="E14" s="11"/>
      <c r="F14" s="11"/>
      <c r="G14" s="15"/>
      <c r="H14" s="15"/>
      <c r="I14" s="15"/>
    </row>
    <row r="15" spans="1:9">
      <c r="A15" s="10"/>
      <c r="B15" s="10"/>
      <c r="C15" s="11"/>
      <c r="D15" s="11"/>
      <c r="E15" s="11"/>
      <c r="F15" s="11"/>
      <c r="G15" s="15"/>
      <c r="H15" s="15"/>
      <c r="I15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tidy dataset</vt:lpstr>
      <vt:lpstr>dataset for printing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Hughes</dc:creator>
  <cp:lastModifiedBy>Laura Hughes</cp:lastModifiedBy>
  <dcterms:created xsi:type="dcterms:W3CDTF">2016-04-28T20:28:34Z</dcterms:created>
  <dcterms:modified xsi:type="dcterms:W3CDTF">2016-04-29T02:31:09Z</dcterms:modified>
</cp:coreProperties>
</file>