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sc\Documents\Code\datasci\marketing\"/>
    </mc:Choice>
  </mc:AlternateContent>
  <xr:revisionPtr revIDLastSave="0" documentId="13_ncr:1_{402B5C14-503C-4BA2-AFBA-ECCAC5A7187C}" xr6:coauthVersionLast="47" xr6:coauthVersionMax="47" xr10:uidLastSave="{00000000-0000-0000-0000-000000000000}"/>
  <bookViews>
    <workbookView xWindow="-98" yWindow="-98" windowWidth="22695" windowHeight="14746" activeTab="2" xr2:uid="{CFEF52B6-519A-EA43-B3D9-6A9DD20F7931}"/>
  </bookViews>
  <sheets>
    <sheet name="Copyright" sheetId="3" r:id="rId1"/>
    <sheet name="CLV analyses" sheetId="1" r:id="rId2"/>
    <sheet name="Profit Scenarios (Germany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B16" i="2"/>
  <c r="B17" i="1"/>
  <c r="H31" i="1"/>
  <c r="F31" i="1"/>
  <c r="E31" i="1"/>
  <c r="D31" i="1"/>
  <c r="E11" i="1"/>
  <c r="D11" i="1"/>
  <c r="E25" i="2"/>
  <c r="E19" i="2"/>
  <c r="E18" i="2"/>
  <c r="E17" i="2"/>
  <c r="E7" i="2"/>
  <c r="E24" i="2" s="1"/>
  <c r="C7" i="2"/>
  <c r="D6" i="2"/>
  <c r="E6" i="2"/>
  <c r="C6" i="2"/>
  <c r="D4" i="2"/>
  <c r="D19" i="2" s="1"/>
  <c r="E4" i="2"/>
  <c r="E20" i="2" s="1"/>
  <c r="C4" i="2"/>
  <c r="C18" i="2" s="1"/>
  <c r="D3" i="2"/>
  <c r="C3" i="2"/>
  <c r="E2" i="2"/>
  <c r="D2" i="2"/>
  <c r="D3" i="1"/>
  <c r="E3" i="1"/>
  <c r="D18" i="2"/>
  <c r="D17" i="2"/>
  <c r="D10" i="2"/>
  <c r="B17" i="2"/>
  <c r="B18" i="2"/>
  <c r="B19" i="2"/>
  <c r="C19" i="2"/>
  <c r="B20" i="2"/>
  <c r="C20" i="2"/>
  <c r="B21" i="2"/>
  <c r="B22" i="2"/>
  <c r="C22" i="2"/>
  <c r="B23" i="2"/>
  <c r="B24" i="2"/>
  <c r="C24" i="2"/>
  <c r="B25" i="2"/>
  <c r="C25" i="2"/>
  <c r="C16" i="2"/>
  <c r="B11" i="2"/>
  <c r="C10" i="2"/>
  <c r="B10" i="2"/>
  <c r="H35" i="1"/>
  <c r="H36" i="1" s="1"/>
  <c r="H37" i="1" s="1"/>
  <c r="H30" i="1"/>
  <c r="D35" i="1"/>
  <c r="D36" i="1" s="1"/>
  <c r="D37" i="1" s="1"/>
  <c r="E35" i="1"/>
  <c r="E36" i="1" s="1"/>
  <c r="E37" i="1" s="1"/>
  <c r="F35" i="1"/>
  <c r="F36" i="1" s="1"/>
  <c r="F37" i="1" s="1"/>
  <c r="D30" i="1"/>
  <c r="E30" i="1"/>
  <c r="F30" i="1"/>
  <c r="B35" i="1"/>
  <c r="B36" i="1" s="1"/>
  <c r="B37" i="1" s="1"/>
  <c r="B30" i="1"/>
  <c r="E10" i="1"/>
  <c r="D10" i="1"/>
  <c r="E5" i="1"/>
  <c r="D5" i="1"/>
  <c r="B10" i="1"/>
  <c r="B15" i="1"/>
  <c r="B16" i="1" s="1"/>
  <c r="D21" i="2" l="1"/>
  <c r="C23" i="2"/>
  <c r="E21" i="2"/>
  <c r="D22" i="2"/>
  <c r="D24" i="2"/>
  <c r="E22" i="2"/>
  <c r="D23" i="2"/>
  <c r="E23" i="2"/>
  <c r="D25" i="2"/>
  <c r="E10" i="2"/>
  <c r="C21" i="2"/>
  <c r="D16" i="2"/>
  <c r="D20" i="2"/>
  <c r="C17" i="2"/>
  <c r="B12" i="2"/>
  <c r="E15" i="1"/>
  <c r="E16" i="1" s="1"/>
  <c r="E17" i="1" s="1"/>
  <c r="D15" i="1"/>
  <c r="D16" i="1" s="1"/>
  <c r="D17" i="1" s="1"/>
  <c r="D11" i="2" l="1"/>
  <c r="D12" i="2" s="1"/>
  <c r="E11" i="2"/>
  <c r="E12" i="2" s="1"/>
  <c r="E13" i="2" s="1"/>
  <c r="C11" i="2"/>
  <c r="C12" i="2" s="1"/>
  <c r="C13" i="2" s="1"/>
  <c r="D13" i="2"/>
</calcChain>
</file>

<file path=xl/sharedStrings.xml><?xml version="1.0" encoding="utf-8"?>
<sst xmlns="http://schemas.openxmlformats.org/spreadsheetml/2006/main" count="55" uniqueCount="41">
  <si>
    <t>GWP per customer</t>
  </si>
  <si>
    <t>GWP</t>
  </si>
  <si>
    <t># new</t>
  </si>
  <si>
    <t># customers</t>
  </si>
  <si>
    <t># lost</t>
  </si>
  <si>
    <t>churn rate</t>
  </si>
  <si>
    <t>Germany 2018</t>
  </si>
  <si>
    <t>Retention Rate</t>
  </si>
  <si>
    <t>Agents</t>
  </si>
  <si>
    <t>Brokers</t>
  </si>
  <si>
    <t>Aggregators</t>
  </si>
  <si>
    <t>Italy 2018</t>
  </si>
  <si>
    <t>Current customers</t>
  </si>
  <si>
    <t>CLV (exising)</t>
  </si>
  <si>
    <t>Annual discount</t>
  </si>
  <si>
    <t>Value of current base</t>
  </si>
  <si>
    <t>Value of future customers</t>
  </si>
  <si>
    <t>CLV (new)</t>
  </si>
  <si>
    <t>New customers / year</t>
  </si>
  <si>
    <t>Discounted value</t>
  </si>
  <si>
    <t>CURRENT</t>
  </si>
  <si>
    <t>TOTAL VALUE</t>
  </si>
  <si>
    <t>Scenarios</t>
  </si>
  <si>
    <t>+ churn by 2% points</t>
  </si>
  <si>
    <t>- churn by 2% points</t>
  </si>
  <si>
    <t>Assumption: We stop projections after 10 years while CLV goes up to infinity (though CLV drops quickly because of cutomer churn)</t>
  </si>
  <si>
    <t>Note: CLV is calculated using the formula: margin / (churn rate + discount rate)</t>
  </si>
  <si>
    <t>Note: For context regarding the additional methods for calculating CLV, see Peter S. Fader and Bruce G. S. Hardie, “Reconciling and Clarifying CLV Formulas,” March 2012, http://brucehardie.com/notes/024/reconciling_clv_formulas.pdf</t>
  </si>
  <si>
    <t>Scenario 1: Increase churn of current customers</t>
  </si>
  <si>
    <t>Scenario 2: Increase churn or current customers AND increases acquisition</t>
  </si>
  <si>
    <t xml:space="preserve">Scenario 3: Increase churn or current customers AND decrease churn of new customers </t>
  </si>
  <si>
    <t>Relative change</t>
  </si>
  <si>
    <t>Churn rate</t>
  </si>
  <si>
    <t>Allianz Customer Centricity: Is Simplicity the Way Forward?</t>
  </si>
  <si>
    <t>Courseware 5-522-713</t>
  </si>
  <si>
    <t>This courseware was prepared solely as the basis for class discussion.  Copyright © 2022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</si>
  <si>
    <t>CLV of existing</t>
  </si>
  <si>
    <t>Profit per customer</t>
  </si>
  <si>
    <t>Harvard Business School Case 522-008</t>
  </si>
  <si>
    <t>Profit margin (low range point of case, p. 3)</t>
  </si>
  <si>
    <t>Discount rate (Assumption)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</si>
</sst>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€-2]\ * #,##0_);_([$€-2]\ * \(#,##0\);_([$€-2]\ * &quot;-&quot;??_);_(@_)"/>
    <numFmt numFmtId="166" formatCode="_(* #,##0_);_(* \(#,##0\);_(* &quot;-&quot;??_);_(@_)"/>
    <numFmt numFmtId="167" formatCode="0.0%"/>
    <numFmt numFmtId="168" formatCode="_(* #,##0.0000_);_(* \(#,##0.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0"/>
      <color theme="1"/>
      <name val="Book Antiqua"/>
      <family val="1"/>
    </font>
    <font>
      <sz val="10"/>
      <name val="Arial"/>
      <family val="2"/>
    </font>
    <font>
      <sz val="12"/>
      <name val="Book Antiqua"/>
      <family val="1"/>
    </font>
    <font>
      <b/>
      <sz val="10"/>
      <color theme="1"/>
      <name val="Book Antiqua"/>
      <family val="1"/>
    </font>
    <font>
      <b/>
      <sz val="10"/>
      <color rgb="FFC0000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4" xfId="0" applyFont="1" applyBorder="1"/>
    <xf numFmtId="165" fontId="4" fillId="0" borderId="4" xfId="0" applyNumberFormat="1" applyFont="1" applyBorder="1"/>
    <xf numFmtId="165" fontId="4" fillId="2" borderId="4" xfId="0" applyNumberFormat="1" applyFont="1" applyFill="1" applyBorder="1"/>
    <xf numFmtId="165" fontId="4" fillId="0" borderId="0" xfId="0" applyNumberFormat="1" applyFont="1"/>
    <xf numFmtId="165" fontId="4" fillId="2" borderId="0" xfId="0" applyNumberFormat="1" applyFont="1" applyFill="1"/>
    <xf numFmtId="0" fontId="4" fillId="0" borderId="2" xfId="0" applyFont="1" applyBorder="1"/>
    <xf numFmtId="9" fontId="4" fillId="0" borderId="2" xfId="0" applyNumberFormat="1" applyFont="1" applyBorder="1"/>
    <xf numFmtId="9" fontId="4" fillId="0" borderId="0" xfId="0" applyNumberFormat="1" applyFont="1"/>
    <xf numFmtId="166" fontId="4" fillId="0" borderId="4" xfId="1" applyNumberFormat="1" applyFont="1" applyBorder="1"/>
    <xf numFmtId="0" fontId="4" fillId="2" borderId="2" xfId="0" applyFont="1" applyFill="1" applyBorder="1"/>
    <xf numFmtId="165" fontId="7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9" fontId="4" fillId="0" borderId="3" xfId="3" applyFont="1" applyBorder="1"/>
    <xf numFmtId="164" fontId="4" fillId="0" borderId="0" xfId="0" applyNumberFormat="1" applyFont="1"/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4" fillId="0" borderId="0" xfId="0" quotePrefix="1" applyFont="1"/>
    <xf numFmtId="165" fontId="4" fillId="0" borderId="0" xfId="2" applyNumberFormat="1" applyFont="1"/>
    <xf numFmtId="166" fontId="4" fillId="0" borderId="0" xfId="1" applyNumberFormat="1" applyFont="1"/>
    <xf numFmtId="166" fontId="4" fillId="0" borderId="0" xfId="0" applyNumberFormat="1" applyFont="1"/>
    <xf numFmtId="167" fontId="4" fillId="0" borderId="0" xfId="0" applyNumberFormat="1" applyFont="1"/>
    <xf numFmtId="167" fontId="4" fillId="2" borderId="0" xfId="0" applyNumberFormat="1" applyFont="1" applyFill="1"/>
    <xf numFmtId="168" fontId="4" fillId="0" borderId="0" xfId="0" applyNumberFormat="1" applyFont="1"/>
    <xf numFmtId="164" fontId="7" fillId="0" borderId="0" xfId="0" applyNumberFormat="1" applyFont="1"/>
    <xf numFmtId="9" fontId="4" fillId="0" borderId="0" xfId="3" applyFont="1"/>
    <xf numFmtId="10" fontId="4" fillId="0" borderId="0" xfId="0" applyNumberFormat="1" applyFont="1"/>
    <xf numFmtId="0" fontId="6" fillId="0" borderId="0" xfId="4" applyFont="1" applyAlignment="1">
      <alignment horizontal="justify" vertical="top" wrapText="1"/>
    </xf>
    <xf numFmtId="0" fontId="4" fillId="0" borderId="1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4" xr:uid="{415066F2-A428-BB48-A815-C464040F45B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4</xdr:row>
      <xdr:rowOff>85725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2A4221-B74A-4A4E-A933-86FA88437219}"/>
            </a:ext>
          </a:extLst>
        </xdr:cNvPr>
        <xdr:cNvSpPr txBox="1"/>
      </xdr:nvSpPr>
      <xdr:spPr>
        <a:xfrm>
          <a:off x="142875" y="885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142875</xdr:colOff>
      <xdr:row>4</xdr:row>
      <xdr:rowOff>85725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EFBD0D-FD0C-4D71-A396-7F245B256F8C}"/>
            </a:ext>
          </a:extLst>
        </xdr:cNvPr>
        <xdr:cNvSpPr txBox="1"/>
      </xdr:nvSpPr>
      <xdr:spPr>
        <a:xfrm>
          <a:off x="142875" y="89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9B96-F66A-884E-93EB-1C5D449A8C15}">
  <dimension ref="A1:I5"/>
  <sheetViews>
    <sheetView zoomScaleNormal="100" workbookViewId="0">
      <selection activeCell="C7" sqref="C7"/>
    </sheetView>
  </sheetViews>
  <sheetFormatPr defaultColWidth="8.8125" defaultRowHeight="15.75" x14ac:dyDescent="0.5"/>
  <sheetData>
    <row r="1" spans="1:9" x14ac:dyDescent="0.5">
      <c r="A1" s="3" t="s">
        <v>33</v>
      </c>
      <c r="B1" s="3"/>
      <c r="C1" s="3"/>
      <c r="D1" s="3"/>
    </row>
    <row r="2" spans="1:9" x14ac:dyDescent="0.5">
      <c r="A2" s="1" t="s">
        <v>38</v>
      </c>
      <c r="B2" s="1"/>
      <c r="C2" s="1"/>
      <c r="D2" s="1"/>
    </row>
    <row r="3" spans="1:9" ht="15.75" customHeight="1" x14ac:dyDescent="0.5">
      <c r="A3" s="1" t="s">
        <v>34</v>
      </c>
    </row>
    <row r="4" spans="1:9" x14ac:dyDescent="0.5">
      <c r="A4" s="1"/>
    </row>
    <row r="5" spans="1:9" ht="107.25" customHeight="1" x14ac:dyDescent="0.5">
      <c r="A5" s="32" t="s">
        <v>35</v>
      </c>
      <c r="B5" s="32"/>
      <c r="C5" s="32"/>
      <c r="D5" s="32"/>
      <c r="E5" s="32"/>
      <c r="F5" s="32"/>
      <c r="G5" s="32"/>
      <c r="H5" s="32"/>
      <c r="I5" s="32"/>
    </row>
  </sheetData>
  <mergeCells count="1">
    <mergeCell ref="A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7F90-9802-6249-9B70-B546D7596E32}">
  <dimension ref="A1:H37"/>
  <sheetViews>
    <sheetView zoomScale="130" zoomScaleNormal="130" workbookViewId="0">
      <selection activeCell="B17" sqref="B17"/>
    </sheetView>
  </sheetViews>
  <sheetFormatPr defaultColWidth="10.8125" defaultRowHeight="13.15" x14ac:dyDescent="0.4"/>
  <cols>
    <col min="1" max="1" width="31.8125" style="2" customWidth="1"/>
    <col min="2" max="2" width="18.0625" style="2" bestFit="1" customWidth="1"/>
    <col min="3" max="3" width="3.3125" style="2" customWidth="1"/>
    <col min="4" max="4" width="20.5" style="2" bestFit="1" customWidth="1"/>
    <col min="5" max="5" width="19.8125" style="2" bestFit="1" customWidth="1"/>
    <col min="6" max="6" width="13.0625" style="2" bestFit="1" customWidth="1"/>
    <col min="7" max="7" width="13.3125" style="2" customWidth="1"/>
    <col min="8" max="8" width="16.8125" style="2" bestFit="1" customWidth="1"/>
    <col min="9" max="16384" width="10.8125" style="2"/>
  </cols>
  <sheetData>
    <row r="1" spans="1:6" x14ac:dyDescent="0.4">
      <c r="D1" s="33" t="s">
        <v>22</v>
      </c>
      <c r="E1" s="33"/>
    </row>
    <row r="2" spans="1:6" x14ac:dyDescent="0.4">
      <c r="B2" s="21" t="s">
        <v>6</v>
      </c>
      <c r="C2" s="21"/>
      <c r="D2" s="22" t="s">
        <v>23</v>
      </c>
      <c r="E2" s="22" t="s">
        <v>24</v>
      </c>
    </row>
    <row r="3" spans="1:6" x14ac:dyDescent="0.4">
      <c r="A3" s="2" t="s">
        <v>1</v>
      </c>
      <c r="B3" s="23">
        <v>6296000000</v>
      </c>
      <c r="C3" s="23"/>
      <c r="D3" s="8">
        <f>B3</f>
        <v>6296000000</v>
      </c>
      <c r="E3" s="8">
        <f>B3</f>
        <v>6296000000</v>
      </c>
    </row>
    <row r="4" spans="1:6" x14ac:dyDescent="0.4">
      <c r="B4" s="23"/>
      <c r="C4" s="23"/>
    </row>
    <row r="5" spans="1:6" x14ac:dyDescent="0.4">
      <c r="A5" s="2" t="s">
        <v>3</v>
      </c>
      <c r="B5" s="24">
        <v>6558000</v>
      </c>
      <c r="C5" s="24"/>
      <c r="D5" s="25">
        <f>B5</f>
        <v>6558000</v>
      </c>
      <c r="E5" s="25">
        <f>B5</f>
        <v>6558000</v>
      </c>
    </row>
    <row r="6" spans="1:6" x14ac:dyDescent="0.4">
      <c r="A6" s="2" t="s">
        <v>4</v>
      </c>
      <c r="B6" s="24">
        <v>771000</v>
      </c>
      <c r="C6" s="24"/>
      <c r="D6" s="25"/>
      <c r="E6" s="25"/>
    </row>
    <row r="7" spans="1:6" x14ac:dyDescent="0.4">
      <c r="A7" s="2" t="s">
        <v>2</v>
      </c>
      <c r="B7" s="24">
        <v>574000</v>
      </c>
      <c r="C7" s="24"/>
      <c r="D7" s="25"/>
      <c r="E7" s="25"/>
    </row>
    <row r="8" spans="1:6" x14ac:dyDescent="0.4">
      <c r="B8" s="24"/>
      <c r="C8" s="24"/>
    </row>
    <row r="9" spans="1:6" x14ac:dyDescent="0.4">
      <c r="A9" s="2" t="s">
        <v>32</v>
      </c>
      <c r="B9" s="26">
        <v>0.114</v>
      </c>
      <c r="C9" s="26"/>
      <c r="D9" s="27">
        <v>0.13400000000000001</v>
      </c>
      <c r="E9" s="27">
        <v>9.4E-2</v>
      </c>
      <c r="F9" s="28"/>
    </row>
    <row r="10" spans="1:6" x14ac:dyDescent="0.4">
      <c r="A10" s="2" t="s">
        <v>7</v>
      </c>
      <c r="B10" s="26">
        <f>1-B9</f>
        <v>0.88600000000000001</v>
      </c>
      <c r="C10" s="26"/>
      <c r="D10" s="26">
        <f t="shared" ref="D10:E10" si="0">1-D9</f>
        <v>0.86599999999999999</v>
      </c>
      <c r="E10" s="26">
        <f t="shared" si="0"/>
        <v>0.90600000000000003</v>
      </c>
    </row>
    <row r="11" spans="1:6" x14ac:dyDescent="0.4">
      <c r="A11" s="2" t="s">
        <v>39</v>
      </c>
      <c r="B11" s="12">
        <v>0.3</v>
      </c>
      <c r="D11" s="12">
        <f>B11</f>
        <v>0.3</v>
      </c>
      <c r="E11" s="12">
        <f>B11</f>
        <v>0.3</v>
      </c>
    </row>
    <row r="13" spans="1:6" x14ac:dyDescent="0.4">
      <c r="A13" s="2" t="s">
        <v>40</v>
      </c>
      <c r="B13" s="12">
        <v>0.1</v>
      </c>
      <c r="C13" s="12"/>
      <c r="D13" s="12">
        <v>0.1</v>
      </c>
      <c r="E13" s="12">
        <v>0.1</v>
      </c>
    </row>
    <row r="15" spans="1:6" x14ac:dyDescent="0.4">
      <c r="A15" s="2" t="s">
        <v>0</v>
      </c>
      <c r="B15" s="8">
        <f>B3/B5</f>
        <v>960.04879536444037</v>
      </c>
      <c r="C15" s="8"/>
      <c r="D15" s="8">
        <f t="shared" ref="D15:E15" si="1">D3/D5</f>
        <v>960.04879536444037</v>
      </c>
      <c r="E15" s="8">
        <f t="shared" si="1"/>
        <v>960.04879536444037</v>
      </c>
    </row>
    <row r="16" spans="1:6" x14ac:dyDescent="0.4">
      <c r="A16" s="2" t="s">
        <v>37</v>
      </c>
      <c r="B16" s="8">
        <f>B15*B11</f>
        <v>288.01463860933211</v>
      </c>
      <c r="C16" s="8"/>
      <c r="D16" s="8">
        <f>D15*D11</f>
        <v>288.01463860933211</v>
      </c>
      <c r="E16" s="8">
        <f>E15*E11</f>
        <v>288.01463860933211</v>
      </c>
    </row>
    <row r="17" spans="1:8" x14ac:dyDescent="0.4">
      <c r="A17" s="2" t="s">
        <v>36</v>
      </c>
      <c r="B17" s="29">
        <f>B16/(1+B13-B10)</f>
        <v>1345.8627972398692</v>
      </c>
      <c r="C17" s="19"/>
      <c r="D17" s="29">
        <f>D16/(1+D13-D10)</f>
        <v>1230.8317889287691</v>
      </c>
      <c r="E17" s="29">
        <f>E16/(1+E13-E10)</f>
        <v>1484.611539223361</v>
      </c>
    </row>
    <row r="18" spans="1:8" x14ac:dyDescent="0.4">
      <c r="A18" s="2" t="s">
        <v>26</v>
      </c>
      <c r="D18" s="30"/>
      <c r="E18" s="30"/>
    </row>
    <row r="19" spans="1:8" x14ac:dyDescent="0.4">
      <c r="A19" s="2" t="s">
        <v>27</v>
      </c>
    </row>
    <row r="22" spans="1:8" x14ac:dyDescent="0.4">
      <c r="B22" s="21" t="s">
        <v>6</v>
      </c>
      <c r="C22" s="21"/>
      <c r="D22" s="2" t="s">
        <v>8</v>
      </c>
      <c r="E22" s="2" t="s">
        <v>9</v>
      </c>
      <c r="F22" s="2" t="s">
        <v>10</v>
      </c>
      <c r="H22" s="21" t="s">
        <v>11</v>
      </c>
    </row>
    <row r="23" spans="1:8" x14ac:dyDescent="0.4">
      <c r="A23" s="2" t="s">
        <v>1</v>
      </c>
      <c r="B23" s="23">
        <v>6296000000</v>
      </c>
      <c r="C23" s="23"/>
      <c r="D23" s="23">
        <v>4209000000</v>
      </c>
      <c r="E23" s="23">
        <v>1008000000</v>
      </c>
      <c r="F23" s="23">
        <v>97000000</v>
      </c>
      <c r="H23" s="23">
        <v>11280000000</v>
      </c>
    </row>
    <row r="24" spans="1:8" x14ac:dyDescent="0.4">
      <c r="B24" s="23"/>
      <c r="C24" s="23"/>
      <c r="H24" s="23"/>
    </row>
    <row r="25" spans="1:8" x14ac:dyDescent="0.4">
      <c r="A25" s="2" t="s">
        <v>3</v>
      </c>
      <c r="B25" s="24">
        <v>6558000</v>
      </c>
      <c r="C25" s="24"/>
      <c r="D25" s="24">
        <v>4623000</v>
      </c>
      <c r="E25" s="24">
        <v>724000</v>
      </c>
      <c r="F25" s="24">
        <v>89000</v>
      </c>
      <c r="H25" s="24">
        <v>12362000</v>
      </c>
    </row>
    <row r="26" spans="1:8" x14ac:dyDescent="0.4">
      <c r="A26" s="2" t="s">
        <v>4</v>
      </c>
      <c r="B26" s="24">
        <v>771000</v>
      </c>
      <c r="C26" s="24"/>
      <c r="D26" s="24">
        <v>353000</v>
      </c>
      <c r="E26" s="24">
        <v>236000</v>
      </c>
      <c r="F26" s="24">
        <v>4000</v>
      </c>
      <c r="H26" s="24">
        <v>1186000</v>
      </c>
    </row>
    <row r="27" spans="1:8" x14ac:dyDescent="0.4">
      <c r="A27" s="2" t="s">
        <v>2</v>
      </c>
      <c r="B27" s="24">
        <v>574000</v>
      </c>
      <c r="C27" s="24"/>
      <c r="D27" s="24">
        <v>235000</v>
      </c>
      <c r="E27" s="24">
        <v>20000</v>
      </c>
      <c r="F27" s="24">
        <v>5000</v>
      </c>
      <c r="H27" s="24">
        <v>1790000</v>
      </c>
    </row>
    <row r="28" spans="1:8" x14ac:dyDescent="0.4">
      <c r="B28" s="24"/>
      <c r="C28" s="24"/>
      <c r="H28" s="24"/>
    </row>
    <row r="29" spans="1:8" x14ac:dyDescent="0.4">
      <c r="A29" s="2" t="s">
        <v>5</v>
      </c>
      <c r="B29" s="26">
        <v>0.114</v>
      </c>
      <c r="C29" s="26"/>
      <c r="D29" s="31">
        <v>7.3999999999999996E-2</v>
      </c>
      <c r="E29" s="31">
        <v>0.311</v>
      </c>
      <c r="F29" s="31">
        <v>4.5999999999999999E-2</v>
      </c>
      <c r="H29" s="26">
        <v>0.10100000000000001</v>
      </c>
    </row>
    <row r="30" spans="1:8" x14ac:dyDescent="0.4">
      <c r="A30" s="2" t="s">
        <v>7</v>
      </c>
      <c r="B30" s="26">
        <f>1-B29</f>
        <v>0.88600000000000001</v>
      </c>
      <c r="C30" s="26"/>
      <c r="D30" s="26">
        <f t="shared" ref="D30:F30" si="2">1-D29</f>
        <v>0.92600000000000005</v>
      </c>
      <c r="E30" s="26">
        <f t="shared" si="2"/>
        <v>0.68900000000000006</v>
      </c>
      <c r="F30" s="26">
        <f t="shared" si="2"/>
        <v>0.95399999999999996</v>
      </c>
      <c r="H30" s="26">
        <f>1-H29</f>
        <v>0.89900000000000002</v>
      </c>
    </row>
    <row r="31" spans="1:8" x14ac:dyDescent="0.4">
      <c r="A31" s="2" t="s">
        <v>39</v>
      </c>
      <c r="B31" s="12">
        <v>0.3</v>
      </c>
      <c r="D31" s="12">
        <f>B31</f>
        <v>0.3</v>
      </c>
      <c r="E31" s="12">
        <f>B31</f>
        <v>0.3</v>
      </c>
      <c r="F31" s="12">
        <f>B31</f>
        <v>0.3</v>
      </c>
      <c r="H31" s="12">
        <f>B31</f>
        <v>0.3</v>
      </c>
    </row>
    <row r="33" spans="1:8" x14ac:dyDescent="0.4">
      <c r="A33" s="2" t="s">
        <v>40</v>
      </c>
      <c r="B33" s="12">
        <v>0.1</v>
      </c>
      <c r="C33" s="12"/>
      <c r="D33" s="12">
        <v>0.1</v>
      </c>
      <c r="E33" s="12">
        <v>0.1</v>
      </c>
      <c r="F33" s="12">
        <v>0.1</v>
      </c>
      <c r="H33" s="12">
        <v>0.1</v>
      </c>
    </row>
    <row r="35" spans="1:8" x14ac:dyDescent="0.4">
      <c r="A35" s="2" t="s">
        <v>0</v>
      </c>
      <c r="B35" s="8">
        <f>B23/B25</f>
        <v>960.04879536444037</v>
      </c>
      <c r="C35" s="8"/>
      <c r="D35" s="8">
        <f t="shared" ref="D35:F35" si="3">D23/D25</f>
        <v>910.44776119402979</v>
      </c>
      <c r="E35" s="8">
        <f t="shared" si="3"/>
        <v>1392.2651933701657</v>
      </c>
      <c r="F35" s="8">
        <f t="shared" si="3"/>
        <v>1089.8876404494381</v>
      </c>
      <c r="H35" s="8">
        <f>H23/H25</f>
        <v>912.473709755703</v>
      </c>
    </row>
    <row r="36" spans="1:8" x14ac:dyDescent="0.4">
      <c r="A36" s="2" t="s">
        <v>37</v>
      </c>
      <c r="B36" s="8">
        <f>B35*B31</f>
        <v>288.01463860933211</v>
      </c>
      <c r="C36" s="8"/>
      <c r="D36" s="8">
        <f>D35*D31</f>
        <v>273.1343283582089</v>
      </c>
      <c r="E36" s="8">
        <f>E35*E31</f>
        <v>417.67955801104966</v>
      </c>
      <c r="F36" s="8">
        <f>F35*F31</f>
        <v>326.96629213483141</v>
      </c>
      <c r="H36" s="8">
        <f>H35*H31</f>
        <v>273.74211292671089</v>
      </c>
    </row>
    <row r="37" spans="1:8" x14ac:dyDescent="0.4">
      <c r="A37" s="2" t="s">
        <v>36</v>
      </c>
      <c r="B37" s="29">
        <f>B36/(1+B33-B30)</f>
        <v>1345.8627972398692</v>
      </c>
      <c r="C37" s="19"/>
      <c r="D37" s="29">
        <f>D36/(1+D33-D30)</f>
        <v>1569.7375193000507</v>
      </c>
      <c r="E37" s="29">
        <f>E36/(1+E33-E30)</f>
        <v>1016.2519659636245</v>
      </c>
      <c r="F37" s="29">
        <f>F36/(1+F33-F30)</f>
        <v>2239.4951516084325</v>
      </c>
      <c r="H37" s="29">
        <f>H36/(1+H33-H30)</f>
        <v>1361.9010593368696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D69C-D8FD-C944-915F-45EF1D5BADD6}">
  <dimension ref="A1:E40"/>
  <sheetViews>
    <sheetView tabSelected="1" topLeftCell="A2" zoomScale="130" zoomScaleNormal="130" workbookViewId="0">
      <selection activeCell="E16" sqref="E16"/>
    </sheetView>
  </sheetViews>
  <sheetFormatPr defaultColWidth="10.8125" defaultRowHeight="13.15" x14ac:dyDescent="0.4"/>
  <cols>
    <col min="1" max="1" width="21.1875" style="2" customWidth="1"/>
    <col min="2" max="2" width="14.9375" style="2" customWidth="1"/>
    <col min="3" max="3" width="21.6875" style="2" customWidth="1"/>
    <col min="4" max="4" width="33.4375" style="2" customWidth="1"/>
    <col min="5" max="5" width="34.1875" style="2" customWidth="1"/>
    <col min="6" max="16384" width="10.8125" style="2"/>
  </cols>
  <sheetData>
    <row r="1" spans="1:5" ht="48" customHeight="1" x14ac:dyDescent="0.4">
      <c r="B1" s="2" t="s">
        <v>20</v>
      </c>
      <c r="C1" s="4" t="s">
        <v>28</v>
      </c>
      <c r="D1" s="4" t="s">
        <v>29</v>
      </c>
      <c r="E1" s="4" t="s">
        <v>30</v>
      </c>
    </row>
    <row r="2" spans="1:5" x14ac:dyDescent="0.4">
      <c r="A2" s="5" t="s">
        <v>13</v>
      </c>
      <c r="B2" s="6">
        <v>1345</v>
      </c>
      <c r="C2" s="7">
        <v>1230</v>
      </c>
      <c r="D2" s="7">
        <f>C2</f>
        <v>1230</v>
      </c>
      <c r="E2" s="7">
        <f>C2</f>
        <v>1230</v>
      </c>
    </row>
    <row r="3" spans="1:5" x14ac:dyDescent="0.4">
      <c r="A3" s="2" t="s">
        <v>17</v>
      </c>
      <c r="B3" s="8">
        <v>1345</v>
      </c>
      <c r="C3" s="8">
        <f>$B3</f>
        <v>1345</v>
      </c>
      <c r="D3" s="8">
        <f>$B3</f>
        <v>1345</v>
      </c>
      <c r="E3" s="9">
        <v>1484</v>
      </c>
    </row>
    <row r="4" spans="1:5" x14ac:dyDescent="0.4">
      <c r="A4" s="10" t="s">
        <v>14</v>
      </c>
      <c r="B4" s="11">
        <v>0.1</v>
      </c>
      <c r="C4" s="11">
        <f>$B4</f>
        <v>0.1</v>
      </c>
      <c r="D4" s="11">
        <f t="shared" ref="D4:E4" si="0">$B4</f>
        <v>0.1</v>
      </c>
      <c r="E4" s="11">
        <f t="shared" si="0"/>
        <v>0.1</v>
      </c>
    </row>
    <row r="5" spans="1:5" x14ac:dyDescent="0.4">
      <c r="B5" s="12"/>
      <c r="C5" s="12"/>
      <c r="D5" s="12"/>
    </row>
    <row r="6" spans="1:5" x14ac:dyDescent="0.4">
      <c r="A6" s="5" t="s">
        <v>12</v>
      </c>
      <c r="B6" s="13">
        <v>6558</v>
      </c>
      <c r="C6" s="13">
        <f>$B6</f>
        <v>6558</v>
      </c>
      <c r="D6" s="13">
        <f t="shared" ref="D6:E6" si="1">$B6</f>
        <v>6558</v>
      </c>
      <c r="E6" s="13">
        <f t="shared" si="1"/>
        <v>6558</v>
      </c>
    </row>
    <row r="7" spans="1:5" x14ac:dyDescent="0.4">
      <c r="A7" s="10" t="s">
        <v>18</v>
      </c>
      <c r="B7" s="10">
        <v>600</v>
      </c>
      <c r="C7" s="10">
        <f>B7</f>
        <v>600</v>
      </c>
      <c r="D7" s="14">
        <v>700</v>
      </c>
      <c r="E7" s="14">
        <f>D7</f>
        <v>700</v>
      </c>
    </row>
    <row r="10" spans="1:5" x14ac:dyDescent="0.4">
      <c r="A10" s="2" t="s">
        <v>15</v>
      </c>
      <c r="B10" s="8">
        <f>B6*B2</f>
        <v>8820510</v>
      </c>
      <c r="C10" s="8">
        <f>C6*C2</f>
        <v>8066340</v>
      </c>
      <c r="D10" s="8">
        <f>D6*D2</f>
        <v>8066340</v>
      </c>
      <c r="E10" s="8">
        <f>E6*E2</f>
        <v>8066340</v>
      </c>
    </row>
    <row r="11" spans="1:5" x14ac:dyDescent="0.4">
      <c r="A11" s="2" t="s">
        <v>16</v>
      </c>
      <c r="B11" s="8">
        <f>SUM(B16:B40)</f>
        <v>4958665.6543036764</v>
      </c>
      <c r="C11" s="8">
        <f>SUM(C16:C40)</f>
        <v>4958665.6543036764</v>
      </c>
      <c r="D11" s="8">
        <f>SUM(D16:D40)</f>
        <v>5785109.9300209573</v>
      </c>
      <c r="E11" s="8">
        <f>SUM(E16:E40)</f>
        <v>6382976.3094060216</v>
      </c>
    </row>
    <row r="12" spans="1:5" x14ac:dyDescent="0.4">
      <c r="A12" s="10" t="s">
        <v>21</v>
      </c>
      <c r="B12" s="15">
        <f>B10+B11</f>
        <v>13779175.654303677</v>
      </c>
      <c r="C12" s="15">
        <f>C10+C11</f>
        <v>13025005.654303677</v>
      </c>
      <c r="D12" s="15">
        <f>D10+D11</f>
        <v>13851449.930020958</v>
      </c>
      <c r="E12" s="15">
        <f>E10+E11</f>
        <v>14449316.309406022</v>
      </c>
    </row>
    <row r="13" spans="1:5" x14ac:dyDescent="0.4">
      <c r="A13" s="16" t="s">
        <v>31</v>
      </c>
      <c r="B13" s="17"/>
      <c r="C13" s="18">
        <f>C12/$B12-1</f>
        <v>-5.4732592059267948E-2</v>
      </c>
      <c r="D13" s="18">
        <f t="shared" ref="D13:E13" si="2">D12/$B12-1</f>
        <v>5.2451813904199618E-3</v>
      </c>
      <c r="E13" s="18">
        <f t="shared" si="2"/>
        <v>4.8634306718706943E-2</v>
      </c>
    </row>
    <row r="14" spans="1:5" x14ac:dyDescent="0.4">
      <c r="B14" s="19"/>
      <c r="C14" s="19"/>
      <c r="D14" s="19"/>
    </row>
    <row r="15" spans="1:5" x14ac:dyDescent="0.4">
      <c r="B15" s="2" t="s">
        <v>19</v>
      </c>
      <c r="C15" s="2" t="s">
        <v>19</v>
      </c>
      <c r="D15" s="2" t="s">
        <v>19</v>
      </c>
      <c r="E15" s="2" t="s">
        <v>19</v>
      </c>
    </row>
    <row r="16" spans="1:5" x14ac:dyDescent="0.4">
      <c r="A16" s="2">
        <v>1</v>
      </c>
      <c r="B16" s="19">
        <f>B$7*B$3/(1+B$4)^$A16</f>
        <v>733636.36363636353</v>
      </c>
      <c r="C16" s="19">
        <f>C$7*C$3/(1+C$4)^$A16</f>
        <v>733636.36363636353</v>
      </c>
      <c r="D16" s="19">
        <f>D$7*D$3/(1+D$4)^$A16</f>
        <v>855909.09090909082</v>
      </c>
      <c r="E16" s="19">
        <f>E$7*E$3/(1+E$4)^$A16</f>
        <v>944363.63636363624</v>
      </c>
    </row>
    <row r="17" spans="1:5" x14ac:dyDescent="0.4">
      <c r="A17" s="2">
        <v>2</v>
      </c>
      <c r="B17" s="19">
        <f t="shared" ref="B17:E25" si="3">B$7*B$3/(1+B$4)^$A17</f>
        <v>666942.14876033051</v>
      </c>
      <c r="C17" s="19">
        <f t="shared" si="3"/>
        <v>666942.14876033051</v>
      </c>
      <c r="D17" s="19">
        <f t="shared" si="3"/>
        <v>778099.17355371884</v>
      </c>
      <c r="E17" s="19">
        <f t="shared" si="3"/>
        <v>858512.39669421478</v>
      </c>
    </row>
    <row r="18" spans="1:5" x14ac:dyDescent="0.4">
      <c r="A18" s="2">
        <v>3</v>
      </c>
      <c r="B18" s="19">
        <f t="shared" si="3"/>
        <v>606311.04432757304</v>
      </c>
      <c r="C18" s="19">
        <f t="shared" si="3"/>
        <v>606311.04432757304</v>
      </c>
      <c r="D18" s="19">
        <f t="shared" si="3"/>
        <v>707362.88504883519</v>
      </c>
      <c r="E18" s="19">
        <f t="shared" si="3"/>
        <v>780465.8151765588</v>
      </c>
    </row>
    <row r="19" spans="1:5" x14ac:dyDescent="0.4">
      <c r="A19" s="2">
        <v>4</v>
      </c>
      <c r="B19" s="19">
        <f t="shared" si="3"/>
        <v>551191.85847961192</v>
      </c>
      <c r="C19" s="19">
        <f t="shared" si="3"/>
        <v>551191.85847961192</v>
      </c>
      <c r="D19" s="19">
        <f t="shared" si="3"/>
        <v>643057.16822621389</v>
      </c>
      <c r="E19" s="19">
        <f t="shared" si="3"/>
        <v>709514.37743323529</v>
      </c>
    </row>
    <row r="20" spans="1:5" x14ac:dyDescent="0.4">
      <c r="A20" s="2">
        <v>5</v>
      </c>
      <c r="B20" s="19">
        <f t="shared" si="3"/>
        <v>501083.50770873803</v>
      </c>
      <c r="C20" s="19">
        <f t="shared" si="3"/>
        <v>501083.50770873803</v>
      </c>
      <c r="D20" s="19">
        <f t="shared" si="3"/>
        <v>584597.42566019436</v>
      </c>
      <c r="E20" s="19">
        <f t="shared" si="3"/>
        <v>645013.07039385021</v>
      </c>
    </row>
    <row r="21" spans="1:5" x14ac:dyDescent="0.4">
      <c r="A21" s="2">
        <v>6</v>
      </c>
      <c r="B21" s="19">
        <f t="shared" si="3"/>
        <v>455530.46155339817</v>
      </c>
      <c r="C21" s="19">
        <f t="shared" si="3"/>
        <v>455530.46155339817</v>
      </c>
      <c r="D21" s="19">
        <f t="shared" si="3"/>
        <v>531452.20514563122</v>
      </c>
      <c r="E21" s="19">
        <f t="shared" si="3"/>
        <v>586375.51853986375</v>
      </c>
    </row>
    <row r="22" spans="1:5" x14ac:dyDescent="0.4">
      <c r="A22" s="2">
        <v>7</v>
      </c>
      <c r="B22" s="19">
        <f t="shared" si="3"/>
        <v>414118.60141218011</v>
      </c>
      <c r="C22" s="19">
        <f t="shared" si="3"/>
        <v>414118.60141218011</v>
      </c>
      <c r="D22" s="19">
        <f t="shared" si="3"/>
        <v>483138.36831421009</v>
      </c>
      <c r="E22" s="19">
        <f t="shared" si="3"/>
        <v>533068.65321805782</v>
      </c>
    </row>
    <row r="23" spans="1:5" x14ac:dyDescent="0.4">
      <c r="A23" s="2">
        <v>8</v>
      </c>
      <c r="B23" s="19">
        <f t="shared" si="3"/>
        <v>376471.45582925464</v>
      </c>
      <c r="C23" s="19">
        <f t="shared" si="3"/>
        <v>376471.45582925464</v>
      </c>
      <c r="D23" s="19">
        <f t="shared" si="3"/>
        <v>439216.69846746378</v>
      </c>
      <c r="E23" s="19">
        <f t="shared" si="3"/>
        <v>484607.86656187079</v>
      </c>
    </row>
    <row r="24" spans="1:5" x14ac:dyDescent="0.4">
      <c r="A24" s="2">
        <v>9</v>
      </c>
      <c r="B24" s="19">
        <f t="shared" si="3"/>
        <v>342246.77802659513</v>
      </c>
      <c r="C24" s="19">
        <f t="shared" si="3"/>
        <v>342246.77802659513</v>
      </c>
      <c r="D24" s="19">
        <f t="shared" si="3"/>
        <v>399287.90769769432</v>
      </c>
      <c r="E24" s="19">
        <f t="shared" si="3"/>
        <v>440552.60596533708</v>
      </c>
    </row>
    <row r="25" spans="1:5" x14ac:dyDescent="0.4">
      <c r="A25" s="2">
        <v>10</v>
      </c>
      <c r="B25" s="19">
        <f t="shared" si="3"/>
        <v>311133.43456963188</v>
      </c>
      <c r="C25" s="19">
        <f t="shared" si="3"/>
        <v>311133.43456963188</v>
      </c>
      <c r="D25" s="19">
        <f t="shared" si="3"/>
        <v>362989.00699790387</v>
      </c>
      <c r="E25" s="19">
        <f t="shared" si="3"/>
        <v>400502.36905939732</v>
      </c>
    </row>
    <row r="26" spans="1:5" ht="85.5" customHeight="1" x14ac:dyDescent="0.4">
      <c r="A26" s="20" t="s">
        <v>25</v>
      </c>
      <c r="B26" s="19"/>
      <c r="C26" s="19"/>
      <c r="D26" s="19"/>
    </row>
    <row r="27" spans="1:5" x14ac:dyDescent="0.4">
      <c r="B27" s="19"/>
      <c r="C27" s="19"/>
      <c r="D27" s="19"/>
    </row>
    <row r="28" spans="1:5" x14ac:dyDescent="0.4">
      <c r="B28" s="19"/>
      <c r="C28" s="19"/>
      <c r="D28" s="19"/>
    </row>
    <row r="29" spans="1:5" x14ac:dyDescent="0.4">
      <c r="B29" s="19"/>
      <c r="C29" s="19"/>
      <c r="D29" s="19"/>
    </row>
    <row r="30" spans="1:5" x14ac:dyDescent="0.4">
      <c r="B30" s="19"/>
      <c r="C30" s="19"/>
      <c r="D30" s="19"/>
    </row>
    <row r="31" spans="1:5" x14ac:dyDescent="0.4">
      <c r="B31" s="19"/>
      <c r="C31" s="19"/>
      <c r="D31" s="19"/>
    </row>
    <row r="32" spans="1:5" x14ac:dyDescent="0.4">
      <c r="B32" s="19"/>
      <c r="C32" s="19"/>
      <c r="D32" s="19"/>
    </row>
    <row r="33" spans="2:4" x14ac:dyDescent="0.4">
      <c r="B33" s="19"/>
      <c r="C33" s="19"/>
      <c r="D33" s="19"/>
    </row>
    <row r="34" spans="2:4" x14ac:dyDescent="0.4">
      <c r="B34" s="19"/>
      <c r="C34" s="19"/>
      <c r="D34" s="19"/>
    </row>
    <row r="35" spans="2:4" x14ac:dyDescent="0.4">
      <c r="B35" s="19"/>
      <c r="C35" s="19"/>
      <c r="D35" s="19"/>
    </row>
    <row r="36" spans="2:4" x14ac:dyDescent="0.4">
      <c r="B36" s="19"/>
      <c r="C36" s="19"/>
      <c r="D36" s="19"/>
    </row>
    <row r="37" spans="2:4" x14ac:dyDescent="0.4">
      <c r="B37" s="19"/>
      <c r="C37" s="19"/>
      <c r="D37" s="19"/>
    </row>
    <row r="38" spans="2:4" x14ac:dyDescent="0.4">
      <c r="B38" s="19"/>
      <c r="C38" s="19"/>
      <c r="D38" s="19"/>
    </row>
    <row r="39" spans="2:4" x14ac:dyDescent="0.4">
      <c r="B39" s="19"/>
      <c r="C39" s="19"/>
      <c r="D39" s="19"/>
    </row>
    <row r="40" spans="2:4" x14ac:dyDescent="0.4">
      <c r="B40" s="19"/>
      <c r="C40" s="19"/>
      <c r="D40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Copyright</vt:lpstr>
      <vt:lpstr>CLV analyses</vt:lpstr>
      <vt:lpstr>Profit Scenarios (Germany)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Ascarza</dc:creator>
  <cp:lastModifiedBy>Elmer Camargo</cp:lastModifiedBy>
  <dcterms:created xsi:type="dcterms:W3CDTF">2021-08-08T16:52:25Z</dcterms:created>
  <dcterms:modified xsi:type="dcterms:W3CDTF">2022-11-03T21:48:42Z</dcterms:modified>
</cp:coreProperties>
</file>